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2.xml" ContentType="application/vnd.openxmlformats-officedocument.spreadsheetml.comments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3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Applications/XAMPP/xamppfiles/htdocs/dupont/"/>
    </mc:Choice>
  </mc:AlternateContent>
  <xr:revisionPtr revIDLastSave="0" documentId="13_ncr:1_{D784F7B3-80C6-9A41-A3F5-22E1EBF920CF}" xr6:coauthVersionLast="45" xr6:coauthVersionMax="45" xr10:uidLastSave="{00000000-0000-0000-0000-000000000000}"/>
  <bookViews>
    <workbookView xWindow="0" yWindow="460" windowWidth="25600" windowHeight="14440" activeTab="8" xr2:uid="{64668C77-5385-4568-B8BF-256E68FA3775}"/>
  </bookViews>
  <sheets>
    <sheet name="ENERO 2020" sheetId="1" state="hidden" r:id="rId1"/>
    <sheet name="GRÁFICA ENE-2020" sheetId="3" state="hidden" r:id="rId2"/>
    <sheet name="FEBRERO 2020" sheetId="4" state="hidden" r:id="rId3"/>
    <sheet name="GRÁFICA FEB-2020" sheetId="6" state="hidden" r:id="rId4"/>
    <sheet name="MARZO 2020" sheetId="8" state="hidden" r:id="rId5"/>
    <sheet name="GRÁFICA MAR-2020" sheetId="11" state="hidden" r:id="rId6"/>
    <sheet name="ABRIL 2020" sheetId="12" r:id="rId7"/>
    <sheet name="Producto" sheetId="13" r:id="rId8"/>
    <sheet name="vendedores" sheetId="15" r:id="rId9"/>
    <sheet name="estantes" sheetId="14" r:id="rId10"/>
    <sheet name="REPORTE (ENE-DIC)" sheetId="7" r:id="rId11"/>
  </sheets>
  <definedNames>
    <definedName name="_xlcn.WorksheetConnection_ENERO2020AF3AG151" hidden="1">'ENERO 2020'!$AF$3:$AG$15</definedName>
    <definedName name="_xlcn.WorksheetConnection_INVENTARIOCONORDENDECOMPRA2020.xlsxTabla31" hidden="1">Tabla3[]</definedName>
    <definedName name="_xlcn.WorksheetConnection_INVENTARIOCONORDENDECOMPRA2020.xlsxTabla51" hidden="1">Tabla5[]</definedName>
  </definedNames>
  <calcPr calcId="191029"/>
  <pivotCaches>
    <pivotCache cacheId="3" r:id="rId12"/>
    <pivotCache cacheId="4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5" name="Tabla5" connection="WorksheetConnection_INVENTARIO CON ORDEN DE COMPRA 2020.xlsx!Tabla5"/>
          <x15:modelTable id="Tabla3" name="Tabla3" connection="WorksheetConnection_INVENTARIO CON ORDEN DE COMPRA 2020.xlsx!Tabla3"/>
          <x15:modelTable id="Rango" name="Rango" connection="WorksheetConnection_ENERO 2020!$AF$3:$AG$15"/>
        </x15:modelTables>
      </x15:dataModel>
    </ext>
  </extLst>
</workbook>
</file>

<file path=xl/calcChain.xml><?xml version="1.0" encoding="utf-8"?>
<calcChain xmlns="http://schemas.openxmlformats.org/spreadsheetml/2006/main">
  <c r="T711" i="12" l="1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R320" i="12"/>
  <c r="R321" i="12"/>
  <c r="R322" i="12"/>
  <c r="R323" i="12"/>
  <c r="R324" i="12"/>
  <c r="R325" i="12"/>
  <c r="R326" i="12"/>
  <c r="R327" i="12"/>
  <c r="R328" i="12"/>
  <c r="R329" i="12"/>
  <c r="N1056" i="12" l="1"/>
  <c r="AA1056" i="12" s="1"/>
  <c r="N1057" i="12"/>
  <c r="AA1057" i="12" s="1"/>
  <c r="N1058" i="12"/>
  <c r="AA1058" i="12" s="1"/>
  <c r="N1059" i="12"/>
  <c r="AA1059" i="12" s="1"/>
  <c r="N1060" i="12"/>
  <c r="N325" i="12" l="1"/>
  <c r="N326" i="12"/>
  <c r="N327" i="12"/>
  <c r="N328" i="12"/>
  <c r="N329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314" i="12" l="1"/>
  <c r="R314" i="12" s="1"/>
  <c r="N315" i="12"/>
  <c r="R315" i="12" s="1"/>
  <c r="R332" i="12"/>
  <c r="N324" i="12"/>
  <c r="N330" i="12"/>
  <c r="R330" i="12" s="1"/>
  <c r="N331" i="12"/>
  <c r="R331" i="12" s="1"/>
  <c r="N332" i="12"/>
  <c r="N637" i="12"/>
  <c r="S637" i="12" s="1"/>
  <c r="N1055" i="12"/>
  <c r="AA1055" i="12" s="1"/>
  <c r="N638" i="12"/>
  <c r="S638" i="12" s="1"/>
  <c r="N639" i="12"/>
  <c r="S639" i="12" s="1"/>
  <c r="N640" i="12"/>
  <c r="S640" i="12" s="1"/>
  <c r="N641" i="12"/>
  <c r="S641" i="12" s="1"/>
  <c r="N667" i="12"/>
  <c r="S667" i="12" s="1"/>
  <c r="N668" i="12" l="1"/>
  <c r="S668" i="12" s="1"/>
  <c r="N636" i="12"/>
  <c r="S636" i="12" s="1"/>
  <c r="N711" i="12"/>
  <c r="C7" i="7" l="1"/>
  <c r="C8" i="7"/>
  <c r="C9" i="7"/>
  <c r="C10" i="7"/>
  <c r="C11" i="7"/>
  <c r="C12" i="7"/>
  <c r="C13" i="7"/>
  <c r="C14" i="7"/>
  <c r="B3" i="7"/>
  <c r="N1074" i="12" l="1"/>
  <c r="N1073" i="12"/>
  <c r="N1072" i="12"/>
  <c r="N1071" i="12"/>
  <c r="N1070" i="12"/>
  <c r="N1069" i="12"/>
  <c r="N1068" i="12"/>
  <c r="N1067" i="12"/>
  <c r="N1066" i="12"/>
  <c r="N1065" i="12"/>
  <c r="N1063" i="12"/>
  <c r="AB1063" i="12" s="1"/>
  <c r="N1062" i="12"/>
  <c r="AB1062" i="12" s="1"/>
  <c r="N1054" i="12"/>
  <c r="AA1054" i="12" s="1"/>
  <c r="N1053" i="12"/>
  <c r="AA1053" i="12" s="1"/>
  <c r="N1052" i="12"/>
  <c r="AA1052" i="12" s="1"/>
  <c r="N1051" i="12"/>
  <c r="AA1051" i="12" s="1"/>
  <c r="N1050" i="12"/>
  <c r="AA1050" i="12" s="1"/>
  <c r="N1049" i="12"/>
  <c r="AA1049" i="12" s="1"/>
  <c r="N1048" i="12"/>
  <c r="AA1048" i="12" s="1"/>
  <c r="N1047" i="12"/>
  <c r="AA1047" i="12" s="1"/>
  <c r="N1046" i="12"/>
  <c r="AA1046" i="12" s="1"/>
  <c r="N1045" i="12"/>
  <c r="AA1045" i="12" s="1"/>
  <c r="N1044" i="12"/>
  <c r="AA1044" i="12" s="1"/>
  <c r="N1043" i="12"/>
  <c r="AA1043" i="12" s="1"/>
  <c r="N1042" i="12"/>
  <c r="AA1042" i="12" s="1"/>
  <c r="N1041" i="12"/>
  <c r="AA1041" i="12" s="1"/>
  <c r="N1040" i="12"/>
  <c r="AA1040" i="12" s="1"/>
  <c r="N1039" i="12"/>
  <c r="AA1039" i="12" s="1"/>
  <c r="N1038" i="12"/>
  <c r="AA1038" i="12" s="1"/>
  <c r="N1037" i="12"/>
  <c r="AA1037" i="12" s="1"/>
  <c r="N1036" i="12"/>
  <c r="AA1036" i="12" s="1"/>
  <c r="N1035" i="12"/>
  <c r="AA1035" i="12" s="1"/>
  <c r="N1034" i="12"/>
  <c r="AA1034" i="12" s="1"/>
  <c r="N1033" i="12"/>
  <c r="AA1033" i="12" s="1"/>
  <c r="N1032" i="12"/>
  <c r="AA1032" i="12" s="1"/>
  <c r="N1031" i="12"/>
  <c r="AA1031" i="12" s="1"/>
  <c r="N1030" i="12"/>
  <c r="AA1030" i="12" s="1"/>
  <c r="N1029" i="12"/>
  <c r="AA1029" i="12" s="1"/>
  <c r="N1028" i="12"/>
  <c r="AA1028" i="12" s="1"/>
  <c r="N1027" i="12"/>
  <c r="AA1027" i="12" s="1"/>
  <c r="N1026" i="12"/>
  <c r="AA1026" i="12" s="1"/>
  <c r="N1025" i="12"/>
  <c r="AA1025" i="12" s="1"/>
  <c r="N1024" i="12"/>
  <c r="AA1024" i="12" s="1"/>
  <c r="N1023" i="12"/>
  <c r="AA1023" i="12" s="1"/>
  <c r="N1022" i="12"/>
  <c r="AA1022" i="12" s="1"/>
  <c r="N1021" i="12"/>
  <c r="AA1021" i="12" s="1"/>
  <c r="N1020" i="12"/>
  <c r="AA1020" i="12" s="1"/>
  <c r="N1019" i="12"/>
  <c r="AA1019" i="12" s="1"/>
  <c r="N1018" i="12"/>
  <c r="AA1018" i="12" s="1"/>
  <c r="N1017" i="12"/>
  <c r="AA1017" i="12" s="1"/>
  <c r="N1016" i="12"/>
  <c r="AA1016" i="12" s="1"/>
  <c r="N1015" i="12"/>
  <c r="AA1015" i="12" s="1"/>
  <c r="N1014" i="12"/>
  <c r="AA1014" i="12" s="1"/>
  <c r="N1013" i="12"/>
  <c r="AA1013" i="12" s="1"/>
  <c r="N1012" i="12"/>
  <c r="AA1012" i="12" s="1"/>
  <c r="N1011" i="12"/>
  <c r="AA1011" i="12" s="1"/>
  <c r="N1010" i="12"/>
  <c r="AA1010" i="12" s="1"/>
  <c r="N1009" i="12"/>
  <c r="AA1009" i="12" s="1"/>
  <c r="N1008" i="12"/>
  <c r="AA1008" i="12" s="1"/>
  <c r="N1007" i="12"/>
  <c r="AA1007" i="12" s="1"/>
  <c r="N1006" i="12"/>
  <c r="AA1006" i="12" s="1"/>
  <c r="N1005" i="12"/>
  <c r="AA1005" i="12" s="1"/>
  <c r="N1004" i="12"/>
  <c r="AA1004" i="12" s="1"/>
  <c r="N1003" i="12"/>
  <c r="AA1003" i="12" s="1"/>
  <c r="N1002" i="12"/>
  <c r="AA1002" i="12" s="1"/>
  <c r="N1001" i="12"/>
  <c r="AA1001" i="12" s="1"/>
  <c r="N1000" i="12"/>
  <c r="AA1000" i="12" s="1"/>
  <c r="N999" i="12"/>
  <c r="AA999" i="12" s="1"/>
  <c r="N998" i="12"/>
  <c r="AA998" i="12" s="1"/>
  <c r="N997" i="12"/>
  <c r="AA997" i="12" s="1"/>
  <c r="N996" i="12"/>
  <c r="AA996" i="12" s="1"/>
  <c r="N995" i="12"/>
  <c r="AA995" i="12" s="1"/>
  <c r="N994" i="12"/>
  <c r="AA994" i="12" s="1"/>
  <c r="N993" i="12"/>
  <c r="AA993" i="12" s="1"/>
  <c r="N992" i="12"/>
  <c r="AA992" i="12" s="1"/>
  <c r="N991" i="12"/>
  <c r="AA991" i="12" s="1"/>
  <c r="N990" i="12"/>
  <c r="AA990" i="12" s="1"/>
  <c r="N989" i="12"/>
  <c r="AA989" i="12" s="1"/>
  <c r="N988" i="12"/>
  <c r="AA988" i="12" s="1"/>
  <c r="N987" i="12"/>
  <c r="AA987" i="12" s="1"/>
  <c r="N986" i="12"/>
  <c r="AA986" i="12" s="1"/>
  <c r="N985" i="12"/>
  <c r="AA985" i="12" s="1"/>
  <c r="N984" i="12"/>
  <c r="AA984" i="12" s="1"/>
  <c r="N983" i="12"/>
  <c r="AA983" i="12" s="1"/>
  <c r="N982" i="12"/>
  <c r="AA982" i="12" s="1"/>
  <c r="N981" i="12"/>
  <c r="AA981" i="12" s="1"/>
  <c r="N980" i="12"/>
  <c r="AA980" i="12" s="1"/>
  <c r="N979" i="12"/>
  <c r="AA979" i="12" s="1"/>
  <c r="N978" i="12"/>
  <c r="AA978" i="12" s="1"/>
  <c r="N977" i="12"/>
  <c r="AA977" i="12" s="1"/>
  <c r="N976" i="12"/>
  <c r="AA976" i="12" s="1"/>
  <c r="N975" i="12"/>
  <c r="AA975" i="12" s="1"/>
  <c r="N974" i="12"/>
  <c r="AA974" i="12" s="1"/>
  <c r="N973" i="12"/>
  <c r="AA973" i="12" s="1"/>
  <c r="N972" i="12"/>
  <c r="AA972" i="12" s="1"/>
  <c r="N971" i="12"/>
  <c r="AA971" i="12" s="1"/>
  <c r="N970" i="12"/>
  <c r="AA970" i="12" s="1"/>
  <c r="N969" i="12"/>
  <c r="AA969" i="12" s="1"/>
  <c r="N968" i="12"/>
  <c r="AA968" i="12" s="1"/>
  <c r="N967" i="12"/>
  <c r="AA967" i="12" s="1"/>
  <c r="N966" i="12"/>
  <c r="AA966" i="12" s="1"/>
  <c r="N965" i="12"/>
  <c r="AA965" i="12" s="1"/>
  <c r="N964" i="12"/>
  <c r="AA964" i="12" s="1"/>
  <c r="N963" i="12"/>
  <c r="AA963" i="12" s="1"/>
  <c r="N962" i="12"/>
  <c r="AA962" i="12" s="1"/>
  <c r="N961" i="12"/>
  <c r="AA961" i="12" s="1"/>
  <c r="N960" i="12"/>
  <c r="AA960" i="12" s="1"/>
  <c r="N959" i="12"/>
  <c r="AA959" i="12" s="1"/>
  <c r="N958" i="12"/>
  <c r="AA958" i="12" s="1"/>
  <c r="N957" i="12"/>
  <c r="AA957" i="12" s="1"/>
  <c r="N956" i="12"/>
  <c r="AA956" i="12" s="1"/>
  <c r="N955" i="12"/>
  <c r="AA955" i="12" s="1"/>
  <c r="N954" i="12"/>
  <c r="AA954" i="12" s="1"/>
  <c r="N953" i="12"/>
  <c r="AA953" i="12" s="1"/>
  <c r="N952" i="12"/>
  <c r="AA952" i="12" s="1"/>
  <c r="N951" i="12"/>
  <c r="AA951" i="12" s="1"/>
  <c r="N950" i="12"/>
  <c r="AA950" i="12" s="1"/>
  <c r="N949" i="12"/>
  <c r="AA949" i="12" s="1"/>
  <c r="N948" i="12"/>
  <c r="AA948" i="12" s="1"/>
  <c r="N947" i="12"/>
  <c r="AA947" i="12" s="1"/>
  <c r="N946" i="12"/>
  <c r="AA946" i="12" s="1"/>
  <c r="N945" i="12"/>
  <c r="AA945" i="12" s="1"/>
  <c r="N944" i="12"/>
  <c r="AA944" i="12" s="1"/>
  <c r="N943" i="12"/>
  <c r="AA943" i="12" s="1"/>
  <c r="N942" i="12"/>
  <c r="AA942" i="12" s="1"/>
  <c r="N941" i="12"/>
  <c r="AA941" i="12" s="1"/>
  <c r="N940" i="12"/>
  <c r="AA940" i="12" s="1"/>
  <c r="N939" i="12"/>
  <c r="AA939" i="12" s="1"/>
  <c r="N938" i="12"/>
  <c r="AA938" i="12" s="1"/>
  <c r="N937" i="12"/>
  <c r="N936" i="12"/>
  <c r="Z936" i="12" s="1"/>
  <c r="N935" i="12"/>
  <c r="Z935" i="12" s="1"/>
  <c r="N934" i="12"/>
  <c r="Z934" i="12" s="1"/>
  <c r="N933" i="12"/>
  <c r="Z933" i="12" s="1"/>
  <c r="N932" i="12"/>
  <c r="Z932" i="12" s="1"/>
  <c r="N931" i="12"/>
  <c r="Z931" i="12" s="1"/>
  <c r="N930" i="12"/>
  <c r="Z930" i="12" s="1"/>
  <c r="N929" i="12"/>
  <c r="Z929" i="12" s="1"/>
  <c r="N928" i="12"/>
  <c r="Z928" i="12" s="1"/>
  <c r="N927" i="12"/>
  <c r="Z927" i="12" s="1"/>
  <c r="N926" i="12"/>
  <c r="Z926" i="12" s="1"/>
  <c r="N925" i="12"/>
  <c r="Z925" i="12" s="1"/>
  <c r="N924" i="12"/>
  <c r="Z924" i="12" s="1"/>
  <c r="N923" i="12"/>
  <c r="Z923" i="12" s="1"/>
  <c r="N922" i="12"/>
  <c r="Z922" i="12" s="1"/>
  <c r="N921" i="12"/>
  <c r="Z921" i="12" s="1"/>
  <c r="N920" i="12"/>
  <c r="Z920" i="12" s="1"/>
  <c r="N919" i="12"/>
  <c r="Z919" i="12" s="1"/>
  <c r="N918" i="12"/>
  <c r="Z918" i="12" s="1"/>
  <c r="N917" i="12"/>
  <c r="Z917" i="12" s="1"/>
  <c r="N916" i="12"/>
  <c r="Z916" i="12" s="1"/>
  <c r="N915" i="12"/>
  <c r="Z915" i="12" s="1"/>
  <c r="N914" i="12"/>
  <c r="Z914" i="12" s="1"/>
  <c r="N913" i="12"/>
  <c r="Z913" i="12" s="1"/>
  <c r="N912" i="12"/>
  <c r="Z912" i="12" s="1"/>
  <c r="N911" i="12"/>
  <c r="Z911" i="12" s="1"/>
  <c r="N910" i="12"/>
  <c r="Z910" i="12" s="1"/>
  <c r="N909" i="12"/>
  <c r="Z909" i="12" s="1"/>
  <c r="N908" i="12"/>
  <c r="Z908" i="12" s="1"/>
  <c r="N907" i="12"/>
  <c r="Z907" i="12" s="1"/>
  <c r="N906" i="12"/>
  <c r="Z906" i="12" s="1"/>
  <c r="N905" i="12"/>
  <c r="Z905" i="12" s="1"/>
  <c r="N904" i="12"/>
  <c r="Z904" i="12" s="1"/>
  <c r="N903" i="12"/>
  <c r="Z903" i="12" s="1"/>
  <c r="N902" i="12"/>
  <c r="Z902" i="12" s="1"/>
  <c r="N901" i="12"/>
  <c r="Z901" i="12" s="1"/>
  <c r="N900" i="12"/>
  <c r="Z900" i="12" s="1"/>
  <c r="N899" i="12"/>
  <c r="Z899" i="12" s="1"/>
  <c r="N898" i="12"/>
  <c r="Z898" i="12" s="1"/>
  <c r="N897" i="12"/>
  <c r="Z897" i="12" s="1"/>
  <c r="N896" i="12"/>
  <c r="Z896" i="12" s="1"/>
  <c r="N895" i="12"/>
  <c r="Z895" i="12" s="1"/>
  <c r="N894" i="12"/>
  <c r="Z894" i="12" s="1"/>
  <c r="N893" i="12"/>
  <c r="Z893" i="12" s="1"/>
  <c r="N892" i="12"/>
  <c r="Z892" i="12" s="1"/>
  <c r="N891" i="12"/>
  <c r="Z891" i="12" s="1"/>
  <c r="N890" i="12"/>
  <c r="Z890" i="12" s="1"/>
  <c r="N889" i="12"/>
  <c r="Z889" i="12" s="1"/>
  <c r="N888" i="12"/>
  <c r="Z888" i="12" s="1"/>
  <c r="N887" i="12"/>
  <c r="Z887" i="12" s="1"/>
  <c r="N886" i="12"/>
  <c r="Z886" i="12" s="1"/>
  <c r="N885" i="12"/>
  <c r="Z885" i="12" s="1"/>
  <c r="N884" i="12"/>
  <c r="Z884" i="12" s="1"/>
  <c r="N883" i="12"/>
  <c r="Z883" i="12" s="1"/>
  <c r="Z882" i="12"/>
  <c r="N882" i="12"/>
  <c r="N881" i="12"/>
  <c r="Z881" i="12" s="1"/>
  <c r="N880" i="12"/>
  <c r="Z880" i="12" s="1"/>
  <c r="N879" i="12"/>
  <c r="Z879" i="12" s="1"/>
  <c r="N878" i="12"/>
  <c r="Z878" i="12" s="1"/>
  <c r="N877" i="12"/>
  <c r="Z877" i="12" s="1"/>
  <c r="N876" i="12"/>
  <c r="Z876" i="12" s="1"/>
  <c r="N875" i="12"/>
  <c r="Z875" i="12" s="1"/>
  <c r="N874" i="12"/>
  <c r="Z874" i="12" s="1"/>
  <c r="N873" i="12"/>
  <c r="Z873" i="12" s="1"/>
  <c r="N872" i="12"/>
  <c r="Z872" i="12" s="1"/>
  <c r="N871" i="12"/>
  <c r="Z871" i="12" s="1"/>
  <c r="N870" i="12"/>
  <c r="Z870" i="12" s="1"/>
  <c r="N869" i="12"/>
  <c r="Z869" i="12" s="1"/>
  <c r="N868" i="12"/>
  <c r="Z868" i="12" s="1"/>
  <c r="N867" i="12"/>
  <c r="Z867" i="12" s="1"/>
  <c r="N866" i="12"/>
  <c r="Z866" i="12" s="1"/>
  <c r="N865" i="12"/>
  <c r="Z865" i="12" s="1"/>
  <c r="N864" i="12"/>
  <c r="Z864" i="12" s="1"/>
  <c r="N863" i="12"/>
  <c r="Z863" i="12" s="1"/>
  <c r="N862" i="12"/>
  <c r="Z862" i="12" s="1"/>
  <c r="N861" i="12"/>
  <c r="Z861" i="12" s="1"/>
  <c r="N860" i="12"/>
  <c r="Z860" i="12" s="1"/>
  <c r="N859" i="12"/>
  <c r="Z859" i="12" s="1"/>
  <c r="N858" i="12"/>
  <c r="Z858" i="12" s="1"/>
  <c r="N857" i="12"/>
  <c r="Z857" i="12" s="1"/>
  <c r="N856" i="12"/>
  <c r="Z856" i="12" s="1"/>
  <c r="N855" i="12"/>
  <c r="Z855" i="12" s="1"/>
  <c r="N854" i="12"/>
  <c r="Z854" i="12" s="1"/>
  <c r="N853" i="12"/>
  <c r="Z853" i="12" s="1"/>
  <c r="N852" i="12"/>
  <c r="Z852" i="12" s="1"/>
  <c r="N851" i="12"/>
  <c r="Z851" i="12" s="1"/>
  <c r="N850" i="12"/>
  <c r="Z850" i="12" s="1"/>
  <c r="N849" i="12"/>
  <c r="Z849" i="12" s="1"/>
  <c r="N848" i="12"/>
  <c r="Z848" i="12" s="1"/>
  <c r="N847" i="12"/>
  <c r="Z847" i="12" s="1"/>
  <c r="N846" i="12"/>
  <c r="Z846" i="12" s="1"/>
  <c r="N845" i="12"/>
  <c r="N844" i="12"/>
  <c r="Y844" i="12" s="1"/>
  <c r="Y1075" i="12" s="1"/>
  <c r="AG12" i="12" s="1"/>
  <c r="N843" i="12"/>
  <c r="N842" i="12"/>
  <c r="X842" i="12" s="1"/>
  <c r="N841" i="12"/>
  <c r="X841" i="12" s="1"/>
  <c r="N840" i="12"/>
  <c r="X840" i="12" s="1"/>
  <c r="N839" i="12"/>
  <c r="X839" i="12" s="1"/>
  <c r="N838" i="12"/>
  <c r="X838" i="12" s="1"/>
  <c r="N837" i="12"/>
  <c r="X837" i="12" s="1"/>
  <c r="N836" i="12"/>
  <c r="X836" i="12" s="1"/>
  <c r="N835" i="12"/>
  <c r="X835" i="12" s="1"/>
  <c r="N834" i="12"/>
  <c r="N833" i="12"/>
  <c r="W833" i="12" s="1"/>
  <c r="N832" i="12"/>
  <c r="W832" i="12" s="1"/>
  <c r="N831" i="12"/>
  <c r="W831" i="12" s="1"/>
  <c r="N830" i="12"/>
  <c r="W830" i="12" s="1"/>
  <c r="N829" i="12"/>
  <c r="W829" i="12" s="1"/>
  <c r="N828" i="12"/>
  <c r="W828" i="12" s="1"/>
  <c r="N827" i="12"/>
  <c r="W827" i="12" s="1"/>
  <c r="N826" i="12"/>
  <c r="W826" i="12" s="1"/>
  <c r="N825" i="12"/>
  <c r="W825" i="12" s="1"/>
  <c r="N824" i="12"/>
  <c r="W824" i="12" s="1"/>
  <c r="N823" i="12"/>
  <c r="W823" i="12" s="1"/>
  <c r="N822" i="12"/>
  <c r="W822" i="12" s="1"/>
  <c r="N821" i="12"/>
  <c r="W821" i="12" s="1"/>
  <c r="N820" i="12"/>
  <c r="W820" i="12" s="1"/>
  <c r="N819" i="12"/>
  <c r="W819" i="12" s="1"/>
  <c r="N818" i="12"/>
  <c r="W818" i="12" s="1"/>
  <c r="N817" i="12"/>
  <c r="W817" i="12" s="1"/>
  <c r="N816" i="12"/>
  <c r="W816" i="12" s="1"/>
  <c r="N815" i="12"/>
  <c r="W815" i="12" s="1"/>
  <c r="N814" i="12"/>
  <c r="W814" i="12" s="1"/>
  <c r="N813" i="12"/>
  <c r="W813" i="12" s="1"/>
  <c r="N812" i="12"/>
  <c r="W812" i="12" s="1"/>
  <c r="N811" i="12"/>
  <c r="W811" i="12" s="1"/>
  <c r="N810" i="12"/>
  <c r="W810" i="12" s="1"/>
  <c r="N809" i="12"/>
  <c r="W809" i="12" s="1"/>
  <c r="N808" i="12"/>
  <c r="W808" i="12" s="1"/>
  <c r="N807" i="12"/>
  <c r="W807" i="12" s="1"/>
  <c r="N806" i="12"/>
  <c r="W806" i="12" s="1"/>
  <c r="N805" i="12"/>
  <c r="W805" i="12" s="1"/>
  <c r="N804" i="12"/>
  <c r="W804" i="12" s="1"/>
  <c r="N803" i="12"/>
  <c r="W803" i="12" s="1"/>
  <c r="N802" i="12"/>
  <c r="W802" i="12" s="1"/>
  <c r="N801" i="12"/>
  <c r="W801" i="12" s="1"/>
  <c r="N800" i="12"/>
  <c r="W800" i="12" s="1"/>
  <c r="N799" i="12"/>
  <c r="W799" i="12" s="1"/>
  <c r="N798" i="12"/>
  <c r="W798" i="12" s="1"/>
  <c r="N797" i="12"/>
  <c r="W797" i="12" s="1"/>
  <c r="N796" i="12"/>
  <c r="W796" i="12" s="1"/>
  <c r="N795" i="12"/>
  <c r="W795" i="12" s="1"/>
  <c r="N794" i="12"/>
  <c r="W794" i="12" s="1"/>
  <c r="N793" i="12"/>
  <c r="W793" i="12" s="1"/>
  <c r="N792" i="12"/>
  <c r="W792" i="12" s="1"/>
  <c r="N791" i="12"/>
  <c r="W791" i="12" s="1"/>
  <c r="N790" i="12"/>
  <c r="W790" i="12" s="1"/>
  <c r="N789" i="12"/>
  <c r="W789" i="12" s="1"/>
  <c r="N788" i="12"/>
  <c r="W788" i="12" s="1"/>
  <c r="N787" i="12"/>
  <c r="W787" i="12" s="1"/>
  <c r="N786" i="12"/>
  <c r="W786" i="12" s="1"/>
  <c r="N785" i="12"/>
  <c r="W785" i="12" s="1"/>
  <c r="N784" i="12"/>
  <c r="W784" i="12" s="1"/>
  <c r="N783" i="12"/>
  <c r="W783" i="12" s="1"/>
  <c r="N782" i="12"/>
  <c r="W782" i="12" s="1"/>
  <c r="N781" i="12"/>
  <c r="W781" i="12" s="1"/>
  <c r="N780" i="12"/>
  <c r="W780" i="12" s="1"/>
  <c r="N779" i="12"/>
  <c r="W779" i="12" s="1"/>
  <c r="N778" i="12"/>
  <c r="W778" i="12" s="1"/>
  <c r="N777" i="12"/>
  <c r="W777" i="12" s="1"/>
  <c r="N776" i="12"/>
  <c r="W776" i="12" s="1"/>
  <c r="N775" i="12"/>
  <c r="W775" i="12" s="1"/>
  <c r="N774" i="12"/>
  <c r="W774" i="12" s="1"/>
  <c r="N773" i="12"/>
  <c r="W773" i="12" s="1"/>
  <c r="N772" i="12"/>
  <c r="W772" i="12" s="1"/>
  <c r="N771" i="12"/>
  <c r="W771" i="12" s="1"/>
  <c r="N770" i="12"/>
  <c r="W770" i="12" s="1"/>
  <c r="N769" i="12"/>
  <c r="W769" i="12" s="1"/>
  <c r="N768" i="12"/>
  <c r="W768" i="12" s="1"/>
  <c r="N767" i="12"/>
  <c r="W767" i="12" s="1"/>
  <c r="N766" i="12"/>
  <c r="W766" i="12" s="1"/>
  <c r="N765" i="12"/>
  <c r="W765" i="12" s="1"/>
  <c r="N764" i="12"/>
  <c r="W764" i="12" s="1"/>
  <c r="N763" i="12"/>
  <c r="W763" i="12" s="1"/>
  <c r="N762" i="12"/>
  <c r="W762" i="12" s="1"/>
  <c r="N761" i="12"/>
  <c r="N760" i="12"/>
  <c r="V760" i="12" s="1"/>
  <c r="N759" i="12"/>
  <c r="V759" i="12" s="1"/>
  <c r="N758" i="12"/>
  <c r="V758" i="12" s="1"/>
  <c r="N757" i="12"/>
  <c r="V757" i="12" s="1"/>
  <c r="N756" i="12"/>
  <c r="V756" i="12" s="1"/>
  <c r="N755" i="12"/>
  <c r="V755" i="12" s="1"/>
  <c r="N754" i="12"/>
  <c r="V754" i="12" s="1"/>
  <c r="N753" i="12"/>
  <c r="V753" i="12" s="1"/>
  <c r="N752" i="12"/>
  <c r="V752" i="12" s="1"/>
  <c r="N751" i="12"/>
  <c r="N750" i="12"/>
  <c r="U750" i="12" s="1"/>
  <c r="N749" i="12"/>
  <c r="U749" i="12" s="1"/>
  <c r="N748" i="12"/>
  <c r="U748" i="12" s="1"/>
  <c r="N747" i="12"/>
  <c r="U747" i="12" s="1"/>
  <c r="N746" i="12"/>
  <c r="U746" i="12" s="1"/>
  <c r="N745" i="12"/>
  <c r="U745" i="12" s="1"/>
  <c r="N744" i="12"/>
  <c r="U744" i="12" s="1"/>
  <c r="N743" i="12"/>
  <c r="U743" i="12" s="1"/>
  <c r="N742" i="12"/>
  <c r="U742" i="12" s="1"/>
  <c r="N741" i="12"/>
  <c r="U741" i="12" s="1"/>
  <c r="N740" i="12"/>
  <c r="U740" i="12" s="1"/>
  <c r="N739" i="12"/>
  <c r="U739" i="12" s="1"/>
  <c r="N738" i="12"/>
  <c r="U738" i="12" s="1"/>
  <c r="N737" i="12"/>
  <c r="U737" i="12" s="1"/>
  <c r="N736" i="12"/>
  <c r="U736" i="12" s="1"/>
  <c r="N735" i="12"/>
  <c r="U735" i="12" s="1"/>
  <c r="N734" i="12"/>
  <c r="U734" i="12" s="1"/>
  <c r="N733" i="12"/>
  <c r="U733" i="12" s="1"/>
  <c r="N732" i="12"/>
  <c r="U732" i="12" s="1"/>
  <c r="N731" i="12"/>
  <c r="U731" i="12" s="1"/>
  <c r="N730" i="12"/>
  <c r="U730" i="12" s="1"/>
  <c r="N729" i="12"/>
  <c r="U729" i="12" s="1"/>
  <c r="N728" i="12"/>
  <c r="U728" i="12" s="1"/>
  <c r="N727" i="12"/>
  <c r="U727" i="12" s="1"/>
  <c r="N726" i="12"/>
  <c r="U726" i="12" s="1"/>
  <c r="N725" i="12"/>
  <c r="U725" i="12" s="1"/>
  <c r="N724" i="12"/>
  <c r="U724" i="12" s="1"/>
  <c r="N723" i="12"/>
  <c r="U723" i="12" s="1"/>
  <c r="N722" i="12"/>
  <c r="U722" i="12" s="1"/>
  <c r="N721" i="12"/>
  <c r="U721" i="12" s="1"/>
  <c r="N720" i="12"/>
  <c r="U720" i="12" s="1"/>
  <c r="N719" i="12"/>
  <c r="U719" i="12" s="1"/>
  <c r="N718" i="12"/>
  <c r="U718" i="12" s="1"/>
  <c r="N717" i="12"/>
  <c r="U717" i="12" s="1"/>
  <c r="N716" i="12"/>
  <c r="U716" i="12" s="1"/>
  <c r="N715" i="12"/>
  <c r="U715" i="12" s="1"/>
  <c r="N714" i="12"/>
  <c r="U714" i="12" s="1"/>
  <c r="N713" i="12"/>
  <c r="U713" i="12" s="1"/>
  <c r="N712" i="12"/>
  <c r="N710" i="12"/>
  <c r="T710" i="12" s="1"/>
  <c r="N709" i="12"/>
  <c r="T709" i="12" s="1"/>
  <c r="N708" i="12"/>
  <c r="T708" i="12" s="1"/>
  <c r="N707" i="12"/>
  <c r="T707" i="12" s="1"/>
  <c r="N706" i="12"/>
  <c r="T706" i="12" s="1"/>
  <c r="N705" i="12"/>
  <c r="T705" i="12" s="1"/>
  <c r="N704" i="12"/>
  <c r="T704" i="12" s="1"/>
  <c r="N703" i="12"/>
  <c r="T703" i="12" s="1"/>
  <c r="N702" i="12"/>
  <c r="T702" i="12" s="1"/>
  <c r="N701" i="12"/>
  <c r="T701" i="12" s="1"/>
  <c r="N700" i="12"/>
  <c r="T700" i="12" s="1"/>
  <c r="N699" i="12"/>
  <c r="T699" i="12" s="1"/>
  <c r="N698" i="12"/>
  <c r="T698" i="12" s="1"/>
  <c r="N697" i="12"/>
  <c r="T697" i="12" s="1"/>
  <c r="N696" i="12"/>
  <c r="T696" i="12" s="1"/>
  <c r="N695" i="12"/>
  <c r="T695" i="12" s="1"/>
  <c r="N694" i="12"/>
  <c r="T694" i="12" s="1"/>
  <c r="N693" i="12"/>
  <c r="T693" i="12" s="1"/>
  <c r="N692" i="12"/>
  <c r="T692" i="12" s="1"/>
  <c r="N691" i="12"/>
  <c r="T691" i="12" s="1"/>
  <c r="N690" i="12"/>
  <c r="T690" i="12" s="1"/>
  <c r="N689" i="12"/>
  <c r="T689" i="12" s="1"/>
  <c r="N688" i="12"/>
  <c r="T688" i="12" s="1"/>
  <c r="N687" i="12"/>
  <c r="T687" i="12" s="1"/>
  <c r="N686" i="12"/>
  <c r="T686" i="12" s="1"/>
  <c r="N685" i="12"/>
  <c r="T685" i="12" s="1"/>
  <c r="N684" i="12"/>
  <c r="T684" i="12" s="1"/>
  <c r="N683" i="12"/>
  <c r="T683" i="12" s="1"/>
  <c r="N682" i="12"/>
  <c r="T682" i="12" s="1"/>
  <c r="N681" i="12"/>
  <c r="T681" i="12" s="1"/>
  <c r="N680" i="12"/>
  <c r="T680" i="12" s="1"/>
  <c r="N679" i="12"/>
  <c r="T679" i="12" s="1"/>
  <c r="N678" i="12"/>
  <c r="T678" i="12" s="1"/>
  <c r="N677" i="12"/>
  <c r="T677" i="12" s="1"/>
  <c r="N676" i="12"/>
  <c r="T676" i="12" s="1"/>
  <c r="N675" i="12"/>
  <c r="T675" i="12" s="1"/>
  <c r="N674" i="12"/>
  <c r="T674" i="12" s="1"/>
  <c r="N673" i="12"/>
  <c r="T673" i="12" s="1"/>
  <c r="N672" i="12"/>
  <c r="T672" i="12" s="1"/>
  <c r="N671" i="12"/>
  <c r="T671" i="12" s="1"/>
  <c r="N670" i="12"/>
  <c r="T670" i="12" s="1"/>
  <c r="N669" i="12"/>
  <c r="N635" i="12"/>
  <c r="S635" i="12" s="1"/>
  <c r="N634" i="12"/>
  <c r="S634" i="12" s="1"/>
  <c r="N633" i="12"/>
  <c r="S633" i="12" s="1"/>
  <c r="N632" i="12"/>
  <c r="S632" i="12" s="1"/>
  <c r="N631" i="12"/>
  <c r="S631" i="12" s="1"/>
  <c r="N630" i="12"/>
  <c r="S630" i="12" s="1"/>
  <c r="N629" i="12"/>
  <c r="S629" i="12" s="1"/>
  <c r="N628" i="12"/>
  <c r="S628" i="12" s="1"/>
  <c r="N627" i="12"/>
  <c r="S627" i="12" s="1"/>
  <c r="N626" i="12"/>
  <c r="S626" i="12" s="1"/>
  <c r="N625" i="12"/>
  <c r="S625" i="12" s="1"/>
  <c r="N624" i="12"/>
  <c r="S624" i="12" s="1"/>
  <c r="N623" i="12"/>
  <c r="S623" i="12" s="1"/>
  <c r="N622" i="12"/>
  <c r="S622" i="12" s="1"/>
  <c r="N621" i="12"/>
  <c r="S621" i="12" s="1"/>
  <c r="N620" i="12"/>
  <c r="S620" i="12" s="1"/>
  <c r="N619" i="12"/>
  <c r="S619" i="12" s="1"/>
  <c r="N618" i="12"/>
  <c r="S618" i="12" s="1"/>
  <c r="N617" i="12"/>
  <c r="S617" i="12" s="1"/>
  <c r="N616" i="12"/>
  <c r="S616" i="12" s="1"/>
  <c r="N615" i="12"/>
  <c r="S615" i="12" s="1"/>
  <c r="N614" i="12"/>
  <c r="S614" i="12" s="1"/>
  <c r="N613" i="12"/>
  <c r="S613" i="12" s="1"/>
  <c r="N612" i="12"/>
  <c r="S612" i="12" s="1"/>
  <c r="N611" i="12"/>
  <c r="S611" i="12" s="1"/>
  <c r="N610" i="12"/>
  <c r="S610" i="12" s="1"/>
  <c r="N609" i="12"/>
  <c r="S609" i="12" s="1"/>
  <c r="N608" i="12"/>
  <c r="S608" i="12" s="1"/>
  <c r="N607" i="12"/>
  <c r="S607" i="12" s="1"/>
  <c r="N606" i="12"/>
  <c r="S606" i="12" s="1"/>
  <c r="N605" i="12"/>
  <c r="S605" i="12" s="1"/>
  <c r="N604" i="12"/>
  <c r="S604" i="12" s="1"/>
  <c r="N603" i="12"/>
  <c r="S603" i="12" s="1"/>
  <c r="N602" i="12"/>
  <c r="S602" i="12" s="1"/>
  <c r="N601" i="12"/>
  <c r="S601" i="12" s="1"/>
  <c r="N600" i="12"/>
  <c r="S600" i="12" s="1"/>
  <c r="N599" i="12"/>
  <c r="S599" i="12" s="1"/>
  <c r="N598" i="12"/>
  <c r="S598" i="12" s="1"/>
  <c r="N597" i="12"/>
  <c r="S597" i="12" s="1"/>
  <c r="N596" i="12"/>
  <c r="S596" i="12" s="1"/>
  <c r="N595" i="12"/>
  <c r="S595" i="12" s="1"/>
  <c r="N594" i="12"/>
  <c r="S594" i="12" s="1"/>
  <c r="N593" i="12"/>
  <c r="S593" i="12" s="1"/>
  <c r="N592" i="12"/>
  <c r="S592" i="12" s="1"/>
  <c r="N591" i="12"/>
  <c r="S591" i="12" s="1"/>
  <c r="N590" i="12"/>
  <c r="S590" i="12" s="1"/>
  <c r="N589" i="12"/>
  <c r="S589" i="12" s="1"/>
  <c r="N588" i="12"/>
  <c r="S588" i="12" s="1"/>
  <c r="N587" i="12"/>
  <c r="S587" i="12" s="1"/>
  <c r="N586" i="12"/>
  <c r="S586" i="12" s="1"/>
  <c r="N585" i="12"/>
  <c r="S585" i="12" s="1"/>
  <c r="N584" i="12"/>
  <c r="S584" i="12" s="1"/>
  <c r="N583" i="12"/>
  <c r="S583" i="12" s="1"/>
  <c r="N582" i="12"/>
  <c r="S582" i="12" s="1"/>
  <c r="N581" i="12"/>
  <c r="S581" i="12" s="1"/>
  <c r="N580" i="12"/>
  <c r="S580" i="12" s="1"/>
  <c r="N579" i="12"/>
  <c r="S579" i="12" s="1"/>
  <c r="N578" i="12"/>
  <c r="S578" i="12" s="1"/>
  <c r="N577" i="12"/>
  <c r="S577" i="12" s="1"/>
  <c r="N576" i="12"/>
  <c r="S576" i="12" s="1"/>
  <c r="N575" i="12"/>
  <c r="S575" i="12" s="1"/>
  <c r="N574" i="12"/>
  <c r="S574" i="12" s="1"/>
  <c r="N573" i="12"/>
  <c r="S573" i="12" s="1"/>
  <c r="N572" i="12"/>
  <c r="S572" i="12" s="1"/>
  <c r="N571" i="12"/>
  <c r="S571" i="12" s="1"/>
  <c r="N570" i="12"/>
  <c r="S570" i="12" s="1"/>
  <c r="N569" i="12"/>
  <c r="S569" i="12" s="1"/>
  <c r="N568" i="12"/>
  <c r="S568" i="12" s="1"/>
  <c r="N567" i="12"/>
  <c r="S567" i="12" s="1"/>
  <c r="N566" i="12"/>
  <c r="S566" i="12" s="1"/>
  <c r="N565" i="12"/>
  <c r="S565" i="12" s="1"/>
  <c r="N564" i="12"/>
  <c r="S564" i="12" s="1"/>
  <c r="N563" i="12"/>
  <c r="S563" i="12" s="1"/>
  <c r="N562" i="12"/>
  <c r="S562" i="12" s="1"/>
  <c r="N561" i="12"/>
  <c r="S561" i="12" s="1"/>
  <c r="N560" i="12"/>
  <c r="S560" i="12" s="1"/>
  <c r="N559" i="12"/>
  <c r="S559" i="12" s="1"/>
  <c r="N558" i="12"/>
  <c r="S558" i="12" s="1"/>
  <c r="N557" i="12"/>
  <c r="S557" i="12" s="1"/>
  <c r="N556" i="12"/>
  <c r="S556" i="12" s="1"/>
  <c r="N555" i="12"/>
  <c r="S555" i="12" s="1"/>
  <c r="N554" i="12"/>
  <c r="S554" i="12" s="1"/>
  <c r="N553" i="12"/>
  <c r="S553" i="12" s="1"/>
  <c r="N552" i="12"/>
  <c r="S552" i="12" s="1"/>
  <c r="N551" i="12"/>
  <c r="S551" i="12" s="1"/>
  <c r="N550" i="12"/>
  <c r="S550" i="12" s="1"/>
  <c r="N549" i="12"/>
  <c r="S549" i="12" s="1"/>
  <c r="N548" i="12"/>
  <c r="S548" i="12" s="1"/>
  <c r="N547" i="12"/>
  <c r="S547" i="12" s="1"/>
  <c r="N546" i="12"/>
  <c r="S546" i="12" s="1"/>
  <c r="N545" i="12"/>
  <c r="S545" i="12" s="1"/>
  <c r="N544" i="12"/>
  <c r="S544" i="12" s="1"/>
  <c r="N543" i="12"/>
  <c r="S543" i="12" s="1"/>
  <c r="N542" i="12"/>
  <c r="S542" i="12" s="1"/>
  <c r="N541" i="12"/>
  <c r="S541" i="12" s="1"/>
  <c r="N540" i="12"/>
  <c r="S540" i="12" s="1"/>
  <c r="N539" i="12"/>
  <c r="S539" i="12" s="1"/>
  <c r="N538" i="12"/>
  <c r="S538" i="12" s="1"/>
  <c r="N537" i="12"/>
  <c r="S537" i="12" s="1"/>
  <c r="N536" i="12"/>
  <c r="S536" i="12" s="1"/>
  <c r="N535" i="12"/>
  <c r="S535" i="12" s="1"/>
  <c r="N534" i="12"/>
  <c r="S534" i="12" s="1"/>
  <c r="N533" i="12"/>
  <c r="S533" i="12" s="1"/>
  <c r="N532" i="12"/>
  <c r="S532" i="12" s="1"/>
  <c r="N531" i="12"/>
  <c r="S531" i="12" s="1"/>
  <c r="N530" i="12"/>
  <c r="S530" i="12" s="1"/>
  <c r="N529" i="12"/>
  <c r="S529" i="12" s="1"/>
  <c r="N528" i="12"/>
  <c r="S528" i="12" s="1"/>
  <c r="N527" i="12"/>
  <c r="S527" i="12" s="1"/>
  <c r="N526" i="12"/>
  <c r="S526" i="12" s="1"/>
  <c r="N525" i="12"/>
  <c r="S525" i="12" s="1"/>
  <c r="N524" i="12"/>
  <c r="S524" i="12" s="1"/>
  <c r="N523" i="12"/>
  <c r="S523" i="12" s="1"/>
  <c r="N522" i="12"/>
  <c r="S522" i="12" s="1"/>
  <c r="N521" i="12"/>
  <c r="S521" i="12" s="1"/>
  <c r="N520" i="12"/>
  <c r="S520" i="12" s="1"/>
  <c r="N519" i="12"/>
  <c r="S519" i="12" s="1"/>
  <c r="N518" i="12"/>
  <c r="S518" i="12" s="1"/>
  <c r="N517" i="12"/>
  <c r="S517" i="12" s="1"/>
  <c r="N516" i="12"/>
  <c r="S516" i="12" s="1"/>
  <c r="N515" i="12"/>
  <c r="S515" i="12" s="1"/>
  <c r="N514" i="12"/>
  <c r="S514" i="12" s="1"/>
  <c r="N513" i="12"/>
  <c r="S513" i="12" s="1"/>
  <c r="N512" i="12"/>
  <c r="S512" i="12" s="1"/>
  <c r="N511" i="12"/>
  <c r="S511" i="12" s="1"/>
  <c r="N510" i="12"/>
  <c r="S510" i="12" s="1"/>
  <c r="N509" i="12"/>
  <c r="S509" i="12" s="1"/>
  <c r="N508" i="12"/>
  <c r="S508" i="12" s="1"/>
  <c r="N507" i="12"/>
  <c r="S507" i="12" s="1"/>
  <c r="N506" i="12"/>
  <c r="S506" i="12" s="1"/>
  <c r="N505" i="12"/>
  <c r="S505" i="12" s="1"/>
  <c r="N504" i="12"/>
  <c r="S504" i="12" s="1"/>
  <c r="N503" i="12"/>
  <c r="S503" i="12" s="1"/>
  <c r="N502" i="12"/>
  <c r="S502" i="12" s="1"/>
  <c r="N501" i="12"/>
  <c r="S501" i="12" s="1"/>
  <c r="N500" i="12"/>
  <c r="S500" i="12" s="1"/>
  <c r="N499" i="12"/>
  <c r="S499" i="12" s="1"/>
  <c r="N498" i="12"/>
  <c r="S498" i="12" s="1"/>
  <c r="S497" i="12"/>
  <c r="S496" i="12"/>
  <c r="S495" i="12"/>
  <c r="S494" i="12"/>
  <c r="N493" i="12"/>
  <c r="S493" i="12" s="1"/>
  <c r="N492" i="12"/>
  <c r="S492" i="12" s="1"/>
  <c r="N491" i="12"/>
  <c r="S491" i="12" s="1"/>
  <c r="N490" i="12"/>
  <c r="S490" i="12" s="1"/>
  <c r="N489" i="12"/>
  <c r="S489" i="12" s="1"/>
  <c r="N488" i="12"/>
  <c r="S488" i="12" s="1"/>
  <c r="N487" i="12"/>
  <c r="S487" i="12" s="1"/>
  <c r="N486" i="12"/>
  <c r="S486" i="12" s="1"/>
  <c r="N485" i="12"/>
  <c r="S485" i="12" s="1"/>
  <c r="N484" i="12"/>
  <c r="S484" i="12" s="1"/>
  <c r="N483" i="12"/>
  <c r="S483" i="12" s="1"/>
  <c r="N482" i="12"/>
  <c r="S482" i="12" s="1"/>
  <c r="N481" i="12"/>
  <c r="S481" i="12" s="1"/>
  <c r="N480" i="12"/>
  <c r="S480" i="12" s="1"/>
  <c r="N479" i="12"/>
  <c r="S479" i="12" s="1"/>
  <c r="N478" i="12"/>
  <c r="S478" i="12" s="1"/>
  <c r="N477" i="12"/>
  <c r="S477" i="12" s="1"/>
  <c r="N476" i="12"/>
  <c r="S476" i="12" s="1"/>
  <c r="N475" i="12"/>
  <c r="S475" i="12" s="1"/>
  <c r="N474" i="12"/>
  <c r="S474" i="12" s="1"/>
  <c r="N473" i="12"/>
  <c r="S473" i="12" s="1"/>
  <c r="N472" i="12"/>
  <c r="S472" i="12" s="1"/>
  <c r="N471" i="12"/>
  <c r="S471" i="12" s="1"/>
  <c r="N470" i="12"/>
  <c r="S470" i="12" s="1"/>
  <c r="N469" i="12"/>
  <c r="S469" i="12" s="1"/>
  <c r="N468" i="12"/>
  <c r="S468" i="12" s="1"/>
  <c r="N467" i="12"/>
  <c r="S467" i="12" s="1"/>
  <c r="N466" i="12"/>
  <c r="S466" i="12" s="1"/>
  <c r="N465" i="12"/>
  <c r="S465" i="12" s="1"/>
  <c r="N464" i="12"/>
  <c r="S464" i="12" s="1"/>
  <c r="N463" i="12"/>
  <c r="S463" i="12" s="1"/>
  <c r="N462" i="12"/>
  <c r="S462" i="12" s="1"/>
  <c r="N461" i="12"/>
  <c r="S461" i="12" s="1"/>
  <c r="N460" i="12"/>
  <c r="S460" i="12" s="1"/>
  <c r="N459" i="12"/>
  <c r="S459" i="12" s="1"/>
  <c r="N458" i="12"/>
  <c r="S458" i="12" s="1"/>
  <c r="N457" i="12"/>
  <c r="S457" i="12" s="1"/>
  <c r="N456" i="12"/>
  <c r="S456" i="12" s="1"/>
  <c r="N455" i="12"/>
  <c r="S455" i="12" s="1"/>
  <c r="N454" i="12"/>
  <c r="S454" i="12" s="1"/>
  <c r="N453" i="12"/>
  <c r="S453" i="12" s="1"/>
  <c r="N452" i="12"/>
  <c r="S452" i="12" s="1"/>
  <c r="N451" i="12"/>
  <c r="S451" i="12" s="1"/>
  <c r="N450" i="12"/>
  <c r="S450" i="12" s="1"/>
  <c r="N449" i="12"/>
  <c r="S449" i="12" s="1"/>
  <c r="N448" i="12"/>
  <c r="S448" i="12" s="1"/>
  <c r="N447" i="12"/>
  <c r="S447" i="12" s="1"/>
  <c r="N446" i="12"/>
  <c r="S446" i="12" s="1"/>
  <c r="N445" i="12"/>
  <c r="S445" i="12" s="1"/>
  <c r="N444" i="12"/>
  <c r="S444" i="12" s="1"/>
  <c r="N443" i="12"/>
  <c r="S443" i="12" s="1"/>
  <c r="N442" i="12"/>
  <c r="S442" i="12" s="1"/>
  <c r="N441" i="12"/>
  <c r="S441" i="12" s="1"/>
  <c r="N440" i="12"/>
  <c r="S440" i="12" s="1"/>
  <c r="N439" i="12"/>
  <c r="S439" i="12" s="1"/>
  <c r="N438" i="12"/>
  <c r="S438" i="12" s="1"/>
  <c r="N437" i="12"/>
  <c r="S437" i="12" s="1"/>
  <c r="N436" i="12"/>
  <c r="S436" i="12" s="1"/>
  <c r="N435" i="12"/>
  <c r="S435" i="12" s="1"/>
  <c r="N434" i="12"/>
  <c r="S434" i="12" s="1"/>
  <c r="N433" i="12"/>
  <c r="S433" i="12" s="1"/>
  <c r="N432" i="12"/>
  <c r="S432" i="12" s="1"/>
  <c r="N431" i="12"/>
  <c r="S431" i="12" s="1"/>
  <c r="N430" i="12"/>
  <c r="S430" i="12" s="1"/>
  <c r="N429" i="12"/>
  <c r="S429" i="12" s="1"/>
  <c r="N428" i="12"/>
  <c r="S428" i="12" s="1"/>
  <c r="N427" i="12"/>
  <c r="S427" i="12" s="1"/>
  <c r="N426" i="12"/>
  <c r="S426" i="12" s="1"/>
  <c r="N425" i="12"/>
  <c r="S425" i="12" s="1"/>
  <c r="N424" i="12"/>
  <c r="S424" i="12" s="1"/>
  <c r="N423" i="12"/>
  <c r="S423" i="12" s="1"/>
  <c r="N422" i="12"/>
  <c r="S422" i="12" s="1"/>
  <c r="N421" i="12"/>
  <c r="S421" i="12" s="1"/>
  <c r="N420" i="12"/>
  <c r="S420" i="12" s="1"/>
  <c r="N419" i="12"/>
  <c r="S419" i="12" s="1"/>
  <c r="N418" i="12"/>
  <c r="S418" i="12" s="1"/>
  <c r="N417" i="12"/>
  <c r="S417" i="12" s="1"/>
  <c r="N416" i="12"/>
  <c r="S416" i="12" s="1"/>
  <c r="N415" i="12"/>
  <c r="S415" i="12" s="1"/>
  <c r="N414" i="12"/>
  <c r="S414" i="12" s="1"/>
  <c r="N413" i="12"/>
  <c r="S413" i="12" s="1"/>
  <c r="N412" i="12"/>
  <c r="S412" i="12" s="1"/>
  <c r="N411" i="12"/>
  <c r="S411" i="12" s="1"/>
  <c r="N410" i="12"/>
  <c r="S410" i="12" s="1"/>
  <c r="N409" i="12"/>
  <c r="S409" i="12" s="1"/>
  <c r="N408" i="12"/>
  <c r="S408" i="12" s="1"/>
  <c r="N407" i="12"/>
  <c r="S407" i="12" s="1"/>
  <c r="N406" i="12"/>
  <c r="S406" i="12" s="1"/>
  <c r="N405" i="12"/>
  <c r="S405" i="12" s="1"/>
  <c r="N404" i="12"/>
  <c r="S404" i="12" s="1"/>
  <c r="N403" i="12"/>
  <c r="S403" i="12" s="1"/>
  <c r="N402" i="12"/>
  <c r="S402" i="12" s="1"/>
  <c r="N401" i="12"/>
  <c r="S401" i="12" s="1"/>
  <c r="N400" i="12"/>
  <c r="S400" i="12" s="1"/>
  <c r="N399" i="12"/>
  <c r="S399" i="12" s="1"/>
  <c r="N398" i="12"/>
  <c r="S398" i="12" s="1"/>
  <c r="N397" i="12"/>
  <c r="S397" i="12" s="1"/>
  <c r="N396" i="12"/>
  <c r="S396" i="12" s="1"/>
  <c r="N395" i="12"/>
  <c r="S395" i="12" s="1"/>
  <c r="N394" i="12"/>
  <c r="S394" i="12" s="1"/>
  <c r="N393" i="12"/>
  <c r="S393" i="12" s="1"/>
  <c r="N392" i="12"/>
  <c r="S392" i="12" s="1"/>
  <c r="N391" i="12"/>
  <c r="S391" i="12" s="1"/>
  <c r="N390" i="12"/>
  <c r="S390" i="12" s="1"/>
  <c r="N389" i="12"/>
  <c r="S389" i="12" s="1"/>
  <c r="N388" i="12"/>
  <c r="S388" i="12" s="1"/>
  <c r="N387" i="12"/>
  <c r="S387" i="12" s="1"/>
  <c r="N386" i="12"/>
  <c r="S386" i="12" s="1"/>
  <c r="N385" i="12"/>
  <c r="S385" i="12" s="1"/>
  <c r="N384" i="12"/>
  <c r="S384" i="12" s="1"/>
  <c r="N383" i="12"/>
  <c r="S383" i="12" s="1"/>
  <c r="N382" i="12"/>
  <c r="S382" i="12" s="1"/>
  <c r="N381" i="12"/>
  <c r="S381" i="12" s="1"/>
  <c r="N380" i="12"/>
  <c r="S380" i="12" s="1"/>
  <c r="N379" i="12"/>
  <c r="S379" i="12" s="1"/>
  <c r="N378" i="12"/>
  <c r="S378" i="12" s="1"/>
  <c r="N377" i="12"/>
  <c r="S377" i="12" s="1"/>
  <c r="N376" i="12"/>
  <c r="S376" i="12" s="1"/>
  <c r="N375" i="12"/>
  <c r="S375" i="12" s="1"/>
  <c r="N374" i="12"/>
  <c r="S374" i="12" s="1"/>
  <c r="N373" i="12"/>
  <c r="S373" i="12" s="1"/>
  <c r="N372" i="12"/>
  <c r="S372" i="12" s="1"/>
  <c r="N371" i="12"/>
  <c r="S371" i="12" s="1"/>
  <c r="N370" i="12"/>
  <c r="S370" i="12" s="1"/>
  <c r="N369" i="12"/>
  <c r="S369" i="12" s="1"/>
  <c r="N368" i="12"/>
  <c r="S368" i="12" s="1"/>
  <c r="N367" i="12"/>
  <c r="S367" i="12" s="1"/>
  <c r="N366" i="12"/>
  <c r="S366" i="12" s="1"/>
  <c r="N365" i="12"/>
  <c r="S365" i="12" s="1"/>
  <c r="N364" i="12"/>
  <c r="S364" i="12" s="1"/>
  <c r="N363" i="12"/>
  <c r="S363" i="12" s="1"/>
  <c r="N362" i="12"/>
  <c r="S362" i="12" s="1"/>
  <c r="N361" i="12"/>
  <c r="S361" i="12" s="1"/>
  <c r="N360" i="12"/>
  <c r="S360" i="12" s="1"/>
  <c r="N359" i="12"/>
  <c r="S359" i="12" s="1"/>
  <c r="N358" i="12"/>
  <c r="S358" i="12" s="1"/>
  <c r="N357" i="12"/>
  <c r="S357" i="12" s="1"/>
  <c r="N356" i="12"/>
  <c r="S356" i="12" s="1"/>
  <c r="N355" i="12"/>
  <c r="S355" i="12" s="1"/>
  <c r="N354" i="12"/>
  <c r="S354" i="12" s="1"/>
  <c r="N353" i="12"/>
  <c r="S353" i="12" s="1"/>
  <c r="N352" i="12"/>
  <c r="S352" i="12" s="1"/>
  <c r="N351" i="12"/>
  <c r="S351" i="12" s="1"/>
  <c r="N350" i="12"/>
  <c r="S350" i="12" s="1"/>
  <c r="N349" i="12"/>
  <c r="S349" i="12" s="1"/>
  <c r="N348" i="12"/>
  <c r="S348" i="12" s="1"/>
  <c r="N347" i="12"/>
  <c r="S347" i="12" s="1"/>
  <c r="N346" i="12"/>
  <c r="S346" i="12" s="1"/>
  <c r="N345" i="12"/>
  <c r="S345" i="12" s="1"/>
  <c r="N344" i="12"/>
  <c r="S344" i="12" s="1"/>
  <c r="N343" i="12"/>
  <c r="S343" i="12" s="1"/>
  <c r="N342" i="12"/>
  <c r="S342" i="12" s="1"/>
  <c r="N341" i="12"/>
  <c r="S341" i="12" s="1"/>
  <c r="N340" i="12"/>
  <c r="S340" i="12" s="1"/>
  <c r="N339" i="12"/>
  <c r="S339" i="12" s="1"/>
  <c r="N338" i="12"/>
  <c r="S338" i="12" s="1"/>
  <c r="N337" i="12"/>
  <c r="S337" i="12" s="1"/>
  <c r="N336" i="12"/>
  <c r="S336" i="12" s="1"/>
  <c r="N335" i="12"/>
  <c r="N334" i="12"/>
  <c r="R334" i="12" s="1"/>
  <c r="N333" i="12"/>
  <c r="R333" i="12" s="1"/>
  <c r="N319" i="12"/>
  <c r="R319" i="12" s="1"/>
  <c r="N318" i="12"/>
  <c r="R318" i="12" s="1"/>
  <c r="N317" i="12"/>
  <c r="R317" i="12" s="1"/>
  <c r="N316" i="12"/>
  <c r="R316" i="12" s="1"/>
  <c r="N313" i="12"/>
  <c r="R313" i="12" s="1"/>
  <c r="N312" i="12"/>
  <c r="R312" i="12" s="1"/>
  <c r="N311" i="12"/>
  <c r="R311" i="12" s="1"/>
  <c r="N310" i="12"/>
  <c r="R310" i="12" s="1"/>
  <c r="N309" i="12"/>
  <c r="R309" i="12" s="1"/>
  <c r="N308" i="12"/>
  <c r="R308" i="12" s="1"/>
  <c r="N307" i="12"/>
  <c r="R307" i="12" s="1"/>
  <c r="N306" i="12"/>
  <c r="R306" i="12" s="1"/>
  <c r="N305" i="12"/>
  <c r="R305" i="12" s="1"/>
  <c r="N304" i="12"/>
  <c r="R304" i="12" s="1"/>
  <c r="N303" i="12"/>
  <c r="R303" i="12" s="1"/>
  <c r="N302" i="12"/>
  <c r="R302" i="12" s="1"/>
  <c r="N301" i="12"/>
  <c r="R301" i="12" s="1"/>
  <c r="N300" i="12"/>
  <c r="R300" i="12" s="1"/>
  <c r="N299" i="12"/>
  <c r="R299" i="12" s="1"/>
  <c r="N298" i="12"/>
  <c r="R298" i="12" s="1"/>
  <c r="N297" i="12"/>
  <c r="R297" i="12" s="1"/>
  <c r="N296" i="12"/>
  <c r="R296" i="12" s="1"/>
  <c r="N295" i="12"/>
  <c r="R295" i="12" s="1"/>
  <c r="N294" i="12"/>
  <c r="R294" i="12" s="1"/>
  <c r="N293" i="12"/>
  <c r="R293" i="12" s="1"/>
  <c r="N292" i="12"/>
  <c r="R292" i="12" s="1"/>
  <c r="N291" i="12"/>
  <c r="R291" i="12" s="1"/>
  <c r="N290" i="12"/>
  <c r="R290" i="12" s="1"/>
  <c r="N289" i="12"/>
  <c r="R289" i="12" s="1"/>
  <c r="N288" i="12"/>
  <c r="R288" i="12" s="1"/>
  <c r="N287" i="12"/>
  <c r="R287" i="12" s="1"/>
  <c r="N286" i="12"/>
  <c r="R286" i="12" s="1"/>
  <c r="N285" i="12"/>
  <c r="R285" i="12" s="1"/>
  <c r="N284" i="12"/>
  <c r="R284" i="12" s="1"/>
  <c r="N283" i="12"/>
  <c r="R283" i="12" s="1"/>
  <c r="N282" i="12"/>
  <c r="R282" i="12" s="1"/>
  <c r="N281" i="12"/>
  <c r="R281" i="12" s="1"/>
  <c r="N280" i="12"/>
  <c r="R280" i="12" s="1"/>
  <c r="N279" i="12"/>
  <c r="R279" i="12" s="1"/>
  <c r="N278" i="12"/>
  <c r="R278" i="12" s="1"/>
  <c r="N277" i="12"/>
  <c r="R277" i="12" s="1"/>
  <c r="N276" i="12"/>
  <c r="R276" i="12" s="1"/>
  <c r="N275" i="12"/>
  <c r="R275" i="12" s="1"/>
  <c r="N274" i="12"/>
  <c r="R274" i="12" s="1"/>
  <c r="N273" i="12"/>
  <c r="R273" i="12" s="1"/>
  <c r="N272" i="12"/>
  <c r="R272" i="12" s="1"/>
  <c r="N271" i="12"/>
  <c r="R271" i="12" s="1"/>
  <c r="N270" i="12"/>
  <c r="R270" i="12" s="1"/>
  <c r="N269" i="12"/>
  <c r="R269" i="12" s="1"/>
  <c r="N268" i="12"/>
  <c r="R268" i="12" s="1"/>
  <c r="N267" i="12"/>
  <c r="R267" i="12" s="1"/>
  <c r="N266" i="12"/>
  <c r="R266" i="12" s="1"/>
  <c r="N265" i="12"/>
  <c r="R265" i="12" s="1"/>
  <c r="N264" i="12"/>
  <c r="R264" i="12" s="1"/>
  <c r="N263" i="12"/>
  <c r="R263" i="12" s="1"/>
  <c r="N262" i="12"/>
  <c r="R262" i="12" s="1"/>
  <c r="N261" i="12"/>
  <c r="R261" i="12" s="1"/>
  <c r="N260" i="12"/>
  <c r="R260" i="12" s="1"/>
  <c r="N259" i="12"/>
  <c r="R259" i="12" s="1"/>
  <c r="N258" i="12"/>
  <c r="R258" i="12" s="1"/>
  <c r="N257" i="12"/>
  <c r="R257" i="12" s="1"/>
  <c r="N256" i="12"/>
  <c r="R256" i="12" s="1"/>
  <c r="N255" i="12"/>
  <c r="R255" i="12" s="1"/>
  <c r="N254" i="12"/>
  <c r="R254" i="12" s="1"/>
  <c r="N253" i="12"/>
  <c r="R253" i="12" s="1"/>
  <c r="N252" i="12"/>
  <c r="R252" i="12" s="1"/>
  <c r="N251" i="12"/>
  <c r="R251" i="12" s="1"/>
  <c r="N250" i="12"/>
  <c r="R250" i="12" s="1"/>
  <c r="N249" i="12"/>
  <c r="R249" i="12" s="1"/>
  <c r="N248" i="12"/>
  <c r="R248" i="12" s="1"/>
  <c r="N247" i="12"/>
  <c r="R247" i="12" s="1"/>
  <c r="N246" i="12"/>
  <c r="R246" i="12" s="1"/>
  <c r="N245" i="12"/>
  <c r="R245" i="12" s="1"/>
  <c r="N244" i="12"/>
  <c r="R244" i="12" s="1"/>
  <c r="N243" i="12"/>
  <c r="R243" i="12" s="1"/>
  <c r="N242" i="12"/>
  <c r="R242" i="12" s="1"/>
  <c r="N241" i="12"/>
  <c r="R241" i="12" s="1"/>
  <c r="N240" i="12"/>
  <c r="R240" i="12" s="1"/>
  <c r="N239" i="12"/>
  <c r="R239" i="12" s="1"/>
  <c r="N238" i="12"/>
  <c r="R238" i="12" s="1"/>
  <c r="N237" i="12"/>
  <c r="R237" i="12" s="1"/>
  <c r="N236" i="12"/>
  <c r="R236" i="12" s="1"/>
  <c r="N235" i="12"/>
  <c r="R235" i="12" s="1"/>
  <c r="N234" i="12"/>
  <c r="R234" i="12" s="1"/>
  <c r="N233" i="12"/>
  <c r="R233" i="12" s="1"/>
  <c r="N232" i="12"/>
  <c r="R232" i="12" s="1"/>
  <c r="N231" i="12"/>
  <c r="R231" i="12" s="1"/>
  <c r="N230" i="12"/>
  <c r="R230" i="12" s="1"/>
  <c r="N229" i="12"/>
  <c r="R229" i="12" s="1"/>
  <c r="N228" i="12"/>
  <c r="R228" i="12" s="1"/>
  <c r="N227" i="12"/>
  <c r="R227" i="12" s="1"/>
  <c r="N226" i="12"/>
  <c r="R226" i="12" s="1"/>
  <c r="N225" i="12"/>
  <c r="R225" i="12" s="1"/>
  <c r="N224" i="12"/>
  <c r="R224" i="12" s="1"/>
  <c r="N223" i="12"/>
  <c r="R223" i="12" s="1"/>
  <c r="N222" i="12"/>
  <c r="R222" i="12" s="1"/>
  <c r="N221" i="12"/>
  <c r="R221" i="12" s="1"/>
  <c r="N220" i="12"/>
  <c r="R220" i="12" s="1"/>
  <c r="N219" i="12"/>
  <c r="R219" i="12" s="1"/>
  <c r="N218" i="12"/>
  <c r="R218" i="12" s="1"/>
  <c r="N217" i="12"/>
  <c r="R217" i="12" s="1"/>
  <c r="N216" i="12"/>
  <c r="R216" i="12" s="1"/>
  <c r="N215" i="12"/>
  <c r="R215" i="12" s="1"/>
  <c r="N214" i="12"/>
  <c r="R214" i="12" s="1"/>
  <c r="N213" i="12"/>
  <c r="R213" i="12" s="1"/>
  <c r="N212" i="12"/>
  <c r="R212" i="12" s="1"/>
  <c r="N211" i="12"/>
  <c r="R211" i="12" s="1"/>
  <c r="N210" i="12"/>
  <c r="R210" i="12" s="1"/>
  <c r="N209" i="12"/>
  <c r="R209" i="12" s="1"/>
  <c r="N208" i="12"/>
  <c r="R208" i="12" s="1"/>
  <c r="N207" i="12"/>
  <c r="R207" i="12" s="1"/>
  <c r="N206" i="12"/>
  <c r="R206" i="12" s="1"/>
  <c r="N205" i="12"/>
  <c r="R205" i="12" s="1"/>
  <c r="N204" i="12"/>
  <c r="R204" i="12" s="1"/>
  <c r="N203" i="12"/>
  <c r="R203" i="12" s="1"/>
  <c r="N202" i="12"/>
  <c r="R202" i="12" s="1"/>
  <c r="N201" i="12"/>
  <c r="R201" i="12" s="1"/>
  <c r="N200" i="12"/>
  <c r="R200" i="12" s="1"/>
  <c r="N199" i="12"/>
  <c r="R199" i="12" s="1"/>
  <c r="N198" i="12"/>
  <c r="R198" i="12" s="1"/>
  <c r="N197" i="12"/>
  <c r="R197" i="12" s="1"/>
  <c r="N196" i="12"/>
  <c r="R196" i="12" s="1"/>
  <c r="N195" i="12"/>
  <c r="R195" i="12" s="1"/>
  <c r="N194" i="12"/>
  <c r="R194" i="12" s="1"/>
  <c r="N193" i="12"/>
  <c r="R193" i="12" s="1"/>
  <c r="N192" i="12"/>
  <c r="R192" i="12" s="1"/>
  <c r="N191" i="12"/>
  <c r="R191" i="12" s="1"/>
  <c r="N190" i="12"/>
  <c r="R190" i="12" s="1"/>
  <c r="N189" i="12"/>
  <c r="R189" i="12" s="1"/>
  <c r="N188" i="12"/>
  <c r="R188" i="12" s="1"/>
  <c r="N187" i="12"/>
  <c r="R187" i="12" s="1"/>
  <c r="N186" i="12"/>
  <c r="R186" i="12" s="1"/>
  <c r="N185" i="12"/>
  <c r="R185" i="12" s="1"/>
  <c r="N184" i="12"/>
  <c r="R184" i="12" s="1"/>
  <c r="N183" i="12"/>
  <c r="R183" i="12" s="1"/>
  <c r="N182" i="12"/>
  <c r="R182" i="12" s="1"/>
  <c r="N181" i="12"/>
  <c r="R181" i="12" s="1"/>
  <c r="N180" i="12"/>
  <c r="R180" i="12" s="1"/>
  <c r="N179" i="12"/>
  <c r="R179" i="12" s="1"/>
  <c r="N178" i="12"/>
  <c r="R178" i="12" s="1"/>
  <c r="N177" i="12"/>
  <c r="R177" i="12" s="1"/>
  <c r="N176" i="12"/>
  <c r="R176" i="12" s="1"/>
  <c r="N175" i="12"/>
  <c r="N174" i="12"/>
  <c r="Q174" i="12" s="1"/>
  <c r="N173" i="12"/>
  <c r="Q173" i="12" s="1"/>
  <c r="N172" i="12"/>
  <c r="Q172" i="12" s="1"/>
  <c r="N171" i="12"/>
  <c r="Q171" i="12" s="1"/>
  <c r="N170" i="12"/>
  <c r="Q170" i="12" s="1"/>
  <c r="N169" i="12"/>
  <c r="Q169" i="12" s="1"/>
  <c r="N168" i="12"/>
  <c r="Q168" i="12" s="1"/>
  <c r="N167" i="12"/>
  <c r="Q167" i="12" s="1"/>
  <c r="N166" i="12"/>
  <c r="Q166" i="12" s="1"/>
  <c r="N165" i="12"/>
  <c r="Q165" i="12" s="1"/>
  <c r="N164" i="12"/>
  <c r="Q164" i="12" s="1"/>
  <c r="N163" i="12"/>
  <c r="Q163" i="12" s="1"/>
  <c r="N162" i="12"/>
  <c r="Q162" i="12" s="1"/>
  <c r="N161" i="12"/>
  <c r="Q161" i="12" s="1"/>
  <c r="N160" i="12"/>
  <c r="Q160" i="12" s="1"/>
  <c r="N159" i="12"/>
  <c r="Q159" i="12" s="1"/>
  <c r="N158" i="12"/>
  <c r="Q158" i="12" s="1"/>
  <c r="N157" i="12"/>
  <c r="Q157" i="12" s="1"/>
  <c r="N156" i="12"/>
  <c r="Q156" i="12" s="1"/>
  <c r="N155" i="12"/>
  <c r="Q155" i="12" s="1"/>
  <c r="N154" i="12"/>
  <c r="Q154" i="12" s="1"/>
  <c r="N153" i="12"/>
  <c r="Q153" i="12" s="1"/>
  <c r="N152" i="12"/>
  <c r="Q152" i="12" s="1"/>
  <c r="N151" i="12"/>
  <c r="Q151" i="12" s="1"/>
  <c r="N150" i="12"/>
  <c r="Q150" i="12" s="1"/>
  <c r="N149" i="12"/>
  <c r="Q149" i="12" s="1"/>
  <c r="N148" i="12"/>
  <c r="Q148" i="12" s="1"/>
  <c r="N147" i="12"/>
  <c r="Q147" i="12" s="1"/>
  <c r="N146" i="12"/>
  <c r="Q146" i="12" s="1"/>
  <c r="N145" i="12"/>
  <c r="Q145" i="12" s="1"/>
  <c r="N144" i="12"/>
  <c r="Q144" i="12" s="1"/>
  <c r="N143" i="12"/>
  <c r="Q143" i="12" s="1"/>
  <c r="N142" i="12"/>
  <c r="Q142" i="12" s="1"/>
  <c r="N141" i="12"/>
  <c r="Q141" i="12" s="1"/>
  <c r="N140" i="12"/>
  <c r="Q140" i="12" s="1"/>
  <c r="N139" i="12"/>
  <c r="Q139" i="12" s="1"/>
  <c r="N138" i="12"/>
  <c r="Q138" i="12" s="1"/>
  <c r="N137" i="12"/>
  <c r="Q137" i="12" s="1"/>
  <c r="N136" i="12"/>
  <c r="Q136" i="12" s="1"/>
  <c r="N135" i="12"/>
  <c r="Q135" i="12" s="1"/>
  <c r="N134" i="12"/>
  <c r="Q134" i="12" s="1"/>
  <c r="N133" i="12"/>
  <c r="Q133" i="12" s="1"/>
  <c r="N132" i="12"/>
  <c r="Q132" i="12" s="1"/>
  <c r="N131" i="12"/>
  <c r="Q131" i="12" s="1"/>
  <c r="N130" i="12"/>
  <c r="Q130" i="12" s="1"/>
  <c r="N129" i="12"/>
  <c r="Q129" i="12" s="1"/>
  <c r="N128" i="12"/>
  <c r="Q128" i="12" s="1"/>
  <c r="N127" i="12"/>
  <c r="Q127" i="12" s="1"/>
  <c r="N126" i="12"/>
  <c r="Q126" i="12" s="1"/>
  <c r="N125" i="12"/>
  <c r="Q125" i="12" s="1"/>
  <c r="N124" i="12"/>
  <c r="Q124" i="12" s="1"/>
  <c r="N123" i="12"/>
  <c r="Q123" i="12" s="1"/>
  <c r="N122" i="12"/>
  <c r="Q122" i="12" s="1"/>
  <c r="N120" i="12"/>
  <c r="P120" i="12" s="1"/>
  <c r="N119" i="12"/>
  <c r="P119" i="12" s="1"/>
  <c r="N118" i="12"/>
  <c r="P118" i="12" s="1"/>
  <c r="N117" i="12"/>
  <c r="P117" i="12" s="1"/>
  <c r="N116" i="12"/>
  <c r="P116" i="12" s="1"/>
  <c r="N115" i="12"/>
  <c r="P115" i="12" s="1"/>
  <c r="N114" i="12"/>
  <c r="P114" i="12" s="1"/>
  <c r="N113" i="12"/>
  <c r="P113" i="12" s="1"/>
  <c r="N112" i="12"/>
  <c r="P112" i="12" s="1"/>
  <c r="N111" i="12"/>
  <c r="P111" i="12" s="1"/>
  <c r="N110" i="12"/>
  <c r="P110" i="12" s="1"/>
  <c r="N109" i="12"/>
  <c r="P109" i="12" s="1"/>
  <c r="N108" i="12"/>
  <c r="P108" i="12" s="1"/>
  <c r="N107" i="12"/>
  <c r="P107" i="12" s="1"/>
  <c r="N106" i="12"/>
  <c r="P106" i="12" s="1"/>
  <c r="N105" i="12"/>
  <c r="P105" i="12" s="1"/>
  <c r="N104" i="12"/>
  <c r="P104" i="12" s="1"/>
  <c r="N103" i="12"/>
  <c r="P103" i="12" s="1"/>
  <c r="N102" i="12"/>
  <c r="P102" i="12" s="1"/>
  <c r="N101" i="12"/>
  <c r="P101" i="12" s="1"/>
  <c r="N100" i="12"/>
  <c r="P100" i="12" s="1"/>
  <c r="N99" i="12"/>
  <c r="P99" i="12" s="1"/>
  <c r="N98" i="12"/>
  <c r="P98" i="12" s="1"/>
  <c r="N97" i="12"/>
  <c r="P97" i="12" s="1"/>
  <c r="N96" i="12"/>
  <c r="P96" i="12" s="1"/>
  <c r="N95" i="12"/>
  <c r="P95" i="12" s="1"/>
  <c r="N94" i="12"/>
  <c r="P94" i="12" s="1"/>
  <c r="N93" i="12"/>
  <c r="P93" i="12" s="1"/>
  <c r="N92" i="12"/>
  <c r="P92" i="12" s="1"/>
  <c r="N91" i="12"/>
  <c r="P91" i="12" s="1"/>
  <c r="N90" i="12"/>
  <c r="P90" i="12" s="1"/>
  <c r="N89" i="12"/>
  <c r="P89" i="12" s="1"/>
  <c r="N88" i="12"/>
  <c r="P88" i="12" s="1"/>
  <c r="N87" i="12"/>
  <c r="P87" i="12" s="1"/>
  <c r="N86" i="12"/>
  <c r="P86" i="12" s="1"/>
  <c r="N85" i="12"/>
  <c r="P85" i="12" s="1"/>
  <c r="N84" i="12"/>
  <c r="P84" i="12" s="1"/>
  <c r="N83" i="12"/>
  <c r="P83" i="12" s="1"/>
  <c r="N82" i="12"/>
  <c r="P82" i="12" s="1"/>
  <c r="N81" i="12"/>
  <c r="P81" i="12" s="1"/>
  <c r="N80" i="12"/>
  <c r="P80" i="12" s="1"/>
  <c r="N79" i="12"/>
  <c r="P79" i="12" s="1"/>
  <c r="N78" i="12"/>
  <c r="P78" i="12" s="1"/>
  <c r="N77" i="12"/>
  <c r="P77" i="12" s="1"/>
  <c r="N76" i="12"/>
  <c r="P76" i="12" s="1"/>
  <c r="N75" i="12"/>
  <c r="P75" i="12" s="1"/>
  <c r="N74" i="12"/>
  <c r="P74" i="12" s="1"/>
  <c r="N73" i="12"/>
  <c r="P73" i="12" s="1"/>
  <c r="N72" i="12"/>
  <c r="P72" i="12" s="1"/>
  <c r="N71" i="12"/>
  <c r="P71" i="12" s="1"/>
  <c r="N70" i="12"/>
  <c r="P70" i="12" s="1"/>
  <c r="N69" i="12"/>
  <c r="P69" i="12" s="1"/>
  <c r="N68" i="12"/>
  <c r="P68" i="12" s="1"/>
  <c r="N67" i="12"/>
  <c r="P67" i="12" s="1"/>
  <c r="N66" i="12"/>
  <c r="P66" i="12" s="1"/>
  <c r="N65" i="12"/>
  <c r="P65" i="12" s="1"/>
  <c r="N64" i="12"/>
  <c r="P64" i="12" s="1"/>
  <c r="N63" i="12"/>
  <c r="P63" i="12" s="1"/>
  <c r="N62" i="12"/>
  <c r="P62" i="12" s="1"/>
  <c r="N61" i="12"/>
  <c r="P61" i="12" s="1"/>
  <c r="N60" i="12"/>
  <c r="P60" i="12" s="1"/>
  <c r="N59" i="12"/>
  <c r="P59" i="12" s="1"/>
  <c r="N58" i="12"/>
  <c r="P58" i="12" s="1"/>
  <c r="N57" i="12"/>
  <c r="P57" i="12" s="1"/>
  <c r="N56" i="12"/>
  <c r="P56" i="12" s="1"/>
  <c r="N55" i="12"/>
  <c r="P55" i="12" s="1"/>
  <c r="N54" i="12"/>
  <c r="P54" i="12" s="1"/>
  <c r="N53" i="12"/>
  <c r="P53" i="12" s="1"/>
  <c r="N52" i="12"/>
  <c r="P52" i="12" s="1"/>
  <c r="N51" i="12"/>
  <c r="P51" i="12" s="1"/>
  <c r="N50" i="12"/>
  <c r="P50" i="12" s="1"/>
  <c r="N49" i="12"/>
  <c r="P49" i="12" s="1"/>
  <c r="N48" i="12"/>
  <c r="P48" i="12" s="1"/>
  <c r="N47" i="12"/>
  <c r="P47" i="12" s="1"/>
  <c r="N46" i="12"/>
  <c r="P46" i="12" s="1"/>
  <c r="N45" i="12"/>
  <c r="P45" i="12" s="1"/>
  <c r="N44" i="12"/>
  <c r="P44" i="12" s="1"/>
  <c r="N43" i="12"/>
  <c r="P43" i="12" s="1"/>
  <c r="N42" i="12"/>
  <c r="P42" i="12" s="1"/>
  <c r="N41" i="12"/>
  <c r="P41" i="12" s="1"/>
  <c r="N40" i="12"/>
  <c r="P40" i="12" s="1"/>
  <c r="N39" i="12"/>
  <c r="P39" i="12" s="1"/>
  <c r="N38" i="12"/>
  <c r="P38" i="12" s="1"/>
  <c r="N37" i="12"/>
  <c r="P37" i="12" s="1"/>
  <c r="N36" i="12"/>
  <c r="P36" i="12" s="1"/>
  <c r="N35" i="12"/>
  <c r="P35" i="12" s="1"/>
  <c r="N34" i="12"/>
  <c r="P34" i="12" s="1"/>
  <c r="N33" i="12"/>
  <c r="P33" i="12" s="1"/>
  <c r="N32" i="12"/>
  <c r="P32" i="12" s="1"/>
  <c r="N31" i="12"/>
  <c r="P31" i="12" s="1"/>
  <c r="N30" i="12"/>
  <c r="P30" i="12" s="1"/>
  <c r="N29" i="12"/>
  <c r="P29" i="12" s="1"/>
  <c r="N28" i="12"/>
  <c r="P28" i="12" s="1"/>
  <c r="N27" i="12"/>
  <c r="P27" i="12" s="1"/>
  <c r="N26" i="12"/>
  <c r="P26" i="12" s="1"/>
  <c r="N25" i="12"/>
  <c r="P25" i="12" s="1"/>
  <c r="N24" i="12"/>
  <c r="P24" i="12" s="1"/>
  <c r="N23" i="12"/>
  <c r="P23" i="12" s="1"/>
  <c r="N22" i="12"/>
  <c r="P22" i="12" s="1"/>
  <c r="N21" i="12"/>
  <c r="P21" i="12" s="1"/>
  <c r="N20" i="12"/>
  <c r="P20" i="12" s="1"/>
  <c r="N19" i="12"/>
  <c r="P19" i="12" s="1"/>
  <c r="N18" i="12"/>
  <c r="P18" i="12" s="1"/>
  <c r="N17" i="12"/>
  <c r="P17" i="12" s="1"/>
  <c r="N16" i="12"/>
  <c r="P16" i="12" s="1"/>
  <c r="N15" i="12"/>
  <c r="P15" i="12" s="1"/>
  <c r="N14" i="12"/>
  <c r="P14" i="12" s="1"/>
  <c r="N13" i="12"/>
  <c r="P13" i="12" s="1"/>
  <c r="N12" i="12"/>
  <c r="P12" i="12" s="1"/>
  <c r="N11" i="12"/>
  <c r="P11" i="12" s="1"/>
  <c r="N10" i="12"/>
  <c r="P10" i="12" s="1"/>
  <c r="N9" i="12"/>
  <c r="P9" i="12" s="1"/>
  <c r="N8" i="12"/>
  <c r="P8" i="12" s="1"/>
  <c r="N7" i="12"/>
  <c r="P7" i="12" s="1"/>
  <c r="N6" i="12"/>
  <c r="P6" i="12" s="1"/>
  <c r="N5" i="12"/>
  <c r="P5" i="12" s="1"/>
  <c r="N4" i="12"/>
  <c r="P4" i="12" s="1"/>
  <c r="N3" i="12"/>
  <c r="P3" i="12" s="1"/>
  <c r="N117" i="8"/>
  <c r="P117" i="8" s="1"/>
  <c r="N310" i="8"/>
  <c r="R310" i="8" s="1"/>
  <c r="N311" i="8"/>
  <c r="R311" i="8" s="1"/>
  <c r="N312" i="8"/>
  <c r="R312" i="8" s="1"/>
  <c r="N313" i="8"/>
  <c r="R313" i="8" s="1"/>
  <c r="N314" i="8"/>
  <c r="R314" i="8" s="1"/>
  <c r="N315" i="8"/>
  <c r="R315" i="8" s="1"/>
  <c r="U1075" i="12" l="1"/>
  <c r="AG8" i="12" s="1"/>
  <c r="W1075" i="12"/>
  <c r="AG10" i="12" s="1"/>
  <c r="T1075" i="12"/>
  <c r="AG7" i="12" s="1"/>
  <c r="Z1075" i="12"/>
  <c r="AG13" i="12" s="1"/>
  <c r="AB1075" i="12"/>
  <c r="AG15" i="12" s="1"/>
  <c r="X1075" i="12"/>
  <c r="AG11" i="12" s="1"/>
  <c r="S1075" i="12"/>
  <c r="AG6" i="12" s="1"/>
  <c r="P1075" i="12"/>
  <c r="AG3" i="12" s="1"/>
  <c r="Q1075" i="12"/>
  <c r="AG4" i="12" s="1"/>
  <c r="V1075" i="12"/>
  <c r="AG9" i="12" s="1"/>
  <c r="N1075" i="12"/>
  <c r="B6" i="7" s="1"/>
  <c r="R1075" i="12"/>
  <c r="AG5" i="12" s="1"/>
  <c r="AA1075" i="12"/>
  <c r="AG14" i="12" s="1"/>
  <c r="N996" i="8"/>
  <c r="AA996" i="8" s="1"/>
  <c r="N997" i="8"/>
  <c r="AA997" i="8" s="1"/>
  <c r="N998" i="8"/>
  <c r="AA998" i="8" s="1"/>
  <c r="N999" i="8"/>
  <c r="AA999" i="8" s="1"/>
  <c r="N984" i="8"/>
  <c r="AA984" i="8" s="1"/>
  <c r="N616" i="8"/>
  <c r="S616" i="8" s="1"/>
  <c r="N309" i="8"/>
  <c r="R309" i="8" s="1"/>
  <c r="C6" i="7" l="1"/>
  <c r="N615" i="8"/>
  <c r="S615" i="8" s="1"/>
  <c r="N880" i="8" l="1"/>
  <c r="Z880" i="8" s="1"/>
  <c r="N850" i="8"/>
  <c r="Z850" i="8"/>
  <c r="S610" i="8"/>
  <c r="N608" i="8"/>
  <c r="S608" i="8" s="1"/>
  <c r="N609" i="8"/>
  <c r="S609" i="8" s="1"/>
  <c r="N610" i="8"/>
  <c r="N611" i="8"/>
  <c r="S611" i="8" s="1"/>
  <c r="N612" i="8"/>
  <c r="S612" i="8" s="1"/>
  <c r="N613" i="8"/>
  <c r="S613" i="8" s="1"/>
  <c r="N614" i="8"/>
  <c r="S614" i="8" s="1"/>
  <c r="N606" i="8"/>
  <c r="S606" i="8" s="1"/>
  <c r="N603" i="8"/>
  <c r="S603" i="8" s="1"/>
  <c r="N604" i="8"/>
  <c r="S604" i="8" s="1"/>
  <c r="N605" i="8"/>
  <c r="S605" i="8" s="1"/>
  <c r="N597" i="8" l="1"/>
  <c r="S597" i="8" s="1"/>
  <c r="N598" i="8"/>
  <c r="S598" i="8" s="1"/>
  <c r="N599" i="8"/>
  <c r="S599" i="8" s="1"/>
  <c r="N600" i="8"/>
  <c r="S600" i="8" s="1"/>
  <c r="N601" i="8"/>
  <c r="S601" i="8" s="1"/>
  <c r="N602" i="8"/>
  <c r="S602" i="8" s="1"/>
  <c r="N607" i="8"/>
  <c r="S607" i="8" s="1"/>
  <c r="N308" i="8"/>
  <c r="R308" i="8" s="1"/>
  <c r="N304" i="8"/>
  <c r="R304" i="8" s="1"/>
  <c r="N305" i="8"/>
  <c r="R305" i="8" s="1"/>
  <c r="N306" i="8"/>
  <c r="R306" i="8" s="1"/>
  <c r="N307" i="8"/>
  <c r="R307" i="8" s="1"/>
  <c r="N993" i="8"/>
  <c r="AA993" i="8" s="1"/>
  <c r="N994" i="8"/>
  <c r="AA994" i="8" s="1"/>
  <c r="N995" i="8"/>
  <c r="AA995" i="8" s="1"/>
  <c r="N1000" i="8"/>
  <c r="AA1000" i="8" s="1"/>
  <c r="N1001" i="8"/>
  <c r="AA1001" i="8" s="1"/>
  <c r="N299" i="8"/>
  <c r="R299" i="8" s="1"/>
  <c r="N300" i="8"/>
  <c r="R300" i="8" s="1"/>
  <c r="N301" i="8"/>
  <c r="R301" i="8" s="1"/>
  <c r="N302" i="8"/>
  <c r="R302" i="8" s="1"/>
  <c r="N303" i="8"/>
  <c r="R303" i="8" s="1"/>
  <c r="N593" i="8" l="1"/>
  <c r="S593" i="8" s="1"/>
  <c r="N594" i="8"/>
  <c r="S594" i="8" s="1"/>
  <c r="N595" i="8"/>
  <c r="S595" i="8" s="1"/>
  <c r="AA988" i="8"/>
  <c r="N988" i="8"/>
  <c r="N989" i="8"/>
  <c r="AA989" i="8" s="1"/>
  <c r="N990" i="8"/>
  <c r="AA990" i="8" s="1"/>
  <c r="N991" i="8"/>
  <c r="AA991" i="8" s="1"/>
  <c r="N992" i="8"/>
  <c r="AA992" i="8" s="1"/>
  <c r="N986" i="8" l="1"/>
  <c r="AA986" i="8" s="1"/>
  <c r="N982" i="8" l="1"/>
  <c r="AA982" i="8" s="1"/>
  <c r="N983" i="8"/>
  <c r="AA983" i="8" s="1"/>
  <c r="N985" i="8"/>
  <c r="AA985" i="8" s="1"/>
  <c r="N976" i="8"/>
  <c r="AA976" i="8" s="1"/>
  <c r="N977" i="8"/>
  <c r="AA977" i="8" s="1"/>
  <c r="N978" i="8"/>
  <c r="AA978" i="8" s="1"/>
  <c r="N979" i="8"/>
  <c r="AA979" i="8" s="1"/>
  <c r="N980" i="8"/>
  <c r="AA980" i="8" s="1"/>
  <c r="N981" i="8"/>
  <c r="AA981" i="8" s="1"/>
  <c r="N987" i="8"/>
  <c r="AA987" i="8" s="1"/>
  <c r="N596" i="8"/>
  <c r="S596" i="8" s="1"/>
  <c r="N879" i="8" l="1"/>
  <c r="Z879" i="8" s="1"/>
  <c r="N1015" i="8"/>
  <c r="N1014" i="8"/>
  <c r="N1013" i="8"/>
  <c r="N1012" i="8"/>
  <c r="N1011" i="8"/>
  <c r="N1010" i="8"/>
  <c r="N1009" i="8"/>
  <c r="N1008" i="8"/>
  <c r="N1007" i="8"/>
  <c r="N1006" i="8"/>
  <c r="N1004" i="8"/>
  <c r="AB1004" i="8" s="1"/>
  <c r="N1003" i="8"/>
  <c r="AB1003" i="8" s="1"/>
  <c r="N975" i="8"/>
  <c r="AA975" i="8" s="1"/>
  <c r="N974" i="8"/>
  <c r="AA974" i="8" s="1"/>
  <c r="N973" i="8"/>
  <c r="AA973" i="8" s="1"/>
  <c r="N972" i="8"/>
  <c r="AA972" i="8" s="1"/>
  <c r="N971" i="8"/>
  <c r="AA971" i="8" s="1"/>
  <c r="N970" i="8"/>
  <c r="AA970" i="8" s="1"/>
  <c r="N969" i="8"/>
  <c r="AA969" i="8" s="1"/>
  <c r="N968" i="8"/>
  <c r="AA968" i="8" s="1"/>
  <c r="N967" i="8"/>
  <c r="AA967" i="8" s="1"/>
  <c r="N966" i="8"/>
  <c r="AA966" i="8" s="1"/>
  <c r="N965" i="8"/>
  <c r="AA965" i="8" s="1"/>
  <c r="N964" i="8"/>
  <c r="AA964" i="8" s="1"/>
  <c r="N963" i="8"/>
  <c r="AA963" i="8" s="1"/>
  <c r="N962" i="8"/>
  <c r="AA962" i="8" s="1"/>
  <c r="N961" i="8"/>
  <c r="AA961" i="8" s="1"/>
  <c r="N960" i="8"/>
  <c r="AA960" i="8" s="1"/>
  <c r="N959" i="8"/>
  <c r="AA959" i="8" s="1"/>
  <c r="N958" i="8"/>
  <c r="AA958" i="8" s="1"/>
  <c r="N957" i="8"/>
  <c r="AA957" i="8" s="1"/>
  <c r="N956" i="8"/>
  <c r="AA956" i="8" s="1"/>
  <c r="N955" i="8"/>
  <c r="AA955" i="8" s="1"/>
  <c r="N954" i="8"/>
  <c r="AA954" i="8" s="1"/>
  <c r="N953" i="8"/>
  <c r="AA953" i="8" s="1"/>
  <c r="N952" i="8"/>
  <c r="AA952" i="8" s="1"/>
  <c r="N951" i="8"/>
  <c r="AA951" i="8" s="1"/>
  <c r="N950" i="8"/>
  <c r="AA950" i="8" s="1"/>
  <c r="N949" i="8"/>
  <c r="AA949" i="8" s="1"/>
  <c r="N948" i="8"/>
  <c r="AA948" i="8" s="1"/>
  <c r="N947" i="8"/>
  <c r="AA947" i="8" s="1"/>
  <c r="N946" i="8"/>
  <c r="AA946" i="8" s="1"/>
  <c r="N945" i="8"/>
  <c r="AA945" i="8" s="1"/>
  <c r="N944" i="8"/>
  <c r="AA944" i="8" s="1"/>
  <c r="N943" i="8"/>
  <c r="AA943" i="8" s="1"/>
  <c r="N942" i="8"/>
  <c r="AA942" i="8" s="1"/>
  <c r="N941" i="8"/>
  <c r="AA941" i="8" s="1"/>
  <c r="N940" i="8"/>
  <c r="AA940" i="8" s="1"/>
  <c r="N939" i="8"/>
  <c r="AA939" i="8" s="1"/>
  <c r="N938" i="8"/>
  <c r="AA938" i="8" s="1"/>
  <c r="N937" i="8"/>
  <c r="AA937" i="8" s="1"/>
  <c r="N936" i="8"/>
  <c r="AA936" i="8" s="1"/>
  <c r="N935" i="8"/>
  <c r="AA935" i="8" s="1"/>
  <c r="N934" i="8"/>
  <c r="AA934" i="8" s="1"/>
  <c r="N933" i="8"/>
  <c r="AA933" i="8" s="1"/>
  <c r="N932" i="8"/>
  <c r="AA932" i="8" s="1"/>
  <c r="N931" i="8"/>
  <c r="AA931" i="8" s="1"/>
  <c r="N930" i="8"/>
  <c r="AA930" i="8" s="1"/>
  <c r="N929" i="8"/>
  <c r="AA929" i="8" s="1"/>
  <c r="N928" i="8"/>
  <c r="AA928" i="8" s="1"/>
  <c r="N927" i="8"/>
  <c r="AA927" i="8" s="1"/>
  <c r="N926" i="8"/>
  <c r="AA926" i="8" s="1"/>
  <c r="N925" i="8"/>
  <c r="AA925" i="8" s="1"/>
  <c r="N924" i="8"/>
  <c r="AA924" i="8" s="1"/>
  <c r="N923" i="8"/>
  <c r="AA923" i="8" s="1"/>
  <c r="N922" i="8"/>
  <c r="AA922" i="8" s="1"/>
  <c r="N921" i="8"/>
  <c r="AA921" i="8" s="1"/>
  <c r="N920" i="8"/>
  <c r="AA920" i="8" s="1"/>
  <c r="N919" i="8"/>
  <c r="AA919" i="8" s="1"/>
  <c r="N918" i="8"/>
  <c r="AA918" i="8" s="1"/>
  <c r="N917" i="8"/>
  <c r="AA917" i="8" s="1"/>
  <c r="N916" i="8"/>
  <c r="AA916" i="8" s="1"/>
  <c r="N915" i="8"/>
  <c r="AA915" i="8" s="1"/>
  <c r="N914" i="8"/>
  <c r="AA914" i="8" s="1"/>
  <c r="N913" i="8"/>
  <c r="AA913" i="8" s="1"/>
  <c r="N912" i="8"/>
  <c r="AA912" i="8" s="1"/>
  <c r="N911" i="8"/>
  <c r="AA911" i="8" s="1"/>
  <c r="N910" i="8"/>
  <c r="AA910" i="8" s="1"/>
  <c r="N909" i="8"/>
  <c r="AA909" i="8" s="1"/>
  <c r="N908" i="8"/>
  <c r="AA908" i="8" s="1"/>
  <c r="N907" i="8"/>
  <c r="AA907" i="8" s="1"/>
  <c r="N906" i="8"/>
  <c r="AA906" i="8" s="1"/>
  <c r="N905" i="8"/>
  <c r="AA905" i="8" s="1"/>
  <c r="N904" i="8"/>
  <c r="AA904" i="8" s="1"/>
  <c r="N903" i="8"/>
  <c r="AA903" i="8" s="1"/>
  <c r="N902" i="8"/>
  <c r="AA902" i="8" s="1"/>
  <c r="N901" i="8"/>
  <c r="AA901" i="8" s="1"/>
  <c r="N900" i="8"/>
  <c r="AA900" i="8" s="1"/>
  <c r="N899" i="8"/>
  <c r="AA899" i="8" s="1"/>
  <c r="N898" i="8"/>
  <c r="AA898" i="8" s="1"/>
  <c r="N897" i="8"/>
  <c r="AA897" i="8" s="1"/>
  <c r="N896" i="8"/>
  <c r="AA896" i="8" s="1"/>
  <c r="N895" i="8"/>
  <c r="AA895" i="8" s="1"/>
  <c r="N894" i="8"/>
  <c r="AA894" i="8" s="1"/>
  <c r="N893" i="8"/>
  <c r="AA893" i="8" s="1"/>
  <c r="N892" i="8"/>
  <c r="AA892" i="8" s="1"/>
  <c r="N891" i="8"/>
  <c r="AA891" i="8" s="1"/>
  <c r="N890" i="8"/>
  <c r="AA890" i="8" s="1"/>
  <c r="N889" i="8"/>
  <c r="AA889" i="8" s="1"/>
  <c r="N888" i="8"/>
  <c r="AA888" i="8" s="1"/>
  <c r="N887" i="8"/>
  <c r="AA887" i="8" s="1"/>
  <c r="N886" i="8"/>
  <c r="AA886" i="8" s="1"/>
  <c r="N885" i="8"/>
  <c r="AA885" i="8" s="1"/>
  <c r="N884" i="8"/>
  <c r="N883" i="8"/>
  <c r="Z883" i="8" s="1"/>
  <c r="N882" i="8"/>
  <c r="Z882" i="8" s="1"/>
  <c r="N881" i="8"/>
  <c r="Z881" i="8" s="1"/>
  <c r="N878" i="8"/>
  <c r="Z878" i="8" s="1"/>
  <c r="N877" i="8"/>
  <c r="Z877" i="8" s="1"/>
  <c r="N876" i="8"/>
  <c r="Z876" i="8" s="1"/>
  <c r="N875" i="8"/>
  <c r="Z875" i="8" s="1"/>
  <c r="N874" i="8"/>
  <c r="Z874" i="8" s="1"/>
  <c r="N873" i="8"/>
  <c r="Z873" i="8" s="1"/>
  <c r="N872" i="8"/>
  <c r="Z872" i="8" s="1"/>
  <c r="N871" i="8"/>
  <c r="Z871" i="8" s="1"/>
  <c r="N870" i="8"/>
  <c r="Z870" i="8" s="1"/>
  <c r="N869" i="8"/>
  <c r="Z869" i="8" s="1"/>
  <c r="N868" i="8"/>
  <c r="Z868" i="8" s="1"/>
  <c r="N867" i="8"/>
  <c r="Z867" i="8" s="1"/>
  <c r="N866" i="8"/>
  <c r="Z866" i="8" s="1"/>
  <c r="N865" i="8"/>
  <c r="Z865" i="8" s="1"/>
  <c r="N864" i="8"/>
  <c r="Z864" i="8" s="1"/>
  <c r="N863" i="8"/>
  <c r="Z863" i="8" s="1"/>
  <c r="N862" i="8"/>
  <c r="Z862" i="8" s="1"/>
  <c r="N861" i="8"/>
  <c r="Z861" i="8" s="1"/>
  <c r="N860" i="8"/>
  <c r="Z860" i="8" s="1"/>
  <c r="N859" i="8"/>
  <c r="Z859" i="8" s="1"/>
  <c r="N858" i="8"/>
  <c r="Z858" i="8" s="1"/>
  <c r="N857" i="8"/>
  <c r="Z857" i="8" s="1"/>
  <c r="N856" i="8"/>
  <c r="Z856" i="8" s="1"/>
  <c r="N855" i="8"/>
  <c r="Z855" i="8" s="1"/>
  <c r="N854" i="8"/>
  <c r="Z854" i="8" s="1"/>
  <c r="N853" i="8"/>
  <c r="Z853" i="8" s="1"/>
  <c r="N852" i="8"/>
  <c r="Z852" i="8" s="1"/>
  <c r="N851" i="8"/>
  <c r="Z851" i="8" s="1"/>
  <c r="N849" i="8"/>
  <c r="Z849" i="8" s="1"/>
  <c r="N848" i="8"/>
  <c r="Z848" i="8" s="1"/>
  <c r="N847" i="8"/>
  <c r="Z847" i="8" s="1"/>
  <c r="N846" i="8"/>
  <c r="Z846" i="8" s="1"/>
  <c r="N845" i="8"/>
  <c r="Z845" i="8" s="1"/>
  <c r="N844" i="8"/>
  <c r="Z844" i="8" s="1"/>
  <c r="N843" i="8"/>
  <c r="Z843" i="8" s="1"/>
  <c r="N842" i="8"/>
  <c r="Z842" i="8" s="1"/>
  <c r="N841" i="8"/>
  <c r="Z841" i="8" s="1"/>
  <c r="N840" i="8"/>
  <c r="Z840" i="8" s="1"/>
  <c r="N839" i="8"/>
  <c r="Z839" i="8" s="1"/>
  <c r="N838" i="8"/>
  <c r="Z838" i="8" s="1"/>
  <c r="N837" i="8"/>
  <c r="Z837" i="8" s="1"/>
  <c r="N836" i="8"/>
  <c r="Z836" i="8" s="1"/>
  <c r="N835" i="8"/>
  <c r="Z835" i="8" s="1"/>
  <c r="N834" i="8"/>
  <c r="Z834" i="8" s="1"/>
  <c r="N833" i="8"/>
  <c r="Z833" i="8" s="1"/>
  <c r="N832" i="8"/>
  <c r="Z832" i="8" s="1"/>
  <c r="N831" i="8"/>
  <c r="Z831" i="8" s="1"/>
  <c r="N830" i="8"/>
  <c r="Z830" i="8" s="1"/>
  <c r="N829" i="8"/>
  <c r="Z829" i="8" s="1"/>
  <c r="N828" i="8"/>
  <c r="Z828" i="8" s="1"/>
  <c r="N827" i="8"/>
  <c r="Z827" i="8" s="1"/>
  <c r="N826" i="8"/>
  <c r="Z826" i="8" s="1"/>
  <c r="N825" i="8"/>
  <c r="Z825" i="8" s="1"/>
  <c r="N824" i="8"/>
  <c r="Z824" i="8" s="1"/>
  <c r="N823" i="8"/>
  <c r="Z823" i="8" s="1"/>
  <c r="N822" i="8"/>
  <c r="Z822" i="8" s="1"/>
  <c r="N821" i="8"/>
  <c r="Z821" i="8" s="1"/>
  <c r="N820" i="8"/>
  <c r="Z820" i="8" s="1"/>
  <c r="N819" i="8"/>
  <c r="Z819" i="8" s="1"/>
  <c r="N818" i="8"/>
  <c r="Z818" i="8" s="1"/>
  <c r="N817" i="8"/>
  <c r="Z817" i="8" s="1"/>
  <c r="N816" i="8"/>
  <c r="Z816" i="8" s="1"/>
  <c r="N815" i="8"/>
  <c r="Z815" i="8" s="1"/>
  <c r="N814" i="8"/>
  <c r="Z814" i="8" s="1"/>
  <c r="N813" i="8"/>
  <c r="Z813" i="8" s="1"/>
  <c r="N812" i="8"/>
  <c r="Z812" i="8" s="1"/>
  <c r="N811" i="8"/>
  <c r="Z811" i="8" s="1"/>
  <c r="N810" i="8"/>
  <c r="Z810" i="8" s="1"/>
  <c r="N809" i="8"/>
  <c r="Z809" i="8" s="1"/>
  <c r="N808" i="8"/>
  <c r="Z808" i="8" s="1"/>
  <c r="N807" i="8"/>
  <c r="Z807" i="8" s="1"/>
  <c r="N806" i="8"/>
  <c r="Z806" i="8" s="1"/>
  <c r="N805" i="8"/>
  <c r="Z805" i="8" s="1"/>
  <c r="N804" i="8"/>
  <c r="Z804" i="8" s="1"/>
  <c r="N803" i="8"/>
  <c r="Z803" i="8" s="1"/>
  <c r="N802" i="8"/>
  <c r="Z802" i="8" s="1"/>
  <c r="N801" i="8"/>
  <c r="Z801" i="8" s="1"/>
  <c r="N800" i="8"/>
  <c r="Z800" i="8" s="1"/>
  <c r="N799" i="8"/>
  <c r="Z799" i="8" s="1"/>
  <c r="N798" i="8"/>
  <c r="Z798" i="8" s="1"/>
  <c r="N797" i="8"/>
  <c r="Z797" i="8" s="1"/>
  <c r="N796" i="8"/>
  <c r="Z796" i="8" s="1"/>
  <c r="N795" i="8"/>
  <c r="Z795" i="8" s="1"/>
  <c r="N794" i="8"/>
  <c r="Z794" i="8" s="1"/>
  <c r="N793" i="8"/>
  <c r="Z793" i="8" s="1"/>
  <c r="N792" i="8"/>
  <c r="N791" i="8"/>
  <c r="Y791" i="8" s="1"/>
  <c r="Y1016" i="8" s="1"/>
  <c r="AG12" i="8" s="1"/>
  <c r="N790" i="8"/>
  <c r="N789" i="8"/>
  <c r="X789" i="8" s="1"/>
  <c r="N788" i="8"/>
  <c r="X788" i="8" s="1"/>
  <c r="N787" i="8"/>
  <c r="X787" i="8" s="1"/>
  <c r="N786" i="8"/>
  <c r="X786" i="8" s="1"/>
  <c r="N785" i="8"/>
  <c r="X785" i="8" s="1"/>
  <c r="N784" i="8"/>
  <c r="X784" i="8" s="1"/>
  <c r="N783" i="8"/>
  <c r="X783" i="8" s="1"/>
  <c r="N782" i="8"/>
  <c r="X782" i="8" s="1"/>
  <c r="N781" i="8"/>
  <c r="N780" i="8"/>
  <c r="W780" i="8" s="1"/>
  <c r="N779" i="8"/>
  <c r="W779" i="8" s="1"/>
  <c r="N778" i="8"/>
  <c r="W778" i="8" s="1"/>
  <c r="N777" i="8"/>
  <c r="W777" i="8" s="1"/>
  <c r="N776" i="8"/>
  <c r="W776" i="8" s="1"/>
  <c r="N775" i="8"/>
  <c r="W775" i="8" s="1"/>
  <c r="N774" i="8"/>
  <c r="W774" i="8" s="1"/>
  <c r="N773" i="8"/>
  <c r="W773" i="8" s="1"/>
  <c r="N772" i="8"/>
  <c r="W772" i="8" s="1"/>
  <c r="N771" i="8"/>
  <c r="W771" i="8" s="1"/>
  <c r="N770" i="8"/>
  <c r="W770" i="8" s="1"/>
  <c r="N769" i="8"/>
  <c r="W769" i="8" s="1"/>
  <c r="N768" i="8"/>
  <c r="W768" i="8" s="1"/>
  <c r="N767" i="8"/>
  <c r="W767" i="8" s="1"/>
  <c r="N766" i="8"/>
  <c r="W766" i="8" s="1"/>
  <c r="N765" i="8"/>
  <c r="W765" i="8" s="1"/>
  <c r="N764" i="8"/>
  <c r="W764" i="8" s="1"/>
  <c r="N763" i="8"/>
  <c r="W763" i="8" s="1"/>
  <c r="N762" i="8"/>
  <c r="W762" i="8" s="1"/>
  <c r="N761" i="8"/>
  <c r="W761" i="8" s="1"/>
  <c r="N760" i="8"/>
  <c r="W760" i="8" s="1"/>
  <c r="N759" i="8"/>
  <c r="W759" i="8" s="1"/>
  <c r="N758" i="8"/>
  <c r="W758" i="8" s="1"/>
  <c r="N757" i="8"/>
  <c r="W757" i="8" s="1"/>
  <c r="N756" i="8"/>
  <c r="W756" i="8" s="1"/>
  <c r="N755" i="8"/>
  <c r="W755" i="8" s="1"/>
  <c r="N754" i="8"/>
  <c r="W754" i="8" s="1"/>
  <c r="N753" i="8"/>
  <c r="W753" i="8" s="1"/>
  <c r="N752" i="8"/>
  <c r="W752" i="8" s="1"/>
  <c r="N751" i="8"/>
  <c r="W751" i="8" s="1"/>
  <c r="N750" i="8"/>
  <c r="W750" i="8" s="1"/>
  <c r="N749" i="8"/>
  <c r="W749" i="8" s="1"/>
  <c r="N748" i="8"/>
  <c r="W748" i="8" s="1"/>
  <c r="N747" i="8"/>
  <c r="W747" i="8" s="1"/>
  <c r="N746" i="8"/>
  <c r="W746" i="8" s="1"/>
  <c r="N745" i="8"/>
  <c r="W745" i="8" s="1"/>
  <c r="N744" i="8"/>
  <c r="W744" i="8" s="1"/>
  <c r="N743" i="8"/>
  <c r="W743" i="8" s="1"/>
  <c r="N742" i="8"/>
  <c r="W742" i="8" s="1"/>
  <c r="N741" i="8"/>
  <c r="W741" i="8" s="1"/>
  <c r="N740" i="8"/>
  <c r="W740" i="8" s="1"/>
  <c r="N739" i="8"/>
  <c r="W739" i="8" s="1"/>
  <c r="N738" i="8"/>
  <c r="W738" i="8" s="1"/>
  <c r="N737" i="8"/>
  <c r="W737" i="8" s="1"/>
  <c r="N736" i="8"/>
  <c r="W736" i="8" s="1"/>
  <c r="N735" i="8"/>
  <c r="W735" i="8" s="1"/>
  <c r="N734" i="8"/>
  <c r="W734" i="8" s="1"/>
  <c r="N733" i="8"/>
  <c r="W733" i="8" s="1"/>
  <c r="N732" i="8"/>
  <c r="W732" i="8" s="1"/>
  <c r="N731" i="8"/>
  <c r="W731" i="8" s="1"/>
  <c r="N730" i="8"/>
  <c r="W730" i="8" s="1"/>
  <c r="N729" i="8"/>
  <c r="W729" i="8" s="1"/>
  <c r="N728" i="8"/>
  <c r="W728" i="8" s="1"/>
  <c r="N727" i="8"/>
  <c r="W727" i="8" s="1"/>
  <c r="N726" i="8"/>
  <c r="W726" i="8" s="1"/>
  <c r="N725" i="8"/>
  <c r="W725" i="8" s="1"/>
  <c r="N724" i="8"/>
  <c r="W724" i="8" s="1"/>
  <c r="N723" i="8"/>
  <c r="W723" i="8" s="1"/>
  <c r="N722" i="8"/>
  <c r="W722" i="8" s="1"/>
  <c r="N721" i="8"/>
  <c r="W721" i="8" s="1"/>
  <c r="N720" i="8"/>
  <c r="W720" i="8" s="1"/>
  <c r="N719" i="8"/>
  <c r="W719" i="8" s="1"/>
  <c r="N718" i="8"/>
  <c r="W718" i="8" s="1"/>
  <c r="N717" i="8"/>
  <c r="W717" i="8" s="1"/>
  <c r="N716" i="8"/>
  <c r="W716" i="8" s="1"/>
  <c r="N715" i="8"/>
  <c r="W715" i="8" s="1"/>
  <c r="N714" i="8"/>
  <c r="W714" i="8" s="1"/>
  <c r="N713" i="8"/>
  <c r="W713" i="8" s="1"/>
  <c r="N712" i="8"/>
  <c r="W712" i="8" s="1"/>
  <c r="N711" i="8"/>
  <c r="W711" i="8" s="1"/>
  <c r="N710" i="8"/>
  <c r="W710" i="8" s="1"/>
  <c r="N709" i="8"/>
  <c r="W709" i="8" s="1"/>
  <c r="N708" i="8"/>
  <c r="N707" i="8"/>
  <c r="V707" i="8" s="1"/>
  <c r="N706" i="8"/>
  <c r="V706" i="8" s="1"/>
  <c r="N705" i="8"/>
  <c r="V705" i="8" s="1"/>
  <c r="N704" i="8"/>
  <c r="V704" i="8" s="1"/>
  <c r="N703" i="8"/>
  <c r="V703" i="8" s="1"/>
  <c r="N702" i="8"/>
  <c r="V702" i="8" s="1"/>
  <c r="N701" i="8"/>
  <c r="V701" i="8" s="1"/>
  <c r="N700" i="8"/>
  <c r="V700" i="8" s="1"/>
  <c r="N699" i="8"/>
  <c r="V699" i="8" s="1"/>
  <c r="N698" i="8"/>
  <c r="N697" i="8"/>
  <c r="U697" i="8" s="1"/>
  <c r="N696" i="8"/>
  <c r="U696" i="8" s="1"/>
  <c r="N695" i="8"/>
  <c r="U695" i="8" s="1"/>
  <c r="N694" i="8"/>
  <c r="U694" i="8" s="1"/>
  <c r="N693" i="8"/>
  <c r="U693" i="8" s="1"/>
  <c r="N692" i="8"/>
  <c r="U692" i="8" s="1"/>
  <c r="N691" i="8"/>
  <c r="U691" i="8" s="1"/>
  <c r="N690" i="8"/>
  <c r="U690" i="8" s="1"/>
  <c r="N689" i="8"/>
  <c r="U689" i="8" s="1"/>
  <c r="N688" i="8"/>
  <c r="U688" i="8" s="1"/>
  <c r="N687" i="8"/>
  <c r="U687" i="8" s="1"/>
  <c r="N686" i="8"/>
  <c r="U686" i="8" s="1"/>
  <c r="N685" i="8"/>
  <c r="U685" i="8" s="1"/>
  <c r="N684" i="8"/>
  <c r="U684" i="8" s="1"/>
  <c r="N683" i="8"/>
  <c r="U683" i="8" s="1"/>
  <c r="N682" i="8"/>
  <c r="U682" i="8" s="1"/>
  <c r="N681" i="8"/>
  <c r="U681" i="8" s="1"/>
  <c r="N680" i="8"/>
  <c r="U680" i="8" s="1"/>
  <c r="N679" i="8"/>
  <c r="U679" i="8" s="1"/>
  <c r="N678" i="8"/>
  <c r="U678" i="8" s="1"/>
  <c r="N677" i="8"/>
  <c r="U677" i="8" s="1"/>
  <c r="N676" i="8"/>
  <c r="U676" i="8" s="1"/>
  <c r="N675" i="8"/>
  <c r="U675" i="8" s="1"/>
  <c r="N674" i="8"/>
  <c r="U674" i="8" s="1"/>
  <c r="N673" i="8"/>
  <c r="U673" i="8" s="1"/>
  <c r="N672" i="8"/>
  <c r="U672" i="8" s="1"/>
  <c r="N671" i="8"/>
  <c r="U671" i="8" s="1"/>
  <c r="N670" i="8"/>
  <c r="U670" i="8" s="1"/>
  <c r="N669" i="8"/>
  <c r="U669" i="8" s="1"/>
  <c r="N668" i="8"/>
  <c r="U668" i="8" s="1"/>
  <c r="N667" i="8"/>
  <c r="U667" i="8" s="1"/>
  <c r="N666" i="8"/>
  <c r="U666" i="8" s="1"/>
  <c r="N665" i="8"/>
  <c r="U665" i="8" s="1"/>
  <c r="N664" i="8"/>
  <c r="U664" i="8" s="1"/>
  <c r="N663" i="8"/>
  <c r="U663" i="8" s="1"/>
  <c r="N662" i="8"/>
  <c r="U662" i="8" s="1"/>
  <c r="N661" i="8"/>
  <c r="U661" i="8" s="1"/>
  <c r="N660" i="8"/>
  <c r="U660" i="8" s="1"/>
  <c r="N659" i="8"/>
  <c r="N658" i="8"/>
  <c r="T658" i="8" s="1"/>
  <c r="N657" i="8"/>
  <c r="T657" i="8" s="1"/>
  <c r="N656" i="8"/>
  <c r="T656" i="8" s="1"/>
  <c r="N655" i="8"/>
  <c r="T655" i="8" s="1"/>
  <c r="N654" i="8"/>
  <c r="T654" i="8" s="1"/>
  <c r="N653" i="8"/>
  <c r="T653" i="8" s="1"/>
  <c r="N652" i="8"/>
  <c r="T652" i="8" s="1"/>
  <c r="N651" i="8"/>
  <c r="T651" i="8" s="1"/>
  <c r="N650" i="8"/>
  <c r="T650" i="8" s="1"/>
  <c r="N649" i="8"/>
  <c r="T649" i="8" s="1"/>
  <c r="N648" i="8"/>
  <c r="T648" i="8" s="1"/>
  <c r="N647" i="8"/>
  <c r="T647" i="8" s="1"/>
  <c r="N646" i="8"/>
  <c r="T646" i="8" s="1"/>
  <c r="N645" i="8"/>
  <c r="T645" i="8" s="1"/>
  <c r="N644" i="8"/>
  <c r="T644" i="8" s="1"/>
  <c r="N643" i="8"/>
  <c r="T643" i="8" s="1"/>
  <c r="N642" i="8"/>
  <c r="T642" i="8" s="1"/>
  <c r="N641" i="8"/>
  <c r="T641" i="8" s="1"/>
  <c r="N640" i="8"/>
  <c r="T640" i="8" s="1"/>
  <c r="N639" i="8"/>
  <c r="T639" i="8" s="1"/>
  <c r="N638" i="8"/>
  <c r="T638" i="8" s="1"/>
  <c r="N637" i="8"/>
  <c r="T637" i="8" s="1"/>
  <c r="N636" i="8"/>
  <c r="T636" i="8" s="1"/>
  <c r="N635" i="8"/>
  <c r="T635" i="8" s="1"/>
  <c r="N634" i="8"/>
  <c r="T634" i="8" s="1"/>
  <c r="N633" i="8"/>
  <c r="T633" i="8" s="1"/>
  <c r="N632" i="8"/>
  <c r="T632" i="8" s="1"/>
  <c r="N631" i="8"/>
  <c r="T631" i="8" s="1"/>
  <c r="N630" i="8"/>
  <c r="T630" i="8" s="1"/>
  <c r="N629" i="8"/>
  <c r="T629" i="8" s="1"/>
  <c r="N628" i="8"/>
  <c r="T628" i="8" s="1"/>
  <c r="N627" i="8"/>
  <c r="T627" i="8" s="1"/>
  <c r="N626" i="8"/>
  <c r="T626" i="8" s="1"/>
  <c r="N625" i="8"/>
  <c r="T625" i="8" s="1"/>
  <c r="N624" i="8"/>
  <c r="T624" i="8" s="1"/>
  <c r="N623" i="8"/>
  <c r="T623" i="8" s="1"/>
  <c r="N622" i="8"/>
  <c r="T622" i="8" s="1"/>
  <c r="N621" i="8"/>
  <c r="T621" i="8" s="1"/>
  <c r="N620" i="8"/>
  <c r="T620" i="8" s="1"/>
  <c r="N619" i="8"/>
  <c r="T619" i="8" s="1"/>
  <c r="N618" i="8"/>
  <c r="T618" i="8" s="1"/>
  <c r="N617" i="8"/>
  <c r="N592" i="8"/>
  <c r="S592" i="8" s="1"/>
  <c r="N591" i="8"/>
  <c r="S591" i="8" s="1"/>
  <c r="N590" i="8"/>
  <c r="S590" i="8" s="1"/>
  <c r="N589" i="8"/>
  <c r="S589" i="8" s="1"/>
  <c r="N588" i="8"/>
  <c r="S588" i="8" s="1"/>
  <c r="N587" i="8"/>
  <c r="S587" i="8" s="1"/>
  <c r="N586" i="8"/>
  <c r="S586" i="8" s="1"/>
  <c r="N585" i="8"/>
  <c r="S585" i="8" s="1"/>
  <c r="N584" i="8"/>
  <c r="S584" i="8" s="1"/>
  <c r="N583" i="8"/>
  <c r="S583" i="8" s="1"/>
  <c r="N582" i="8"/>
  <c r="S582" i="8" s="1"/>
  <c r="N581" i="8"/>
  <c r="S581" i="8" s="1"/>
  <c r="N580" i="8"/>
  <c r="S580" i="8" s="1"/>
  <c r="N579" i="8"/>
  <c r="S579" i="8" s="1"/>
  <c r="N578" i="8"/>
  <c r="S578" i="8" s="1"/>
  <c r="N577" i="8"/>
  <c r="S577" i="8" s="1"/>
  <c r="N576" i="8"/>
  <c r="S576" i="8" s="1"/>
  <c r="N575" i="8"/>
  <c r="S575" i="8" s="1"/>
  <c r="N574" i="8"/>
  <c r="S574" i="8" s="1"/>
  <c r="N573" i="8"/>
  <c r="S573" i="8" s="1"/>
  <c r="N572" i="8"/>
  <c r="S572" i="8" s="1"/>
  <c r="N571" i="8"/>
  <c r="S571" i="8" s="1"/>
  <c r="N570" i="8"/>
  <c r="S570" i="8" s="1"/>
  <c r="N569" i="8"/>
  <c r="S569" i="8" s="1"/>
  <c r="N568" i="8"/>
  <c r="S568" i="8" s="1"/>
  <c r="N567" i="8"/>
  <c r="S567" i="8" s="1"/>
  <c r="S566" i="8"/>
  <c r="N566" i="8"/>
  <c r="N565" i="8"/>
  <c r="S565" i="8" s="1"/>
  <c r="N564" i="8"/>
  <c r="S564" i="8" s="1"/>
  <c r="N563" i="8"/>
  <c r="S563" i="8" s="1"/>
  <c r="N562" i="8"/>
  <c r="S562" i="8" s="1"/>
  <c r="N561" i="8"/>
  <c r="S561" i="8" s="1"/>
  <c r="N560" i="8"/>
  <c r="S560" i="8" s="1"/>
  <c r="N559" i="8"/>
  <c r="S559" i="8" s="1"/>
  <c r="N558" i="8"/>
  <c r="S558" i="8" s="1"/>
  <c r="N557" i="8"/>
  <c r="S557" i="8" s="1"/>
  <c r="N556" i="8"/>
  <c r="S556" i="8" s="1"/>
  <c r="N555" i="8"/>
  <c r="S555" i="8" s="1"/>
  <c r="N554" i="8"/>
  <c r="S554" i="8" s="1"/>
  <c r="N553" i="8"/>
  <c r="S553" i="8" s="1"/>
  <c r="N552" i="8"/>
  <c r="S552" i="8" s="1"/>
  <c r="N551" i="8"/>
  <c r="S551" i="8" s="1"/>
  <c r="N550" i="8"/>
  <c r="S550" i="8" s="1"/>
  <c r="N549" i="8"/>
  <c r="S549" i="8" s="1"/>
  <c r="N548" i="8"/>
  <c r="S548" i="8" s="1"/>
  <c r="N547" i="8"/>
  <c r="S547" i="8" s="1"/>
  <c r="N546" i="8"/>
  <c r="S546" i="8" s="1"/>
  <c r="N545" i="8"/>
  <c r="S545" i="8" s="1"/>
  <c r="N544" i="8"/>
  <c r="S544" i="8" s="1"/>
  <c r="N543" i="8"/>
  <c r="S543" i="8" s="1"/>
  <c r="N542" i="8"/>
  <c r="S542" i="8" s="1"/>
  <c r="N541" i="8"/>
  <c r="S541" i="8" s="1"/>
  <c r="N540" i="8"/>
  <c r="S540" i="8" s="1"/>
  <c r="N539" i="8"/>
  <c r="S539" i="8" s="1"/>
  <c r="N538" i="8"/>
  <c r="S538" i="8" s="1"/>
  <c r="N537" i="8"/>
  <c r="S537" i="8" s="1"/>
  <c r="N536" i="8"/>
  <c r="S536" i="8" s="1"/>
  <c r="N535" i="8"/>
  <c r="S535" i="8" s="1"/>
  <c r="N534" i="8"/>
  <c r="S534" i="8" s="1"/>
  <c r="N533" i="8"/>
  <c r="S533" i="8" s="1"/>
  <c r="N532" i="8"/>
  <c r="S532" i="8" s="1"/>
  <c r="N531" i="8"/>
  <c r="S531" i="8" s="1"/>
  <c r="N530" i="8"/>
  <c r="S530" i="8" s="1"/>
  <c r="N529" i="8"/>
  <c r="S529" i="8" s="1"/>
  <c r="N528" i="8"/>
  <c r="S528" i="8" s="1"/>
  <c r="N527" i="8"/>
  <c r="S527" i="8" s="1"/>
  <c r="N526" i="8"/>
  <c r="S526" i="8" s="1"/>
  <c r="N525" i="8"/>
  <c r="S525" i="8" s="1"/>
  <c r="N524" i="8"/>
  <c r="S524" i="8" s="1"/>
  <c r="N523" i="8"/>
  <c r="S523" i="8" s="1"/>
  <c r="N522" i="8"/>
  <c r="S522" i="8" s="1"/>
  <c r="N521" i="8"/>
  <c r="S521" i="8" s="1"/>
  <c r="N520" i="8"/>
  <c r="S520" i="8" s="1"/>
  <c r="N519" i="8"/>
  <c r="S519" i="8" s="1"/>
  <c r="N518" i="8"/>
  <c r="S518" i="8" s="1"/>
  <c r="N517" i="8"/>
  <c r="S517" i="8" s="1"/>
  <c r="N516" i="8"/>
  <c r="S516" i="8" s="1"/>
  <c r="N515" i="8"/>
  <c r="S515" i="8" s="1"/>
  <c r="N514" i="8"/>
  <c r="S514" i="8" s="1"/>
  <c r="N513" i="8"/>
  <c r="S513" i="8" s="1"/>
  <c r="N512" i="8"/>
  <c r="S512" i="8" s="1"/>
  <c r="N511" i="8"/>
  <c r="S511" i="8" s="1"/>
  <c r="N510" i="8"/>
  <c r="S510" i="8" s="1"/>
  <c r="N509" i="8"/>
  <c r="S509" i="8" s="1"/>
  <c r="N508" i="8"/>
  <c r="S508" i="8" s="1"/>
  <c r="N507" i="8"/>
  <c r="S507" i="8" s="1"/>
  <c r="N506" i="8"/>
  <c r="S506" i="8" s="1"/>
  <c r="N505" i="8"/>
  <c r="S505" i="8" s="1"/>
  <c r="N504" i="8"/>
  <c r="S504" i="8" s="1"/>
  <c r="N503" i="8"/>
  <c r="S503" i="8" s="1"/>
  <c r="N502" i="8"/>
  <c r="S502" i="8" s="1"/>
  <c r="N501" i="8"/>
  <c r="S501" i="8" s="1"/>
  <c r="N500" i="8"/>
  <c r="S500" i="8" s="1"/>
  <c r="N499" i="8"/>
  <c r="S499" i="8" s="1"/>
  <c r="N498" i="8"/>
  <c r="S498" i="8" s="1"/>
  <c r="N497" i="8"/>
  <c r="S497" i="8" s="1"/>
  <c r="N496" i="8"/>
  <c r="S496" i="8" s="1"/>
  <c r="N495" i="8"/>
  <c r="S495" i="8" s="1"/>
  <c r="N494" i="8"/>
  <c r="S494" i="8" s="1"/>
  <c r="N493" i="8"/>
  <c r="S493" i="8" s="1"/>
  <c r="N492" i="8"/>
  <c r="S492" i="8" s="1"/>
  <c r="N491" i="8"/>
  <c r="S491" i="8" s="1"/>
  <c r="N490" i="8"/>
  <c r="S490" i="8" s="1"/>
  <c r="N489" i="8"/>
  <c r="S489" i="8" s="1"/>
  <c r="N488" i="8"/>
  <c r="S488" i="8" s="1"/>
  <c r="N487" i="8"/>
  <c r="S487" i="8" s="1"/>
  <c r="N486" i="8"/>
  <c r="S486" i="8" s="1"/>
  <c r="N485" i="8"/>
  <c r="S485" i="8" s="1"/>
  <c r="N484" i="8"/>
  <c r="S484" i="8" s="1"/>
  <c r="N483" i="8"/>
  <c r="S483" i="8" s="1"/>
  <c r="N482" i="8"/>
  <c r="S482" i="8" s="1"/>
  <c r="N481" i="8"/>
  <c r="S481" i="8" s="1"/>
  <c r="N480" i="8"/>
  <c r="S480" i="8" s="1"/>
  <c r="N479" i="8"/>
  <c r="S479" i="8" s="1"/>
  <c r="S478" i="8"/>
  <c r="S477" i="8"/>
  <c r="S476" i="8"/>
  <c r="S475" i="8"/>
  <c r="N474" i="8"/>
  <c r="S474" i="8" s="1"/>
  <c r="N473" i="8"/>
  <c r="S473" i="8" s="1"/>
  <c r="N472" i="8"/>
  <c r="S472" i="8" s="1"/>
  <c r="N471" i="8"/>
  <c r="S471" i="8" s="1"/>
  <c r="N470" i="8"/>
  <c r="S470" i="8" s="1"/>
  <c r="N469" i="8"/>
  <c r="S469" i="8" s="1"/>
  <c r="N468" i="8"/>
  <c r="S468" i="8" s="1"/>
  <c r="N467" i="8"/>
  <c r="S467" i="8" s="1"/>
  <c r="N466" i="8"/>
  <c r="S466" i="8" s="1"/>
  <c r="N465" i="8"/>
  <c r="S465" i="8" s="1"/>
  <c r="N464" i="8"/>
  <c r="S464" i="8" s="1"/>
  <c r="N463" i="8"/>
  <c r="S463" i="8" s="1"/>
  <c r="N462" i="8"/>
  <c r="S462" i="8" s="1"/>
  <c r="N461" i="8"/>
  <c r="S461" i="8" s="1"/>
  <c r="N460" i="8"/>
  <c r="S460" i="8" s="1"/>
  <c r="N459" i="8"/>
  <c r="S459" i="8" s="1"/>
  <c r="N458" i="8"/>
  <c r="S458" i="8" s="1"/>
  <c r="N457" i="8"/>
  <c r="S457" i="8" s="1"/>
  <c r="N456" i="8"/>
  <c r="S456" i="8" s="1"/>
  <c r="N455" i="8"/>
  <c r="S455" i="8" s="1"/>
  <c r="N454" i="8"/>
  <c r="S454" i="8" s="1"/>
  <c r="N453" i="8"/>
  <c r="S453" i="8" s="1"/>
  <c r="N452" i="8"/>
  <c r="S452" i="8" s="1"/>
  <c r="N451" i="8"/>
  <c r="S451" i="8" s="1"/>
  <c r="N450" i="8"/>
  <c r="S450" i="8" s="1"/>
  <c r="N449" i="8"/>
  <c r="S449" i="8" s="1"/>
  <c r="N448" i="8"/>
  <c r="S448" i="8" s="1"/>
  <c r="N447" i="8"/>
  <c r="S447" i="8" s="1"/>
  <c r="N446" i="8"/>
  <c r="S446" i="8" s="1"/>
  <c r="N445" i="8"/>
  <c r="S445" i="8" s="1"/>
  <c r="N444" i="8"/>
  <c r="S444" i="8" s="1"/>
  <c r="N443" i="8"/>
  <c r="S443" i="8" s="1"/>
  <c r="N442" i="8"/>
  <c r="S442" i="8" s="1"/>
  <c r="N441" i="8"/>
  <c r="S441" i="8" s="1"/>
  <c r="N440" i="8"/>
  <c r="S440" i="8" s="1"/>
  <c r="N439" i="8"/>
  <c r="S439" i="8" s="1"/>
  <c r="N438" i="8"/>
  <c r="S438" i="8" s="1"/>
  <c r="N437" i="8"/>
  <c r="S437" i="8" s="1"/>
  <c r="N436" i="8"/>
  <c r="S436" i="8" s="1"/>
  <c r="N435" i="8"/>
  <c r="S435" i="8" s="1"/>
  <c r="N434" i="8"/>
  <c r="S434" i="8" s="1"/>
  <c r="N433" i="8"/>
  <c r="S433" i="8" s="1"/>
  <c r="N432" i="8"/>
  <c r="S432" i="8" s="1"/>
  <c r="N431" i="8"/>
  <c r="S431" i="8" s="1"/>
  <c r="N430" i="8"/>
  <c r="S430" i="8" s="1"/>
  <c r="N429" i="8"/>
  <c r="S429" i="8" s="1"/>
  <c r="N428" i="8"/>
  <c r="S428" i="8" s="1"/>
  <c r="N427" i="8"/>
  <c r="S427" i="8" s="1"/>
  <c r="N426" i="8"/>
  <c r="S426" i="8" s="1"/>
  <c r="N425" i="8"/>
  <c r="S425" i="8" s="1"/>
  <c r="N424" i="8"/>
  <c r="S424" i="8" s="1"/>
  <c r="N423" i="8"/>
  <c r="S423" i="8" s="1"/>
  <c r="N422" i="8"/>
  <c r="S422" i="8" s="1"/>
  <c r="N421" i="8"/>
  <c r="S421" i="8" s="1"/>
  <c r="N420" i="8"/>
  <c r="S420" i="8" s="1"/>
  <c r="N419" i="8"/>
  <c r="S419" i="8" s="1"/>
  <c r="N418" i="8"/>
  <c r="S418" i="8" s="1"/>
  <c r="N417" i="8"/>
  <c r="S417" i="8" s="1"/>
  <c r="N416" i="8"/>
  <c r="S416" i="8" s="1"/>
  <c r="N415" i="8"/>
  <c r="S415" i="8" s="1"/>
  <c r="N414" i="8"/>
  <c r="S414" i="8" s="1"/>
  <c r="N413" i="8"/>
  <c r="S413" i="8" s="1"/>
  <c r="N412" i="8"/>
  <c r="S412" i="8" s="1"/>
  <c r="N411" i="8"/>
  <c r="S411" i="8" s="1"/>
  <c r="N410" i="8"/>
  <c r="S410" i="8" s="1"/>
  <c r="N409" i="8"/>
  <c r="S409" i="8" s="1"/>
  <c r="N408" i="8"/>
  <c r="S408" i="8" s="1"/>
  <c r="N407" i="8"/>
  <c r="S407" i="8" s="1"/>
  <c r="N406" i="8"/>
  <c r="S406" i="8" s="1"/>
  <c r="N405" i="8"/>
  <c r="S405" i="8" s="1"/>
  <c r="N404" i="8"/>
  <c r="S404" i="8" s="1"/>
  <c r="N403" i="8"/>
  <c r="S403" i="8" s="1"/>
  <c r="N402" i="8"/>
  <c r="S402" i="8" s="1"/>
  <c r="N401" i="8"/>
  <c r="S401" i="8" s="1"/>
  <c r="N400" i="8"/>
  <c r="S400" i="8" s="1"/>
  <c r="N399" i="8"/>
  <c r="S399" i="8" s="1"/>
  <c r="N398" i="8"/>
  <c r="S398" i="8" s="1"/>
  <c r="N397" i="8"/>
  <c r="S397" i="8" s="1"/>
  <c r="N396" i="8"/>
  <c r="S396" i="8" s="1"/>
  <c r="N395" i="8"/>
  <c r="S395" i="8" s="1"/>
  <c r="N394" i="8"/>
  <c r="S394" i="8" s="1"/>
  <c r="N393" i="8"/>
  <c r="S393" i="8" s="1"/>
  <c r="N392" i="8"/>
  <c r="S392" i="8" s="1"/>
  <c r="N391" i="8"/>
  <c r="S391" i="8" s="1"/>
  <c r="N390" i="8"/>
  <c r="S390" i="8" s="1"/>
  <c r="N389" i="8"/>
  <c r="S389" i="8" s="1"/>
  <c r="N388" i="8"/>
  <c r="S388" i="8" s="1"/>
  <c r="N387" i="8"/>
  <c r="S387" i="8" s="1"/>
  <c r="N386" i="8"/>
  <c r="S386" i="8" s="1"/>
  <c r="N385" i="8"/>
  <c r="S385" i="8" s="1"/>
  <c r="N384" i="8"/>
  <c r="S384" i="8" s="1"/>
  <c r="N383" i="8"/>
  <c r="S383" i="8" s="1"/>
  <c r="N382" i="8"/>
  <c r="S382" i="8" s="1"/>
  <c r="N381" i="8"/>
  <c r="S381" i="8" s="1"/>
  <c r="N380" i="8"/>
  <c r="S380" i="8" s="1"/>
  <c r="N379" i="8"/>
  <c r="S379" i="8" s="1"/>
  <c r="N378" i="8"/>
  <c r="S378" i="8" s="1"/>
  <c r="N377" i="8"/>
  <c r="S377" i="8" s="1"/>
  <c r="N376" i="8"/>
  <c r="S376" i="8" s="1"/>
  <c r="N375" i="8"/>
  <c r="S375" i="8" s="1"/>
  <c r="N374" i="8"/>
  <c r="S374" i="8" s="1"/>
  <c r="N373" i="8"/>
  <c r="S373" i="8" s="1"/>
  <c r="N372" i="8"/>
  <c r="S372" i="8" s="1"/>
  <c r="N371" i="8"/>
  <c r="S371" i="8" s="1"/>
  <c r="N370" i="8"/>
  <c r="S370" i="8" s="1"/>
  <c r="N369" i="8"/>
  <c r="S369" i="8" s="1"/>
  <c r="N368" i="8"/>
  <c r="S368" i="8" s="1"/>
  <c r="N367" i="8"/>
  <c r="S367" i="8" s="1"/>
  <c r="N366" i="8"/>
  <c r="S366" i="8" s="1"/>
  <c r="N365" i="8"/>
  <c r="S365" i="8" s="1"/>
  <c r="N364" i="8"/>
  <c r="S364" i="8" s="1"/>
  <c r="N363" i="8"/>
  <c r="S363" i="8" s="1"/>
  <c r="N362" i="8"/>
  <c r="S362" i="8" s="1"/>
  <c r="N361" i="8"/>
  <c r="S361" i="8" s="1"/>
  <c r="N360" i="8"/>
  <c r="S360" i="8" s="1"/>
  <c r="N359" i="8"/>
  <c r="S359" i="8" s="1"/>
  <c r="N358" i="8"/>
  <c r="S358" i="8" s="1"/>
  <c r="N357" i="8"/>
  <c r="S357" i="8" s="1"/>
  <c r="N356" i="8"/>
  <c r="S356" i="8" s="1"/>
  <c r="N355" i="8"/>
  <c r="S355" i="8" s="1"/>
  <c r="N354" i="8"/>
  <c r="S354" i="8" s="1"/>
  <c r="N353" i="8"/>
  <c r="S353" i="8" s="1"/>
  <c r="N352" i="8"/>
  <c r="S352" i="8" s="1"/>
  <c r="N351" i="8"/>
  <c r="S351" i="8" s="1"/>
  <c r="N350" i="8"/>
  <c r="S350" i="8" s="1"/>
  <c r="N349" i="8"/>
  <c r="S349" i="8" s="1"/>
  <c r="N348" i="8"/>
  <c r="S348" i="8" s="1"/>
  <c r="N347" i="8"/>
  <c r="S347" i="8" s="1"/>
  <c r="N346" i="8"/>
  <c r="S346" i="8" s="1"/>
  <c r="N345" i="8"/>
  <c r="S345" i="8" s="1"/>
  <c r="N344" i="8"/>
  <c r="S344" i="8" s="1"/>
  <c r="N343" i="8"/>
  <c r="S343" i="8" s="1"/>
  <c r="N342" i="8"/>
  <c r="S342" i="8" s="1"/>
  <c r="N341" i="8"/>
  <c r="S341" i="8" s="1"/>
  <c r="N340" i="8"/>
  <c r="S340" i="8" s="1"/>
  <c r="N339" i="8"/>
  <c r="S339" i="8" s="1"/>
  <c r="N338" i="8"/>
  <c r="S338" i="8" s="1"/>
  <c r="N337" i="8"/>
  <c r="S337" i="8" s="1"/>
  <c r="N336" i="8"/>
  <c r="S336" i="8" s="1"/>
  <c r="N335" i="8"/>
  <c r="S335" i="8" s="1"/>
  <c r="N334" i="8"/>
  <c r="S334" i="8" s="1"/>
  <c r="N333" i="8"/>
  <c r="S333" i="8" s="1"/>
  <c r="N332" i="8"/>
  <c r="S332" i="8" s="1"/>
  <c r="N331" i="8"/>
  <c r="S331" i="8" s="1"/>
  <c r="N330" i="8"/>
  <c r="S330" i="8" s="1"/>
  <c r="N329" i="8"/>
  <c r="S329" i="8" s="1"/>
  <c r="N328" i="8"/>
  <c r="S328" i="8" s="1"/>
  <c r="N327" i="8"/>
  <c r="S327" i="8" s="1"/>
  <c r="N326" i="8"/>
  <c r="S326" i="8" s="1"/>
  <c r="N325" i="8"/>
  <c r="S325" i="8" s="1"/>
  <c r="N324" i="8"/>
  <c r="S324" i="8" s="1"/>
  <c r="N323" i="8"/>
  <c r="S323" i="8" s="1"/>
  <c r="N322" i="8"/>
  <c r="S322" i="8" s="1"/>
  <c r="N321" i="8"/>
  <c r="S321" i="8" s="1"/>
  <c r="N320" i="8"/>
  <c r="S320" i="8" s="1"/>
  <c r="N319" i="8"/>
  <c r="S319" i="8" s="1"/>
  <c r="N318" i="8"/>
  <c r="S318" i="8" s="1"/>
  <c r="N317" i="8"/>
  <c r="S317" i="8" s="1"/>
  <c r="N316" i="8"/>
  <c r="N298" i="8"/>
  <c r="R298" i="8" s="1"/>
  <c r="N297" i="8"/>
  <c r="R297" i="8" s="1"/>
  <c r="N296" i="8"/>
  <c r="R296" i="8" s="1"/>
  <c r="N295" i="8"/>
  <c r="R295" i="8" s="1"/>
  <c r="N294" i="8"/>
  <c r="R294" i="8" s="1"/>
  <c r="N293" i="8"/>
  <c r="R293" i="8" s="1"/>
  <c r="N292" i="8"/>
  <c r="R292" i="8" s="1"/>
  <c r="N291" i="8"/>
  <c r="R291" i="8" s="1"/>
  <c r="N290" i="8"/>
  <c r="R290" i="8" s="1"/>
  <c r="N289" i="8"/>
  <c r="R289" i="8" s="1"/>
  <c r="N288" i="8"/>
  <c r="R288" i="8" s="1"/>
  <c r="N287" i="8"/>
  <c r="R287" i="8" s="1"/>
  <c r="N286" i="8"/>
  <c r="R286" i="8" s="1"/>
  <c r="N285" i="8"/>
  <c r="R285" i="8" s="1"/>
  <c r="N284" i="8"/>
  <c r="R284" i="8" s="1"/>
  <c r="N283" i="8"/>
  <c r="R283" i="8" s="1"/>
  <c r="N282" i="8"/>
  <c r="R282" i="8" s="1"/>
  <c r="N281" i="8"/>
  <c r="R281" i="8" s="1"/>
  <c r="N280" i="8"/>
  <c r="R280" i="8" s="1"/>
  <c r="N279" i="8"/>
  <c r="R279" i="8" s="1"/>
  <c r="N278" i="8"/>
  <c r="R278" i="8" s="1"/>
  <c r="N277" i="8"/>
  <c r="R277" i="8" s="1"/>
  <c r="N276" i="8"/>
  <c r="R276" i="8" s="1"/>
  <c r="N275" i="8"/>
  <c r="R275" i="8" s="1"/>
  <c r="N274" i="8"/>
  <c r="R274" i="8" s="1"/>
  <c r="N273" i="8"/>
  <c r="R273" i="8" s="1"/>
  <c r="N272" i="8"/>
  <c r="R272" i="8" s="1"/>
  <c r="N271" i="8"/>
  <c r="R271" i="8" s="1"/>
  <c r="N270" i="8"/>
  <c r="R270" i="8" s="1"/>
  <c r="N269" i="8"/>
  <c r="R269" i="8" s="1"/>
  <c r="N268" i="8"/>
  <c r="R268" i="8" s="1"/>
  <c r="N267" i="8"/>
  <c r="R267" i="8" s="1"/>
  <c r="N266" i="8"/>
  <c r="R266" i="8" s="1"/>
  <c r="N265" i="8"/>
  <c r="R265" i="8" s="1"/>
  <c r="N264" i="8"/>
  <c r="R264" i="8" s="1"/>
  <c r="N263" i="8"/>
  <c r="R263" i="8" s="1"/>
  <c r="N262" i="8"/>
  <c r="R262" i="8" s="1"/>
  <c r="N261" i="8"/>
  <c r="R261" i="8" s="1"/>
  <c r="N260" i="8"/>
  <c r="R260" i="8" s="1"/>
  <c r="N259" i="8"/>
  <c r="R259" i="8" s="1"/>
  <c r="N258" i="8"/>
  <c r="R258" i="8" s="1"/>
  <c r="N257" i="8"/>
  <c r="R257" i="8" s="1"/>
  <c r="N256" i="8"/>
  <c r="R256" i="8" s="1"/>
  <c r="N255" i="8"/>
  <c r="R255" i="8" s="1"/>
  <c r="N254" i="8"/>
  <c r="R254" i="8" s="1"/>
  <c r="N253" i="8"/>
  <c r="R253" i="8" s="1"/>
  <c r="N252" i="8"/>
  <c r="R252" i="8" s="1"/>
  <c r="N251" i="8"/>
  <c r="R251" i="8" s="1"/>
  <c r="N250" i="8"/>
  <c r="R250" i="8" s="1"/>
  <c r="N249" i="8"/>
  <c r="R249" i="8" s="1"/>
  <c r="N248" i="8"/>
  <c r="R248" i="8" s="1"/>
  <c r="N247" i="8"/>
  <c r="R247" i="8" s="1"/>
  <c r="N246" i="8"/>
  <c r="R246" i="8" s="1"/>
  <c r="N245" i="8"/>
  <c r="R245" i="8" s="1"/>
  <c r="N244" i="8"/>
  <c r="R244" i="8" s="1"/>
  <c r="N243" i="8"/>
  <c r="R243" i="8" s="1"/>
  <c r="N242" i="8"/>
  <c r="R242" i="8" s="1"/>
  <c r="N241" i="8"/>
  <c r="R241" i="8" s="1"/>
  <c r="N240" i="8"/>
  <c r="R240" i="8" s="1"/>
  <c r="N239" i="8"/>
  <c r="R239" i="8" s="1"/>
  <c r="N238" i="8"/>
  <c r="R238" i="8" s="1"/>
  <c r="N237" i="8"/>
  <c r="R237" i="8" s="1"/>
  <c r="N236" i="8"/>
  <c r="R236" i="8" s="1"/>
  <c r="N235" i="8"/>
  <c r="R235" i="8" s="1"/>
  <c r="N234" i="8"/>
  <c r="R234" i="8" s="1"/>
  <c r="N233" i="8"/>
  <c r="R233" i="8" s="1"/>
  <c r="N232" i="8"/>
  <c r="R232" i="8" s="1"/>
  <c r="N231" i="8"/>
  <c r="R231" i="8" s="1"/>
  <c r="N230" i="8"/>
  <c r="R230" i="8" s="1"/>
  <c r="N229" i="8"/>
  <c r="R229" i="8" s="1"/>
  <c r="N228" i="8"/>
  <c r="R228" i="8" s="1"/>
  <c r="N227" i="8"/>
  <c r="R227" i="8" s="1"/>
  <c r="N226" i="8"/>
  <c r="R226" i="8" s="1"/>
  <c r="N225" i="8"/>
  <c r="R225" i="8" s="1"/>
  <c r="N224" i="8"/>
  <c r="R224" i="8" s="1"/>
  <c r="N223" i="8"/>
  <c r="R223" i="8" s="1"/>
  <c r="N222" i="8"/>
  <c r="R222" i="8" s="1"/>
  <c r="N221" i="8"/>
  <c r="R221" i="8" s="1"/>
  <c r="N220" i="8"/>
  <c r="R220" i="8" s="1"/>
  <c r="N219" i="8"/>
  <c r="R219" i="8" s="1"/>
  <c r="N218" i="8"/>
  <c r="R218" i="8" s="1"/>
  <c r="N217" i="8"/>
  <c r="R217" i="8" s="1"/>
  <c r="N216" i="8"/>
  <c r="R216" i="8" s="1"/>
  <c r="N215" i="8"/>
  <c r="R215" i="8" s="1"/>
  <c r="N214" i="8"/>
  <c r="R214" i="8" s="1"/>
  <c r="N213" i="8"/>
  <c r="R213" i="8" s="1"/>
  <c r="N212" i="8"/>
  <c r="R212" i="8" s="1"/>
  <c r="N211" i="8"/>
  <c r="R211" i="8" s="1"/>
  <c r="N210" i="8"/>
  <c r="R210" i="8" s="1"/>
  <c r="N209" i="8"/>
  <c r="R209" i="8" s="1"/>
  <c r="N208" i="8"/>
  <c r="R208" i="8" s="1"/>
  <c r="N207" i="8"/>
  <c r="R207" i="8" s="1"/>
  <c r="N206" i="8"/>
  <c r="R206" i="8" s="1"/>
  <c r="N205" i="8"/>
  <c r="R205" i="8" s="1"/>
  <c r="N204" i="8"/>
  <c r="R204" i="8" s="1"/>
  <c r="N203" i="8"/>
  <c r="R203" i="8" s="1"/>
  <c r="N202" i="8"/>
  <c r="R202" i="8" s="1"/>
  <c r="N201" i="8"/>
  <c r="R201" i="8" s="1"/>
  <c r="N200" i="8"/>
  <c r="R200" i="8" s="1"/>
  <c r="N199" i="8"/>
  <c r="R199" i="8" s="1"/>
  <c r="N198" i="8"/>
  <c r="R198" i="8" s="1"/>
  <c r="N197" i="8"/>
  <c r="R197" i="8" s="1"/>
  <c r="N196" i="8"/>
  <c r="R196" i="8" s="1"/>
  <c r="N195" i="8"/>
  <c r="R195" i="8" s="1"/>
  <c r="N194" i="8"/>
  <c r="R194" i="8" s="1"/>
  <c r="N193" i="8"/>
  <c r="R193" i="8" s="1"/>
  <c r="N192" i="8"/>
  <c r="R192" i="8" s="1"/>
  <c r="N191" i="8"/>
  <c r="R191" i="8" s="1"/>
  <c r="N190" i="8"/>
  <c r="R190" i="8" s="1"/>
  <c r="N189" i="8"/>
  <c r="R189" i="8" s="1"/>
  <c r="N188" i="8"/>
  <c r="R188" i="8" s="1"/>
  <c r="N187" i="8"/>
  <c r="R187" i="8" s="1"/>
  <c r="N186" i="8"/>
  <c r="R186" i="8" s="1"/>
  <c r="N185" i="8"/>
  <c r="R185" i="8" s="1"/>
  <c r="N184" i="8"/>
  <c r="R184" i="8" s="1"/>
  <c r="N183" i="8"/>
  <c r="R183" i="8" s="1"/>
  <c r="N182" i="8"/>
  <c r="R182" i="8" s="1"/>
  <c r="N181" i="8"/>
  <c r="R181" i="8" s="1"/>
  <c r="N180" i="8"/>
  <c r="R180" i="8" s="1"/>
  <c r="N179" i="8"/>
  <c r="R179" i="8" s="1"/>
  <c r="N178" i="8"/>
  <c r="R178" i="8" s="1"/>
  <c r="N177" i="8"/>
  <c r="R177" i="8" s="1"/>
  <c r="N176" i="8"/>
  <c r="R176" i="8" s="1"/>
  <c r="N175" i="8"/>
  <c r="R175" i="8" s="1"/>
  <c r="N174" i="8"/>
  <c r="R174" i="8" s="1"/>
  <c r="N173" i="8"/>
  <c r="R173" i="8" s="1"/>
  <c r="N172" i="8"/>
  <c r="N171" i="8"/>
  <c r="Q171" i="8" s="1"/>
  <c r="N170" i="8"/>
  <c r="Q170" i="8" s="1"/>
  <c r="N169" i="8"/>
  <c r="Q169" i="8" s="1"/>
  <c r="N168" i="8"/>
  <c r="Q168" i="8" s="1"/>
  <c r="N167" i="8"/>
  <c r="Q167" i="8" s="1"/>
  <c r="N166" i="8"/>
  <c r="Q166" i="8" s="1"/>
  <c r="N165" i="8"/>
  <c r="Q165" i="8" s="1"/>
  <c r="N164" i="8"/>
  <c r="Q164" i="8" s="1"/>
  <c r="N163" i="8"/>
  <c r="Q163" i="8" s="1"/>
  <c r="N162" i="8"/>
  <c r="Q162" i="8" s="1"/>
  <c r="N161" i="8"/>
  <c r="Q161" i="8" s="1"/>
  <c r="N160" i="8"/>
  <c r="Q160" i="8" s="1"/>
  <c r="N159" i="8"/>
  <c r="Q159" i="8" s="1"/>
  <c r="N158" i="8"/>
  <c r="Q158" i="8" s="1"/>
  <c r="N157" i="8"/>
  <c r="Q157" i="8" s="1"/>
  <c r="N156" i="8"/>
  <c r="Q156" i="8" s="1"/>
  <c r="N155" i="8"/>
  <c r="Q155" i="8" s="1"/>
  <c r="N154" i="8"/>
  <c r="Q154" i="8" s="1"/>
  <c r="N153" i="8"/>
  <c r="Q153" i="8" s="1"/>
  <c r="N152" i="8"/>
  <c r="Q152" i="8" s="1"/>
  <c r="N151" i="8"/>
  <c r="Q151" i="8" s="1"/>
  <c r="N150" i="8"/>
  <c r="Q150" i="8" s="1"/>
  <c r="N149" i="8"/>
  <c r="Q149" i="8" s="1"/>
  <c r="N148" i="8"/>
  <c r="Q148" i="8" s="1"/>
  <c r="N147" i="8"/>
  <c r="Q147" i="8" s="1"/>
  <c r="N146" i="8"/>
  <c r="Q146" i="8" s="1"/>
  <c r="N145" i="8"/>
  <c r="Q145" i="8" s="1"/>
  <c r="N144" i="8"/>
  <c r="Q144" i="8" s="1"/>
  <c r="N143" i="8"/>
  <c r="Q143" i="8" s="1"/>
  <c r="N142" i="8"/>
  <c r="Q142" i="8" s="1"/>
  <c r="N141" i="8"/>
  <c r="Q141" i="8" s="1"/>
  <c r="N140" i="8"/>
  <c r="Q140" i="8" s="1"/>
  <c r="N139" i="8"/>
  <c r="Q139" i="8" s="1"/>
  <c r="N138" i="8"/>
  <c r="Q138" i="8" s="1"/>
  <c r="N137" i="8"/>
  <c r="Q137" i="8" s="1"/>
  <c r="N136" i="8"/>
  <c r="Q136" i="8" s="1"/>
  <c r="N135" i="8"/>
  <c r="Q135" i="8" s="1"/>
  <c r="N134" i="8"/>
  <c r="Q134" i="8" s="1"/>
  <c r="N133" i="8"/>
  <c r="Q133" i="8" s="1"/>
  <c r="N132" i="8"/>
  <c r="Q132" i="8" s="1"/>
  <c r="N131" i="8"/>
  <c r="Q131" i="8" s="1"/>
  <c r="N130" i="8"/>
  <c r="Q130" i="8" s="1"/>
  <c r="N129" i="8"/>
  <c r="Q129" i="8" s="1"/>
  <c r="N128" i="8"/>
  <c r="Q128" i="8" s="1"/>
  <c r="N127" i="8"/>
  <c r="Q127" i="8" s="1"/>
  <c r="N126" i="8"/>
  <c r="Q126" i="8" s="1"/>
  <c r="N125" i="8"/>
  <c r="Q125" i="8" s="1"/>
  <c r="N124" i="8"/>
  <c r="Q124" i="8" s="1"/>
  <c r="N123" i="8"/>
  <c r="Q123" i="8" s="1"/>
  <c r="N122" i="8"/>
  <c r="Q122" i="8" s="1"/>
  <c r="N121" i="8"/>
  <c r="Q121" i="8" s="1"/>
  <c r="N120" i="8"/>
  <c r="Q120" i="8" s="1"/>
  <c r="N119" i="8"/>
  <c r="Q119" i="8" s="1"/>
  <c r="N116" i="8"/>
  <c r="P116" i="8" s="1"/>
  <c r="N115" i="8"/>
  <c r="P115" i="8" s="1"/>
  <c r="N114" i="8"/>
  <c r="P114" i="8" s="1"/>
  <c r="N113" i="8"/>
  <c r="P113" i="8" s="1"/>
  <c r="N112" i="8"/>
  <c r="P112" i="8" s="1"/>
  <c r="N111" i="8"/>
  <c r="P111" i="8" s="1"/>
  <c r="N110" i="8"/>
  <c r="P110" i="8" s="1"/>
  <c r="N109" i="8"/>
  <c r="P109" i="8" s="1"/>
  <c r="N108" i="8"/>
  <c r="P108" i="8" s="1"/>
  <c r="N107" i="8"/>
  <c r="P107" i="8" s="1"/>
  <c r="N106" i="8"/>
  <c r="P106" i="8" s="1"/>
  <c r="N105" i="8"/>
  <c r="P105" i="8" s="1"/>
  <c r="N104" i="8"/>
  <c r="P104" i="8" s="1"/>
  <c r="N103" i="8"/>
  <c r="P103" i="8" s="1"/>
  <c r="N102" i="8"/>
  <c r="P102" i="8" s="1"/>
  <c r="N101" i="8"/>
  <c r="P101" i="8" s="1"/>
  <c r="N100" i="8"/>
  <c r="P100" i="8" s="1"/>
  <c r="N99" i="8"/>
  <c r="P99" i="8" s="1"/>
  <c r="N98" i="8"/>
  <c r="P98" i="8" s="1"/>
  <c r="N97" i="8"/>
  <c r="P97" i="8" s="1"/>
  <c r="N96" i="8"/>
  <c r="P96" i="8" s="1"/>
  <c r="N95" i="8"/>
  <c r="P95" i="8" s="1"/>
  <c r="N94" i="8"/>
  <c r="P94" i="8" s="1"/>
  <c r="N93" i="8"/>
  <c r="P93" i="8" s="1"/>
  <c r="N92" i="8"/>
  <c r="P92" i="8" s="1"/>
  <c r="N91" i="8"/>
  <c r="P91" i="8" s="1"/>
  <c r="N90" i="8"/>
  <c r="P90" i="8" s="1"/>
  <c r="N89" i="8"/>
  <c r="P89" i="8" s="1"/>
  <c r="N88" i="8"/>
  <c r="P88" i="8" s="1"/>
  <c r="N87" i="8"/>
  <c r="P87" i="8" s="1"/>
  <c r="N86" i="8"/>
  <c r="P86" i="8" s="1"/>
  <c r="N85" i="8"/>
  <c r="P85" i="8" s="1"/>
  <c r="N84" i="8"/>
  <c r="P84" i="8" s="1"/>
  <c r="N83" i="8"/>
  <c r="P83" i="8" s="1"/>
  <c r="N82" i="8"/>
  <c r="P82" i="8" s="1"/>
  <c r="N81" i="8"/>
  <c r="P81" i="8" s="1"/>
  <c r="N80" i="8"/>
  <c r="P80" i="8" s="1"/>
  <c r="N79" i="8"/>
  <c r="P79" i="8" s="1"/>
  <c r="N78" i="8"/>
  <c r="P78" i="8" s="1"/>
  <c r="N77" i="8"/>
  <c r="P77" i="8" s="1"/>
  <c r="N76" i="8"/>
  <c r="P76" i="8" s="1"/>
  <c r="N75" i="8"/>
  <c r="P75" i="8" s="1"/>
  <c r="N74" i="8"/>
  <c r="P74" i="8" s="1"/>
  <c r="N73" i="8"/>
  <c r="P73" i="8" s="1"/>
  <c r="N72" i="8"/>
  <c r="P72" i="8" s="1"/>
  <c r="N71" i="8"/>
  <c r="P71" i="8" s="1"/>
  <c r="N70" i="8"/>
  <c r="P70" i="8" s="1"/>
  <c r="N69" i="8"/>
  <c r="P69" i="8" s="1"/>
  <c r="N68" i="8"/>
  <c r="P68" i="8" s="1"/>
  <c r="N67" i="8"/>
  <c r="P67" i="8" s="1"/>
  <c r="N66" i="8"/>
  <c r="P66" i="8" s="1"/>
  <c r="N65" i="8"/>
  <c r="P65" i="8" s="1"/>
  <c r="N64" i="8"/>
  <c r="P64" i="8" s="1"/>
  <c r="N63" i="8"/>
  <c r="P63" i="8" s="1"/>
  <c r="N62" i="8"/>
  <c r="P62" i="8" s="1"/>
  <c r="N61" i="8"/>
  <c r="P61" i="8" s="1"/>
  <c r="N60" i="8"/>
  <c r="P60" i="8" s="1"/>
  <c r="N59" i="8"/>
  <c r="P59" i="8" s="1"/>
  <c r="N58" i="8"/>
  <c r="P58" i="8" s="1"/>
  <c r="N57" i="8"/>
  <c r="P57" i="8" s="1"/>
  <c r="N56" i="8"/>
  <c r="P56" i="8" s="1"/>
  <c r="N55" i="8"/>
  <c r="P55" i="8" s="1"/>
  <c r="N54" i="8"/>
  <c r="P54" i="8" s="1"/>
  <c r="N53" i="8"/>
  <c r="P53" i="8" s="1"/>
  <c r="N52" i="8"/>
  <c r="P52" i="8" s="1"/>
  <c r="N51" i="8"/>
  <c r="P51" i="8" s="1"/>
  <c r="N50" i="8"/>
  <c r="P50" i="8" s="1"/>
  <c r="N49" i="8"/>
  <c r="P49" i="8" s="1"/>
  <c r="N48" i="8"/>
  <c r="P48" i="8" s="1"/>
  <c r="N47" i="8"/>
  <c r="P47" i="8" s="1"/>
  <c r="N46" i="8"/>
  <c r="P46" i="8" s="1"/>
  <c r="N45" i="8"/>
  <c r="P45" i="8" s="1"/>
  <c r="N44" i="8"/>
  <c r="P44" i="8" s="1"/>
  <c r="N43" i="8"/>
  <c r="P43" i="8" s="1"/>
  <c r="N42" i="8"/>
  <c r="P42" i="8" s="1"/>
  <c r="N41" i="8"/>
  <c r="P41" i="8" s="1"/>
  <c r="N40" i="8"/>
  <c r="P40" i="8" s="1"/>
  <c r="N39" i="8"/>
  <c r="P39" i="8" s="1"/>
  <c r="N38" i="8"/>
  <c r="P38" i="8" s="1"/>
  <c r="N37" i="8"/>
  <c r="P37" i="8" s="1"/>
  <c r="N36" i="8"/>
  <c r="P36" i="8" s="1"/>
  <c r="N35" i="8"/>
  <c r="P35" i="8" s="1"/>
  <c r="N34" i="8"/>
  <c r="P34" i="8" s="1"/>
  <c r="N33" i="8"/>
  <c r="P33" i="8" s="1"/>
  <c r="N32" i="8"/>
  <c r="P32" i="8" s="1"/>
  <c r="N31" i="8"/>
  <c r="P31" i="8" s="1"/>
  <c r="N30" i="8"/>
  <c r="P30" i="8" s="1"/>
  <c r="N29" i="8"/>
  <c r="P29" i="8" s="1"/>
  <c r="N28" i="8"/>
  <c r="P28" i="8" s="1"/>
  <c r="N27" i="8"/>
  <c r="P27" i="8" s="1"/>
  <c r="N26" i="8"/>
  <c r="P26" i="8" s="1"/>
  <c r="N25" i="8"/>
  <c r="P25" i="8" s="1"/>
  <c r="N24" i="8"/>
  <c r="P24" i="8" s="1"/>
  <c r="N23" i="8"/>
  <c r="P23" i="8" s="1"/>
  <c r="N22" i="8"/>
  <c r="P22" i="8" s="1"/>
  <c r="N21" i="8"/>
  <c r="P21" i="8" s="1"/>
  <c r="N20" i="8"/>
  <c r="P20" i="8" s="1"/>
  <c r="N19" i="8"/>
  <c r="P19" i="8" s="1"/>
  <c r="N18" i="8"/>
  <c r="P18" i="8" s="1"/>
  <c r="N17" i="8"/>
  <c r="P17" i="8" s="1"/>
  <c r="N16" i="8"/>
  <c r="P16" i="8" s="1"/>
  <c r="N15" i="8"/>
  <c r="P15" i="8" s="1"/>
  <c r="N14" i="8"/>
  <c r="P14" i="8" s="1"/>
  <c r="N13" i="8"/>
  <c r="P13" i="8" s="1"/>
  <c r="N12" i="8"/>
  <c r="P12" i="8" s="1"/>
  <c r="N11" i="8"/>
  <c r="P11" i="8" s="1"/>
  <c r="N10" i="8"/>
  <c r="P10" i="8" s="1"/>
  <c r="N9" i="8"/>
  <c r="P9" i="8" s="1"/>
  <c r="N8" i="8"/>
  <c r="P8" i="8" s="1"/>
  <c r="N7" i="8"/>
  <c r="P7" i="8" s="1"/>
  <c r="N6" i="8"/>
  <c r="P6" i="8" s="1"/>
  <c r="N5" i="8"/>
  <c r="P5" i="8" s="1"/>
  <c r="N4" i="8"/>
  <c r="P4" i="8" s="1"/>
  <c r="N3" i="8"/>
  <c r="N3" i="4"/>
  <c r="N4" i="4"/>
  <c r="N948" i="4"/>
  <c r="AB1016" i="8" l="1"/>
  <c r="AG15" i="8" s="1"/>
  <c r="U1016" i="8"/>
  <c r="AG8" i="8" s="1"/>
  <c r="S1016" i="8"/>
  <c r="AG6" i="8" s="1"/>
  <c r="X1016" i="8"/>
  <c r="AG11" i="8" s="1"/>
  <c r="Q1016" i="8"/>
  <c r="AG4" i="8" s="1"/>
  <c r="R1016" i="8"/>
  <c r="AG5" i="8" s="1"/>
  <c r="N1016" i="8"/>
  <c r="B5" i="7" s="1"/>
  <c r="P3" i="8"/>
  <c r="P1016" i="8" s="1"/>
  <c r="AG3" i="8" s="1"/>
  <c r="AA1016" i="8"/>
  <c r="AG14" i="8" s="1"/>
  <c r="T1016" i="8"/>
  <c r="AG7" i="8" s="1"/>
  <c r="V1016" i="8"/>
  <c r="AG9" i="8" s="1"/>
  <c r="W1016" i="8"/>
  <c r="AG10" i="8" s="1"/>
  <c r="Z1016" i="8"/>
  <c r="AG13" i="8" s="1"/>
  <c r="Z819" i="4"/>
  <c r="Z839" i="4"/>
  <c r="N824" i="4"/>
  <c r="Z824" i="4" s="1"/>
  <c r="N825" i="4"/>
  <c r="Z825" i="4" s="1"/>
  <c r="N826" i="4"/>
  <c r="Z826" i="4" s="1"/>
  <c r="N827" i="4"/>
  <c r="Z827" i="4" s="1"/>
  <c r="N828" i="4"/>
  <c r="Z828" i="4" s="1"/>
  <c r="N829" i="4"/>
  <c r="Z829" i="4" s="1"/>
  <c r="N830" i="4"/>
  <c r="Z830" i="4" s="1"/>
  <c r="N831" i="4"/>
  <c r="Z831" i="4" s="1"/>
  <c r="N832" i="4"/>
  <c r="Z832" i="4" s="1"/>
  <c r="N833" i="4"/>
  <c r="Z833" i="4" s="1"/>
  <c r="N834" i="4"/>
  <c r="Z834" i="4" s="1"/>
  <c r="N835" i="4"/>
  <c r="Z835" i="4" s="1"/>
  <c r="N836" i="4"/>
  <c r="Z836" i="4" s="1"/>
  <c r="N837" i="4"/>
  <c r="Z837" i="4" s="1"/>
  <c r="N838" i="4"/>
  <c r="N839" i="4"/>
  <c r="N840" i="4"/>
  <c r="Z840" i="4" s="1"/>
  <c r="N841" i="4"/>
  <c r="Z841" i="4" s="1"/>
  <c r="N842" i="4"/>
  <c r="Z842" i="4" s="1"/>
  <c r="N811" i="4"/>
  <c r="Z811" i="4" s="1"/>
  <c r="N812" i="4"/>
  <c r="Z812" i="4" s="1"/>
  <c r="N813" i="4"/>
  <c r="Z813" i="4" s="1"/>
  <c r="N814" i="4"/>
  <c r="Z814" i="4" s="1"/>
  <c r="N815" i="4"/>
  <c r="Z815" i="4" s="1"/>
  <c r="N816" i="4"/>
  <c r="Z816" i="4" s="1"/>
  <c r="N817" i="4"/>
  <c r="Z817" i="4" s="1"/>
  <c r="N818" i="4"/>
  <c r="Z818" i="4" s="1"/>
  <c r="N819" i="4"/>
  <c r="N820" i="4"/>
  <c r="Z820" i="4" s="1"/>
  <c r="N821" i="4"/>
  <c r="Z821" i="4" s="1"/>
  <c r="N822" i="4"/>
  <c r="Z822" i="4" s="1"/>
  <c r="N823" i="4"/>
  <c r="Z823" i="4" s="1"/>
  <c r="C5" i="7" l="1"/>
  <c r="Z838" i="4"/>
  <c r="N571" i="4"/>
  <c r="S571" i="4" s="1"/>
  <c r="N746" i="4"/>
  <c r="X746" i="4" s="1"/>
  <c r="N747" i="4"/>
  <c r="X747" i="4" s="1"/>
  <c r="N748" i="4"/>
  <c r="X748" i="4" s="1"/>
  <c r="N745" i="4"/>
  <c r="X745" i="4" s="1"/>
  <c r="N575" i="4" l="1"/>
  <c r="S575" i="4" s="1"/>
  <c r="N292" i="4"/>
  <c r="R292" i="4" s="1"/>
  <c r="N293" i="4"/>
  <c r="R293" i="4" s="1"/>
  <c r="N294" i="4"/>
  <c r="R294" i="4" s="1"/>
  <c r="N295" i="4"/>
  <c r="R295" i="4" s="1"/>
  <c r="N296" i="4"/>
  <c r="R296" i="4" s="1"/>
  <c r="N297" i="4"/>
  <c r="R297" i="4" s="1"/>
  <c r="N739" i="4" l="1"/>
  <c r="W739" i="4" s="1"/>
  <c r="N574" i="4"/>
  <c r="S574" i="4" s="1"/>
  <c r="N573" i="4"/>
  <c r="S573" i="4" s="1"/>
  <c r="N298" i="4"/>
  <c r="R298" i="4" s="1"/>
  <c r="N291" i="4" l="1"/>
  <c r="R291" i="4" s="1"/>
  <c r="N290" i="4"/>
  <c r="R290" i="4" s="1"/>
  <c r="N572" i="4"/>
  <c r="S572" i="4" s="1"/>
  <c r="N564" i="4" l="1"/>
  <c r="S564" i="4" s="1"/>
  <c r="N562" i="4"/>
  <c r="S562" i="4" s="1"/>
  <c r="N563" i="4"/>
  <c r="S563" i="4" s="1"/>
  <c r="N569" i="4" l="1"/>
  <c r="S569" i="4" s="1"/>
  <c r="N567" i="4"/>
  <c r="S567" i="4" s="1"/>
  <c r="N568" i="4"/>
  <c r="S568" i="4" s="1"/>
  <c r="N570" i="4"/>
  <c r="S570" i="4" s="1"/>
  <c r="N774" i="4"/>
  <c r="Z774" i="4" s="1"/>
  <c r="N430" i="4"/>
  <c r="S430" i="4" s="1"/>
  <c r="N145" i="4" l="1"/>
  <c r="Q145" i="4" s="1"/>
  <c r="N146" i="4"/>
  <c r="Q146" i="4" s="1"/>
  <c r="N147" i="4"/>
  <c r="Q147" i="4" s="1"/>
  <c r="N148" i="4"/>
  <c r="Q148" i="4" s="1"/>
  <c r="N149" i="4"/>
  <c r="Q149" i="4" s="1"/>
  <c r="N780" i="4" l="1"/>
  <c r="Z780" i="4" s="1"/>
  <c r="N98" i="4"/>
  <c r="P98" i="4" s="1"/>
  <c r="N99" i="4"/>
  <c r="P99" i="4" s="1"/>
  <c r="N900" i="4"/>
  <c r="AA900" i="4" s="1"/>
  <c r="N275" i="4" l="1"/>
  <c r="R275" i="4" s="1"/>
  <c r="N810" i="4" l="1"/>
  <c r="Z810" i="4" s="1"/>
  <c r="N289" i="4" l="1"/>
  <c r="R289" i="4" s="1"/>
  <c r="N565" i="4" l="1"/>
  <c r="S565" i="4" s="1"/>
  <c r="N566" i="4"/>
  <c r="S566" i="4" s="1"/>
  <c r="N276" i="4"/>
  <c r="R276" i="4" s="1"/>
  <c r="N277" i="4"/>
  <c r="R277" i="4" s="1"/>
  <c r="N278" i="4"/>
  <c r="R278" i="4" s="1"/>
  <c r="N279" i="4"/>
  <c r="R279" i="4" s="1"/>
  <c r="N280" i="4"/>
  <c r="R280" i="4" s="1"/>
  <c r="N281" i="4"/>
  <c r="R281" i="4" s="1"/>
  <c r="N282" i="4"/>
  <c r="R282" i="4" s="1"/>
  <c r="N283" i="4"/>
  <c r="R283" i="4" s="1"/>
  <c r="N230" i="4"/>
  <c r="R230" i="4" s="1"/>
  <c r="N231" i="4"/>
  <c r="R231" i="4" s="1"/>
  <c r="N232" i="4"/>
  <c r="R232" i="4" s="1"/>
  <c r="N233" i="4"/>
  <c r="R233" i="4" s="1"/>
  <c r="N234" i="4"/>
  <c r="R234" i="4" s="1"/>
  <c r="N235" i="4"/>
  <c r="R235" i="4" s="1"/>
  <c r="N236" i="4"/>
  <c r="R236" i="4" s="1"/>
  <c r="N237" i="4"/>
  <c r="R237" i="4" s="1"/>
  <c r="N267" i="4"/>
  <c r="R267" i="4" s="1"/>
  <c r="N268" i="4"/>
  <c r="R268" i="4" s="1"/>
  <c r="N269" i="4"/>
  <c r="R269" i="4" s="1"/>
  <c r="N270" i="4"/>
  <c r="R270" i="4" s="1"/>
  <c r="N271" i="4"/>
  <c r="R271" i="4" s="1"/>
  <c r="N272" i="4"/>
  <c r="R272" i="4" s="1"/>
  <c r="N273" i="4"/>
  <c r="R273" i="4" s="1"/>
  <c r="N274" i="4"/>
  <c r="R274" i="4" s="1"/>
  <c r="N284" i="4"/>
  <c r="R284" i="4" s="1"/>
  <c r="N285" i="4"/>
  <c r="R285" i="4" s="1"/>
  <c r="N286" i="4"/>
  <c r="R286" i="4" s="1"/>
  <c r="N287" i="4"/>
  <c r="R287" i="4" s="1"/>
  <c r="N288" i="4"/>
  <c r="R288" i="4" s="1"/>
  <c r="N265" i="4"/>
  <c r="R265" i="4" s="1"/>
  <c r="N689" i="4" l="1"/>
  <c r="W689" i="4" s="1"/>
  <c r="N561" i="4" l="1"/>
  <c r="S561" i="4" s="1"/>
  <c r="N560" i="4" l="1"/>
  <c r="S560" i="4" s="1"/>
  <c r="N244" i="4"/>
  <c r="R244" i="4" s="1"/>
  <c r="N245" i="4"/>
  <c r="R245" i="4" s="1"/>
  <c r="N246" i="4"/>
  <c r="R246" i="4" s="1"/>
  <c r="N247" i="4"/>
  <c r="R247" i="4" s="1"/>
  <c r="N248" i="4"/>
  <c r="R248" i="4" s="1"/>
  <c r="N249" i="4"/>
  <c r="R249" i="4" s="1"/>
  <c r="N250" i="4"/>
  <c r="R250" i="4" s="1"/>
  <c r="N251" i="4"/>
  <c r="R251" i="4" s="1"/>
  <c r="N252" i="4"/>
  <c r="R252" i="4" s="1"/>
  <c r="N253" i="4"/>
  <c r="R253" i="4" s="1"/>
  <c r="N254" i="4"/>
  <c r="R254" i="4" s="1"/>
  <c r="N255" i="4"/>
  <c r="R255" i="4" s="1"/>
  <c r="N256" i="4"/>
  <c r="R256" i="4" s="1"/>
  <c r="N257" i="4"/>
  <c r="R257" i="4" s="1"/>
  <c r="N258" i="4"/>
  <c r="R258" i="4" s="1"/>
  <c r="N259" i="4"/>
  <c r="R259" i="4" s="1"/>
  <c r="N260" i="4"/>
  <c r="R260" i="4" s="1"/>
  <c r="N261" i="4"/>
  <c r="R261" i="4" s="1"/>
  <c r="N262" i="4"/>
  <c r="R262" i="4" s="1"/>
  <c r="N263" i="4"/>
  <c r="R263" i="4" s="1"/>
  <c r="N208" i="4"/>
  <c r="R208" i="4" s="1"/>
  <c r="N663" i="4" l="1"/>
  <c r="V663" i="4" s="1"/>
  <c r="N664" i="4"/>
  <c r="V664" i="4" s="1"/>
  <c r="N665" i="4"/>
  <c r="V665" i="4" s="1"/>
  <c r="N666" i="4"/>
  <c r="V666" i="4" s="1"/>
  <c r="N559" i="4"/>
  <c r="S559" i="4" s="1"/>
  <c r="N558" i="4"/>
  <c r="S558" i="4" s="1"/>
  <c r="N660" i="4"/>
  <c r="V660" i="4" s="1"/>
  <c r="N661" i="4"/>
  <c r="V661" i="4" s="1"/>
  <c r="N662" i="4"/>
  <c r="V662" i="4" s="1"/>
  <c r="N926" i="4"/>
  <c r="AA926" i="4" s="1"/>
  <c r="N927" i="4"/>
  <c r="AA927" i="4" s="1"/>
  <c r="N928" i="4"/>
  <c r="AA928" i="4" s="1"/>
  <c r="N929" i="4"/>
  <c r="AA929" i="4" s="1"/>
  <c r="N930" i="4"/>
  <c r="AA930" i="4" s="1"/>
  <c r="N931" i="4"/>
  <c r="AA931" i="4" s="1"/>
  <c r="N932" i="4"/>
  <c r="AA932" i="4" s="1"/>
  <c r="N228" i="4"/>
  <c r="R228" i="4" s="1"/>
  <c r="N229" i="4"/>
  <c r="R229" i="4" s="1"/>
  <c r="N238" i="4"/>
  <c r="R238" i="4" s="1"/>
  <c r="N239" i="4"/>
  <c r="R239" i="4" s="1"/>
  <c r="N240" i="4"/>
  <c r="R240" i="4" s="1"/>
  <c r="N241" i="4"/>
  <c r="R241" i="4" s="1"/>
  <c r="N242" i="4"/>
  <c r="R242" i="4" s="1"/>
  <c r="N243" i="4"/>
  <c r="R243" i="4" s="1"/>
  <c r="N264" i="4"/>
  <c r="R264" i="4" s="1"/>
  <c r="N266" i="4"/>
  <c r="R266" i="4" s="1"/>
  <c r="N940" i="4" l="1"/>
  <c r="N938" i="4"/>
  <c r="N939" i="4"/>
  <c r="N941" i="4"/>
  <c r="N942" i="4"/>
  <c r="N943" i="4"/>
  <c r="N944" i="4"/>
  <c r="N945" i="4"/>
  <c r="N946" i="4"/>
  <c r="N947" i="4"/>
  <c r="N556" i="4" l="1"/>
  <c r="S556" i="4" s="1"/>
  <c r="N557" i="4"/>
  <c r="S557" i="4" s="1"/>
  <c r="N217" i="4"/>
  <c r="R217" i="4" s="1"/>
  <c r="N218" i="4"/>
  <c r="R218" i="4" s="1"/>
  <c r="N219" i="4"/>
  <c r="R219" i="4" s="1"/>
  <c r="N220" i="4"/>
  <c r="R220" i="4" s="1"/>
  <c r="N221" i="4"/>
  <c r="R221" i="4" s="1"/>
  <c r="N222" i="4"/>
  <c r="R222" i="4" s="1"/>
  <c r="N223" i="4"/>
  <c r="R223" i="4" s="1"/>
  <c r="N224" i="4"/>
  <c r="R224" i="4" s="1"/>
  <c r="N225" i="4"/>
  <c r="R225" i="4" s="1"/>
  <c r="N215" i="4"/>
  <c r="R215" i="4" s="1"/>
  <c r="N216" i="4"/>
  <c r="R216" i="4" s="1"/>
  <c r="N226" i="4"/>
  <c r="R226" i="4" s="1"/>
  <c r="N227" i="4"/>
  <c r="R227" i="4" s="1"/>
  <c r="N211" i="4"/>
  <c r="R211" i="4" s="1"/>
  <c r="N212" i="4"/>
  <c r="R212" i="4" s="1"/>
  <c r="N213" i="4"/>
  <c r="R213" i="4" s="1"/>
  <c r="N214" i="4"/>
  <c r="R214" i="4" s="1"/>
  <c r="N555" i="4"/>
  <c r="S555" i="4" s="1"/>
  <c r="N210" i="4" l="1"/>
  <c r="R210" i="4" s="1"/>
  <c r="N937" i="4"/>
  <c r="AB937" i="4" s="1"/>
  <c r="N936" i="4"/>
  <c r="AB936" i="4" s="1"/>
  <c r="N935" i="4"/>
  <c r="N934" i="4"/>
  <c r="AA934" i="4" s="1"/>
  <c r="N933" i="4"/>
  <c r="AA933" i="4" s="1"/>
  <c r="N925" i="4"/>
  <c r="AA925" i="4" s="1"/>
  <c r="N924" i="4"/>
  <c r="AA924" i="4" s="1"/>
  <c r="N923" i="4"/>
  <c r="AA923" i="4" s="1"/>
  <c r="N922" i="4"/>
  <c r="AA922" i="4" s="1"/>
  <c r="N921" i="4"/>
  <c r="AA921" i="4" s="1"/>
  <c r="N920" i="4"/>
  <c r="AA920" i="4" s="1"/>
  <c r="N919" i="4"/>
  <c r="AA919" i="4" s="1"/>
  <c r="N918" i="4"/>
  <c r="AA918" i="4" s="1"/>
  <c r="N917" i="4"/>
  <c r="AA917" i="4" s="1"/>
  <c r="N916" i="4"/>
  <c r="AA916" i="4" s="1"/>
  <c r="N915" i="4"/>
  <c r="AA915" i="4" s="1"/>
  <c r="N914" i="4"/>
  <c r="AA914" i="4" s="1"/>
  <c r="N913" i="4"/>
  <c r="AA913" i="4" s="1"/>
  <c r="N912" i="4"/>
  <c r="AA912" i="4" s="1"/>
  <c r="N911" i="4"/>
  <c r="AA911" i="4" s="1"/>
  <c r="N910" i="4"/>
  <c r="AA910" i="4" s="1"/>
  <c r="N909" i="4"/>
  <c r="AA909" i="4" s="1"/>
  <c r="N908" i="4"/>
  <c r="AA908" i="4" s="1"/>
  <c r="N907" i="4"/>
  <c r="AA907" i="4" s="1"/>
  <c r="N906" i="4"/>
  <c r="AA906" i="4" s="1"/>
  <c r="N905" i="4"/>
  <c r="AA905" i="4" s="1"/>
  <c r="N904" i="4"/>
  <c r="AA904" i="4" s="1"/>
  <c r="N903" i="4"/>
  <c r="AA903" i="4" s="1"/>
  <c r="N902" i="4"/>
  <c r="AA902" i="4" s="1"/>
  <c r="N901" i="4"/>
  <c r="AA901" i="4" s="1"/>
  <c r="N899" i="4"/>
  <c r="AA899" i="4" s="1"/>
  <c r="N898" i="4"/>
  <c r="AA898" i="4" s="1"/>
  <c r="N897" i="4"/>
  <c r="AA897" i="4" s="1"/>
  <c r="N896" i="4"/>
  <c r="AA896" i="4" s="1"/>
  <c r="N895" i="4"/>
  <c r="AA895" i="4" s="1"/>
  <c r="N894" i="4"/>
  <c r="AA894" i="4" s="1"/>
  <c r="N893" i="4"/>
  <c r="AA893" i="4" s="1"/>
  <c r="N892" i="4"/>
  <c r="AA892" i="4" s="1"/>
  <c r="N891" i="4"/>
  <c r="AA891" i="4" s="1"/>
  <c r="N890" i="4"/>
  <c r="AA890" i="4" s="1"/>
  <c r="N889" i="4"/>
  <c r="AA889" i="4" s="1"/>
  <c r="N888" i="4"/>
  <c r="AA888" i="4" s="1"/>
  <c r="N887" i="4"/>
  <c r="AA887" i="4" s="1"/>
  <c r="N886" i="4"/>
  <c r="AA886" i="4" s="1"/>
  <c r="N885" i="4"/>
  <c r="AA885" i="4" s="1"/>
  <c r="N884" i="4"/>
  <c r="AA884" i="4" s="1"/>
  <c r="N883" i="4"/>
  <c r="AA883" i="4" s="1"/>
  <c r="N882" i="4"/>
  <c r="AA882" i="4" s="1"/>
  <c r="N881" i="4"/>
  <c r="AA881" i="4" s="1"/>
  <c r="N880" i="4"/>
  <c r="AA880" i="4" s="1"/>
  <c r="N879" i="4"/>
  <c r="AA879" i="4" s="1"/>
  <c r="N878" i="4"/>
  <c r="AA878" i="4" s="1"/>
  <c r="N877" i="4"/>
  <c r="AA877" i="4" s="1"/>
  <c r="N876" i="4"/>
  <c r="AA876" i="4" s="1"/>
  <c r="N875" i="4"/>
  <c r="AA875" i="4" s="1"/>
  <c r="N874" i="4"/>
  <c r="AA874" i="4" s="1"/>
  <c r="N873" i="4"/>
  <c r="AA873" i="4" s="1"/>
  <c r="N872" i="4"/>
  <c r="AA872" i="4" s="1"/>
  <c r="N871" i="4"/>
  <c r="AA871" i="4" s="1"/>
  <c r="N870" i="4"/>
  <c r="AA870" i="4" s="1"/>
  <c r="N869" i="4"/>
  <c r="AA869" i="4" s="1"/>
  <c r="N868" i="4"/>
  <c r="AA868" i="4" s="1"/>
  <c r="N867" i="4"/>
  <c r="AA867" i="4" s="1"/>
  <c r="N866" i="4"/>
  <c r="AA866" i="4" s="1"/>
  <c r="N865" i="4"/>
  <c r="AA865" i="4" s="1"/>
  <c r="N864" i="4"/>
  <c r="AA864" i="4" s="1"/>
  <c r="N863" i="4"/>
  <c r="AA863" i="4" s="1"/>
  <c r="N862" i="4"/>
  <c r="AA862" i="4" s="1"/>
  <c r="N861" i="4"/>
  <c r="AA861" i="4" s="1"/>
  <c r="N860" i="4"/>
  <c r="AA860" i="4" s="1"/>
  <c r="N859" i="4"/>
  <c r="AA859" i="4" s="1"/>
  <c r="N858" i="4"/>
  <c r="AA858" i="4" s="1"/>
  <c r="N857" i="4"/>
  <c r="AA857" i="4" s="1"/>
  <c r="N856" i="4"/>
  <c r="AA856" i="4" s="1"/>
  <c r="N855" i="4"/>
  <c r="AA855" i="4" s="1"/>
  <c r="N854" i="4"/>
  <c r="AA854" i="4" s="1"/>
  <c r="N853" i="4"/>
  <c r="AA853" i="4" s="1"/>
  <c r="N852" i="4"/>
  <c r="AA852" i="4" s="1"/>
  <c r="N851" i="4"/>
  <c r="AA851" i="4" s="1"/>
  <c r="N850" i="4"/>
  <c r="AA850" i="4" s="1"/>
  <c r="N849" i="4"/>
  <c r="AA849" i="4" s="1"/>
  <c r="N848" i="4"/>
  <c r="AA848" i="4" s="1"/>
  <c r="N847" i="4"/>
  <c r="AA847" i="4" s="1"/>
  <c r="N846" i="4"/>
  <c r="AA846" i="4" s="1"/>
  <c r="N845" i="4"/>
  <c r="AA845" i="4" s="1"/>
  <c r="N844" i="4"/>
  <c r="AA844" i="4" s="1"/>
  <c r="N843" i="4"/>
  <c r="N809" i="4"/>
  <c r="Z809" i="4" s="1"/>
  <c r="N808" i="4"/>
  <c r="Z808" i="4" s="1"/>
  <c r="N807" i="4"/>
  <c r="Z807" i="4" s="1"/>
  <c r="N806" i="4"/>
  <c r="Z806" i="4" s="1"/>
  <c r="N805" i="4"/>
  <c r="Z805" i="4" s="1"/>
  <c r="N804" i="4"/>
  <c r="Z804" i="4" s="1"/>
  <c r="N803" i="4"/>
  <c r="Z803" i="4" s="1"/>
  <c r="N802" i="4"/>
  <c r="Z802" i="4" s="1"/>
  <c r="N801" i="4"/>
  <c r="Z801" i="4" s="1"/>
  <c r="N800" i="4"/>
  <c r="Z800" i="4" s="1"/>
  <c r="N799" i="4"/>
  <c r="Z799" i="4" s="1"/>
  <c r="N798" i="4"/>
  <c r="Z798" i="4" s="1"/>
  <c r="N797" i="4"/>
  <c r="Z797" i="4" s="1"/>
  <c r="N796" i="4"/>
  <c r="Z796" i="4" s="1"/>
  <c r="N795" i="4"/>
  <c r="Z795" i="4" s="1"/>
  <c r="N794" i="4"/>
  <c r="Z794" i="4" s="1"/>
  <c r="N793" i="4"/>
  <c r="Z793" i="4" s="1"/>
  <c r="N792" i="4"/>
  <c r="Z792" i="4" s="1"/>
  <c r="N791" i="4"/>
  <c r="Z791" i="4" s="1"/>
  <c r="N790" i="4"/>
  <c r="Z790" i="4" s="1"/>
  <c r="N789" i="4"/>
  <c r="Z789" i="4" s="1"/>
  <c r="N788" i="4"/>
  <c r="Z788" i="4" s="1"/>
  <c r="N787" i="4"/>
  <c r="Z787" i="4" s="1"/>
  <c r="N786" i="4"/>
  <c r="Z786" i="4" s="1"/>
  <c r="N785" i="4"/>
  <c r="Z785" i="4" s="1"/>
  <c r="N784" i="4"/>
  <c r="Z784" i="4" s="1"/>
  <c r="N783" i="4"/>
  <c r="Z783" i="4" s="1"/>
  <c r="N782" i="4"/>
  <c r="Z782" i="4" s="1"/>
  <c r="N781" i="4"/>
  <c r="Z781" i="4" s="1"/>
  <c r="N779" i="4"/>
  <c r="Z779" i="4" s="1"/>
  <c r="N778" i="4"/>
  <c r="Z778" i="4" s="1"/>
  <c r="N777" i="4"/>
  <c r="Z777" i="4" s="1"/>
  <c r="N776" i="4"/>
  <c r="Z776" i="4" s="1"/>
  <c r="N775" i="4"/>
  <c r="Z775" i="4" s="1"/>
  <c r="N773" i="4"/>
  <c r="Z773" i="4" s="1"/>
  <c r="N772" i="4"/>
  <c r="Z772" i="4" s="1"/>
  <c r="N771" i="4"/>
  <c r="Z771" i="4" s="1"/>
  <c r="N770" i="4"/>
  <c r="Z770" i="4" s="1"/>
  <c r="N769" i="4"/>
  <c r="Z769" i="4" s="1"/>
  <c r="N768" i="4"/>
  <c r="Z768" i="4" s="1"/>
  <c r="N767" i="4"/>
  <c r="Z767" i="4" s="1"/>
  <c r="N766" i="4"/>
  <c r="Z766" i="4" s="1"/>
  <c r="N765" i="4"/>
  <c r="Z765" i="4" s="1"/>
  <c r="N764" i="4"/>
  <c r="Z764" i="4" s="1"/>
  <c r="N763" i="4"/>
  <c r="Z763" i="4" s="1"/>
  <c r="N762" i="4"/>
  <c r="Z762" i="4" s="1"/>
  <c r="N761" i="4"/>
  <c r="Z761" i="4" s="1"/>
  <c r="N760" i="4"/>
  <c r="Z760" i="4" s="1"/>
  <c r="N759" i="4"/>
  <c r="Z759" i="4" s="1"/>
  <c r="N758" i="4"/>
  <c r="Z758" i="4" s="1"/>
  <c r="N757" i="4"/>
  <c r="Z757" i="4" s="1"/>
  <c r="N756" i="4"/>
  <c r="Z756" i="4" s="1"/>
  <c r="N755" i="4"/>
  <c r="Z755" i="4" s="1"/>
  <c r="N754" i="4"/>
  <c r="Z754" i="4" s="1"/>
  <c r="N753" i="4"/>
  <c r="Z753" i="4" s="1"/>
  <c r="N752" i="4"/>
  <c r="Z752" i="4" s="1"/>
  <c r="N751" i="4"/>
  <c r="N750" i="4"/>
  <c r="Y750" i="4" s="1"/>
  <c r="Y949" i="4" s="1"/>
  <c r="AG12" i="4" s="1"/>
  <c r="N749" i="4"/>
  <c r="N744" i="4"/>
  <c r="X744" i="4" s="1"/>
  <c r="N743" i="4"/>
  <c r="N742" i="4"/>
  <c r="X742" i="4" s="1"/>
  <c r="N741" i="4"/>
  <c r="X741" i="4" s="1"/>
  <c r="N740" i="4"/>
  <c r="N738" i="4"/>
  <c r="W738" i="4" s="1"/>
  <c r="N737" i="4"/>
  <c r="W737" i="4" s="1"/>
  <c r="N736" i="4"/>
  <c r="W736" i="4" s="1"/>
  <c r="N735" i="4"/>
  <c r="W735" i="4" s="1"/>
  <c r="N734" i="4"/>
  <c r="W734" i="4" s="1"/>
  <c r="N733" i="4"/>
  <c r="W733" i="4" s="1"/>
  <c r="N732" i="4"/>
  <c r="W732" i="4" s="1"/>
  <c r="N731" i="4"/>
  <c r="W731" i="4" s="1"/>
  <c r="N730" i="4"/>
  <c r="W730" i="4" s="1"/>
  <c r="N729" i="4"/>
  <c r="W729" i="4" s="1"/>
  <c r="N728" i="4"/>
  <c r="W728" i="4" s="1"/>
  <c r="N727" i="4"/>
  <c r="W727" i="4" s="1"/>
  <c r="N726" i="4"/>
  <c r="W726" i="4" s="1"/>
  <c r="N725" i="4"/>
  <c r="W725" i="4" s="1"/>
  <c r="N724" i="4"/>
  <c r="W724" i="4" s="1"/>
  <c r="N723" i="4"/>
  <c r="W723" i="4" s="1"/>
  <c r="N722" i="4"/>
  <c r="W722" i="4" s="1"/>
  <c r="N721" i="4"/>
  <c r="W721" i="4" s="1"/>
  <c r="N720" i="4"/>
  <c r="W720" i="4" s="1"/>
  <c r="N719" i="4"/>
  <c r="W719" i="4" s="1"/>
  <c r="N718" i="4"/>
  <c r="W718" i="4" s="1"/>
  <c r="N717" i="4"/>
  <c r="W717" i="4" s="1"/>
  <c r="N716" i="4"/>
  <c r="W716" i="4" s="1"/>
  <c r="N715" i="4"/>
  <c r="W715" i="4" s="1"/>
  <c r="N714" i="4"/>
  <c r="W714" i="4" s="1"/>
  <c r="N713" i="4"/>
  <c r="W713" i="4" s="1"/>
  <c r="N712" i="4"/>
  <c r="W712" i="4" s="1"/>
  <c r="N711" i="4"/>
  <c r="W711" i="4" s="1"/>
  <c r="N710" i="4"/>
  <c r="W710" i="4" s="1"/>
  <c r="N709" i="4"/>
  <c r="W709" i="4" s="1"/>
  <c r="N708" i="4"/>
  <c r="W708" i="4" s="1"/>
  <c r="N707" i="4"/>
  <c r="W707" i="4" s="1"/>
  <c r="N706" i="4"/>
  <c r="W706" i="4" s="1"/>
  <c r="N705" i="4"/>
  <c r="W705" i="4" s="1"/>
  <c r="N704" i="4"/>
  <c r="W704" i="4" s="1"/>
  <c r="N703" i="4"/>
  <c r="W703" i="4" s="1"/>
  <c r="N702" i="4"/>
  <c r="W702" i="4" s="1"/>
  <c r="N701" i="4"/>
  <c r="W701" i="4" s="1"/>
  <c r="N700" i="4"/>
  <c r="W700" i="4" s="1"/>
  <c r="N699" i="4"/>
  <c r="W699" i="4" s="1"/>
  <c r="N698" i="4"/>
  <c r="W698" i="4" s="1"/>
  <c r="N697" i="4"/>
  <c r="W697" i="4" s="1"/>
  <c r="N696" i="4"/>
  <c r="W696" i="4" s="1"/>
  <c r="N695" i="4"/>
  <c r="W695" i="4" s="1"/>
  <c r="N694" i="4"/>
  <c r="W694" i="4" s="1"/>
  <c r="N693" i="4"/>
  <c r="W693" i="4" s="1"/>
  <c r="N692" i="4"/>
  <c r="W692" i="4" s="1"/>
  <c r="N691" i="4"/>
  <c r="W691" i="4" s="1"/>
  <c r="N690" i="4"/>
  <c r="W690" i="4" s="1"/>
  <c r="N688" i="4"/>
  <c r="W688" i="4" s="1"/>
  <c r="N687" i="4"/>
  <c r="W687" i="4" s="1"/>
  <c r="N686" i="4"/>
  <c r="W686" i="4" s="1"/>
  <c r="N685" i="4"/>
  <c r="W685" i="4" s="1"/>
  <c r="N684" i="4"/>
  <c r="W684" i="4" s="1"/>
  <c r="N683" i="4"/>
  <c r="W683" i="4" s="1"/>
  <c r="N682" i="4"/>
  <c r="W682" i="4" s="1"/>
  <c r="N681" i="4"/>
  <c r="W681" i="4" s="1"/>
  <c r="N680" i="4"/>
  <c r="W680" i="4" s="1"/>
  <c r="N679" i="4"/>
  <c r="W679" i="4" s="1"/>
  <c r="N678" i="4"/>
  <c r="W678" i="4" s="1"/>
  <c r="N677" i="4"/>
  <c r="W677" i="4" s="1"/>
  <c r="N676" i="4"/>
  <c r="W676" i="4" s="1"/>
  <c r="N675" i="4"/>
  <c r="W675" i="4" s="1"/>
  <c r="N674" i="4"/>
  <c r="W674" i="4" s="1"/>
  <c r="N673" i="4"/>
  <c r="W673" i="4" s="1"/>
  <c r="N672" i="4"/>
  <c r="W672" i="4" s="1"/>
  <c r="N671" i="4"/>
  <c r="W671" i="4" s="1"/>
  <c r="N670" i="4"/>
  <c r="W670" i="4" s="1"/>
  <c r="N669" i="4"/>
  <c r="W669" i="4" s="1"/>
  <c r="N668" i="4"/>
  <c r="W668" i="4" s="1"/>
  <c r="N667" i="4"/>
  <c r="N659" i="4"/>
  <c r="V659" i="4" s="1"/>
  <c r="N658" i="4"/>
  <c r="V658" i="4" s="1"/>
  <c r="N657" i="4"/>
  <c r="N656" i="4"/>
  <c r="U656" i="4" s="1"/>
  <c r="N655" i="4"/>
  <c r="U655" i="4" s="1"/>
  <c r="N654" i="4"/>
  <c r="U654" i="4" s="1"/>
  <c r="N653" i="4"/>
  <c r="U653" i="4" s="1"/>
  <c r="N652" i="4"/>
  <c r="U652" i="4" s="1"/>
  <c r="N651" i="4"/>
  <c r="U651" i="4" s="1"/>
  <c r="N650" i="4"/>
  <c r="U650" i="4" s="1"/>
  <c r="N649" i="4"/>
  <c r="U649" i="4" s="1"/>
  <c r="N648" i="4"/>
  <c r="U648" i="4" s="1"/>
  <c r="N647" i="4"/>
  <c r="U647" i="4" s="1"/>
  <c r="N646" i="4"/>
  <c r="U646" i="4" s="1"/>
  <c r="N645" i="4"/>
  <c r="U645" i="4" s="1"/>
  <c r="N644" i="4"/>
  <c r="U644" i="4" s="1"/>
  <c r="N643" i="4"/>
  <c r="U643" i="4" s="1"/>
  <c r="N642" i="4"/>
  <c r="U642" i="4" s="1"/>
  <c r="N641" i="4"/>
  <c r="U641" i="4" s="1"/>
  <c r="N640" i="4"/>
  <c r="U640" i="4" s="1"/>
  <c r="N639" i="4"/>
  <c r="U639" i="4" s="1"/>
  <c r="N638" i="4"/>
  <c r="U638" i="4" s="1"/>
  <c r="N637" i="4"/>
  <c r="U637" i="4" s="1"/>
  <c r="N636" i="4"/>
  <c r="U636" i="4" s="1"/>
  <c r="N635" i="4"/>
  <c r="U635" i="4" s="1"/>
  <c r="N634" i="4"/>
  <c r="U634" i="4" s="1"/>
  <c r="N633" i="4"/>
  <c r="U633" i="4" s="1"/>
  <c r="N632" i="4"/>
  <c r="U632" i="4" s="1"/>
  <c r="N631" i="4"/>
  <c r="U631" i="4" s="1"/>
  <c r="N630" i="4"/>
  <c r="U630" i="4" s="1"/>
  <c r="N629" i="4"/>
  <c r="U629" i="4" s="1"/>
  <c r="N628" i="4"/>
  <c r="U628" i="4" s="1"/>
  <c r="N627" i="4"/>
  <c r="U627" i="4" s="1"/>
  <c r="N626" i="4"/>
  <c r="U626" i="4" s="1"/>
  <c r="N625" i="4"/>
  <c r="U625" i="4" s="1"/>
  <c r="N624" i="4"/>
  <c r="U624" i="4" s="1"/>
  <c r="N623" i="4"/>
  <c r="U623" i="4" s="1"/>
  <c r="N622" i="4"/>
  <c r="U622" i="4" s="1"/>
  <c r="N621" i="4"/>
  <c r="U621" i="4" s="1"/>
  <c r="N620" i="4"/>
  <c r="U620" i="4" s="1"/>
  <c r="N619" i="4"/>
  <c r="U619" i="4" s="1"/>
  <c r="N618" i="4"/>
  <c r="N617" i="4"/>
  <c r="T617" i="4" s="1"/>
  <c r="N616" i="4"/>
  <c r="T616" i="4" s="1"/>
  <c r="N615" i="4"/>
  <c r="T615" i="4" s="1"/>
  <c r="N614" i="4"/>
  <c r="T614" i="4" s="1"/>
  <c r="N613" i="4"/>
  <c r="T613" i="4" s="1"/>
  <c r="N612" i="4"/>
  <c r="T612" i="4" s="1"/>
  <c r="N611" i="4"/>
  <c r="T611" i="4" s="1"/>
  <c r="N610" i="4"/>
  <c r="T610" i="4" s="1"/>
  <c r="N609" i="4"/>
  <c r="T609" i="4" s="1"/>
  <c r="N608" i="4"/>
  <c r="T608" i="4" s="1"/>
  <c r="N607" i="4"/>
  <c r="T607" i="4" s="1"/>
  <c r="N606" i="4"/>
  <c r="T606" i="4" s="1"/>
  <c r="N605" i="4"/>
  <c r="T605" i="4" s="1"/>
  <c r="N604" i="4"/>
  <c r="T604" i="4" s="1"/>
  <c r="N603" i="4"/>
  <c r="T603" i="4" s="1"/>
  <c r="N602" i="4"/>
  <c r="T602" i="4" s="1"/>
  <c r="N601" i="4"/>
  <c r="T601" i="4" s="1"/>
  <c r="N600" i="4"/>
  <c r="T600" i="4" s="1"/>
  <c r="N599" i="4"/>
  <c r="T599" i="4" s="1"/>
  <c r="N598" i="4"/>
  <c r="T598" i="4" s="1"/>
  <c r="N597" i="4"/>
  <c r="T597" i="4" s="1"/>
  <c r="N596" i="4"/>
  <c r="T596" i="4" s="1"/>
  <c r="N595" i="4"/>
  <c r="T595" i="4" s="1"/>
  <c r="N594" i="4"/>
  <c r="T594" i="4" s="1"/>
  <c r="N593" i="4"/>
  <c r="T593" i="4" s="1"/>
  <c r="N592" i="4"/>
  <c r="T592" i="4" s="1"/>
  <c r="N591" i="4"/>
  <c r="T591" i="4" s="1"/>
  <c r="N590" i="4"/>
  <c r="T590" i="4" s="1"/>
  <c r="N589" i="4"/>
  <c r="T589" i="4" s="1"/>
  <c r="N588" i="4"/>
  <c r="T588" i="4" s="1"/>
  <c r="N587" i="4"/>
  <c r="T587" i="4" s="1"/>
  <c r="N586" i="4"/>
  <c r="T586" i="4" s="1"/>
  <c r="N585" i="4"/>
  <c r="T585" i="4" s="1"/>
  <c r="N584" i="4"/>
  <c r="T584" i="4" s="1"/>
  <c r="N583" i="4"/>
  <c r="T583" i="4" s="1"/>
  <c r="N582" i="4"/>
  <c r="T582" i="4" s="1"/>
  <c r="N581" i="4"/>
  <c r="T581" i="4" s="1"/>
  <c r="N580" i="4"/>
  <c r="T580" i="4" s="1"/>
  <c r="N579" i="4"/>
  <c r="T579" i="4" s="1"/>
  <c r="N578" i="4"/>
  <c r="T578" i="4" s="1"/>
  <c r="N577" i="4"/>
  <c r="T577" i="4" s="1"/>
  <c r="N576" i="4"/>
  <c r="N554" i="4"/>
  <c r="S554" i="4" s="1"/>
  <c r="N553" i="4"/>
  <c r="S553" i="4" s="1"/>
  <c r="N552" i="4"/>
  <c r="S552" i="4" s="1"/>
  <c r="N551" i="4"/>
  <c r="S551" i="4" s="1"/>
  <c r="N550" i="4"/>
  <c r="S550" i="4" s="1"/>
  <c r="N549" i="4"/>
  <c r="S549" i="4" s="1"/>
  <c r="N548" i="4"/>
  <c r="S548" i="4" s="1"/>
  <c r="N547" i="4"/>
  <c r="S547" i="4" s="1"/>
  <c r="N546" i="4"/>
  <c r="S546" i="4" s="1"/>
  <c r="N545" i="4"/>
  <c r="S545" i="4" s="1"/>
  <c r="N544" i="4"/>
  <c r="S544" i="4" s="1"/>
  <c r="N543" i="4"/>
  <c r="S543" i="4" s="1"/>
  <c r="N542" i="4"/>
  <c r="S542" i="4" s="1"/>
  <c r="N541" i="4"/>
  <c r="S541" i="4" s="1"/>
  <c r="N540" i="4"/>
  <c r="S540" i="4" s="1"/>
  <c r="N539" i="4"/>
  <c r="S539" i="4" s="1"/>
  <c r="N538" i="4"/>
  <c r="S538" i="4" s="1"/>
  <c r="N537" i="4"/>
  <c r="S537" i="4" s="1"/>
  <c r="N536" i="4"/>
  <c r="S536" i="4" s="1"/>
  <c r="N535" i="4"/>
  <c r="S535" i="4" s="1"/>
  <c r="N534" i="4"/>
  <c r="S534" i="4" s="1"/>
  <c r="N533" i="4"/>
  <c r="S533" i="4" s="1"/>
  <c r="N532" i="4"/>
  <c r="S532" i="4" s="1"/>
  <c r="N531" i="4"/>
  <c r="S531" i="4" s="1"/>
  <c r="N530" i="4"/>
  <c r="S530" i="4" s="1"/>
  <c r="N529" i="4"/>
  <c r="S529" i="4" s="1"/>
  <c r="N528" i="4"/>
  <c r="S528" i="4" s="1"/>
  <c r="N527" i="4"/>
  <c r="S527" i="4" s="1"/>
  <c r="N526" i="4"/>
  <c r="S526" i="4" s="1"/>
  <c r="N525" i="4"/>
  <c r="S525" i="4" s="1"/>
  <c r="N524" i="4"/>
  <c r="S524" i="4" s="1"/>
  <c r="N523" i="4"/>
  <c r="S523" i="4" s="1"/>
  <c r="N522" i="4"/>
  <c r="S522" i="4" s="1"/>
  <c r="N521" i="4"/>
  <c r="S521" i="4" s="1"/>
  <c r="N520" i="4"/>
  <c r="S520" i="4" s="1"/>
  <c r="N519" i="4"/>
  <c r="S519" i="4" s="1"/>
  <c r="N518" i="4"/>
  <c r="S518" i="4" s="1"/>
  <c r="N517" i="4"/>
  <c r="S517" i="4" s="1"/>
  <c r="N516" i="4"/>
  <c r="S516" i="4" s="1"/>
  <c r="N515" i="4"/>
  <c r="S515" i="4" s="1"/>
  <c r="N514" i="4"/>
  <c r="S514" i="4" s="1"/>
  <c r="N513" i="4"/>
  <c r="S513" i="4" s="1"/>
  <c r="N512" i="4"/>
  <c r="S512" i="4" s="1"/>
  <c r="N511" i="4"/>
  <c r="S511" i="4" s="1"/>
  <c r="N510" i="4"/>
  <c r="S510" i="4" s="1"/>
  <c r="N509" i="4"/>
  <c r="S509" i="4" s="1"/>
  <c r="N508" i="4"/>
  <c r="S508" i="4" s="1"/>
  <c r="N507" i="4"/>
  <c r="S507" i="4" s="1"/>
  <c r="N506" i="4"/>
  <c r="S506" i="4" s="1"/>
  <c r="N505" i="4"/>
  <c r="S505" i="4" s="1"/>
  <c r="N504" i="4"/>
  <c r="S504" i="4" s="1"/>
  <c r="N503" i="4"/>
  <c r="S503" i="4" s="1"/>
  <c r="N502" i="4"/>
  <c r="S502" i="4" s="1"/>
  <c r="N501" i="4"/>
  <c r="S501" i="4" s="1"/>
  <c r="N500" i="4"/>
  <c r="S500" i="4" s="1"/>
  <c r="N499" i="4"/>
  <c r="S499" i="4" s="1"/>
  <c r="N498" i="4"/>
  <c r="S498" i="4" s="1"/>
  <c r="N497" i="4"/>
  <c r="S497" i="4" s="1"/>
  <c r="N496" i="4"/>
  <c r="S496" i="4" s="1"/>
  <c r="N495" i="4"/>
  <c r="S495" i="4" s="1"/>
  <c r="N494" i="4"/>
  <c r="S494" i="4" s="1"/>
  <c r="N493" i="4"/>
  <c r="S493" i="4" s="1"/>
  <c r="N492" i="4"/>
  <c r="S492" i="4" s="1"/>
  <c r="N491" i="4"/>
  <c r="S491" i="4" s="1"/>
  <c r="N490" i="4"/>
  <c r="S490" i="4" s="1"/>
  <c r="N489" i="4"/>
  <c r="S489" i="4" s="1"/>
  <c r="N488" i="4"/>
  <c r="S488" i="4" s="1"/>
  <c r="N487" i="4"/>
  <c r="S487" i="4" s="1"/>
  <c r="N486" i="4"/>
  <c r="S486" i="4" s="1"/>
  <c r="N485" i="4"/>
  <c r="S485" i="4" s="1"/>
  <c r="N484" i="4"/>
  <c r="S484" i="4" s="1"/>
  <c r="N483" i="4"/>
  <c r="S483" i="4" s="1"/>
  <c r="N482" i="4"/>
  <c r="S482" i="4" s="1"/>
  <c r="N481" i="4"/>
  <c r="S481" i="4" s="1"/>
  <c r="N480" i="4"/>
  <c r="S480" i="4" s="1"/>
  <c r="N479" i="4"/>
  <c r="S479" i="4" s="1"/>
  <c r="N478" i="4"/>
  <c r="S478" i="4" s="1"/>
  <c r="N477" i="4"/>
  <c r="S477" i="4" s="1"/>
  <c r="N476" i="4"/>
  <c r="S476" i="4" s="1"/>
  <c r="N475" i="4"/>
  <c r="S475" i="4" s="1"/>
  <c r="N474" i="4"/>
  <c r="S474" i="4" s="1"/>
  <c r="N473" i="4"/>
  <c r="S473" i="4" s="1"/>
  <c r="N472" i="4"/>
  <c r="S472" i="4" s="1"/>
  <c r="N471" i="4"/>
  <c r="S471" i="4" s="1"/>
  <c r="N470" i="4"/>
  <c r="S470" i="4" s="1"/>
  <c r="N469" i="4"/>
  <c r="S469" i="4" s="1"/>
  <c r="N468" i="4"/>
  <c r="S468" i="4" s="1"/>
  <c r="N467" i="4"/>
  <c r="S467" i="4" s="1"/>
  <c r="N466" i="4"/>
  <c r="S466" i="4" s="1"/>
  <c r="N465" i="4"/>
  <c r="S465" i="4" s="1"/>
  <c r="N464" i="4"/>
  <c r="S464" i="4" s="1"/>
  <c r="N463" i="4"/>
  <c r="S463" i="4" s="1"/>
  <c r="N462" i="4"/>
  <c r="S462" i="4" s="1"/>
  <c r="S461" i="4"/>
  <c r="S460" i="4"/>
  <c r="S459" i="4"/>
  <c r="S458" i="4"/>
  <c r="N457" i="4"/>
  <c r="S457" i="4" s="1"/>
  <c r="N456" i="4"/>
  <c r="S456" i="4" s="1"/>
  <c r="N455" i="4"/>
  <c r="S455" i="4" s="1"/>
  <c r="N454" i="4"/>
  <c r="S454" i="4" s="1"/>
  <c r="N453" i="4"/>
  <c r="S453" i="4" s="1"/>
  <c r="N452" i="4"/>
  <c r="S452" i="4" s="1"/>
  <c r="N451" i="4"/>
  <c r="S451" i="4" s="1"/>
  <c r="N450" i="4"/>
  <c r="S450" i="4" s="1"/>
  <c r="N449" i="4"/>
  <c r="S449" i="4" s="1"/>
  <c r="N448" i="4"/>
  <c r="S448" i="4" s="1"/>
  <c r="N447" i="4"/>
  <c r="S447" i="4" s="1"/>
  <c r="N446" i="4"/>
  <c r="S446" i="4" s="1"/>
  <c r="N445" i="4"/>
  <c r="S445" i="4" s="1"/>
  <c r="N444" i="4"/>
  <c r="S444" i="4" s="1"/>
  <c r="N443" i="4"/>
  <c r="S443" i="4" s="1"/>
  <c r="N442" i="4"/>
  <c r="S442" i="4" s="1"/>
  <c r="N441" i="4"/>
  <c r="S441" i="4" s="1"/>
  <c r="N440" i="4"/>
  <c r="S440" i="4" s="1"/>
  <c r="N439" i="4"/>
  <c r="S439" i="4" s="1"/>
  <c r="N438" i="4"/>
  <c r="S438" i="4" s="1"/>
  <c r="N437" i="4"/>
  <c r="S437" i="4" s="1"/>
  <c r="N436" i="4"/>
  <c r="S436" i="4" s="1"/>
  <c r="N435" i="4"/>
  <c r="S435" i="4" s="1"/>
  <c r="N434" i="4"/>
  <c r="S434" i="4" s="1"/>
  <c r="N433" i="4"/>
  <c r="S433" i="4" s="1"/>
  <c r="N432" i="4"/>
  <c r="S432" i="4" s="1"/>
  <c r="N431" i="4"/>
  <c r="S431" i="4" s="1"/>
  <c r="N429" i="4"/>
  <c r="S429" i="4" s="1"/>
  <c r="N428" i="4"/>
  <c r="S428" i="4" s="1"/>
  <c r="N427" i="4"/>
  <c r="S427" i="4" s="1"/>
  <c r="N426" i="4"/>
  <c r="S426" i="4" s="1"/>
  <c r="N425" i="4"/>
  <c r="S425" i="4" s="1"/>
  <c r="N424" i="4"/>
  <c r="S424" i="4" s="1"/>
  <c r="N423" i="4"/>
  <c r="S423" i="4" s="1"/>
  <c r="N422" i="4"/>
  <c r="S422" i="4" s="1"/>
  <c r="N421" i="4"/>
  <c r="S421" i="4" s="1"/>
  <c r="N420" i="4"/>
  <c r="S420" i="4" s="1"/>
  <c r="N419" i="4"/>
  <c r="S419" i="4" s="1"/>
  <c r="N418" i="4"/>
  <c r="S418" i="4" s="1"/>
  <c r="N417" i="4"/>
  <c r="S417" i="4" s="1"/>
  <c r="N416" i="4"/>
  <c r="S416" i="4" s="1"/>
  <c r="N415" i="4"/>
  <c r="S415" i="4" s="1"/>
  <c r="N414" i="4"/>
  <c r="S414" i="4" s="1"/>
  <c r="N413" i="4"/>
  <c r="S413" i="4" s="1"/>
  <c r="N412" i="4"/>
  <c r="S412" i="4" s="1"/>
  <c r="N411" i="4"/>
  <c r="S411" i="4" s="1"/>
  <c r="N410" i="4"/>
  <c r="S410" i="4" s="1"/>
  <c r="N409" i="4"/>
  <c r="S409" i="4" s="1"/>
  <c r="N408" i="4"/>
  <c r="S408" i="4" s="1"/>
  <c r="N407" i="4"/>
  <c r="S407" i="4" s="1"/>
  <c r="N406" i="4"/>
  <c r="S406" i="4" s="1"/>
  <c r="N405" i="4"/>
  <c r="S405" i="4" s="1"/>
  <c r="N404" i="4"/>
  <c r="S404" i="4" s="1"/>
  <c r="N403" i="4"/>
  <c r="S403" i="4" s="1"/>
  <c r="N402" i="4"/>
  <c r="S402" i="4" s="1"/>
  <c r="N401" i="4"/>
  <c r="S401" i="4" s="1"/>
  <c r="N400" i="4"/>
  <c r="S400" i="4" s="1"/>
  <c r="N399" i="4"/>
  <c r="S399" i="4" s="1"/>
  <c r="N398" i="4"/>
  <c r="S398" i="4" s="1"/>
  <c r="N397" i="4"/>
  <c r="S397" i="4" s="1"/>
  <c r="N396" i="4"/>
  <c r="S396" i="4" s="1"/>
  <c r="N395" i="4"/>
  <c r="S395" i="4" s="1"/>
  <c r="N394" i="4"/>
  <c r="S394" i="4" s="1"/>
  <c r="N393" i="4"/>
  <c r="S393" i="4" s="1"/>
  <c r="N392" i="4"/>
  <c r="S392" i="4" s="1"/>
  <c r="N391" i="4"/>
  <c r="S391" i="4" s="1"/>
  <c r="N390" i="4"/>
  <c r="S390" i="4" s="1"/>
  <c r="N389" i="4"/>
  <c r="S389" i="4" s="1"/>
  <c r="N388" i="4"/>
  <c r="S388" i="4" s="1"/>
  <c r="N387" i="4"/>
  <c r="S387" i="4" s="1"/>
  <c r="N386" i="4"/>
  <c r="S386" i="4" s="1"/>
  <c r="N385" i="4"/>
  <c r="S385" i="4" s="1"/>
  <c r="N384" i="4"/>
  <c r="S384" i="4" s="1"/>
  <c r="N383" i="4"/>
  <c r="S383" i="4" s="1"/>
  <c r="N382" i="4"/>
  <c r="S382" i="4" s="1"/>
  <c r="N381" i="4"/>
  <c r="S381" i="4" s="1"/>
  <c r="N380" i="4"/>
  <c r="S380" i="4" s="1"/>
  <c r="N379" i="4"/>
  <c r="S379" i="4" s="1"/>
  <c r="N378" i="4"/>
  <c r="S378" i="4" s="1"/>
  <c r="N377" i="4"/>
  <c r="S377" i="4" s="1"/>
  <c r="N376" i="4"/>
  <c r="S376" i="4" s="1"/>
  <c r="N375" i="4"/>
  <c r="S375" i="4" s="1"/>
  <c r="N374" i="4"/>
  <c r="S374" i="4" s="1"/>
  <c r="N373" i="4"/>
  <c r="S373" i="4" s="1"/>
  <c r="N372" i="4"/>
  <c r="S372" i="4" s="1"/>
  <c r="N371" i="4"/>
  <c r="S371" i="4" s="1"/>
  <c r="N370" i="4"/>
  <c r="S370" i="4" s="1"/>
  <c r="N369" i="4"/>
  <c r="S369" i="4" s="1"/>
  <c r="N368" i="4"/>
  <c r="S368" i="4" s="1"/>
  <c r="N367" i="4"/>
  <c r="S367" i="4" s="1"/>
  <c r="N366" i="4"/>
  <c r="S366" i="4" s="1"/>
  <c r="N365" i="4"/>
  <c r="S365" i="4" s="1"/>
  <c r="N364" i="4"/>
  <c r="S364" i="4" s="1"/>
  <c r="N363" i="4"/>
  <c r="S363" i="4" s="1"/>
  <c r="N362" i="4"/>
  <c r="S362" i="4" s="1"/>
  <c r="N361" i="4"/>
  <c r="S361" i="4" s="1"/>
  <c r="N360" i="4"/>
  <c r="S360" i="4" s="1"/>
  <c r="N359" i="4"/>
  <c r="S359" i="4" s="1"/>
  <c r="N358" i="4"/>
  <c r="S358" i="4" s="1"/>
  <c r="N357" i="4"/>
  <c r="S357" i="4" s="1"/>
  <c r="N356" i="4"/>
  <c r="S356" i="4" s="1"/>
  <c r="N355" i="4"/>
  <c r="S355" i="4" s="1"/>
  <c r="N354" i="4"/>
  <c r="S354" i="4" s="1"/>
  <c r="N353" i="4"/>
  <c r="S353" i="4" s="1"/>
  <c r="N352" i="4"/>
  <c r="S352" i="4" s="1"/>
  <c r="N351" i="4"/>
  <c r="S351" i="4" s="1"/>
  <c r="N350" i="4"/>
  <c r="S350" i="4" s="1"/>
  <c r="N349" i="4"/>
  <c r="S349" i="4" s="1"/>
  <c r="N348" i="4"/>
  <c r="S348" i="4" s="1"/>
  <c r="N347" i="4"/>
  <c r="S347" i="4" s="1"/>
  <c r="N346" i="4"/>
  <c r="S346" i="4" s="1"/>
  <c r="N345" i="4"/>
  <c r="S345" i="4" s="1"/>
  <c r="N344" i="4"/>
  <c r="S344" i="4" s="1"/>
  <c r="N343" i="4"/>
  <c r="S343" i="4" s="1"/>
  <c r="N342" i="4"/>
  <c r="S342" i="4" s="1"/>
  <c r="N341" i="4"/>
  <c r="S341" i="4" s="1"/>
  <c r="N340" i="4"/>
  <c r="S340" i="4" s="1"/>
  <c r="N339" i="4"/>
  <c r="S339" i="4" s="1"/>
  <c r="N338" i="4"/>
  <c r="S338" i="4" s="1"/>
  <c r="N337" i="4"/>
  <c r="S337" i="4" s="1"/>
  <c r="N336" i="4"/>
  <c r="S336" i="4" s="1"/>
  <c r="N335" i="4"/>
  <c r="S335" i="4" s="1"/>
  <c r="N334" i="4"/>
  <c r="S334" i="4" s="1"/>
  <c r="N333" i="4"/>
  <c r="S333" i="4" s="1"/>
  <c r="N332" i="4"/>
  <c r="S332" i="4" s="1"/>
  <c r="N331" i="4"/>
  <c r="S331" i="4" s="1"/>
  <c r="N330" i="4"/>
  <c r="S330" i="4" s="1"/>
  <c r="N329" i="4"/>
  <c r="S329" i="4" s="1"/>
  <c r="N328" i="4"/>
  <c r="S328" i="4" s="1"/>
  <c r="N327" i="4"/>
  <c r="S327" i="4" s="1"/>
  <c r="N326" i="4"/>
  <c r="S326" i="4" s="1"/>
  <c r="N325" i="4"/>
  <c r="S325" i="4" s="1"/>
  <c r="N324" i="4"/>
  <c r="S324" i="4" s="1"/>
  <c r="N323" i="4"/>
  <c r="S323" i="4" s="1"/>
  <c r="N322" i="4"/>
  <c r="S322" i="4" s="1"/>
  <c r="N321" i="4"/>
  <c r="S321" i="4" s="1"/>
  <c r="N320" i="4"/>
  <c r="S320" i="4" s="1"/>
  <c r="N319" i="4"/>
  <c r="S319" i="4" s="1"/>
  <c r="N318" i="4"/>
  <c r="S318" i="4" s="1"/>
  <c r="N317" i="4"/>
  <c r="S317" i="4" s="1"/>
  <c r="N316" i="4"/>
  <c r="S316" i="4" s="1"/>
  <c r="N315" i="4"/>
  <c r="S315" i="4" s="1"/>
  <c r="N314" i="4"/>
  <c r="S314" i="4" s="1"/>
  <c r="N313" i="4"/>
  <c r="S313" i="4" s="1"/>
  <c r="N312" i="4"/>
  <c r="S312" i="4" s="1"/>
  <c r="N311" i="4"/>
  <c r="S311" i="4" s="1"/>
  <c r="N310" i="4"/>
  <c r="S310" i="4" s="1"/>
  <c r="N309" i="4"/>
  <c r="S309" i="4" s="1"/>
  <c r="N308" i="4"/>
  <c r="S308" i="4" s="1"/>
  <c r="N307" i="4"/>
  <c r="S307" i="4" s="1"/>
  <c r="N306" i="4"/>
  <c r="S306" i="4" s="1"/>
  <c r="N305" i="4"/>
  <c r="S305" i="4" s="1"/>
  <c r="N304" i="4"/>
  <c r="S304" i="4" s="1"/>
  <c r="N303" i="4"/>
  <c r="S303" i="4" s="1"/>
  <c r="N302" i="4"/>
  <c r="S302" i="4" s="1"/>
  <c r="N301" i="4"/>
  <c r="S301" i="4" s="1"/>
  <c r="N300" i="4"/>
  <c r="S300" i="4" s="1"/>
  <c r="N299" i="4"/>
  <c r="N209" i="4"/>
  <c r="R209" i="4" s="1"/>
  <c r="N207" i="4"/>
  <c r="R207" i="4" s="1"/>
  <c r="N206" i="4"/>
  <c r="R206" i="4" s="1"/>
  <c r="N205" i="4"/>
  <c r="R205" i="4" s="1"/>
  <c r="N204" i="4"/>
  <c r="R204" i="4" s="1"/>
  <c r="N203" i="4"/>
  <c r="R203" i="4" s="1"/>
  <c r="N202" i="4"/>
  <c r="R202" i="4" s="1"/>
  <c r="N201" i="4"/>
  <c r="R201" i="4" s="1"/>
  <c r="N200" i="4"/>
  <c r="R200" i="4" s="1"/>
  <c r="N199" i="4"/>
  <c r="R199" i="4" s="1"/>
  <c r="N198" i="4"/>
  <c r="R198" i="4" s="1"/>
  <c r="N197" i="4"/>
  <c r="R197" i="4" s="1"/>
  <c r="N196" i="4"/>
  <c r="R196" i="4" s="1"/>
  <c r="N195" i="4"/>
  <c r="R195" i="4" s="1"/>
  <c r="N194" i="4"/>
  <c r="R194" i="4" s="1"/>
  <c r="N193" i="4"/>
  <c r="R193" i="4" s="1"/>
  <c r="N192" i="4"/>
  <c r="R192" i="4" s="1"/>
  <c r="N191" i="4"/>
  <c r="R191" i="4" s="1"/>
  <c r="N190" i="4"/>
  <c r="R190" i="4" s="1"/>
  <c r="N189" i="4"/>
  <c r="R189" i="4" s="1"/>
  <c r="N188" i="4"/>
  <c r="R188" i="4" s="1"/>
  <c r="N187" i="4"/>
  <c r="R187" i="4" s="1"/>
  <c r="N186" i="4"/>
  <c r="R186" i="4" s="1"/>
  <c r="N185" i="4"/>
  <c r="R185" i="4" s="1"/>
  <c r="N184" i="4"/>
  <c r="R184" i="4" s="1"/>
  <c r="N183" i="4"/>
  <c r="R183" i="4" s="1"/>
  <c r="N182" i="4"/>
  <c r="R182" i="4" s="1"/>
  <c r="N181" i="4"/>
  <c r="R181" i="4" s="1"/>
  <c r="N180" i="4"/>
  <c r="R180" i="4" s="1"/>
  <c r="N179" i="4"/>
  <c r="R179" i="4" s="1"/>
  <c r="N178" i="4"/>
  <c r="R178" i="4" s="1"/>
  <c r="N177" i="4"/>
  <c r="R177" i="4" s="1"/>
  <c r="N176" i="4"/>
  <c r="R176" i="4" s="1"/>
  <c r="N175" i="4"/>
  <c r="R175" i="4" s="1"/>
  <c r="N174" i="4"/>
  <c r="R174" i="4" s="1"/>
  <c r="N173" i="4"/>
  <c r="R173" i="4" s="1"/>
  <c r="N172" i="4"/>
  <c r="R172" i="4" s="1"/>
  <c r="N171" i="4"/>
  <c r="N170" i="4"/>
  <c r="Q170" i="4" s="1"/>
  <c r="N169" i="4"/>
  <c r="Q169" i="4" s="1"/>
  <c r="N168" i="4"/>
  <c r="Q168" i="4" s="1"/>
  <c r="N167" i="4"/>
  <c r="Q167" i="4" s="1"/>
  <c r="N166" i="4"/>
  <c r="Q166" i="4" s="1"/>
  <c r="N165" i="4"/>
  <c r="Q165" i="4" s="1"/>
  <c r="N164" i="4"/>
  <c r="Q164" i="4" s="1"/>
  <c r="N163" i="4"/>
  <c r="Q163" i="4" s="1"/>
  <c r="N162" i="4"/>
  <c r="Q162" i="4" s="1"/>
  <c r="N161" i="4"/>
  <c r="Q161" i="4" s="1"/>
  <c r="N160" i="4"/>
  <c r="Q160" i="4" s="1"/>
  <c r="N159" i="4"/>
  <c r="Q159" i="4" s="1"/>
  <c r="N158" i="4"/>
  <c r="Q158" i="4" s="1"/>
  <c r="N157" i="4"/>
  <c r="Q157" i="4" s="1"/>
  <c r="N156" i="4"/>
  <c r="Q156" i="4" s="1"/>
  <c r="N155" i="4"/>
  <c r="Q155" i="4" s="1"/>
  <c r="N154" i="4"/>
  <c r="Q154" i="4" s="1"/>
  <c r="N153" i="4"/>
  <c r="Q153" i="4" s="1"/>
  <c r="N152" i="4"/>
  <c r="Q152" i="4" s="1"/>
  <c r="N151" i="4"/>
  <c r="Q151" i="4" s="1"/>
  <c r="N150" i="4"/>
  <c r="Q150" i="4" s="1"/>
  <c r="N144" i="4"/>
  <c r="Q144" i="4" s="1"/>
  <c r="N143" i="4"/>
  <c r="Q143" i="4" s="1"/>
  <c r="N142" i="4"/>
  <c r="Q142" i="4" s="1"/>
  <c r="N141" i="4"/>
  <c r="Q141" i="4" s="1"/>
  <c r="N140" i="4"/>
  <c r="Q140" i="4" s="1"/>
  <c r="N139" i="4"/>
  <c r="Q139" i="4" s="1"/>
  <c r="N138" i="4"/>
  <c r="Q138" i="4" s="1"/>
  <c r="N137" i="4"/>
  <c r="Q137" i="4" s="1"/>
  <c r="N136" i="4"/>
  <c r="Q136" i="4" s="1"/>
  <c r="N135" i="4"/>
  <c r="Q135" i="4" s="1"/>
  <c r="N134" i="4"/>
  <c r="Q134" i="4" s="1"/>
  <c r="N133" i="4"/>
  <c r="Q133" i="4" s="1"/>
  <c r="N132" i="4"/>
  <c r="Q132" i="4" s="1"/>
  <c r="N131" i="4"/>
  <c r="Q131" i="4" s="1"/>
  <c r="N130" i="4"/>
  <c r="Q130" i="4" s="1"/>
  <c r="N129" i="4"/>
  <c r="Q129" i="4" s="1"/>
  <c r="N128" i="4"/>
  <c r="Q128" i="4" s="1"/>
  <c r="N127" i="4"/>
  <c r="Q127" i="4" s="1"/>
  <c r="N126" i="4"/>
  <c r="Q126" i="4" s="1"/>
  <c r="N125" i="4"/>
  <c r="Q125" i="4" s="1"/>
  <c r="N124" i="4"/>
  <c r="Q124" i="4" s="1"/>
  <c r="N123" i="4"/>
  <c r="Q123" i="4" s="1"/>
  <c r="N122" i="4"/>
  <c r="Q122" i="4" s="1"/>
  <c r="N121" i="4"/>
  <c r="Q121" i="4" s="1"/>
  <c r="N120" i="4"/>
  <c r="Q120" i="4" s="1"/>
  <c r="N119" i="4"/>
  <c r="Q119" i="4" s="1"/>
  <c r="N118" i="4"/>
  <c r="Q118" i="4" s="1"/>
  <c r="N116" i="4"/>
  <c r="P116" i="4" s="1"/>
  <c r="N115" i="4"/>
  <c r="P115" i="4" s="1"/>
  <c r="N114" i="4"/>
  <c r="P114" i="4" s="1"/>
  <c r="N113" i="4"/>
  <c r="P113" i="4" s="1"/>
  <c r="N112" i="4"/>
  <c r="P112" i="4" s="1"/>
  <c r="N111" i="4"/>
  <c r="P111" i="4" s="1"/>
  <c r="N110" i="4"/>
  <c r="P110" i="4" s="1"/>
  <c r="N109" i="4"/>
  <c r="P109" i="4" s="1"/>
  <c r="N108" i="4"/>
  <c r="P108" i="4" s="1"/>
  <c r="N107" i="4"/>
  <c r="P107" i="4" s="1"/>
  <c r="N106" i="4"/>
  <c r="P106" i="4" s="1"/>
  <c r="N105" i="4"/>
  <c r="P105" i="4" s="1"/>
  <c r="N104" i="4"/>
  <c r="P104" i="4" s="1"/>
  <c r="N103" i="4"/>
  <c r="P103" i="4" s="1"/>
  <c r="N102" i="4"/>
  <c r="P102" i="4" s="1"/>
  <c r="N101" i="4"/>
  <c r="P101" i="4" s="1"/>
  <c r="N100" i="4"/>
  <c r="P100" i="4" s="1"/>
  <c r="N97" i="4"/>
  <c r="P97" i="4" s="1"/>
  <c r="N96" i="4"/>
  <c r="P96" i="4" s="1"/>
  <c r="N95" i="4"/>
  <c r="P95" i="4" s="1"/>
  <c r="N94" i="4"/>
  <c r="P94" i="4" s="1"/>
  <c r="N93" i="4"/>
  <c r="P93" i="4" s="1"/>
  <c r="N92" i="4"/>
  <c r="P92" i="4" s="1"/>
  <c r="N91" i="4"/>
  <c r="P91" i="4" s="1"/>
  <c r="N90" i="4"/>
  <c r="P90" i="4" s="1"/>
  <c r="N89" i="4"/>
  <c r="P89" i="4" s="1"/>
  <c r="N88" i="4"/>
  <c r="P88" i="4" s="1"/>
  <c r="N87" i="4"/>
  <c r="P87" i="4" s="1"/>
  <c r="N86" i="4"/>
  <c r="P86" i="4" s="1"/>
  <c r="N85" i="4"/>
  <c r="P85" i="4" s="1"/>
  <c r="N84" i="4"/>
  <c r="P84" i="4" s="1"/>
  <c r="N83" i="4"/>
  <c r="P83" i="4" s="1"/>
  <c r="N82" i="4"/>
  <c r="P82" i="4" s="1"/>
  <c r="N81" i="4"/>
  <c r="P81" i="4" s="1"/>
  <c r="N80" i="4"/>
  <c r="P80" i="4" s="1"/>
  <c r="N79" i="4"/>
  <c r="P79" i="4" s="1"/>
  <c r="N78" i="4"/>
  <c r="P78" i="4" s="1"/>
  <c r="N77" i="4"/>
  <c r="P77" i="4" s="1"/>
  <c r="N76" i="4"/>
  <c r="P76" i="4" s="1"/>
  <c r="N75" i="4"/>
  <c r="P75" i="4" s="1"/>
  <c r="N74" i="4"/>
  <c r="P74" i="4" s="1"/>
  <c r="N73" i="4"/>
  <c r="P73" i="4" s="1"/>
  <c r="N72" i="4"/>
  <c r="P72" i="4" s="1"/>
  <c r="N71" i="4"/>
  <c r="P71" i="4" s="1"/>
  <c r="N70" i="4"/>
  <c r="P70" i="4" s="1"/>
  <c r="N69" i="4"/>
  <c r="P69" i="4" s="1"/>
  <c r="N68" i="4"/>
  <c r="P68" i="4" s="1"/>
  <c r="N67" i="4"/>
  <c r="P67" i="4" s="1"/>
  <c r="N66" i="4"/>
  <c r="P66" i="4" s="1"/>
  <c r="N65" i="4"/>
  <c r="P65" i="4" s="1"/>
  <c r="N64" i="4"/>
  <c r="P64" i="4" s="1"/>
  <c r="N63" i="4"/>
  <c r="P63" i="4" s="1"/>
  <c r="N62" i="4"/>
  <c r="P62" i="4" s="1"/>
  <c r="N61" i="4"/>
  <c r="P61" i="4" s="1"/>
  <c r="N60" i="4"/>
  <c r="P60" i="4" s="1"/>
  <c r="N59" i="4"/>
  <c r="P59" i="4" s="1"/>
  <c r="N58" i="4"/>
  <c r="P58" i="4" s="1"/>
  <c r="N57" i="4"/>
  <c r="P57" i="4" s="1"/>
  <c r="N56" i="4"/>
  <c r="P56" i="4" s="1"/>
  <c r="N55" i="4"/>
  <c r="P55" i="4" s="1"/>
  <c r="N54" i="4"/>
  <c r="P54" i="4" s="1"/>
  <c r="N53" i="4"/>
  <c r="P53" i="4" s="1"/>
  <c r="N52" i="4"/>
  <c r="P52" i="4" s="1"/>
  <c r="N51" i="4"/>
  <c r="P51" i="4" s="1"/>
  <c r="N50" i="4"/>
  <c r="P50" i="4" s="1"/>
  <c r="N49" i="4"/>
  <c r="P49" i="4" s="1"/>
  <c r="N48" i="4"/>
  <c r="P48" i="4" s="1"/>
  <c r="N47" i="4"/>
  <c r="P47" i="4" s="1"/>
  <c r="N46" i="4"/>
  <c r="P46" i="4" s="1"/>
  <c r="N45" i="4"/>
  <c r="P45" i="4" s="1"/>
  <c r="N44" i="4"/>
  <c r="P44" i="4" s="1"/>
  <c r="N43" i="4"/>
  <c r="P43" i="4" s="1"/>
  <c r="N42" i="4"/>
  <c r="P42" i="4" s="1"/>
  <c r="N41" i="4"/>
  <c r="P41" i="4" s="1"/>
  <c r="N40" i="4"/>
  <c r="P40" i="4" s="1"/>
  <c r="N39" i="4"/>
  <c r="P39" i="4" s="1"/>
  <c r="N38" i="4"/>
  <c r="P38" i="4" s="1"/>
  <c r="N37" i="4"/>
  <c r="P37" i="4" s="1"/>
  <c r="N36" i="4"/>
  <c r="P36" i="4" s="1"/>
  <c r="N35" i="4"/>
  <c r="P35" i="4" s="1"/>
  <c r="N34" i="4"/>
  <c r="P34" i="4" s="1"/>
  <c r="N33" i="4"/>
  <c r="P33" i="4" s="1"/>
  <c r="N32" i="4"/>
  <c r="P32" i="4" s="1"/>
  <c r="N31" i="4"/>
  <c r="P31" i="4" s="1"/>
  <c r="N30" i="4"/>
  <c r="P30" i="4" s="1"/>
  <c r="N29" i="4"/>
  <c r="P29" i="4" s="1"/>
  <c r="N28" i="4"/>
  <c r="P28" i="4" s="1"/>
  <c r="N27" i="4"/>
  <c r="P27" i="4" s="1"/>
  <c r="N26" i="4"/>
  <c r="P26" i="4" s="1"/>
  <c r="N25" i="4"/>
  <c r="P25" i="4" s="1"/>
  <c r="N24" i="4"/>
  <c r="P24" i="4" s="1"/>
  <c r="N23" i="4"/>
  <c r="P23" i="4" s="1"/>
  <c r="N22" i="4"/>
  <c r="P22" i="4" s="1"/>
  <c r="N21" i="4"/>
  <c r="P21" i="4" s="1"/>
  <c r="N20" i="4"/>
  <c r="P20" i="4" s="1"/>
  <c r="N19" i="4"/>
  <c r="P19" i="4" s="1"/>
  <c r="N18" i="4"/>
  <c r="P18" i="4" s="1"/>
  <c r="N17" i="4"/>
  <c r="P17" i="4" s="1"/>
  <c r="N16" i="4"/>
  <c r="P16" i="4" s="1"/>
  <c r="N15" i="4"/>
  <c r="P15" i="4" s="1"/>
  <c r="N14" i="4"/>
  <c r="P14" i="4" s="1"/>
  <c r="N13" i="4"/>
  <c r="P13" i="4" s="1"/>
  <c r="N12" i="4"/>
  <c r="P12" i="4" s="1"/>
  <c r="N11" i="4"/>
  <c r="P11" i="4" s="1"/>
  <c r="N10" i="4"/>
  <c r="P10" i="4" s="1"/>
  <c r="N9" i="4"/>
  <c r="P9" i="4" s="1"/>
  <c r="N8" i="4"/>
  <c r="P8" i="4" s="1"/>
  <c r="N7" i="4"/>
  <c r="P7" i="4" s="1"/>
  <c r="N6" i="4"/>
  <c r="P6" i="4" s="1"/>
  <c r="N5" i="4"/>
  <c r="P4" i="4"/>
  <c r="P5" i="4" l="1"/>
  <c r="N949" i="4"/>
  <c r="B4" i="7" s="1"/>
  <c r="V949" i="4"/>
  <c r="AG9" i="4" s="1"/>
  <c r="X743" i="4"/>
  <c r="X949" i="4" s="1"/>
  <c r="AG11" i="4" s="1"/>
  <c r="Z949" i="4"/>
  <c r="AG13" i="4" s="1"/>
  <c r="S949" i="4"/>
  <c r="AG6" i="4" s="1"/>
  <c r="Q949" i="4"/>
  <c r="AG4" i="4" s="1"/>
  <c r="U949" i="4"/>
  <c r="AG8" i="4" s="1"/>
  <c r="W949" i="4"/>
  <c r="AG10" i="4" s="1"/>
  <c r="R949" i="4"/>
  <c r="AG5" i="4" s="1"/>
  <c r="T949" i="4"/>
  <c r="AG7" i="4" s="1"/>
  <c r="AB949" i="4"/>
  <c r="AG15" i="4" s="1"/>
  <c r="AA949" i="4"/>
  <c r="AG14" i="4" s="1"/>
  <c r="AA765" i="1"/>
  <c r="N682" i="1"/>
  <c r="Z682" i="1" s="1"/>
  <c r="N765" i="1"/>
  <c r="N766" i="1"/>
  <c r="AA766" i="1" s="1"/>
  <c r="N767" i="1"/>
  <c r="AA767" i="1" s="1"/>
  <c r="N768" i="1"/>
  <c r="AA768" i="1" s="1"/>
  <c r="N762" i="1"/>
  <c r="AA762" i="1" s="1"/>
  <c r="N763" i="1"/>
  <c r="AA763" i="1" s="1"/>
  <c r="N764" i="1"/>
  <c r="AA764" i="1" s="1"/>
  <c r="N769" i="1"/>
  <c r="AA769" i="1" s="1"/>
  <c r="N114" i="1"/>
  <c r="P114" i="1" s="1"/>
  <c r="C3" i="7" l="1"/>
  <c r="C4" i="7"/>
  <c r="N113" i="1"/>
  <c r="P113" i="1" s="1"/>
  <c r="N458" i="1" l="1"/>
  <c r="S458" i="1" s="1"/>
  <c r="N623" i="1" l="1"/>
  <c r="X623" i="1" s="1"/>
  <c r="N187" i="1"/>
  <c r="R187" i="1" s="1"/>
  <c r="N194" i="1"/>
  <c r="R194" i="1" s="1"/>
  <c r="N195" i="1"/>
  <c r="R195" i="1" s="1"/>
  <c r="N196" i="1"/>
  <c r="R196" i="1" s="1"/>
  <c r="N197" i="1"/>
  <c r="R197" i="1" s="1"/>
  <c r="N198" i="1"/>
  <c r="R198" i="1" s="1"/>
  <c r="N199" i="1"/>
  <c r="R199" i="1" s="1"/>
  <c r="N200" i="1"/>
  <c r="R200" i="1" s="1"/>
  <c r="N201" i="1"/>
  <c r="N193" i="1"/>
  <c r="R201" i="1" l="1"/>
  <c r="N622" i="1"/>
  <c r="X622" i="1" s="1"/>
  <c r="N52" i="1"/>
  <c r="P52" i="1" s="1"/>
  <c r="N46" i="1"/>
  <c r="P46" i="1" s="1"/>
  <c r="N34" i="1" l="1"/>
  <c r="P34" i="1" s="1"/>
  <c r="N35" i="1"/>
  <c r="P35" i="1" s="1"/>
  <c r="N36" i="1"/>
  <c r="P36" i="1" s="1"/>
  <c r="N37" i="1"/>
  <c r="P37" i="1" s="1"/>
  <c r="N38" i="1"/>
  <c r="P38" i="1" s="1"/>
  <c r="N39" i="1"/>
  <c r="P39" i="1" s="1"/>
  <c r="N40" i="1"/>
  <c r="P40" i="1" s="1"/>
  <c r="N41" i="1"/>
  <c r="P41" i="1" s="1"/>
  <c r="N42" i="1"/>
  <c r="P42" i="1" s="1"/>
  <c r="N33" i="1"/>
  <c r="P33" i="1" s="1"/>
  <c r="N43" i="1"/>
  <c r="P43" i="1" s="1"/>
  <c r="N44" i="1"/>
  <c r="P44" i="1" s="1"/>
  <c r="N45" i="1"/>
  <c r="P45" i="1" s="1"/>
  <c r="N47" i="1"/>
  <c r="P47" i="1" s="1"/>
  <c r="N48" i="1"/>
  <c r="P48" i="1" s="1"/>
  <c r="N49" i="1"/>
  <c r="P49" i="1" s="1"/>
  <c r="N50" i="1"/>
  <c r="P50" i="1" s="1"/>
  <c r="N51" i="1"/>
  <c r="P51" i="1" s="1"/>
  <c r="N353" i="1" l="1"/>
  <c r="S353" i="1" s="1"/>
  <c r="N178" i="1" l="1"/>
  <c r="R178" i="1" s="1"/>
  <c r="N179" i="1"/>
  <c r="R179" i="1" s="1"/>
  <c r="N180" i="1"/>
  <c r="N181" i="1"/>
  <c r="R181" i="1" s="1"/>
  <c r="N182" i="1"/>
  <c r="R182" i="1" s="1"/>
  <c r="N183" i="1"/>
  <c r="R183" i="1" s="1"/>
  <c r="N184" i="1"/>
  <c r="R184" i="1" s="1"/>
  <c r="N185" i="1"/>
  <c r="R185" i="1" s="1"/>
  <c r="N186" i="1"/>
  <c r="R186" i="1" s="1"/>
  <c r="N188" i="1"/>
  <c r="R188" i="1" s="1"/>
  <c r="N189" i="1"/>
  <c r="R189" i="1" s="1"/>
  <c r="N190" i="1"/>
  <c r="R190" i="1" s="1"/>
  <c r="N191" i="1"/>
  <c r="R191" i="1" s="1"/>
  <c r="N192" i="1"/>
  <c r="R192" i="1" s="1"/>
  <c r="N164" i="1"/>
  <c r="N202" i="1"/>
  <c r="N166" i="1"/>
  <c r="R166" i="1" s="1"/>
  <c r="N167" i="1"/>
  <c r="R167" i="1" s="1"/>
  <c r="N168" i="1"/>
  <c r="R168" i="1" s="1"/>
  <c r="N169" i="1"/>
  <c r="R169" i="1" s="1"/>
  <c r="N170" i="1"/>
  <c r="R170" i="1" s="1"/>
  <c r="N171" i="1"/>
  <c r="R171" i="1" s="1"/>
  <c r="N172" i="1"/>
  <c r="R172" i="1" s="1"/>
  <c r="N173" i="1"/>
  <c r="R173" i="1" s="1"/>
  <c r="N174" i="1"/>
  <c r="R174" i="1" s="1"/>
  <c r="N175" i="1"/>
  <c r="R175" i="1" s="1"/>
  <c r="N176" i="1"/>
  <c r="R176" i="1" s="1"/>
  <c r="N177" i="1"/>
  <c r="R177" i="1" s="1"/>
  <c r="R193" i="1"/>
  <c r="N165" i="1"/>
  <c r="R165" i="1" s="1"/>
  <c r="R180" i="1" l="1"/>
  <c r="R773" i="1"/>
  <c r="AG5" i="1" s="1"/>
  <c r="N761" i="1"/>
  <c r="AA761" i="1" s="1"/>
  <c r="N448" i="1"/>
  <c r="S448" i="1" s="1"/>
  <c r="N447" i="1"/>
  <c r="S447" i="1" s="1"/>
  <c r="N760" i="1" l="1"/>
  <c r="AA760" i="1" s="1"/>
  <c r="N506" i="1" l="1"/>
  <c r="U506" i="1" s="1"/>
  <c r="N507" i="1"/>
  <c r="U507" i="1" s="1"/>
  <c r="N508" i="1"/>
  <c r="U508" i="1" s="1"/>
  <c r="N509" i="1"/>
  <c r="U509" i="1" s="1"/>
  <c r="N510" i="1"/>
  <c r="U510" i="1" s="1"/>
  <c r="N511" i="1"/>
  <c r="U511" i="1" s="1"/>
  <c r="N512" i="1"/>
  <c r="U512" i="1" s="1"/>
  <c r="N513" i="1"/>
  <c r="U513" i="1" s="1"/>
  <c r="N514" i="1"/>
  <c r="U514" i="1" s="1"/>
  <c r="N515" i="1"/>
  <c r="U515" i="1" s="1"/>
  <c r="N516" i="1"/>
  <c r="U516" i="1" s="1"/>
  <c r="N517" i="1"/>
  <c r="U517" i="1" s="1"/>
  <c r="N518" i="1"/>
  <c r="U518" i="1" s="1"/>
  <c r="N519" i="1"/>
  <c r="U519" i="1" s="1"/>
  <c r="N520" i="1"/>
  <c r="U520" i="1" s="1"/>
  <c r="N521" i="1"/>
  <c r="U521" i="1" s="1"/>
  <c r="N522" i="1"/>
  <c r="U522" i="1" s="1"/>
  <c r="N523" i="1"/>
  <c r="U523" i="1" s="1"/>
  <c r="N524" i="1"/>
  <c r="U524" i="1" s="1"/>
  <c r="N525" i="1"/>
  <c r="U525" i="1" s="1"/>
  <c r="N526" i="1"/>
  <c r="U526" i="1" s="1"/>
  <c r="N527" i="1"/>
  <c r="U527" i="1" s="1"/>
  <c r="N528" i="1"/>
  <c r="U528" i="1" s="1"/>
  <c r="N529" i="1"/>
  <c r="U529" i="1" s="1"/>
  <c r="N530" i="1"/>
  <c r="U530" i="1" s="1"/>
  <c r="N531" i="1"/>
  <c r="U531" i="1" s="1"/>
  <c r="N532" i="1"/>
  <c r="U532" i="1" s="1"/>
  <c r="N533" i="1"/>
  <c r="U533" i="1" s="1"/>
  <c r="N534" i="1"/>
  <c r="U534" i="1" s="1"/>
  <c r="N535" i="1"/>
  <c r="U535" i="1" s="1"/>
  <c r="N536" i="1"/>
  <c r="U536" i="1" s="1"/>
  <c r="N537" i="1"/>
  <c r="U537" i="1" s="1"/>
  <c r="N538" i="1"/>
  <c r="U538" i="1" s="1"/>
  <c r="N539" i="1"/>
  <c r="U539" i="1" s="1"/>
  <c r="N443" i="1"/>
  <c r="S443" i="1" s="1"/>
  <c r="N457" i="1" l="1"/>
  <c r="S457" i="1" s="1"/>
  <c r="N456" i="1"/>
  <c r="S456" i="1" s="1"/>
  <c r="N454" i="1"/>
  <c r="S454" i="1" s="1"/>
  <c r="N449" i="1"/>
  <c r="S449" i="1" s="1"/>
  <c r="N450" i="1"/>
  <c r="S450" i="1" s="1"/>
  <c r="N451" i="1"/>
  <c r="S451" i="1" s="1"/>
  <c r="N452" i="1"/>
  <c r="S452" i="1" s="1"/>
  <c r="N453" i="1"/>
  <c r="S453" i="1" s="1"/>
  <c r="N455" i="1"/>
  <c r="S455" i="1" s="1"/>
  <c r="N239" i="1"/>
  <c r="S239" i="1" l="1"/>
  <c r="S361" i="1"/>
  <c r="S362" i="1"/>
  <c r="S363" i="1"/>
  <c r="S364" i="1"/>
  <c r="N770" i="1"/>
  <c r="N683" i="1"/>
  <c r="N626" i="1"/>
  <c r="N624" i="1"/>
  <c r="N619" i="1"/>
  <c r="N543" i="1"/>
  <c r="N540" i="1"/>
  <c r="N501" i="1"/>
  <c r="N459" i="1"/>
  <c r="N500" i="1" l="1"/>
  <c r="T500" i="1" s="1"/>
  <c r="N460" i="1"/>
  <c r="T460" i="1" s="1"/>
  <c r="N461" i="1"/>
  <c r="T461" i="1" s="1"/>
  <c r="N462" i="1"/>
  <c r="T462" i="1" s="1"/>
  <c r="N463" i="1"/>
  <c r="T463" i="1" s="1"/>
  <c r="N464" i="1"/>
  <c r="T464" i="1" s="1"/>
  <c r="N465" i="1"/>
  <c r="T465" i="1" s="1"/>
  <c r="N466" i="1"/>
  <c r="T466" i="1" s="1"/>
  <c r="N467" i="1"/>
  <c r="T467" i="1" s="1"/>
  <c r="N468" i="1"/>
  <c r="T468" i="1" s="1"/>
  <c r="N469" i="1"/>
  <c r="T469" i="1" s="1"/>
  <c r="N470" i="1"/>
  <c r="T470" i="1" s="1"/>
  <c r="N471" i="1"/>
  <c r="T471" i="1" s="1"/>
  <c r="N472" i="1"/>
  <c r="T472" i="1" s="1"/>
  <c r="N473" i="1"/>
  <c r="T473" i="1" s="1"/>
  <c r="N474" i="1"/>
  <c r="T474" i="1" s="1"/>
  <c r="N475" i="1"/>
  <c r="T475" i="1" s="1"/>
  <c r="N476" i="1"/>
  <c r="T476" i="1" s="1"/>
  <c r="N477" i="1"/>
  <c r="T477" i="1" s="1"/>
  <c r="N478" i="1"/>
  <c r="T478" i="1" s="1"/>
  <c r="N479" i="1"/>
  <c r="T479" i="1" s="1"/>
  <c r="N480" i="1"/>
  <c r="T480" i="1" s="1"/>
  <c r="N481" i="1"/>
  <c r="T481" i="1" s="1"/>
  <c r="N482" i="1"/>
  <c r="T482" i="1" s="1"/>
  <c r="N483" i="1"/>
  <c r="T483" i="1" s="1"/>
  <c r="N484" i="1"/>
  <c r="T484" i="1" s="1"/>
  <c r="N316" i="1"/>
  <c r="S316" i="1" s="1"/>
  <c r="N485" i="1"/>
  <c r="T485" i="1" s="1"/>
  <c r="N486" i="1"/>
  <c r="T486" i="1" s="1"/>
  <c r="N487" i="1"/>
  <c r="T487" i="1" s="1"/>
  <c r="N488" i="1"/>
  <c r="T488" i="1" s="1"/>
  <c r="N489" i="1"/>
  <c r="T489" i="1" s="1"/>
  <c r="N490" i="1"/>
  <c r="T490" i="1" s="1"/>
  <c r="N491" i="1"/>
  <c r="T491" i="1" s="1"/>
  <c r="N492" i="1"/>
  <c r="T492" i="1" s="1"/>
  <c r="N493" i="1"/>
  <c r="T493" i="1" s="1"/>
  <c r="N494" i="1"/>
  <c r="T494" i="1" s="1"/>
  <c r="N495" i="1"/>
  <c r="T495" i="1" s="1"/>
  <c r="N496" i="1"/>
  <c r="T496" i="1" s="1"/>
  <c r="N497" i="1"/>
  <c r="T497" i="1" s="1"/>
  <c r="N498" i="1"/>
  <c r="T498" i="1" s="1"/>
  <c r="N203" i="1"/>
  <c r="S203" i="1" s="1"/>
  <c r="N204" i="1"/>
  <c r="S204" i="1" s="1"/>
  <c r="N205" i="1"/>
  <c r="S205" i="1" s="1"/>
  <c r="N206" i="1"/>
  <c r="S206" i="1" s="1"/>
  <c r="N207" i="1"/>
  <c r="S207" i="1" s="1"/>
  <c r="N208" i="1"/>
  <c r="S208" i="1" s="1"/>
  <c r="N209" i="1"/>
  <c r="S209" i="1" s="1"/>
  <c r="N210" i="1"/>
  <c r="S210" i="1" s="1"/>
  <c r="N211" i="1"/>
  <c r="S211" i="1" s="1"/>
  <c r="N212" i="1"/>
  <c r="S212" i="1" s="1"/>
  <c r="N213" i="1"/>
  <c r="S213" i="1" s="1"/>
  <c r="N214" i="1"/>
  <c r="S214" i="1" s="1"/>
  <c r="N215" i="1"/>
  <c r="S215" i="1" s="1"/>
  <c r="N216" i="1"/>
  <c r="S216" i="1" s="1"/>
  <c r="N217" i="1"/>
  <c r="S217" i="1" s="1"/>
  <c r="N218" i="1"/>
  <c r="S218" i="1" s="1"/>
  <c r="N219" i="1"/>
  <c r="S219" i="1" s="1"/>
  <c r="N220" i="1"/>
  <c r="S220" i="1" s="1"/>
  <c r="N221" i="1"/>
  <c r="S221" i="1" s="1"/>
  <c r="N541" i="1"/>
  <c r="V541" i="1" s="1"/>
  <c r="N542" i="1"/>
  <c r="V542" i="1" s="1"/>
  <c r="N502" i="1"/>
  <c r="U502" i="1" s="1"/>
  <c r="N503" i="1"/>
  <c r="U503" i="1" s="1"/>
  <c r="N504" i="1"/>
  <c r="U504" i="1" s="1"/>
  <c r="N505" i="1"/>
  <c r="U505" i="1" s="1"/>
  <c r="N499" i="1"/>
  <c r="T499" i="1" s="1"/>
  <c r="N684" i="1"/>
  <c r="AA684" i="1" s="1"/>
  <c r="N685" i="1"/>
  <c r="AA685" i="1" s="1"/>
  <c r="N686" i="1"/>
  <c r="AA686" i="1" s="1"/>
  <c r="N687" i="1"/>
  <c r="AA687" i="1" s="1"/>
  <c r="N688" i="1"/>
  <c r="AA688" i="1" s="1"/>
  <c r="N689" i="1"/>
  <c r="AA689" i="1" s="1"/>
  <c r="N690" i="1"/>
  <c r="AA690" i="1" s="1"/>
  <c r="N691" i="1"/>
  <c r="AA691" i="1" s="1"/>
  <c r="N692" i="1"/>
  <c r="AA692" i="1" s="1"/>
  <c r="N693" i="1"/>
  <c r="AA693" i="1" s="1"/>
  <c r="N694" i="1"/>
  <c r="AA694" i="1" s="1"/>
  <c r="N695" i="1"/>
  <c r="AA695" i="1" s="1"/>
  <c r="N696" i="1"/>
  <c r="AA696" i="1" s="1"/>
  <c r="N697" i="1"/>
  <c r="AA697" i="1" s="1"/>
  <c r="N698" i="1"/>
  <c r="AA698" i="1" s="1"/>
  <c r="N699" i="1"/>
  <c r="AA699" i="1" s="1"/>
  <c r="N700" i="1"/>
  <c r="AA700" i="1" s="1"/>
  <c r="N701" i="1"/>
  <c r="AA701" i="1" s="1"/>
  <c r="N702" i="1"/>
  <c r="AA702" i="1" s="1"/>
  <c r="N703" i="1"/>
  <c r="AA703" i="1" s="1"/>
  <c r="N704" i="1"/>
  <c r="AA704" i="1" s="1"/>
  <c r="N705" i="1"/>
  <c r="AA705" i="1" s="1"/>
  <c r="N706" i="1"/>
  <c r="AA706" i="1" s="1"/>
  <c r="N707" i="1"/>
  <c r="AA707" i="1" s="1"/>
  <c r="N708" i="1"/>
  <c r="AA708" i="1" s="1"/>
  <c r="N709" i="1"/>
  <c r="AA709" i="1" s="1"/>
  <c r="N710" i="1"/>
  <c r="AA710" i="1" s="1"/>
  <c r="N711" i="1"/>
  <c r="AA711" i="1" s="1"/>
  <c r="N712" i="1"/>
  <c r="AA712" i="1" s="1"/>
  <c r="N713" i="1"/>
  <c r="AA713" i="1" s="1"/>
  <c r="N714" i="1"/>
  <c r="AA714" i="1" s="1"/>
  <c r="N715" i="1"/>
  <c r="AA715" i="1" s="1"/>
  <c r="N716" i="1"/>
  <c r="AA716" i="1" s="1"/>
  <c r="N717" i="1"/>
  <c r="AA717" i="1" s="1"/>
  <c r="N718" i="1"/>
  <c r="AA718" i="1" s="1"/>
  <c r="N719" i="1"/>
  <c r="AA719" i="1" s="1"/>
  <c r="N720" i="1"/>
  <c r="AA720" i="1" s="1"/>
  <c r="N721" i="1"/>
  <c r="AA721" i="1" s="1"/>
  <c r="N722" i="1"/>
  <c r="AA722" i="1" s="1"/>
  <c r="N723" i="1"/>
  <c r="AA723" i="1" s="1"/>
  <c r="N724" i="1"/>
  <c r="AA724" i="1" s="1"/>
  <c r="N725" i="1"/>
  <c r="AA725" i="1" s="1"/>
  <c r="N726" i="1"/>
  <c r="AA726" i="1" s="1"/>
  <c r="N727" i="1"/>
  <c r="AA727" i="1" s="1"/>
  <c r="N728" i="1"/>
  <c r="AA728" i="1" s="1"/>
  <c r="N729" i="1"/>
  <c r="AA729" i="1" s="1"/>
  <c r="N730" i="1"/>
  <c r="AA730" i="1" s="1"/>
  <c r="N731" i="1"/>
  <c r="AA731" i="1" s="1"/>
  <c r="N732" i="1"/>
  <c r="AA732" i="1" s="1"/>
  <c r="N733" i="1"/>
  <c r="AA733" i="1" s="1"/>
  <c r="N734" i="1"/>
  <c r="AA734" i="1" s="1"/>
  <c r="N735" i="1"/>
  <c r="AA735" i="1" s="1"/>
  <c r="N736" i="1"/>
  <c r="AA736" i="1" s="1"/>
  <c r="N737" i="1"/>
  <c r="AA737" i="1" s="1"/>
  <c r="N738" i="1"/>
  <c r="AA738" i="1" s="1"/>
  <c r="N739" i="1"/>
  <c r="AA739" i="1" s="1"/>
  <c r="N740" i="1"/>
  <c r="AA740" i="1" s="1"/>
  <c r="N741" i="1"/>
  <c r="AA741" i="1" s="1"/>
  <c r="N742" i="1"/>
  <c r="AA742" i="1" s="1"/>
  <c r="N743" i="1"/>
  <c r="AA743" i="1" s="1"/>
  <c r="N744" i="1"/>
  <c r="AA744" i="1" s="1"/>
  <c r="N745" i="1"/>
  <c r="AA745" i="1" s="1"/>
  <c r="N746" i="1"/>
  <c r="AA746" i="1" s="1"/>
  <c r="N747" i="1"/>
  <c r="AA747" i="1" s="1"/>
  <c r="N748" i="1"/>
  <c r="AA748" i="1" s="1"/>
  <c r="N749" i="1"/>
  <c r="AA749" i="1" s="1"/>
  <c r="N750" i="1"/>
  <c r="AA750" i="1" s="1"/>
  <c r="N751" i="1"/>
  <c r="AA751" i="1" s="1"/>
  <c r="N752" i="1"/>
  <c r="AA752" i="1" s="1"/>
  <c r="N753" i="1"/>
  <c r="AA753" i="1" s="1"/>
  <c r="N754" i="1"/>
  <c r="AA754" i="1" s="1"/>
  <c r="N755" i="1"/>
  <c r="AA755" i="1" s="1"/>
  <c r="N756" i="1"/>
  <c r="AA756" i="1" s="1"/>
  <c r="N757" i="1"/>
  <c r="AA757" i="1" s="1"/>
  <c r="N758" i="1"/>
  <c r="AA758" i="1" s="1"/>
  <c r="N759" i="1"/>
  <c r="AA759" i="1" s="1"/>
  <c r="N772" i="1"/>
  <c r="AB772" i="1" s="1"/>
  <c r="N771" i="1"/>
  <c r="AB771" i="1" s="1"/>
  <c r="N681" i="1"/>
  <c r="Z681" i="1" s="1"/>
  <c r="N680" i="1"/>
  <c r="Z680" i="1" s="1"/>
  <c r="N679" i="1"/>
  <c r="Z679" i="1" s="1"/>
  <c r="N678" i="1"/>
  <c r="Z678" i="1" s="1"/>
  <c r="N677" i="1"/>
  <c r="Z677" i="1" s="1"/>
  <c r="N676" i="1"/>
  <c r="Z676" i="1" s="1"/>
  <c r="N675" i="1"/>
  <c r="Z675" i="1" s="1"/>
  <c r="N674" i="1"/>
  <c r="Z674" i="1" s="1"/>
  <c r="N673" i="1"/>
  <c r="Z673" i="1" s="1"/>
  <c r="N672" i="1"/>
  <c r="Z672" i="1" s="1"/>
  <c r="N671" i="1"/>
  <c r="Z671" i="1" s="1"/>
  <c r="N670" i="1"/>
  <c r="Z670" i="1" s="1"/>
  <c r="N669" i="1"/>
  <c r="Z669" i="1" s="1"/>
  <c r="N668" i="1"/>
  <c r="Z668" i="1" s="1"/>
  <c r="N667" i="1"/>
  <c r="Z667" i="1" s="1"/>
  <c r="N666" i="1"/>
  <c r="Z666" i="1" s="1"/>
  <c r="N665" i="1"/>
  <c r="Z665" i="1" s="1"/>
  <c r="N664" i="1"/>
  <c r="Z664" i="1" s="1"/>
  <c r="N663" i="1"/>
  <c r="Z663" i="1" s="1"/>
  <c r="N662" i="1"/>
  <c r="Z662" i="1" s="1"/>
  <c r="N661" i="1"/>
  <c r="Z661" i="1" s="1"/>
  <c r="N660" i="1"/>
  <c r="Z660" i="1" s="1"/>
  <c r="N659" i="1"/>
  <c r="Z659" i="1" s="1"/>
  <c r="N658" i="1"/>
  <c r="Z658" i="1" s="1"/>
  <c r="N657" i="1"/>
  <c r="Z657" i="1" s="1"/>
  <c r="N656" i="1"/>
  <c r="Z656" i="1" s="1"/>
  <c r="N655" i="1"/>
  <c r="Z655" i="1" s="1"/>
  <c r="N654" i="1"/>
  <c r="Z654" i="1" s="1"/>
  <c r="N653" i="1"/>
  <c r="Z653" i="1" s="1"/>
  <c r="N652" i="1"/>
  <c r="Z652" i="1" s="1"/>
  <c r="N651" i="1"/>
  <c r="Z651" i="1" s="1"/>
  <c r="N650" i="1"/>
  <c r="Z650" i="1" s="1"/>
  <c r="N649" i="1"/>
  <c r="Z649" i="1" s="1"/>
  <c r="N648" i="1"/>
  <c r="Z648" i="1" s="1"/>
  <c r="N647" i="1"/>
  <c r="Z647" i="1" s="1"/>
  <c r="N646" i="1"/>
  <c r="Z646" i="1" s="1"/>
  <c r="N645" i="1"/>
  <c r="Z645" i="1" s="1"/>
  <c r="N644" i="1"/>
  <c r="Z644" i="1" s="1"/>
  <c r="N643" i="1"/>
  <c r="Z643" i="1" s="1"/>
  <c r="N642" i="1"/>
  <c r="Z642" i="1" s="1"/>
  <c r="N641" i="1"/>
  <c r="Z641" i="1" s="1"/>
  <c r="N640" i="1"/>
  <c r="Z640" i="1" s="1"/>
  <c r="N639" i="1"/>
  <c r="Z639" i="1" s="1"/>
  <c r="N638" i="1"/>
  <c r="Z638" i="1" s="1"/>
  <c r="N637" i="1"/>
  <c r="Z637" i="1" s="1"/>
  <c r="N636" i="1"/>
  <c r="Z636" i="1" s="1"/>
  <c r="N635" i="1"/>
  <c r="Z635" i="1" s="1"/>
  <c r="N634" i="1"/>
  <c r="Z634" i="1" s="1"/>
  <c r="N633" i="1"/>
  <c r="Z633" i="1" s="1"/>
  <c r="N632" i="1"/>
  <c r="Z632" i="1" s="1"/>
  <c r="N631" i="1"/>
  <c r="Z631" i="1" s="1"/>
  <c r="N630" i="1"/>
  <c r="Z630" i="1" s="1"/>
  <c r="N629" i="1"/>
  <c r="Z629" i="1" s="1"/>
  <c r="N628" i="1"/>
  <c r="Z628" i="1" s="1"/>
  <c r="N627" i="1"/>
  <c r="Z627" i="1" s="1"/>
  <c r="N625" i="1"/>
  <c r="Y625" i="1" s="1"/>
  <c r="N621" i="1"/>
  <c r="X621" i="1" s="1"/>
  <c r="N620" i="1"/>
  <c r="X620" i="1" s="1"/>
  <c r="N446" i="1"/>
  <c r="S446" i="1" s="1"/>
  <c r="N445" i="1"/>
  <c r="S445" i="1" s="1"/>
  <c r="N444" i="1"/>
  <c r="S444" i="1" s="1"/>
  <c r="N442" i="1"/>
  <c r="S442" i="1" s="1"/>
  <c r="N441" i="1"/>
  <c r="S441" i="1" s="1"/>
  <c r="N440" i="1"/>
  <c r="S440" i="1" s="1"/>
  <c r="N439" i="1"/>
  <c r="S439" i="1" s="1"/>
  <c r="N438" i="1"/>
  <c r="S438" i="1" s="1"/>
  <c r="N437" i="1"/>
  <c r="S437" i="1" s="1"/>
  <c r="N436" i="1"/>
  <c r="S436" i="1" s="1"/>
  <c r="N435" i="1"/>
  <c r="S435" i="1" s="1"/>
  <c r="N434" i="1"/>
  <c r="S434" i="1" s="1"/>
  <c r="N433" i="1"/>
  <c r="S433" i="1" s="1"/>
  <c r="N432" i="1"/>
  <c r="S432" i="1" s="1"/>
  <c r="N431" i="1"/>
  <c r="S431" i="1" s="1"/>
  <c r="N430" i="1"/>
  <c r="S430" i="1" s="1"/>
  <c r="N429" i="1"/>
  <c r="S429" i="1" s="1"/>
  <c r="N428" i="1"/>
  <c r="S428" i="1" s="1"/>
  <c r="N427" i="1"/>
  <c r="S427" i="1" s="1"/>
  <c r="N426" i="1"/>
  <c r="S426" i="1" s="1"/>
  <c r="N425" i="1"/>
  <c r="S425" i="1" s="1"/>
  <c r="N424" i="1"/>
  <c r="S424" i="1" s="1"/>
  <c r="N423" i="1"/>
  <c r="S423" i="1" s="1"/>
  <c r="N422" i="1"/>
  <c r="S422" i="1" s="1"/>
  <c r="N421" i="1"/>
  <c r="S421" i="1" s="1"/>
  <c r="N420" i="1"/>
  <c r="S420" i="1" s="1"/>
  <c r="N419" i="1"/>
  <c r="S419" i="1" s="1"/>
  <c r="N418" i="1"/>
  <c r="S418" i="1" s="1"/>
  <c r="N417" i="1"/>
  <c r="S417" i="1" s="1"/>
  <c r="N416" i="1"/>
  <c r="S416" i="1" s="1"/>
  <c r="N415" i="1"/>
  <c r="S415" i="1" s="1"/>
  <c r="N414" i="1"/>
  <c r="S414" i="1" s="1"/>
  <c r="N413" i="1"/>
  <c r="S413" i="1" s="1"/>
  <c r="N412" i="1"/>
  <c r="S412" i="1" s="1"/>
  <c r="N411" i="1"/>
  <c r="S411" i="1" s="1"/>
  <c r="N410" i="1"/>
  <c r="S410" i="1" s="1"/>
  <c r="N409" i="1"/>
  <c r="S409" i="1" s="1"/>
  <c r="N408" i="1"/>
  <c r="S408" i="1" s="1"/>
  <c r="N407" i="1"/>
  <c r="S407" i="1" s="1"/>
  <c r="N406" i="1"/>
  <c r="S406" i="1" s="1"/>
  <c r="N405" i="1"/>
  <c r="S405" i="1" s="1"/>
  <c r="N404" i="1"/>
  <c r="S404" i="1" s="1"/>
  <c r="N403" i="1"/>
  <c r="S403" i="1" s="1"/>
  <c r="N402" i="1"/>
  <c r="S402" i="1" s="1"/>
  <c r="N401" i="1"/>
  <c r="S401" i="1" s="1"/>
  <c r="N400" i="1"/>
  <c r="S400" i="1" s="1"/>
  <c r="N399" i="1"/>
  <c r="S399" i="1" s="1"/>
  <c r="N398" i="1"/>
  <c r="S398" i="1" s="1"/>
  <c r="N397" i="1"/>
  <c r="S397" i="1" s="1"/>
  <c r="N396" i="1"/>
  <c r="S396" i="1" s="1"/>
  <c r="N395" i="1"/>
  <c r="S395" i="1" s="1"/>
  <c r="N394" i="1"/>
  <c r="S394" i="1" s="1"/>
  <c r="N393" i="1"/>
  <c r="S393" i="1" s="1"/>
  <c r="N392" i="1"/>
  <c r="S392" i="1" s="1"/>
  <c r="N391" i="1"/>
  <c r="S391" i="1" s="1"/>
  <c r="N390" i="1"/>
  <c r="S390" i="1" s="1"/>
  <c r="N389" i="1"/>
  <c r="S389" i="1" s="1"/>
  <c r="N388" i="1"/>
  <c r="S388" i="1" s="1"/>
  <c r="N387" i="1"/>
  <c r="S387" i="1" s="1"/>
  <c r="N386" i="1"/>
  <c r="S386" i="1" s="1"/>
  <c r="N385" i="1"/>
  <c r="S385" i="1" s="1"/>
  <c r="N384" i="1"/>
  <c r="S384" i="1" s="1"/>
  <c r="N383" i="1"/>
  <c r="S383" i="1" s="1"/>
  <c r="N382" i="1"/>
  <c r="S382" i="1" s="1"/>
  <c r="N381" i="1"/>
  <c r="S381" i="1" s="1"/>
  <c r="N380" i="1"/>
  <c r="S380" i="1" s="1"/>
  <c r="N379" i="1"/>
  <c r="S379" i="1" s="1"/>
  <c r="N378" i="1"/>
  <c r="S378" i="1" s="1"/>
  <c r="N377" i="1"/>
  <c r="S377" i="1" s="1"/>
  <c r="N376" i="1"/>
  <c r="S376" i="1" s="1"/>
  <c r="N375" i="1"/>
  <c r="S375" i="1" s="1"/>
  <c r="N374" i="1"/>
  <c r="S374" i="1" s="1"/>
  <c r="N373" i="1"/>
  <c r="S373" i="1" s="1"/>
  <c r="N372" i="1"/>
  <c r="S372" i="1" s="1"/>
  <c r="N371" i="1"/>
  <c r="S371" i="1" s="1"/>
  <c r="N370" i="1"/>
  <c r="S370" i="1" s="1"/>
  <c r="N369" i="1"/>
  <c r="S369" i="1" s="1"/>
  <c r="N368" i="1"/>
  <c r="S368" i="1" s="1"/>
  <c r="N367" i="1"/>
  <c r="S367" i="1" s="1"/>
  <c r="N366" i="1"/>
  <c r="S366" i="1" s="1"/>
  <c r="N365" i="1"/>
  <c r="S365" i="1" s="1"/>
  <c r="N360" i="1"/>
  <c r="S360" i="1" s="1"/>
  <c r="N359" i="1"/>
  <c r="S359" i="1" s="1"/>
  <c r="N358" i="1"/>
  <c r="S358" i="1" s="1"/>
  <c r="N357" i="1"/>
  <c r="S357" i="1" s="1"/>
  <c r="N356" i="1"/>
  <c r="S356" i="1" s="1"/>
  <c r="N355" i="1"/>
  <c r="S355" i="1" s="1"/>
  <c r="N354" i="1"/>
  <c r="S354" i="1" s="1"/>
  <c r="N352" i="1"/>
  <c r="S352" i="1" s="1"/>
  <c r="N351" i="1"/>
  <c r="S351" i="1" s="1"/>
  <c r="N350" i="1"/>
  <c r="S350" i="1" s="1"/>
  <c r="N349" i="1"/>
  <c r="S349" i="1" s="1"/>
  <c r="N348" i="1"/>
  <c r="S348" i="1" s="1"/>
  <c r="N347" i="1"/>
  <c r="S347" i="1" s="1"/>
  <c r="N346" i="1"/>
  <c r="S346" i="1" s="1"/>
  <c r="N345" i="1"/>
  <c r="S345" i="1" s="1"/>
  <c r="N344" i="1"/>
  <c r="S344" i="1" s="1"/>
  <c r="N343" i="1"/>
  <c r="S343" i="1" s="1"/>
  <c r="N342" i="1"/>
  <c r="S342" i="1" s="1"/>
  <c r="N341" i="1"/>
  <c r="S341" i="1" s="1"/>
  <c r="N340" i="1"/>
  <c r="S340" i="1" s="1"/>
  <c r="N339" i="1"/>
  <c r="S339" i="1" s="1"/>
  <c r="N338" i="1"/>
  <c r="S338" i="1" s="1"/>
  <c r="N337" i="1"/>
  <c r="S337" i="1" s="1"/>
  <c r="N336" i="1"/>
  <c r="S336" i="1" s="1"/>
  <c r="N335" i="1"/>
  <c r="S335" i="1" s="1"/>
  <c r="N334" i="1"/>
  <c r="S334" i="1" s="1"/>
  <c r="N333" i="1"/>
  <c r="S333" i="1" s="1"/>
  <c r="N332" i="1"/>
  <c r="S332" i="1" s="1"/>
  <c r="N331" i="1"/>
  <c r="S331" i="1" s="1"/>
  <c r="N330" i="1"/>
  <c r="S330" i="1" s="1"/>
  <c r="N329" i="1"/>
  <c r="S329" i="1" s="1"/>
  <c r="N328" i="1"/>
  <c r="S328" i="1" s="1"/>
  <c r="N327" i="1"/>
  <c r="S327" i="1" s="1"/>
  <c r="N326" i="1"/>
  <c r="S326" i="1" s="1"/>
  <c r="N325" i="1"/>
  <c r="S325" i="1" s="1"/>
  <c r="N324" i="1"/>
  <c r="S324" i="1" s="1"/>
  <c r="N323" i="1"/>
  <c r="S323" i="1" s="1"/>
  <c r="N322" i="1"/>
  <c r="S322" i="1" s="1"/>
  <c r="N321" i="1"/>
  <c r="S321" i="1" s="1"/>
  <c r="N320" i="1"/>
  <c r="S320" i="1" s="1"/>
  <c r="N319" i="1"/>
  <c r="S319" i="1" s="1"/>
  <c r="N318" i="1"/>
  <c r="S318" i="1" s="1"/>
  <c r="N317" i="1"/>
  <c r="S317" i="1" s="1"/>
  <c r="N315" i="1"/>
  <c r="S315" i="1" s="1"/>
  <c r="N314" i="1"/>
  <c r="S314" i="1" s="1"/>
  <c r="N313" i="1"/>
  <c r="S313" i="1" s="1"/>
  <c r="N312" i="1"/>
  <c r="S312" i="1" s="1"/>
  <c r="N311" i="1"/>
  <c r="S311" i="1" s="1"/>
  <c r="N310" i="1"/>
  <c r="S310" i="1" s="1"/>
  <c r="N309" i="1"/>
  <c r="S309" i="1" s="1"/>
  <c r="N308" i="1"/>
  <c r="S308" i="1" s="1"/>
  <c r="N307" i="1"/>
  <c r="S307" i="1" s="1"/>
  <c r="N306" i="1"/>
  <c r="S306" i="1" s="1"/>
  <c r="N305" i="1"/>
  <c r="S305" i="1" s="1"/>
  <c r="N304" i="1"/>
  <c r="S304" i="1" s="1"/>
  <c r="N303" i="1"/>
  <c r="S303" i="1" s="1"/>
  <c r="N302" i="1"/>
  <c r="S302" i="1" s="1"/>
  <c r="N301" i="1"/>
  <c r="S301" i="1" s="1"/>
  <c r="N300" i="1"/>
  <c r="S300" i="1" s="1"/>
  <c r="N299" i="1"/>
  <c r="S299" i="1" s="1"/>
  <c r="N298" i="1"/>
  <c r="S298" i="1" s="1"/>
  <c r="N297" i="1"/>
  <c r="S297" i="1" s="1"/>
  <c r="N296" i="1"/>
  <c r="S296" i="1" s="1"/>
  <c r="N295" i="1"/>
  <c r="S295" i="1" s="1"/>
  <c r="N294" i="1"/>
  <c r="S294" i="1" s="1"/>
  <c r="N293" i="1"/>
  <c r="S293" i="1" s="1"/>
  <c r="N292" i="1"/>
  <c r="S292" i="1" s="1"/>
  <c r="N291" i="1"/>
  <c r="S291" i="1" s="1"/>
  <c r="N290" i="1"/>
  <c r="S290" i="1" s="1"/>
  <c r="N289" i="1"/>
  <c r="S289" i="1" s="1"/>
  <c r="N288" i="1"/>
  <c r="S288" i="1" s="1"/>
  <c r="N287" i="1"/>
  <c r="S287" i="1" s="1"/>
  <c r="N286" i="1"/>
  <c r="S286" i="1" s="1"/>
  <c r="N285" i="1"/>
  <c r="S285" i="1" s="1"/>
  <c r="N284" i="1"/>
  <c r="S284" i="1" s="1"/>
  <c r="N283" i="1"/>
  <c r="S283" i="1" s="1"/>
  <c r="N282" i="1"/>
  <c r="S282" i="1" s="1"/>
  <c r="N281" i="1"/>
  <c r="S281" i="1" s="1"/>
  <c r="N280" i="1"/>
  <c r="S280" i="1" s="1"/>
  <c r="N279" i="1"/>
  <c r="S279" i="1" s="1"/>
  <c r="N278" i="1"/>
  <c r="S278" i="1" s="1"/>
  <c r="N277" i="1"/>
  <c r="S277" i="1" s="1"/>
  <c r="N276" i="1"/>
  <c r="S276" i="1" s="1"/>
  <c r="N275" i="1"/>
  <c r="S275" i="1" s="1"/>
  <c r="N274" i="1"/>
  <c r="S274" i="1" s="1"/>
  <c r="N273" i="1"/>
  <c r="S273" i="1" s="1"/>
  <c r="N272" i="1"/>
  <c r="S272" i="1" s="1"/>
  <c r="N271" i="1"/>
  <c r="S271" i="1" s="1"/>
  <c r="N270" i="1"/>
  <c r="S270" i="1" s="1"/>
  <c r="N269" i="1"/>
  <c r="S269" i="1" s="1"/>
  <c r="N268" i="1"/>
  <c r="S268" i="1" s="1"/>
  <c r="N267" i="1"/>
  <c r="S267" i="1" s="1"/>
  <c r="N266" i="1"/>
  <c r="S266" i="1" s="1"/>
  <c r="N265" i="1"/>
  <c r="S265" i="1" s="1"/>
  <c r="N264" i="1"/>
  <c r="S264" i="1" s="1"/>
  <c r="N263" i="1"/>
  <c r="S263" i="1" s="1"/>
  <c r="N262" i="1"/>
  <c r="S262" i="1" s="1"/>
  <c r="N261" i="1"/>
  <c r="S261" i="1" s="1"/>
  <c r="N260" i="1"/>
  <c r="S260" i="1" s="1"/>
  <c r="N259" i="1"/>
  <c r="S259" i="1" s="1"/>
  <c r="N258" i="1"/>
  <c r="S258" i="1" s="1"/>
  <c r="N257" i="1"/>
  <c r="S257" i="1" s="1"/>
  <c r="N256" i="1"/>
  <c r="S256" i="1" s="1"/>
  <c r="N255" i="1"/>
  <c r="S255" i="1" s="1"/>
  <c r="N254" i="1"/>
  <c r="S254" i="1" s="1"/>
  <c r="N253" i="1"/>
  <c r="S253" i="1" s="1"/>
  <c r="N252" i="1"/>
  <c r="S252" i="1" s="1"/>
  <c r="N251" i="1"/>
  <c r="S251" i="1" s="1"/>
  <c r="N250" i="1"/>
  <c r="S250" i="1" s="1"/>
  <c r="N249" i="1"/>
  <c r="S249" i="1" s="1"/>
  <c r="N248" i="1"/>
  <c r="S248" i="1" s="1"/>
  <c r="N247" i="1"/>
  <c r="S247" i="1" s="1"/>
  <c r="N246" i="1"/>
  <c r="S246" i="1" s="1"/>
  <c r="N245" i="1"/>
  <c r="S245" i="1" s="1"/>
  <c r="N244" i="1"/>
  <c r="S244" i="1" s="1"/>
  <c r="N243" i="1"/>
  <c r="S243" i="1" s="1"/>
  <c r="N242" i="1"/>
  <c r="S242" i="1" s="1"/>
  <c r="N241" i="1"/>
  <c r="S241" i="1" s="1"/>
  <c r="N240" i="1"/>
  <c r="S240" i="1" s="1"/>
  <c r="N238" i="1"/>
  <c r="S238" i="1" s="1"/>
  <c r="N237" i="1"/>
  <c r="S237" i="1" s="1"/>
  <c r="N236" i="1"/>
  <c r="S236" i="1" s="1"/>
  <c r="N235" i="1"/>
  <c r="S235" i="1" s="1"/>
  <c r="N234" i="1"/>
  <c r="S234" i="1" s="1"/>
  <c r="N233" i="1"/>
  <c r="S233" i="1" s="1"/>
  <c r="N232" i="1"/>
  <c r="S232" i="1" s="1"/>
  <c r="N231" i="1"/>
  <c r="S231" i="1" s="1"/>
  <c r="N230" i="1"/>
  <c r="S230" i="1" s="1"/>
  <c r="N229" i="1"/>
  <c r="S229" i="1" s="1"/>
  <c r="N228" i="1"/>
  <c r="S228" i="1" s="1"/>
  <c r="N227" i="1"/>
  <c r="S227" i="1" s="1"/>
  <c r="N226" i="1"/>
  <c r="S226" i="1" s="1"/>
  <c r="N225" i="1"/>
  <c r="S225" i="1" s="1"/>
  <c r="N224" i="1"/>
  <c r="S224" i="1" s="1"/>
  <c r="N223" i="1"/>
  <c r="S223" i="1" s="1"/>
  <c r="N222" i="1"/>
  <c r="S222" i="1" s="1"/>
  <c r="N112" i="1"/>
  <c r="P112" i="1" s="1"/>
  <c r="N111" i="1"/>
  <c r="P111" i="1" s="1"/>
  <c r="N110" i="1"/>
  <c r="P110" i="1" s="1"/>
  <c r="N109" i="1"/>
  <c r="P109" i="1" s="1"/>
  <c r="N108" i="1"/>
  <c r="P108" i="1" s="1"/>
  <c r="N107" i="1"/>
  <c r="P107" i="1" s="1"/>
  <c r="N106" i="1"/>
  <c r="P106" i="1" s="1"/>
  <c r="N105" i="1"/>
  <c r="P105" i="1" s="1"/>
  <c r="N104" i="1"/>
  <c r="P104" i="1" s="1"/>
  <c r="N103" i="1"/>
  <c r="P103" i="1" s="1"/>
  <c r="N102" i="1"/>
  <c r="P102" i="1" s="1"/>
  <c r="N101" i="1"/>
  <c r="P101" i="1" s="1"/>
  <c r="N100" i="1"/>
  <c r="P100" i="1" s="1"/>
  <c r="N99" i="1"/>
  <c r="P99" i="1" s="1"/>
  <c r="N98" i="1"/>
  <c r="P98" i="1" s="1"/>
  <c r="N97" i="1"/>
  <c r="P97" i="1" s="1"/>
  <c r="N96" i="1"/>
  <c r="P96" i="1" s="1"/>
  <c r="N95" i="1"/>
  <c r="P95" i="1" s="1"/>
  <c r="N94" i="1"/>
  <c r="P94" i="1" s="1"/>
  <c r="N93" i="1"/>
  <c r="P93" i="1" s="1"/>
  <c r="N92" i="1"/>
  <c r="P92" i="1" s="1"/>
  <c r="N91" i="1"/>
  <c r="P91" i="1" s="1"/>
  <c r="N90" i="1"/>
  <c r="P90" i="1" s="1"/>
  <c r="N89" i="1"/>
  <c r="P89" i="1" s="1"/>
  <c r="N88" i="1"/>
  <c r="P88" i="1" s="1"/>
  <c r="N87" i="1"/>
  <c r="P87" i="1" s="1"/>
  <c r="N86" i="1"/>
  <c r="P86" i="1" s="1"/>
  <c r="N85" i="1"/>
  <c r="P85" i="1" s="1"/>
  <c r="N84" i="1"/>
  <c r="P84" i="1" s="1"/>
  <c r="N83" i="1"/>
  <c r="P83" i="1" s="1"/>
  <c r="N82" i="1"/>
  <c r="P82" i="1" s="1"/>
  <c r="N81" i="1"/>
  <c r="P81" i="1" s="1"/>
  <c r="N80" i="1"/>
  <c r="P80" i="1" s="1"/>
  <c r="N79" i="1"/>
  <c r="P79" i="1" s="1"/>
  <c r="N78" i="1"/>
  <c r="P78" i="1" s="1"/>
  <c r="N77" i="1"/>
  <c r="P77" i="1" s="1"/>
  <c r="N76" i="1"/>
  <c r="P76" i="1" s="1"/>
  <c r="N75" i="1"/>
  <c r="P75" i="1" s="1"/>
  <c r="N74" i="1"/>
  <c r="P74" i="1" s="1"/>
  <c r="N73" i="1"/>
  <c r="P73" i="1" s="1"/>
  <c r="N72" i="1"/>
  <c r="P72" i="1" s="1"/>
  <c r="N71" i="1"/>
  <c r="P71" i="1" s="1"/>
  <c r="N70" i="1"/>
  <c r="P70" i="1" s="1"/>
  <c r="N69" i="1"/>
  <c r="P69" i="1" s="1"/>
  <c r="N68" i="1"/>
  <c r="P68" i="1" s="1"/>
  <c r="N67" i="1"/>
  <c r="P67" i="1" s="1"/>
  <c r="N66" i="1"/>
  <c r="P66" i="1" s="1"/>
  <c r="N65" i="1"/>
  <c r="P65" i="1" s="1"/>
  <c r="N64" i="1"/>
  <c r="P64" i="1" s="1"/>
  <c r="N63" i="1"/>
  <c r="P63" i="1" s="1"/>
  <c r="N62" i="1"/>
  <c r="P62" i="1" s="1"/>
  <c r="N61" i="1"/>
  <c r="P61" i="1" s="1"/>
  <c r="N60" i="1"/>
  <c r="P60" i="1" s="1"/>
  <c r="N59" i="1"/>
  <c r="P59" i="1" s="1"/>
  <c r="N58" i="1"/>
  <c r="P58" i="1" s="1"/>
  <c r="N57" i="1"/>
  <c r="P57" i="1" s="1"/>
  <c r="N56" i="1"/>
  <c r="P56" i="1" s="1"/>
  <c r="N55" i="1"/>
  <c r="P55" i="1" s="1"/>
  <c r="N54" i="1"/>
  <c r="P54" i="1" s="1"/>
  <c r="N53" i="1"/>
  <c r="P53" i="1" s="1"/>
  <c r="N32" i="1"/>
  <c r="P32" i="1" s="1"/>
  <c r="N31" i="1"/>
  <c r="P31" i="1" s="1"/>
  <c r="N30" i="1"/>
  <c r="P30" i="1" s="1"/>
  <c r="N29" i="1"/>
  <c r="P29" i="1" s="1"/>
  <c r="N28" i="1"/>
  <c r="P28" i="1" s="1"/>
  <c r="N27" i="1"/>
  <c r="P27" i="1" s="1"/>
  <c r="N26" i="1"/>
  <c r="P26" i="1" s="1"/>
  <c r="N25" i="1"/>
  <c r="P25" i="1" s="1"/>
  <c r="N24" i="1"/>
  <c r="P24" i="1" s="1"/>
  <c r="N23" i="1"/>
  <c r="P23" i="1" s="1"/>
  <c r="N22" i="1"/>
  <c r="P22" i="1" s="1"/>
  <c r="N21" i="1"/>
  <c r="P21" i="1" s="1"/>
  <c r="N20" i="1"/>
  <c r="P20" i="1" s="1"/>
  <c r="N19" i="1"/>
  <c r="P19" i="1" s="1"/>
  <c r="N18" i="1"/>
  <c r="P18" i="1" s="1"/>
  <c r="N17" i="1"/>
  <c r="P17" i="1" s="1"/>
  <c r="N16" i="1"/>
  <c r="P16" i="1" s="1"/>
  <c r="N15" i="1"/>
  <c r="P15" i="1" s="1"/>
  <c r="N14" i="1"/>
  <c r="P14" i="1" s="1"/>
  <c r="N13" i="1"/>
  <c r="P13" i="1" s="1"/>
  <c r="N12" i="1"/>
  <c r="P12" i="1" s="1"/>
  <c r="N11" i="1"/>
  <c r="P11" i="1" s="1"/>
  <c r="N10" i="1"/>
  <c r="P10" i="1" s="1"/>
  <c r="N9" i="1"/>
  <c r="P9" i="1" s="1"/>
  <c r="N8" i="1"/>
  <c r="P8" i="1" s="1"/>
  <c r="N7" i="1"/>
  <c r="P7" i="1" s="1"/>
  <c r="N6" i="1"/>
  <c r="P6" i="1" s="1"/>
  <c r="N5" i="1"/>
  <c r="P5" i="1" s="1"/>
  <c r="N4" i="1"/>
  <c r="P4" i="1" s="1"/>
  <c r="N544" i="1"/>
  <c r="W544" i="1" s="1"/>
  <c r="N545" i="1"/>
  <c r="W545" i="1" s="1"/>
  <c r="N546" i="1"/>
  <c r="W546" i="1" s="1"/>
  <c r="N547" i="1"/>
  <c r="W547" i="1" s="1"/>
  <c r="N548" i="1"/>
  <c r="W548" i="1" s="1"/>
  <c r="N549" i="1"/>
  <c r="W549" i="1" s="1"/>
  <c r="N550" i="1"/>
  <c r="W550" i="1" s="1"/>
  <c r="N551" i="1"/>
  <c r="W551" i="1" s="1"/>
  <c r="N552" i="1"/>
  <c r="W552" i="1" s="1"/>
  <c r="N553" i="1"/>
  <c r="W553" i="1" s="1"/>
  <c r="N554" i="1"/>
  <c r="W554" i="1" s="1"/>
  <c r="N555" i="1"/>
  <c r="W555" i="1" s="1"/>
  <c r="N556" i="1"/>
  <c r="W556" i="1" s="1"/>
  <c r="N557" i="1"/>
  <c r="W557" i="1" s="1"/>
  <c r="N558" i="1"/>
  <c r="W558" i="1" s="1"/>
  <c r="N559" i="1"/>
  <c r="W559" i="1" s="1"/>
  <c r="N560" i="1"/>
  <c r="W560" i="1" s="1"/>
  <c r="N561" i="1"/>
  <c r="W561" i="1" s="1"/>
  <c r="N562" i="1"/>
  <c r="W562" i="1" s="1"/>
  <c r="N563" i="1"/>
  <c r="W563" i="1" s="1"/>
  <c r="N564" i="1"/>
  <c r="W564" i="1" s="1"/>
  <c r="N565" i="1"/>
  <c r="W565" i="1" s="1"/>
  <c r="N566" i="1"/>
  <c r="W566" i="1" s="1"/>
  <c r="N567" i="1"/>
  <c r="W567" i="1" s="1"/>
  <c r="N568" i="1"/>
  <c r="W568" i="1" s="1"/>
  <c r="N569" i="1"/>
  <c r="W569" i="1" s="1"/>
  <c r="N570" i="1"/>
  <c r="W570" i="1" s="1"/>
  <c r="N571" i="1"/>
  <c r="W571" i="1" s="1"/>
  <c r="N572" i="1"/>
  <c r="W572" i="1" s="1"/>
  <c r="N573" i="1"/>
  <c r="W573" i="1" s="1"/>
  <c r="N574" i="1"/>
  <c r="W574" i="1" s="1"/>
  <c r="N575" i="1"/>
  <c r="W575" i="1" s="1"/>
  <c r="N576" i="1"/>
  <c r="W576" i="1" s="1"/>
  <c r="N577" i="1"/>
  <c r="W577" i="1" s="1"/>
  <c r="N578" i="1"/>
  <c r="W578" i="1" s="1"/>
  <c r="N579" i="1"/>
  <c r="W579" i="1" s="1"/>
  <c r="N580" i="1"/>
  <c r="W580" i="1" s="1"/>
  <c r="N581" i="1"/>
  <c r="W581" i="1" s="1"/>
  <c r="N582" i="1"/>
  <c r="W582" i="1" s="1"/>
  <c r="N583" i="1"/>
  <c r="W583" i="1" s="1"/>
  <c r="N584" i="1"/>
  <c r="W584" i="1" s="1"/>
  <c r="N585" i="1"/>
  <c r="W585" i="1" s="1"/>
  <c r="N586" i="1"/>
  <c r="W586" i="1" s="1"/>
  <c r="N587" i="1"/>
  <c r="W587" i="1" s="1"/>
  <c r="N588" i="1"/>
  <c r="W588" i="1" s="1"/>
  <c r="N589" i="1"/>
  <c r="W589" i="1" s="1"/>
  <c r="N590" i="1"/>
  <c r="W590" i="1" s="1"/>
  <c r="N591" i="1"/>
  <c r="W591" i="1" s="1"/>
  <c r="N592" i="1"/>
  <c r="W592" i="1" s="1"/>
  <c r="N593" i="1"/>
  <c r="W593" i="1" s="1"/>
  <c r="N594" i="1"/>
  <c r="W594" i="1" s="1"/>
  <c r="N595" i="1"/>
  <c r="W595" i="1" s="1"/>
  <c r="N596" i="1"/>
  <c r="W596" i="1" s="1"/>
  <c r="N597" i="1"/>
  <c r="W597" i="1" s="1"/>
  <c r="N598" i="1"/>
  <c r="W598" i="1" s="1"/>
  <c r="N599" i="1"/>
  <c r="W599" i="1" s="1"/>
  <c r="N600" i="1"/>
  <c r="W600" i="1" s="1"/>
  <c r="N601" i="1"/>
  <c r="W601" i="1" s="1"/>
  <c r="N602" i="1"/>
  <c r="W602" i="1" s="1"/>
  <c r="N603" i="1"/>
  <c r="W603" i="1" s="1"/>
  <c r="N604" i="1"/>
  <c r="W604" i="1" s="1"/>
  <c r="N605" i="1"/>
  <c r="W605" i="1" s="1"/>
  <c r="N606" i="1"/>
  <c r="W606" i="1" s="1"/>
  <c r="N607" i="1"/>
  <c r="W607" i="1" s="1"/>
  <c r="N608" i="1"/>
  <c r="W608" i="1" s="1"/>
  <c r="N609" i="1"/>
  <c r="W609" i="1" s="1"/>
  <c r="N610" i="1"/>
  <c r="W610" i="1" s="1"/>
  <c r="N611" i="1"/>
  <c r="W611" i="1" s="1"/>
  <c r="N612" i="1"/>
  <c r="W612" i="1" s="1"/>
  <c r="N613" i="1"/>
  <c r="W613" i="1" s="1"/>
  <c r="N614" i="1"/>
  <c r="W614" i="1" s="1"/>
  <c r="N615" i="1"/>
  <c r="W615" i="1" s="1"/>
  <c r="N616" i="1"/>
  <c r="W616" i="1" s="1"/>
  <c r="N617" i="1"/>
  <c r="W617" i="1" s="1"/>
  <c r="N618" i="1"/>
  <c r="W618" i="1" s="1"/>
  <c r="N116" i="1"/>
  <c r="Q116" i="1" s="1"/>
  <c r="N117" i="1"/>
  <c r="Q117" i="1" s="1"/>
  <c r="N118" i="1"/>
  <c r="Q118" i="1" s="1"/>
  <c r="N119" i="1"/>
  <c r="Q119" i="1" s="1"/>
  <c r="N120" i="1"/>
  <c r="Q120" i="1" s="1"/>
  <c r="N121" i="1"/>
  <c r="Q121" i="1" s="1"/>
  <c r="N122" i="1"/>
  <c r="Q122" i="1" s="1"/>
  <c r="N123" i="1"/>
  <c r="Q123" i="1" s="1"/>
  <c r="N124" i="1"/>
  <c r="Q124" i="1" s="1"/>
  <c r="N125" i="1"/>
  <c r="Q125" i="1" s="1"/>
  <c r="N126" i="1"/>
  <c r="Q126" i="1" s="1"/>
  <c r="N127" i="1"/>
  <c r="Q127" i="1" s="1"/>
  <c r="N128" i="1"/>
  <c r="Q128" i="1" s="1"/>
  <c r="N129" i="1"/>
  <c r="Q129" i="1" s="1"/>
  <c r="N130" i="1"/>
  <c r="Q130" i="1" s="1"/>
  <c r="N131" i="1"/>
  <c r="Q131" i="1" s="1"/>
  <c r="N132" i="1"/>
  <c r="Q132" i="1" s="1"/>
  <c r="N133" i="1"/>
  <c r="Q133" i="1" s="1"/>
  <c r="N134" i="1"/>
  <c r="Q134" i="1" s="1"/>
  <c r="N135" i="1"/>
  <c r="Q135" i="1" s="1"/>
  <c r="N136" i="1"/>
  <c r="Q136" i="1" s="1"/>
  <c r="N137" i="1"/>
  <c r="Q137" i="1" s="1"/>
  <c r="N138" i="1"/>
  <c r="Q138" i="1" s="1"/>
  <c r="N139" i="1"/>
  <c r="Q139" i="1" s="1"/>
  <c r="N140" i="1"/>
  <c r="Q140" i="1" s="1"/>
  <c r="N141" i="1"/>
  <c r="Q141" i="1" s="1"/>
  <c r="N142" i="1"/>
  <c r="Q142" i="1" s="1"/>
  <c r="N143" i="1"/>
  <c r="Q143" i="1" s="1"/>
  <c r="N144" i="1"/>
  <c r="Q144" i="1" s="1"/>
  <c r="N145" i="1"/>
  <c r="Q145" i="1" s="1"/>
  <c r="N146" i="1"/>
  <c r="Q146" i="1" s="1"/>
  <c r="N147" i="1"/>
  <c r="Q147" i="1" s="1"/>
  <c r="N148" i="1"/>
  <c r="Q148" i="1" s="1"/>
  <c r="N149" i="1"/>
  <c r="Q149" i="1" s="1"/>
  <c r="N150" i="1"/>
  <c r="Q150" i="1" s="1"/>
  <c r="N151" i="1"/>
  <c r="Q151" i="1" s="1"/>
  <c r="N152" i="1"/>
  <c r="Q152" i="1" s="1"/>
  <c r="N153" i="1"/>
  <c r="Q153" i="1" s="1"/>
  <c r="N154" i="1"/>
  <c r="Q154" i="1" s="1"/>
  <c r="N155" i="1"/>
  <c r="Q155" i="1" s="1"/>
  <c r="N156" i="1"/>
  <c r="Q156" i="1" s="1"/>
  <c r="N157" i="1"/>
  <c r="Q157" i="1" s="1"/>
  <c r="N158" i="1"/>
  <c r="Q158" i="1" s="1"/>
  <c r="N159" i="1"/>
  <c r="Q159" i="1" s="1"/>
  <c r="N160" i="1"/>
  <c r="Q160" i="1" s="1"/>
  <c r="N161" i="1"/>
  <c r="Q161" i="1" s="1"/>
  <c r="N162" i="1"/>
  <c r="Q162" i="1" s="1"/>
  <c r="N163" i="1"/>
  <c r="Q163" i="1" s="1"/>
  <c r="N3" i="1"/>
  <c r="N773" i="1" l="1"/>
  <c r="Q773" i="1"/>
  <c r="AB773" i="1"/>
  <c r="AG15" i="1" s="1"/>
  <c r="Z773" i="1"/>
  <c r="AG13" i="1" s="1"/>
  <c r="AA773" i="1"/>
  <c r="AG14" i="1" s="1"/>
  <c r="W773" i="1"/>
  <c r="AG10" i="1" s="1"/>
  <c r="X773" i="1"/>
  <c r="AG11" i="1" s="1"/>
  <c r="U773" i="1"/>
  <c r="AG8" i="1" s="1"/>
  <c r="S773" i="1"/>
  <c r="AG6" i="1" s="1"/>
  <c r="T773" i="1"/>
  <c r="AG7" i="1" s="1"/>
  <c r="Y773" i="1"/>
  <c r="AG12" i="1" s="1"/>
  <c r="P3" i="1"/>
  <c r="AG4" i="1"/>
  <c r="V773" i="1"/>
  <c r="AG9" i="1" s="1"/>
  <c r="P773" i="1" l="1"/>
  <c r="AG3" i="1" s="1"/>
  <c r="P3" i="4"/>
  <c r="P949" i="4" s="1"/>
  <c r="AG3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Erika Moreno</author>
  </authors>
  <commentList>
    <comment ref="AD114" authorId="0" shapeId="0" xr:uid="{5F829C4E-54A8-4664-BA6B-790422D1B7D6}">
      <text>
        <r>
          <rPr>
            <b/>
            <sz val="9"/>
            <color indexed="81"/>
            <rFont val="Tahoma"/>
            <family val="2"/>
          </rPr>
          <t xml:space="preserve">BAJA JUAN CARLOS PALACIOS MUÑIS 0T:7846042
</t>
        </r>
      </text>
    </comment>
    <comment ref="AD169" authorId="0" shapeId="0" xr:uid="{6DF742EC-6BA0-4B34-98C0-F3707B0FA1D6}">
      <text>
        <r>
          <rPr>
            <b/>
            <sz val="9"/>
            <color indexed="81"/>
            <rFont val="Tahoma"/>
            <family val="2"/>
          </rPr>
          <t xml:space="preserve">DIO DE BAJA PERSONAL DE SVK DIRECTAMENTE DE ALMACEN
</t>
        </r>
      </text>
    </comment>
    <comment ref="AD179" authorId="0" shapeId="0" xr:uid="{E76DF767-523A-4BDF-802C-997D42D44463}">
      <text>
        <r>
          <rPr>
            <b/>
            <sz val="9"/>
            <color indexed="81"/>
            <rFont val="Tahoma"/>
            <family val="2"/>
          </rPr>
          <t xml:space="preserve">BAJA DE 18 PZ DANIEL LOPEZ TENO SVK            OT: 7825829
</t>
        </r>
      </text>
    </comment>
    <comment ref="AD180" authorId="0" shapeId="0" xr:uid="{04CB6BDB-7187-48DE-9DB7-057836E56374}">
      <text>
        <r>
          <rPr>
            <b/>
            <sz val="9"/>
            <color indexed="81"/>
            <rFont val="Tahoma"/>
            <family val="2"/>
          </rPr>
          <t>BAJA 15 MT HUGO ALEJANDRO JAIME
30/ENE/2020 OT:7825829</t>
        </r>
      </text>
    </comment>
    <comment ref="AD194" authorId="0" shapeId="0" xr:uid="{748F46EB-D6DD-406A-9BF6-6CCA889E06A0}">
      <text>
        <r>
          <rPr>
            <b/>
            <sz val="9"/>
            <color indexed="81"/>
            <rFont val="Tahoma"/>
            <family val="2"/>
          </rPr>
          <t>SE ENTREGO A PADILLA DE SVK EL 30-ENE-2020</t>
        </r>
      </text>
    </comment>
    <comment ref="AD195" authorId="0" shapeId="0" xr:uid="{C096AAA7-9089-4DED-881B-7022641EA085}">
      <text>
        <r>
          <rPr>
            <b/>
            <sz val="9"/>
            <color indexed="81"/>
            <rFont val="Tahoma"/>
            <family val="2"/>
          </rPr>
          <t>SE ENTREGO A PADILLAS DE SVK EL 30-ENE-2020</t>
        </r>
      </text>
    </comment>
    <comment ref="AD201" authorId="0" shapeId="0" xr:uid="{915469D7-CD91-4386-809E-EBB94FF58E69}">
      <text>
        <r>
          <rPr>
            <b/>
            <sz val="9"/>
            <color indexed="81"/>
            <rFont val="Tahoma"/>
            <family val="2"/>
          </rPr>
          <t>BAJA DE 3PZ GUSTAVO COLORADO SKV OT:7845095 31-ENE-19</t>
        </r>
      </text>
    </comment>
    <comment ref="AD236" authorId="0" shapeId="0" xr:uid="{0782B9CC-6D25-4819-AB6E-E2687B151612}">
      <text>
        <r>
          <rPr>
            <b/>
            <sz val="9"/>
            <color indexed="81"/>
            <rFont val="Tahoma"/>
            <family val="2"/>
          </rPr>
          <t xml:space="preserve">BAJA DE 2 PZ MARIO DAVILA OT:7813714 
</t>
        </r>
      </text>
    </comment>
    <comment ref="AD337" authorId="0" shapeId="0" xr:uid="{A625C53A-2F5D-49B1-8C08-7C11CDAD60F2}">
      <text>
        <r>
          <rPr>
            <b/>
            <sz val="9"/>
            <color indexed="81"/>
            <rFont val="Tahoma"/>
            <family val="2"/>
          </rPr>
          <t xml:space="preserve">BAJA 0SCAR ALVAREZ OT: 7913041
</t>
        </r>
      </text>
    </comment>
    <comment ref="AD344" authorId="0" shapeId="0" xr:uid="{6BF3A64C-35A4-47AB-A142-A2F4783F52AC}">
      <text>
        <r>
          <rPr>
            <b/>
            <sz val="9"/>
            <color indexed="81"/>
            <rFont val="Tahoma"/>
            <family val="2"/>
          </rPr>
          <t xml:space="preserve">BAJA SANTIAGO CHEVEZ OT: 7815413
</t>
        </r>
      </text>
    </comment>
    <comment ref="AD393" authorId="0" shapeId="0" xr:uid="{92AF2F04-1D48-4A49-BCA5-1490BC89C90C}">
      <text>
        <r>
          <rPr>
            <b/>
            <sz val="9"/>
            <color indexed="81"/>
            <rFont val="Tahoma"/>
            <family val="2"/>
          </rPr>
          <t xml:space="preserve">BAJA ABRAHAM MUÑOZ OT:7845371
</t>
        </r>
      </text>
    </comment>
    <comment ref="AD400" authorId="0" shapeId="0" xr:uid="{7F3199E3-E227-4F9E-B225-87C667F8EDD3}">
      <text>
        <r>
          <rPr>
            <b/>
            <sz val="9"/>
            <color indexed="81"/>
            <rFont val="Tahoma"/>
            <family val="2"/>
          </rPr>
          <t>BAJA GUSTAVO COLORADO OT:7456034</t>
        </r>
      </text>
    </comment>
    <comment ref="AD438" authorId="0" shapeId="0" xr:uid="{DC3071BF-E59B-4AA9-9783-6669CCFB0747}">
      <text>
        <r>
          <rPr>
            <b/>
            <sz val="9"/>
            <color indexed="81"/>
            <rFont val="Tahoma"/>
            <family val="2"/>
          </rPr>
          <t xml:space="preserve">SE PRESTO A ALEJANDRO RAMIREZ DE MAPPORT (TORNERO DE MANZANILLO). CON VALE DE RESGUARDO 0699
</t>
        </r>
      </text>
    </comment>
    <comment ref="AD439" authorId="0" shapeId="0" xr:uid="{D3C336C1-598D-40A6-ABBE-DAD6E3E3AE12}">
      <text>
        <r>
          <rPr>
            <b/>
            <sz val="9"/>
            <color indexed="81"/>
            <rFont val="Tahoma"/>
            <family val="2"/>
          </rPr>
          <t xml:space="preserve">BAJA DE 1 PZ FRANCISCO OROZCO OT:7827665
</t>
        </r>
      </text>
    </comment>
    <comment ref="AD447" authorId="0" shapeId="0" xr:uid="{68AA2A4C-18D8-448E-9BE7-90BEB8F8710A}">
      <text>
        <r>
          <rPr>
            <b/>
            <sz val="9"/>
            <color indexed="81"/>
            <rFont val="Tahoma"/>
            <family val="2"/>
          </rPr>
          <t xml:space="preserve">BAJA DE 3 PZ DANIEL GOMEZ CHINA
</t>
        </r>
      </text>
    </comment>
    <comment ref="AD491" authorId="0" shapeId="0" xr:uid="{63B8DAD6-6AD3-4A24-8645-545A3EE86D07}">
      <text>
        <r>
          <rPr>
            <sz val="9"/>
            <color indexed="81"/>
            <rFont val="Tahoma"/>
            <family val="2"/>
          </rPr>
          <t xml:space="preserve">ABRAHAM MUÑOS TOMO  UN KIT DE JUNTAS 8418-1265-140 </t>
        </r>
      </text>
    </comment>
    <comment ref="AD517" authorId="0" shapeId="0" xr:uid="{661BB72C-47C8-456C-A8F6-0B9B3BB6C2F1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518" authorId="0" shapeId="0" xr:uid="{6D18F225-E569-4FFF-8A66-1C06ED11BC89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519" authorId="0" shapeId="0" xr:uid="{620AFD1A-F096-489A-836E-49963DCAB553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520" authorId="0" shapeId="0" xr:uid="{8D5CC21C-D19E-4F82-BA8F-D973C291F0E2}">
      <text>
        <r>
          <rPr>
            <b/>
            <sz val="9"/>
            <color indexed="81"/>
            <rFont val="Tahoma"/>
            <family val="2"/>
          </rPr>
          <t xml:space="preserve">BAJA NORBERTO PADILLA OT:7825376
</t>
        </r>
      </text>
    </comment>
    <comment ref="AD521" authorId="0" shapeId="0" xr:uid="{8D2A10AA-B40B-4CDA-A746-3B23EB47A78B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522" authorId="0" shapeId="0" xr:uid="{63D07CF7-E634-42E6-9306-60FE295D6A42}">
      <text>
        <r>
          <rPr>
            <b/>
            <sz val="9"/>
            <color indexed="81"/>
            <rFont val="Tahoma"/>
            <family val="2"/>
          </rPr>
          <t xml:space="preserve">BAJA NORBERTO PADILLA OT:7825376
</t>
        </r>
      </text>
    </comment>
    <comment ref="AD523" authorId="0" shapeId="0" xr:uid="{BD8E0DB3-D605-428C-9842-998BB06D6760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534" authorId="0" shapeId="0" xr:uid="{1575A317-69A0-4411-B9E9-23A830C504DA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620" authorId="0" shapeId="0" xr:uid="{8833C3B6-7C01-4B85-ACC3-386173AB45A9}">
      <text>
        <r>
          <rPr>
            <b/>
            <sz val="9"/>
            <color indexed="81"/>
            <rFont val="Tahoma"/>
            <family val="2"/>
          </rPr>
          <t>BAJA ABRAHAM 6-DIC-19 MUÑOS OT:7774067</t>
        </r>
      </text>
    </comment>
    <comment ref="AD733" authorId="0" shapeId="0" xr:uid="{1EC5149D-B019-4C3D-BAB8-252AE13BFB98}">
      <text>
        <r>
          <rPr>
            <b/>
            <sz val="9"/>
            <color indexed="81"/>
            <rFont val="Tahoma"/>
            <family val="2"/>
          </rPr>
          <t xml:space="preserve">SACARON SIN DEJAR VALE DE SALIDA, EN HORARIOS NO AVILES.
</t>
        </r>
      </text>
    </comment>
    <comment ref="AD760" authorId="0" shapeId="0" xr:uid="{FA813916-483C-4ECF-8F26-37F2043F6D71}">
      <text>
        <r>
          <rPr>
            <b/>
            <sz val="9"/>
            <color indexed="81"/>
            <rFont val="Tahoma"/>
            <family val="2"/>
          </rPr>
          <t>BAJA RAYMUNDO PACHECO OT: 7831380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Erika Moreno</author>
  </authors>
  <commentList>
    <comment ref="AD3" authorId="0" shapeId="0" xr:uid="{CA1DA043-3BC5-4FED-9882-31ADDA5D2E8F}">
      <text>
        <r>
          <rPr>
            <b/>
            <sz val="9"/>
            <color indexed="81"/>
            <rFont val="Tahoma"/>
            <family val="2"/>
          </rPr>
          <t>BAJA 2PZ MARIO OLMOS FSS 15/ENE/2020 OT:7845770</t>
        </r>
      </text>
    </comment>
    <comment ref="AD116" authorId="0" shapeId="0" xr:uid="{3EE003C5-5091-4EB4-BB0E-6987296EC889}">
      <text>
        <r>
          <rPr>
            <b/>
            <sz val="9"/>
            <color indexed="81"/>
            <rFont val="Tahoma"/>
            <family val="2"/>
          </rPr>
          <t xml:space="preserve">BAJA JUAN CARLOS PALACIOS MUÑIS 0T:7846042
</t>
        </r>
      </text>
    </comment>
    <comment ref="AD176" authorId="0" shapeId="0" xr:uid="{106E2C20-A225-40C2-8006-98F082BFFD52}">
      <text>
        <r>
          <rPr>
            <b/>
            <sz val="9"/>
            <color indexed="81"/>
            <rFont val="Tahoma"/>
            <family val="2"/>
          </rPr>
          <t xml:space="preserve">DIO DE BAJA PERSONAL DE SVK DIRECTAMENTE DE ALMACEN
</t>
        </r>
      </text>
    </comment>
    <comment ref="AD186" authorId="0" shapeId="0" xr:uid="{FF7F509E-071B-432E-A7AB-8D9482632477}">
      <text>
        <r>
          <rPr>
            <b/>
            <sz val="9"/>
            <color indexed="81"/>
            <rFont val="Tahoma"/>
            <family val="2"/>
          </rPr>
          <t xml:space="preserve">BAJA DE 18 PZ DANIEL LOPEZ TENO SVK            OT: 7825829
</t>
        </r>
      </text>
    </comment>
    <comment ref="AD187" authorId="0" shapeId="0" xr:uid="{580BAE03-C6CD-4366-B1A5-F95CB2E47E2C}">
      <text>
        <r>
          <rPr>
            <b/>
            <sz val="9"/>
            <color indexed="81"/>
            <rFont val="Tahoma"/>
            <family val="2"/>
          </rPr>
          <t>BAJA 15 MT HUGO ALEJANDRO JAIME
30/ENE/2020 OT:7825829</t>
        </r>
      </text>
    </comment>
    <comment ref="AD201" authorId="0" shapeId="0" xr:uid="{FAC2E2B9-BF03-4B25-81EB-820F93DBD86B}">
      <text>
        <r>
          <rPr>
            <b/>
            <sz val="9"/>
            <color indexed="81"/>
            <rFont val="Tahoma"/>
            <family val="2"/>
          </rPr>
          <t>SE ENTREGO A PADILLA DE SVK EL 30-ENE-2020</t>
        </r>
      </text>
    </comment>
    <comment ref="AD202" authorId="0" shapeId="0" xr:uid="{B96DC547-13BA-4C4C-8327-2FCB58519429}">
      <text>
        <r>
          <rPr>
            <b/>
            <sz val="9"/>
            <color indexed="81"/>
            <rFont val="Tahoma"/>
            <family val="2"/>
          </rPr>
          <t>SE ENTREGO A PADILLAS DE SVK EL 30-ENE-2020</t>
        </r>
      </text>
    </comment>
    <comment ref="AD209" authorId="0" shapeId="0" xr:uid="{7F91278F-FC7D-43BB-B40C-5FB1A6DFF408}">
      <text>
        <r>
          <rPr>
            <b/>
            <sz val="9"/>
            <color indexed="81"/>
            <rFont val="Tahoma"/>
            <family val="2"/>
          </rPr>
          <t>BAJA DE 3PZ GUSTAVO COLORADO SKV OT:7845095 31-ENE-19</t>
        </r>
      </text>
    </comment>
    <comment ref="AD210" authorId="0" shapeId="0" xr:uid="{DE3BDD44-71CD-4F1A-A51E-DECF9F4B7479}">
      <text>
        <r>
          <rPr>
            <b/>
            <sz val="9"/>
            <color indexed="81"/>
            <rFont val="Tahoma"/>
            <family val="2"/>
          </rPr>
          <t>BAJA EDUARDO POMPA TINOCO 05-FEB-2020 OT:7764433</t>
        </r>
      </text>
    </comment>
    <comment ref="J229" authorId="0" shapeId="0" xr:uid="{7D90A9C6-020A-43BE-8921-C8D4856C8035}">
      <text>
        <r>
          <rPr>
            <sz val="9"/>
            <color indexed="81"/>
            <rFont val="Tahoma"/>
            <family val="2"/>
          </rPr>
          <t xml:space="preserve">SE  RECOJIO DE ALMACEN SOLAMENTE  LA SOLERA DE ALUMINIO Y TORNILLO PUNTA BROCA FALTARON 2 PZ TUERCA UNION DE 1/2" DE CPVC
Y 2 PZ CODO DE 1/2" 90° CPVC CD-80 </t>
        </r>
      </text>
    </comment>
    <comment ref="AD244" authorId="0" shapeId="0" xr:uid="{A5A52749-916E-4A3F-81CA-BB8576F450A3}">
      <text>
        <r>
          <rPr>
            <b/>
            <sz val="9"/>
            <color indexed="81"/>
            <rFont val="Tahoma"/>
            <family val="2"/>
          </rPr>
          <t>BAJA ADRIAN ROCHA SVK</t>
        </r>
      </text>
    </comment>
    <comment ref="AD245" authorId="0" shapeId="0" xr:uid="{6A8D2045-AA09-487F-916E-9436F7250B38}">
      <text>
        <r>
          <rPr>
            <b/>
            <sz val="9"/>
            <color indexed="81"/>
            <rFont val="Tahoma"/>
            <family val="2"/>
          </rPr>
          <t>BAJA ADRIAN ROCHA SVK</t>
        </r>
      </text>
    </comment>
    <comment ref="AD246" authorId="0" shapeId="0" xr:uid="{5FE8456E-E36E-4D11-887A-9618397691AC}">
      <text>
        <r>
          <rPr>
            <b/>
            <sz val="9"/>
            <color indexed="81"/>
            <rFont val="Tahoma"/>
            <family val="2"/>
          </rPr>
          <t>BAJA ADRIAN ROCHA SVK</t>
        </r>
      </text>
    </comment>
    <comment ref="AD247" authorId="0" shapeId="0" xr:uid="{55959F44-1A76-49E7-87BD-AABFE2F8685C}">
      <text>
        <r>
          <rPr>
            <b/>
            <sz val="9"/>
            <color indexed="81"/>
            <rFont val="Tahoma"/>
            <family val="2"/>
          </rPr>
          <t>BAJA ADRIAN ROCHA SVK</t>
        </r>
      </text>
    </comment>
    <comment ref="AD248" authorId="0" shapeId="0" xr:uid="{9747C0B5-1335-4BAA-9BCC-660962D3340F}">
      <text>
        <r>
          <rPr>
            <b/>
            <sz val="9"/>
            <color indexed="81"/>
            <rFont val="Tahoma"/>
            <family val="2"/>
          </rPr>
          <t>BAJA ADRIAN ROCHA SVK</t>
        </r>
      </text>
    </comment>
    <comment ref="AD249" authorId="0" shapeId="0" xr:uid="{850C6C21-6F46-4BD0-8FDF-D93323AAB646}">
      <text>
        <r>
          <rPr>
            <b/>
            <sz val="9"/>
            <color indexed="81"/>
            <rFont val="Tahoma"/>
            <family val="2"/>
          </rPr>
          <t xml:space="preserve">BAJA 224 PIEZAS DIEGO ANGEL VAZQUEZ SVK 26-FEB-2020 </t>
        </r>
      </text>
    </comment>
    <comment ref="AD250" authorId="0" shapeId="0" xr:uid="{4672C646-E23B-44C7-9A4C-DFAA7C696CD8}">
      <text>
        <r>
          <rPr>
            <b/>
            <sz val="9"/>
            <color indexed="81"/>
            <rFont val="Tahoma"/>
            <family val="2"/>
          </rPr>
          <t xml:space="preserve">BAJA DE 150 PZ DIEGO ANGEL VAZQUEZ SVK 26FEB-2020 OT:7847812
</t>
        </r>
      </text>
    </comment>
    <comment ref="AD251" authorId="0" shapeId="0" xr:uid="{47182D8D-4FDD-417D-9842-D8272C3AF382}">
      <text>
        <r>
          <rPr>
            <b/>
            <sz val="9"/>
            <color indexed="81"/>
            <rFont val="Tahoma"/>
            <family val="2"/>
          </rPr>
          <t xml:space="preserve">BAJA DE 150 PZ DIEGO ANGEL VAZQUEZ SVK 26-FEB2020 OT:7847812
 </t>
        </r>
      </text>
    </comment>
    <comment ref="AD252" authorId="0" shapeId="0" xr:uid="{A490E84A-A2AE-42B0-8BF0-9BFA25D77C57}">
      <text>
        <r>
          <rPr>
            <b/>
            <sz val="9"/>
            <color indexed="81"/>
            <rFont val="Tahoma"/>
            <family val="2"/>
          </rPr>
          <t xml:space="preserve">BAJA DE 20 PZ DIEGO ANGEL VAZQUEZ SVK 26-FEB2020 OT:7847812
 </t>
        </r>
      </text>
    </comment>
    <comment ref="AD253" authorId="0" shapeId="0" xr:uid="{710FE9BF-5642-4961-8C9B-0344BB7043DB}">
      <text>
        <r>
          <rPr>
            <b/>
            <sz val="9"/>
            <color indexed="81"/>
            <rFont val="Tahoma"/>
            <family val="2"/>
          </rPr>
          <t xml:space="preserve">BAJA DE 8 PZ DIEGO ANGEL VAZQUEZ SVK 26-FEB2020 OT:7847812
 </t>
        </r>
      </text>
    </comment>
    <comment ref="AD254" authorId="0" shapeId="0" xr:uid="{27980A4D-8C0A-476E-AFE0-9B6F532E36C0}">
      <text>
        <r>
          <rPr>
            <b/>
            <sz val="9"/>
            <color indexed="81"/>
            <rFont val="Tahoma"/>
            <family val="2"/>
          </rPr>
          <t xml:space="preserve">BAJA DE 5 PZ DIEGO ANGEL VAZQUEZ SVK 26-FEB2020 OT:7847812
 </t>
        </r>
      </text>
    </comment>
    <comment ref="AD256" authorId="0" shapeId="0" xr:uid="{6E3E76AD-9D71-4227-87D9-7FA3773AB1BA}">
      <text>
        <r>
          <rPr>
            <b/>
            <sz val="9"/>
            <color indexed="81"/>
            <rFont val="Tahoma"/>
            <family val="2"/>
          </rPr>
          <t xml:space="preserve">BAJA DE9 PZ DIEGO ANGEL VAZQUEZ SVK 26-FEB2020 OT:7847812
 </t>
        </r>
      </text>
    </comment>
    <comment ref="AD257" authorId="0" shapeId="0" xr:uid="{7A815682-51A8-4DC1-BCBB-573A5359D2D4}">
      <text>
        <r>
          <rPr>
            <b/>
            <sz val="9"/>
            <color indexed="81"/>
            <rFont val="Tahoma"/>
            <family val="2"/>
          </rPr>
          <t xml:space="preserve">BAJA DE 5 PZ DIEGO ANGEL VAZQUEZ SVK 26-FEB2020 OT:7847812
 </t>
        </r>
      </text>
    </comment>
    <comment ref="AD258" authorId="0" shapeId="0" xr:uid="{CB57A477-DAED-4756-B21E-6327941F00A2}">
      <text>
        <r>
          <rPr>
            <b/>
            <sz val="9"/>
            <color indexed="81"/>
            <rFont val="Tahoma"/>
            <family val="2"/>
          </rPr>
          <t xml:space="preserve">BAJA DE 4 PZ DIEGO ANGEL VAZQUEZ SVK 26-FEB2020 OT:7847812
 </t>
        </r>
      </text>
    </comment>
    <comment ref="AD259" authorId="0" shapeId="0" xr:uid="{EABCEBCD-3594-4543-9D33-7130DD2AB169}">
      <text>
        <r>
          <rPr>
            <b/>
            <sz val="9"/>
            <color indexed="81"/>
            <rFont val="Tahoma"/>
            <family val="2"/>
          </rPr>
          <t xml:space="preserve">BAJA DE 9  PZ DIEGO ANGEL VAZQUEZ SVK 26-FEB2020 OT:7847812
 </t>
        </r>
      </text>
    </comment>
    <comment ref="AD260" authorId="0" shapeId="0" xr:uid="{D30832DA-5858-4520-8EDF-0D3EBE600865}">
      <text>
        <r>
          <rPr>
            <b/>
            <sz val="9"/>
            <color indexed="81"/>
            <rFont val="Tahoma"/>
            <family val="2"/>
          </rPr>
          <t xml:space="preserve">BAJA DE 10 PZ DIEGO ANGEL VAZQUEZ SVK 26-FEB2020 OT:7847812
 </t>
        </r>
      </text>
    </comment>
    <comment ref="AD262" authorId="0" shapeId="0" xr:uid="{8F4BB4EB-6101-446A-9FAD-714595669017}">
      <text>
        <r>
          <rPr>
            <b/>
            <sz val="9"/>
            <color indexed="81"/>
            <rFont val="Tahoma"/>
            <family val="2"/>
          </rPr>
          <t xml:space="preserve">BAJA DE 8 PZ DIEGO ANGEL VAZQUEZ SVK 26-FEB2020 OT:7847812
 </t>
        </r>
      </text>
    </comment>
    <comment ref="AD263" authorId="0" shapeId="0" xr:uid="{4171F5DC-0A19-4BC3-AD3C-40DB844F8797}">
      <text>
        <r>
          <rPr>
            <b/>
            <sz val="9"/>
            <color indexed="81"/>
            <rFont val="Tahoma"/>
            <family val="2"/>
          </rPr>
          <t xml:space="preserve">BAJA DE 8 PZ DIEGO ANGEL VAZQUEZ SVK 26-FEB2020 OT:7847812
 </t>
        </r>
      </text>
    </comment>
    <comment ref="AD264" authorId="0" shapeId="0" xr:uid="{7A44912C-6C63-4B2F-A19F-2C4AC9545904}">
      <text>
        <r>
          <rPr>
            <b/>
            <sz val="9"/>
            <color indexed="81"/>
            <rFont val="Tahoma"/>
            <family val="2"/>
          </rPr>
          <t xml:space="preserve">BAJA DE 6 PZ DIEGO ANGEL VAZQUEZ SVK 26-FEB2020 OT:7847812
 </t>
        </r>
      </text>
    </comment>
    <comment ref="AD265" authorId="0" shapeId="0" xr:uid="{65866AF8-DD39-4DDA-8607-6F7CA4FF605A}">
      <text>
        <r>
          <rPr>
            <b/>
            <sz val="9"/>
            <color indexed="81"/>
            <rFont val="Tahoma"/>
            <family val="2"/>
          </rPr>
          <t xml:space="preserve">BAJA DE 22 PZ DIEGO ANGEL VAZQUEZ SVK 26-FEB2020 OT:7847812
 </t>
        </r>
      </text>
    </comment>
    <comment ref="AD266" authorId="0" shapeId="0" xr:uid="{8E8F029A-A894-43BA-AD17-CC6A7E5A8B3E}">
      <text>
        <r>
          <rPr>
            <b/>
            <sz val="9"/>
            <color indexed="81"/>
            <rFont val="Tahoma"/>
            <family val="2"/>
          </rPr>
          <t xml:space="preserve">BAJA DE 44 LITROS ALEJANDRO PADILLAS SVK </t>
        </r>
      </text>
    </comment>
    <comment ref="AD267" authorId="0" shapeId="0" xr:uid="{28657463-B69A-453F-9077-9B7810AB04BC}">
      <text>
        <r>
          <rPr>
            <b/>
            <sz val="9"/>
            <color indexed="81"/>
            <rFont val="Tahoma"/>
            <family val="2"/>
          </rPr>
          <t>BAJA DE 1PZ ALEJANDRO PADILLA DE SVK</t>
        </r>
      </text>
    </comment>
    <comment ref="AD268" authorId="0" shapeId="0" xr:uid="{ED5499B1-547B-41D7-84F4-D43911C6466C}">
      <text>
        <r>
          <rPr>
            <b/>
            <sz val="9"/>
            <color indexed="81"/>
            <rFont val="Tahoma"/>
            <family val="2"/>
          </rPr>
          <t>BAJA DE 2 PZ ALEJANDRO PADILLA DE SVK</t>
        </r>
      </text>
    </comment>
    <comment ref="AD269" authorId="0" shapeId="0" xr:uid="{D7487B94-E4FF-4BEC-B576-83F4C0CE979A}">
      <text>
        <r>
          <rPr>
            <b/>
            <sz val="9"/>
            <color indexed="81"/>
            <rFont val="Tahoma"/>
            <family val="2"/>
          </rPr>
          <t xml:space="preserve">ESTAS 20 PZ LE LLEGARON A MARIO OLMOS DE FSS.
</t>
        </r>
      </text>
    </comment>
    <comment ref="AD298" authorId="0" shapeId="0" xr:uid="{5AAB7CD6-87BC-4728-9650-C705EE195465}">
      <text>
        <r>
          <rPr>
            <b/>
            <sz val="9"/>
            <color indexed="81"/>
            <rFont val="Tahoma"/>
            <family val="2"/>
          </rPr>
          <t>BAJA 400 PZ EDUARDO POMPA TINOCO SVK</t>
        </r>
      </text>
    </comment>
    <comment ref="AD333" authorId="0" shapeId="0" xr:uid="{0E03DE93-5292-4782-A9C0-E2108E785E63}">
      <text>
        <r>
          <rPr>
            <b/>
            <sz val="9"/>
            <color indexed="81"/>
            <rFont val="Tahoma"/>
            <family val="2"/>
          </rPr>
          <t xml:space="preserve">BAJA DE 2 PZ MARIO DAVILA OT:7813714 
</t>
        </r>
      </text>
    </comment>
    <comment ref="AD365" authorId="0" shapeId="0" xr:uid="{76F88873-B9AE-431E-9544-4E101BD3AB3A}">
      <text>
        <r>
          <rPr>
            <b/>
            <sz val="9"/>
            <color indexed="81"/>
            <rFont val="Tahoma"/>
            <family val="2"/>
          </rPr>
          <t xml:space="preserve">BAJA DE 2 PZ FRNACISCO OROZCO DUPONT 27-02-2020
7866027
</t>
        </r>
      </text>
    </comment>
    <comment ref="AD435" authorId="0" shapeId="0" xr:uid="{BB0F673D-CE93-4916-B40C-16029A71B5CF}">
      <text>
        <r>
          <rPr>
            <b/>
            <sz val="9"/>
            <color indexed="81"/>
            <rFont val="Tahoma"/>
            <family val="2"/>
          </rPr>
          <t xml:space="preserve">BAJA 0SCAR ALVAREZ 08-ENE-2020    OT: 7913041
</t>
        </r>
      </text>
    </comment>
    <comment ref="AD436" authorId="0" shapeId="0" xr:uid="{3DF43854-CAFC-4EBA-B215-9ED1BBC8EE67}">
      <text>
        <r>
          <rPr>
            <b/>
            <sz val="9"/>
            <color indexed="81"/>
            <rFont val="Tahoma"/>
            <family val="2"/>
          </rPr>
          <t>BAJA DE 10 PZ LUIS HUMBERTO LOPEZ 05-FEB-2020 OT:7794353</t>
        </r>
      </text>
    </comment>
    <comment ref="AD442" authorId="0" shapeId="0" xr:uid="{B04099AA-A24C-43A6-9010-BAAC2AB37D8A}">
      <text>
        <r>
          <rPr>
            <b/>
            <sz val="9"/>
            <color indexed="81"/>
            <rFont val="Tahoma"/>
            <family val="2"/>
          </rPr>
          <t xml:space="preserve">BAJA JUAN CARLOS VAZQUEZ FSS 21/ENE/2020 OT: 7815413
</t>
        </r>
      </text>
    </comment>
    <comment ref="AD489" authorId="0" shapeId="0" xr:uid="{3E9B1765-4F10-4893-B745-ECF4C402D2E6}">
      <text>
        <r>
          <rPr>
            <b/>
            <sz val="9"/>
            <color indexed="81"/>
            <rFont val="Tahoma"/>
            <family val="2"/>
          </rPr>
          <t xml:space="preserve">BAJA ABRAHAM MUÑOZ OT:7845371
</t>
        </r>
      </text>
    </comment>
    <comment ref="AD496" authorId="0" shapeId="0" xr:uid="{CDA98377-50A0-44C8-A196-9D160921E925}">
      <text>
        <r>
          <rPr>
            <b/>
            <sz val="9"/>
            <color indexed="81"/>
            <rFont val="Tahoma"/>
            <family val="2"/>
          </rPr>
          <t>BAJA GUSTAVO COLORADO OT:7456034</t>
        </r>
      </text>
    </comment>
    <comment ref="AD535" authorId="0" shapeId="0" xr:uid="{354A2C84-2549-42DF-B749-E489C1038991}">
      <text>
        <r>
          <rPr>
            <b/>
            <sz val="9"/>
            <color indexed="81"/>
            <rFont val="Tahoma"/>
            <family val="2"/>
          </rPr>
          <t xml:space="preserve">BAJA DE 1 PZ FRANCISCO OROZCO OT:7827665
</t>
        </r>
      </text>
    </comment>
    <comment ref="AD543" authorId="0" shapeId="0" xr:uid="{FC92C155-5C5C-4F73-95F4-098B18446D6E}">
      <text>
        <r>
          <rPr>
            <b/>
            <sz val="9"/>
            <color indexed="81"/>
            <rFont val="Tahoma"/>
            <family val="2"/>
          </rPr>
          <t xml:space="preserve">BAJA DE 3 PZ DANIEL GOMEZ CHINA
</t>
        </r>
      </text>
    </comment>
    <comment ref="AD544" authorId="0" shapeId="0" xr:uid="{B41D799E-AD0F-4A9D-A1E1-7BDB9AD0AD4B}">
      <text>
        <r>
          <rPr>
            <b/>
            <sz val="9"/>
            <color indexed="81"/>
            <rFont val="Tahoma"/>
            <family val="2"/>
          </rPr>
          <t>BAJA DE 3PZ ANGEL MENDOZA DUPONT 10-FEB-19 OT:7845370</t>
        </r>
      </text>
    </comment>
    <comment ref="AD556" authorId="0" shapeId="0" xr:uid="{8A9EA9CD-94C8-4254-9B93-C7E66B312FCD}">
      <text>
        <r>
          <rPr>
            <b/>
            <sz val="9"/>
            <color indexed="81"/>
            <rFont val="Tahoma"/>
            <family val="2"/>
          </rPr>
          <t>BAJA DE 4 PZ GUSTAVO COLORADO</t>
        </r>
      </text>
    </comment>
    <comment ref="AD557" authorId="0" shapeId="0" xr:uid="{FD2E69A6-9598-4EDB-8198-48620B43626E}">
      <text>
        <r>
          <rPr>
            <sz val="9"/>
            <color indexed="81"/>
            <rFont val="Tahoma"/>
            <family val="2"/>
          </rPr>
          <t xml:space="preserve">BAJA 2PZ MARIO GARCIA SVK
O7-FEB-2020 OT:7827496 </t>
        </r>
      </text>
    </comment>
    <comment ref="AD559" authorId="0" shapeId="0" xr:uid="{F8B37376-2A1B-44F0-9B32-10AB68E69203}">
      <text>
        <r>
          <rPr>
            <b/>
            <sz val="9"/>
            <color indexed="81"/>
            <rFont val="Tahoma"/>
            <family val="2"/>
          </rPr>
          <t xml:space="preserve">BAJA JORGE JAITAN DUPONT 14-FEB-20
</t>
        </r>
      </text>
    </comment>
    <comment ref="AD565" authorId="0" shapeId="0" xr:uid="{7B32C4C6-33F0-4204-9CA6-562176B26F62}">
      <text>
        <r>
          <rPr>
            <b/>
            <sz val="9"/>
            <color indexed="81"/>
            <rFont val="Tahoma"/>
            <family val="2"/>
          </rPr>
          <t>BAJA DE 2 PZ FRANCISCO OROZCO</t>
        </r>
      </text>
    </comment>
    <comment ref="AD566" authorId="0" shapeId="0" xr:uid="{6722B27E-DE25-4BE1-9300-828A7CBD59A9}">
      <text>
        <r>
          <rPr>
            <b/>
            <sz val="9"/>
            <color indexed="81"/>
            <rFont val="Tahoma"/>
            <family val="2"/>
          </rPr>
          <t xml:space="preserve">BAJA DE 2 PZ FRANCISCO OROZCO
</t>
        </r>
      </text>
    </comment>
    <comment ref="AD571" authorId="0" shapeId="0" xr:uid="{405314C7-C200-4281-82BB-B544F1DB0141}">
      <text>
        <r>
          <rPr>
            <b/>
            <sz val="9"/>
            <color indexed="81"/>
            <rFont val="Tahoma"/>
            <family val="2"/>
          </rPr>
          <t xml:space="preserve">BAJA DE 3 PZ SANTIAGO CHEVEZ FSS
</t>
        </r>
      </text>
    </comment>
    <comment ref="AD574" authorId="0" shapeId="0" xr:uid="{2CE42FCC-FC6C-407F-9CBE-0AF81A250CCF}">
      <text>
        <r>
          <rPr>
            <b/>
            <sz val="9"/>
            <color indexed="81"/>
            <rFont val="Tahoma"/>
            <family val="2"/>
          </rPr>
          <t xml:space="preserve">BAJA JORGE GAYTAN DUPONT 28-02-20 OT: 7796276
</t>
        </r>
      </text>
    </comment>
    <comment ref="AD595" authorId="0" shapeId="0" xr:uid="{6DFCA988-5693-464A-892E-4430CD919918}">
      <text>
        <r>
          <rPr>
            <b/>
            <sz val="9"/>
            <color indexed="81"/>
            <rFont val="Tahoma"/>
            <family val="2"/>
          </rPr>
          <t>BAJA DE 20PZ DE APORTE MARIO DAVILA DUPONT 06-FEB-2020 OT:7858859</t>
        </r>
      </text>
    </comment>
    <comment ref="AD608" authorId="0" shapeId="0" xr:uid="{E559768B-EE7E-40FE-877B-701BF2256308}">
      <text>
        <r>
          <rPr>
            <sz val="9"/>
            <color indexed="81"/>
            <rFont val="Tahoma"/>
            <family val="2"/>
          </rPr>
          <t>ABRAHAM MUÑOZ  TOMO  UN KIT DE JUNTAS 8418-1265-140 09/ENE/2020
 NICOLAS FLORES TOMO  UN KIT DE JUNTAS 8418-1265-140 15/ENE/2020</t>
        </r>
      </text>
    </comment>
    <comment ref="AD615" authorId="0" shapeId="0" xr:uid="{5DEDDA76-57CA-4637-936C-DE1EF5539FB9}">
      <text>
        <r>
          <rPr>
            <b/>
            <sz val="9"/>
            <color indexed="81"/>
            <rFont val="Tahoma"/>
            <family val="2"/>
          </rPr>
          <t>BAJA 2 PZ MARIO ALCALA FSS 31/DIC/19 OT:7803767</t>
        </r>
      </text>
    </comment>
    <comment ref="AD634" authorId="0" shapeId="0" xr:uid="{F55C5003-C9EC-46C9-B127-3ED32D22859D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635" authorId="0" shapeId="0" xr:uid="{E45B6A95-B1F2-45AD-930F-E1BCA01CB25C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636" authorId="0" shapeId="0" xr:uid="{CD560EEB-AC1C-440E-95C3-BFEFFD872FD7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637" authorId="0" shapeId="0" xr:uid="{79642DD9-5378-4042-A5E0-30D1854BDAB5}">
      <text>
        <r>
          <rPr>
            <b/>
            <sz val="9"/>
            <color indexed="81"/>
            <rFont val="Tahoma"/>
            <family val="2"/>
          </rPr>
          <t xml:space="preserve">BAJA NORBERTO PADILLA OT:7825376
</t>
        </r>
      </text>
    </comment>
    <comment ref="AD638" authorId="0" shapeId="0" xr:uid="{5F650DCD-301F-4A43-84A1-F9D357D60CED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639" authorId="0" shapeId="0" xr:uid="{3F69C639-DDC8-4E7C-BEB4-F39CF03DB385}">
      <text>
        <r>
          <rPr>
            <b/>
            <sz val="9"/>
            <color indexed="81"/>
            <rFont val="Tahoma"/>
            <family val="2"/>
          </rPr>
          <t xml:space="preserve">BAJA NORBERTO PADILLA OT:7825376
</t>
        </r>
      </text>
    </comment>
    <comment ref="AD640" authorId="0" shapeId="0" xr:uid="{83621BFC-CE4C-40B7-9B50-61865F59EEB9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651" authorId="0" shapeId="0" xr:uid="{C51F61B5-69E7-4BBF-9905-75566F535F67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687" authorId="0" shapeId="0" xr:uid="{99ACC239-F111-4B0C-BD5F-9ACF7451F9F5}">
      <text>
        <r>
          <rPr>
            <b/>
            <sz val="9"/>
            <color indexed="81"/>
            <rFont val="Tahoma"/>
            <family val="2"/>
          </rPr>
          <t>BAJA JULIO MATIAS AGUILAR DUPONT 05-DIC-19 OT:7692762</t>
        </r>
      </text>
    </comment>
    <comment ref="AD689" authorId="0" shapeId="0" xr:uid="{6C17D6B0-3EF9-44C3-BE61-12C32D00022B}">
      <text>
        <r>
          <rPr>
            <b/>
            <sz val="9"/>
            <color indexed="81"/>
            <rFont val="Tahoma"/>
            <family val="2"/>
          </rPr>
          <t xml:space="preserve">TOMO UNA PIEZA JUAN CARLOS ZEPEDA DE MYSSTAC DIRECTAMENTE DE ALMACEN
</t>
        </r>
      </text>
    </comment>
    <comment ref="AD695" authorId="0" shapeId="0" xr:uid="{9F145DD7-D1C5-4A06-A11F-936D74F27EFC}">
      <text>
        <r>
          <rPr>
            <b/>
            <sz val="9"/>
            <color indexed="81"/>
            <rFont val="Tahoma"/>
            <family val="2"/>
          </rPr>
          <t>BAJA 1 PZ LEONARDO DANIEL GARCIA ATLAS COPCO 16-DIC-19 OT:7783812</t>
        </r>
      </text>
    </comment>
    <comment ref="AD696" authorId="0" shapeId="0" xr:uid="{52571F54-9954-4772-BA57-6D869768B73E}">
      <text>
        <r>
          <rPr>
            <b/>
            <sz val="9"/>
            <color indexed="81"/>
            <rFont val="Tahoma"/>
            <family val="2"/>
          </rPr>
          <t>BAJA DE 1 PZ GUSTAVO COLORADO SVK 23/DIC/19 OT:7837398
BAJA DE 1 PZ ADRIAN ROCHA SVK 26-DIC-19 OT: 7791298</t>
        </r>
      </text>
    </comment>
    <comment ref="AD725" authorId="0" shapeId="0" xr:uid="{1544A72E-6048-428C-9550-EAA8767AEA0E}">
      <text>
        <r>
          <rPr>
            <b/>
            <sz val="9"/>
            <color indexed="81"/>
            <rFont val="Tahoma"/>
            <family val="2"/>
          </rPr>
          <t xml:space="preserve">BAJA DE 1 PZ ABRAHAM MUÑOS DUPONT 06FEB2020 OT:735972
</t>
        </r>
      </text>
    </comment>
    <comment ref="AE725" authorId="0" shapeId="0" xr:uid="{C7F4A6B0-2B77-4D18-87C6-88F86B3E96C7}">
      <text>
        <r>
          <rPr>
            <b/>
            <sz val="9"/>
            <color indexed="81"/>
            <rFont val="Tahoma"/>
            <family val="2"/>
          </rPr>
          <t xml:space="preserve">BAJA DE 1 PZ ABRAHAM MUÑOS DUPONT 06FEB2020 OT:735972
</t>
        </r>
      </text>
    </comment>
    <comment ref="AD728" authorId="0" shapeId="0" xr:uid="{17BAFCB0-B586-4700-A8C2-F53C1C77D0A8}">
      <text>
        <r>
          <rPr>
            <b/>
            <sz val="9"/>
            <color indexed="81"/>
            <rFont val="Tahoma"/>
            <family val="2"/>
          </rPr>
          <t xml:space="preserve">BAJA 1 PZ JORGE SEGURA SETESEG 04-NOV-19  0T:7770440
</t>
        </r>
      </text>
    </comment>
    <comment ref="AD741" authorId="0" shapeId="0" xr:uid="{01685997-094E-47A5-BD74-816E09AD4378}">
      <text>
        <r>
          <rPr>
            <b/>
            <sz val="9"/>
            <color indexed="81"/>
            <rFont val="Tahoma"/>
            <family val="2"/>
          </rPr>
          <t>BAJA ABRAHAM 6-DIC-19 MUÑOS OT:7774067</t>
        </r>
      </text>
    </comment>
    <comment ref="AD743" authorId="0" shapeId="0" xr:uid="{F129C7A2-D584-442E-8F0B-6A978AE42C55}">
      <text>
        <r>
          <rPr>
            <b/>
            <sz val="9"/>
            <color indexed="81"/>
            <rFont val="Tahoma"/>
            <family val="2"/>
          </rPr>
          <t>BAJA MARLENE HERNANDEZ VAZQUEZ 05-FEB-19 OT:7853421</t>
        </r>
      </text>
    </comment>
    <comment ref="AD745" authorId="0" shapeId="0" xr:uid="{4CBD578D-8FBF-4F5F-A0A2-B1A5969EE90D}">
      <text>
        <r>
          <rPr>
            <b/>
            <sz val="9"/>
            <color indexed="81"/>
            <rFont val="Tahoma"/>
            <family val="2"/>
          </rPr>
          <t>BAJA DE 1 PZ JUAN LUIS MARTINEZ</t>
        </r>
      </text>
    </comment>
    <comment ref="AD746" authorId="0" shapeId="0" xr:uid="{EFDBA261-A366-45BD-8DBB-37DC6C3FD341}">
      <text>
        <r>
          <rPr>
            <b/>
            <sz val="9"/>
            <color indexed="81"/>
            <rFont val="Tahoma"/>
            <family val="2"/>
          </rPr>
          <t>AJA DE 1 PZ JUAN LUIS MARTINEZ</t>
        </r>
      </text>
    </comment>
    <comment ref="AD747" authorId="0" shapeId="0" xr:uid="{D8DD2C27-D56F-422F-A9B6-1261FF2C7656}">
      <text>
        <r>
          <rPr>
            <b/>
            <sz val="9"/>
            <color indexed="81"/>
            <rFont val="Tahoma"/>
            <family val="2"/>
          </rPr>
          <t>AJA DE 1 PZ JUAN LUIS MARTINEZ</t>
        </r>
      </text>
    </comment>
    <comment ref="AD748" authorId="0" shapeId="0" xr:uid="{47B1E9C0-634E-4F94-AC76-9F725907BD1E}">
      <text>
        <r>
          <rPr>
            <b/>
            <sz val="9"/>
            <color indexed="81"/>
            <rFont val="Tahoma"/>
            <family val="2"/>
          </rPr>
          <t>AJA DE 1 PZ JUAN LUIS MARTINEZ</t>
        </r>
      </text>
    </comment>
    <comment ref="AD783" authorId="0" shapeId="0" xr:uid="{E0F514EB-DD6D-43B1-8704-AAFCED695E15}">
      <text>
        <r>
          <rPr>
            <b/>
            <sz val="9"/>
            <color indexed="81"/>
            <rFont val="Tahoma"/>
            <family val="2"/>
          </rPr>
          <t>BAJA FELIPE HERNANDEZ DUPONT 13-ENE-19 SE TOMO DE OC:4501724670</t>
        </r>
      </text>
    </comment>
    <comment ref="AD786" authorId="0" shapeId="0" xr:uid="{40269F50-6752-419F-8968-933E1AAC0C6F}">
      <text>
        <r>
          <rPr>
            <b/>
            <sz val="9"/>
            <color indexed="81"/>
            <rFont val="Tahoma"/>
            <family val="2"/>
          </rPr>
          <t>BAJA FELIPE HERNANDES DUPONT 13/ENE/12020 OT:7847669</t>
        </r>
      </text>
    </comment>
    <comment ref="AD787" authorId="0" shapeId="0" xr:uid="{2726016F-06A3-4C70-A0FD-0AC54CF36D02}">
      <text>
        <r>
          <rPr>
            <b/>
            <sz val="9"/>
            <color indexed="81"/>
            <rFont val="Tahoma"/>
            <family val="2"/>
          </rPr>
          <t xml:space="preserve">BAJA 1 PZ FELIPE HERNANDEZ DUPONT
</t>
        </r>
      </text>
    </comment>
    <comment ref="AD789" authorId="0" shapeId="0" xr:uid="{6F91A912-2C38-4B82-BBB2-76914A25CBAA}">
      <text>
        <r>
          <rPr>
            <b/>
            <sz val="9"/>
            <color indexed="81"/>
            <rFont val="Tahoma"/>
            <family val="2"/>
          </rPr>
          <t>BAJA FELIPE HERNANDEZ DUPONT 13/ENE/2020 OT:7847669</t>
        </r>
      </text>
    </comment>
    <comment ref="AD792" authorId="0" shapeId="0" xr:uid="{BB9E4A95-083D-4076-A4C4-B68B10E6CC72}">
      <text>
        <r>
          <rPr>
            <b/>
            <sz val="9"/>
            <color indexed="81"/>
            <rFont val="Tahoma"/>
            <family val="2"/>
          </rPr>
          <t xml:space="preserve">BAJA FRANCISCO OROZCO DUPONT
</t>
        </r>
      </text>
    </comment>
    <comment ref="AD891" authorId="0" shapeId="0" xr:uid="{2BC8E806-A219-451E-B68D-66D147CF26AF}">
      <text>
        <r>
          <rPr>
            <sz val="9"/>
            <color indexed="81"/>
            <rFont val="Tahoma"/>
            <family val="2"/>
          </rPr>
          <t>BAJA 4PZ RAYMUNDO PACHECO DUPONT 27-NOV-19 OT:7815412  BAJA DE 9 PZ SANTIAGO CHEVEZ FSS</t>
        </r>
      </text>
    </comment>
    <comment ref="AD892" authorId="0" shapeId="0" xr:uid="{58ABBEB4-83C3-4CEB-8502-D96B836E4FC3}">
      <text>
        <r>
          <rPr>
            <b/>
            <sz val="9"/>
            <color indexed="81"/>
            <rFont val="Tahoma"/>
            <family val="2"/>
          </rPr>
          <t>BAJA GUSTAVO SANCHEZ FSS 20-FEB-2020 OT:7863170</t>
        </r>
      </text>
    </comment>
    <comment ref="AD894" authorId="0" shapeId="0" xr:uid="{BDD769F2-6D9E-49AC-88E3-8006F18AA962}">
      <text>
        <r>
          <rPr>
            <b/>
            <sz val="9"/>
            <color indexed="81"/>
            <rFont val="Tahoma"/>
            <family val="2"/>
          </rPr>
          <t>BAJA GUSTAVO SANCHEZ FSS 20-FEB-2020 OT:7863170</t>
        </r>
      </text>
    </comment>
    <comment ref="AD919" authorId="0" shapeId="0" xr:uid="{596EFCBE-0FB2-4B32-A68E-94EB0C3E51A0}">
      <text>
        <r>
          <rPr>
            <sz val="9"/>
            <color indexed="81"/>
            <rFont val="Tahoma"/>
            <family val="2"/>
          </rPr>
          <t>BAJA RAYMUNDO PACHECO DUPONT 23/ENE/2020 OT:773674O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D920" authorId="0" shapeId="0" xr:uid="{8C5620FC-7CCB-41B6-8E1F-63523A8236E9}">
      <text>
        <r>
          <rPr>
            <sz val="9"/>
            <color indexed="81"/>
            <rFont val="Tahoma"/>
            <family val="2"/>
          </rPr>
          <t xml:space="preserve">
BAJA RAYMUNDO PACHECO DUPONT 23/ENE/2020 OT:773674O</t>
        </r>
      </text>
    </comment>
    <comment ref="AD921" authorId="0" shapeId="0" xr:uid="{B31E3F90-D4FF-4A5A-B2FF-9F5D75D69D23}">
      <text>
        <r>
          <rPr>
            <sz val="9"/>
            <color indexed="81"/>
            <rFont val="Tahoma"/>
            <family val="2"/>
          </rPr>
          <t>BAJA RAYMUNDO PACHECO OT: 7831380</t>
        </r>
      </text>
    </comment>
    <comment ref="AD932" authorId="0" shapeId="0" xr:uid="{692303E8-93DA-4F07-89D7-ABC12C239B3F}">
      <text>
        <r>
          <rPr>
            <b/>
            <sz val="9"/>
            <color indexed="81"/>
            <rFont val="Tahoma"/>
            <family val="2"/>
          </rPr>
          <t>BAJA NICOLAS FLORES DUPONT 29-FEB-19</t>
        </r>
      </text>
    </comment>
    <comment ref="AD933" authorId="0" shapeId="0" xr:uid="{221EE9B7-0E93-495E-88C2-E47BDFFEE4B1}">
      <text>
        <r>
          <rPr>
            <b/>
            <sz val="9"/>
            <color indexed="81"/>
            <rFont val="Tahoma"/>
            <family val="2"/>
          </rPr>
          <t xml:space="preserve">BAJA 1 PZ NICOLAS FLORES DUPONT 03-MAR-19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Erika Moreno</author>
  </authors>
  <commentList>
    <comment ref="AD3" authorId="0" shapeId="0" xr:uid="{8AC24F16-AD1F-4F86-BCEA-F65337422940}">
      <text>
        <r>
          <rPr>
            <b/>
            <sz val="9"/>
            <color indexed="81"/>
            <rFont val="Tahoma"/>
            <family val="2"/>
          </rPr>
          <t>BAJA 2PZ MARIO OLMOS FSS 15/ENE/2020 OT:7845770</t>
        </r>
      </text>
    </comment>
    <comment ref="AD116" authorId="0" shapeId="0" xr:uid="{21B334EB-EF0E-4F22-B3A1-994B7FF1E80C}">
      <text>
        <r>
          <rPr>
            <b/>
            <sz val="9"/>
            <color indexed="81"/>
            <rFont val="Tahoma"/>
            <family val="2"/>
          </rPr>
          <t xml:space="preserve">BAJA JUAN CARLOS PALACIOS MUÑIS 0T:7846042
</t>
        </r>
      </text>
    </comment>
    <comment ref="AD119" authorId="0" shapeId="0" xr:uid="{7A90055B-A7B8-487A-A8DB-7FDC4C41818C}">
      <text>
        <r>
          <rPr>
            <b/>
            <sz val="9"/>
            <color indexed="81"/>
            <rFont val="Tahoma"/>
            <family val="2"/>
          </rPr>
          <t xml:space="preserve">BAJA NICOLAS FLORES 17-MAR-2020 </t>
        </r>
      </text>
    </comment>
    <comment ref="AD124" authorId="0" shapeId="0" xr:uid="{DC96C404-D95A-41E1-9030-70D96E7C89FC}">
      <text>
        <r>
          <rPr>
            <b/>
            <sz val="9"/>
            <color indexed="81"/>
            <rFont val="Tahoma"/>
            <family val="2"/>
          </rPr>
          <t xml:space="preserve">BAJA 4 PZ GUSTAVO SANCHES FSS 26-FEB-2020
</t>
        </r>
      </text>
    </comment>
    <comment ref="AD177" authorId="0" shapeId="0" xr:uid="{904EFAA7-3711-45A0-AFCB-9E1C7E18EBA9}">
      <text>
        <r>
          <rPr>
            <b/>
            <sz val="9"/>
            <color indexed="81"/>
            <rFont val="Tahoma"/>
            <family val="2"/>
          </rPr>
          <t xml:space="preserve">DIO DE BAJA PERSONAL DE SVK DIRECTAMENTE DE ALMACEN
</t>
        </r>
      </text>
    </comment>
    <comment ref="AD187" authorId="0" shapeId="0" xr:uid="{BC826709-F211-4491-B591-91194CAB52F6}">
      <text>
        <r>
          <rPr>
            <b/>
            <sz val="9"/>
            <color indexed="81"/>
            <rFont val="Tahoma"/>
            <family val="2"/>
          </rPr>
          <t xml:space="preserve">BAJA DE 18 PZ DANIEL LOPEZ TENO SVK            OT: 7825829
</t>
        </r>
      </text>
    </comment>
    <comment ref="AD188" authorId="0" shapeId="0" xr:uid="{E654E6DC-F232-4390-A59E-8C98B7ED60A2}">
      <text>
        <r>
          <rPr>
            <b/>
            <sz val="9"/>
            <color indexed="81"/>
            <rFont val="Tahoma"/>
            <family val="2"/>
          </rPr>
          <t>BAJA 15 MT HUGO ALEJANDRO JAIME
30/ENE/2020 OT:7825829</t>
        </r>
      </text>
    </comment>
    <comment ref="AD202" authorId="0" shapeId="0" xr:uid="{7E7EAFC9-32CA-480F-8175-6F20E5E12D46}">
      <text>
        <r>
          <rPr>
            <b/>
            <sz val="9"/>
            <color indexed="81"/>
            <rFont val="Tahoma"/>
            <family val="2"/>
          </rPr>
          <t>SE ENTREGO A PADILLA DE SVK EL 30-ENE-2020</t>
        </r>
      </text>
    </comment>
    <comment ref="AD203" authorId="0" shapeId="0" xr:uid="{70A800D9-1940-4EC1-93C3-3EF16F5D60E7}">
      <text>
        <r>
          <rPr>
            <b/>
            <sz val="9"/>
            <color indexed="81"/>
            <rFont val="Tahoma"/>
            <family val="2"/>
          </rPr>
          <t>SE ENTREGO A PADILLAS DE SVK EL 30-ENE-2020</t>
        </r>
      </text>
    </comment>
    <comment ref="AD210" authorId="0" shapeId="0" xr:uid="{49216740-B031-425D-A3F6-B38D621D0AB3}">
      <text>
        <r>
          <rPr>
            <b/>
            <sz val="9"/>
            <color indexed="81"/>
            <rFont val="Tahoma"/>
            <family val="2"/>
          </rPr>
          <t>BAJA DE 3PZ GUSTAVO COLORADO SKV OT:7845095 31-ENE-19</t>
        </r>
      </text>
    </comment>
    <comment ref="AD211" authorId="0" shapeId="0" xr:uid="{A0B28000-FB09-4644-B727-66FBFC647078}">
      <text>
        <r>
          <rPr>
            <b/>
            <sz val="9"/>
            <color indexed="81"/>
            <rFont val="Tahoma"/>
            <family val="2"/>
          </rPr>
          <t>BAJA EDUARDO POMPA TINOCO 05-FEB-2020 OT:7764433</t>
        </r>
      </text>
    </comment>
    <comment ref="AD218" authorId="0" shapeId="0" xr:uid="{02192775-7D5F-45D5-B877-44B8BCA349BA}">
      <text>
        <r>
          <rPr>
            <b/>
            <sz val="9"/>
            <color indexed="81"/>
            <rFont val="Tahoma"/>
            <family val="2"/>
          </rPr>
          <t>BAJA 1 PZ ALFREDO VAZQUEZ MYSSTAC 03-ABR-2020 0T: 7848252/7848251</t>
        </r>
      </text>
    </comment>
    <comment ref="AD219" authorId="0" shapeId="0" xr:uid="{88BCECCD-E961-40C4-ADFF-3F030D6C9CF4}">
      <text>
        <r>
          <rPr>
            <b/>
            <sz val="9"/>
            <color indexed="81"/>
            <rFont val="Tahoma"/>
            <family val="2"/>
          </rPr>
          <t>BAJA 1 PZ ALFREDO VAZQUEZ MYSSTAC 03-ABR-2020 0T: 7848252/7848251</t>
        </r>
      </text>
    </comment>
    <comment ref="AD220" authorId="0" shapeId="0" xr:uid="{17CB0530-FC77-4C82-9079-B7E541A77F05}">
      <text>
        <r>
          <rPr>
            <b/>
            <sz val="9"/>
            <color indexed="81"/>
            <rFont val="Tahoma"/>
            <family val="2"/>
          </rPr>
          <t>BAJA DE 11 PZ  ALFREDO VAZQUEZ MYSSTAC 03-ABR-2020 0T: 7848252/7848251</t>
        </r>
      </text>
    </comment>
    <comment ref="AD222" authorId="0" shapeId="0" xr:uid="{3C10D3F5-650E-4FD9-BDE4-95C2A1DF4992}">
      <text>
        <r>
          <rPr>
            <b/>
            <sz val="9"/>
            <color indexed="81"/>
            <rFont val="Tahoma"/>
            <family val="2"/>
          </rPr>
          <t>BAJA DE 3 PZ  ALFREDO VAZQUEZ MYSSTAC 03-ABR-2020 0T: 7848252/7848251</t>
        </r>
      </text>
    </comment>
    <comment ref="AD225" authorId="0" shapeId="0" xr:uid="{B9EABF85-C48F-4940-813D-3B7CCDE084FE}">
      <text>
        <r>
          <rPr>
            <b/>
            <sz val="9"/>
            <color indexed="81"/>
            <rFont val="Tahoma"/>
            <family val="2"/>
          </rPr>
          <t>BAJA DE 1 PZ  ALFREDO VAZQUEZ MYSSTAC 03-ABR-2020 0T: 7848252/7848251</t>
        </r>
      </text>
    </comment>
    <comment ref="AD226" authorId="0" shapeId="0" xr:uid="{962C4EAA-AE85-4192-8774-4B3B72C527CC}">
      <text>
        <r>
          <rPr>
            <b/>
            <sz val="9"/>
            <color indexed="81"/>
            <rFont val="Tahoma"/>
            <family val="2"/>
          </rPr>
          <t>BAJA DE 2 PZ  ALFREDO VAZQUEZ MYSSTAC 03-ABR-2020 0T: 7848252/7848251</t>
        </r>
      </text>
    </comment>
    <comment ref="J230" authorId="0" shapeId="0" xr:uid="{E50FECA0-B40B-42CE-A3BB-591CE04005A0}">
      <text>
        <r>
          <rPr>
            <sz val="9"/>
            <color indexed="81"/>
            <rFont val="Tahoma"/>
            <family val="2"/>
          </rPr>
          <t xml:space="preserve">SE  RECOJIO DE ALMACEN SOLAMENTE  LA SOLERA DE ALUMINIO Y TORNILLO PUNTA BROCA FALTARON 2 PZ TUERCA UNION DE 1/2" DE CPVC
Y 2 PZ CODO DE 1/2" 90° CPVC CD-80 </t>
        </r>
      </text>
    </comment>
    <comment ref="AD245" authorId="0" shapeId="0" xr:uid="{4E2AC3A4-FECB-4662-9993-D27EDE6A8710}">
      <text>
        <r>
          <rPr>
            <b/>
            <sz val="9"/>
            <color indexed="81"/>
            <rFont val="Tahoma"/>
            <family val="2"/>
          </rPr>
          <t>BAJA ADRIAN ROCHA SVK</t>
        </r>
      </text>
    </comment>
    <comment ref="AD246" authorId="0" shapeId="0" xr:uid="{30B7128F-A201-4989-951E-9B0697F80978}">
      <text>
        <r>
          <rPr>
            <b/>
            <sz val="9"/>
            <color indexed="81"/>
            <rFont val="Tahoma"/>
            <family val="2"/>
          </rPr>
          <t>BAJA ADRIAN ROCHA SVK</t>
        </r>
      </text>
    </comment>
    <comment ref="AD247" authorId="0" shapeId="0" xr:uid="{7F23E521-C820-478B-9364-98B6B7B3353F}">
      <text>
        <r>
          <rPr>
            <b/>
            <sz val="9"/>
            <color indexed="81"/>
            <rFont val="Tahoma"/>
            <family val="2"/>
          </rPr>
          <t>BAJA ADRIAN ROCHA SVK</t>
        </r>
      </text>
    </comment>
    <comment ref="AD248" authorId="0" shapeId="0" xr:uid="{2C751621-DEC2-4D42-BF26-78A3A0EEABD7}">
      <text>
        <r>
          <rPr>
            <b/>
            <sz val="9"/>
            <color indexed="81"/>
            <rFont val="Tahoma"/>
            <family val="2"/>
          </rPr>
          <t>BAJA ADRIAN ROCHA SVK</t>
        </r>
      </text>
    </comment>
    <comment ref="AD249" authorId="0" shapeId="0" xr:uid="{9175B4A9-9F98-4574-911A-47C7E10D5760}">
      <text>
        <r>
          <rPr>
            <b/>
            <sz val="9"/>
            <color indexed="81"/>
            <rFont val="Tahoma"/>
            <family val="2"/>
          </rPr>
          <t>BAJA ADRIAN ROCHA SVK</t>
        </r>
      </text>
    </comment>
    <comment ref="AD250" authorId="0" shapeId="0" xr:uid="{C8826587-CA1D-4F48-BE9E-85BD79C84D97}">
      <text>
        <r>
          <rPr>
            <b/>
            <sz val="9"/>
            <color indexed="81"/>
            <rFont val="Tahoma"/>
            <family val="2"/>
          </rPr>
          <t xml:space="preserve">BAJA 224 PIEZAS DIEGO ANGEL VAZQUEZ SVK 26-FEB-2020 </t>
        </r>
      </text>
    </comment>
    <comment ref="AD251" authorId="0" shapeId="0" xr:uid="{0920A3A5-2B42-421B-91F4-30B3F34E6389}">
      <text>
        <r>
          <rPr>
            <b/>
            <sz val="9"/>
            <color indexed="81"/>
            <rFont val="Tahoma"/>
            <family val="2"/>
          </rPr>
          <t xml:space="preserve">BAJA DE 150 PZ DIEGO ANGEL VAZQUEZ SVK 26FEB-2020 OT:7847812
</t>
        </r>
      </text>
    </comment>
    <comment ref="AD252" authorId="0" shapeId="0" xr:uid="{FE9D0B10-388C-4EEB-BE48-A0269C07E487}">
      <text>
        <r>
          <rPr>
            <b/>
            <sz val="9"/>
            <color indexed="81"/>
            <rFont val="Tahoma"/>
            <family val="2"/>
          </rPr>
          <t xml:space="preserve">BAJA DE 150 PZ DIEGO ANGEL VAZQUEZ SVK 26-FEB2020 OT:7847812
 </t>
        </r>
      </text>
    </comment>
    <comment ref="AD253" authorId="0" shapeId="0" xr:uid="{A68B5AF9-CC14-4348-B640-E0B53C5880E6}">
      <text>
        <r>
          <rPr>
            <b/>
            <sz val="9"/>
            <color indexed="81"/>
            <rFont val="Tahoma"/>
            <family val="2"/>
          </rPr>
          <t xml:space="preserve">BAJA DE 20 PZ DIEGO ANGEL VAZQUEZ SVK 26-FEB2020 OT:7847812
 </t>
        </r>
      </text>
    </comment>
    <comment ref="AD254" authorId="0" shapeId="0" xr:uid="{E8DBAB17-F955-4A8F-A102-CF11D02D5672}">
      <text>
        <r>
          <rPr>
            <b/>
            <sz val="9"/>
            <color indexed="81"/>
            <rFont val="Tahoma"/>
            <family val="2"/>
          </rPr>
          <t xml:space="preserve">BAJA DE 8 PZ DIEGO ANGEL VAZQUEZ SVK 26-FEB2020 OT:7847812
 </t>
        </r>
      </text>
    </comment>
    <comment ref="AD255" authorId="0" shapeId="0" xr:uid="{793240F4-52EA-43BF-809E-23461798047E}">
      <text>
        <r>
          <rPr>
            <b/>
            <sz val="9"/>
            <color indexed="81"/>
            <rFont val="Tahoma"/>
            <family val="2"/>
          </rPr>
          <t xml:space="preserve">BAJA DE 5 PZ DIEGO ANGEL VAZQUEZ SVK 26-FEB2020 OT:7847812
 </t>
        </r>
      </text>
    </comment>
    <comment ref="AD257" authorId="0" shapeId="0" xr:uid="{605241BC-CF42-4EF2-8950-2F546FFFEED3}">
      <text>
        <r>
          <rPr>
            <b/>
            <sz val="9"/>
            <color indexed="81"/>
            <rFont val="Tahoma"/>
            <family val="2"/>
          </rPr>
          <t xml:space="preserve">BAJA DE9 PZ DIEGO ANGEL VAZQUEZ SVK 26-FEB2020 OT:7847812
 </t>
        </r>
      </text>
    </comment>
    <comment ref="AD258" authorId="0" shapeId="0" xr:uid="{FE5ECDAF-565B-4C3C-937B-8445CE7747FB}">
      <text>
        <r>
          <rPr>
            <b/>
            <sz val="9"/>
            <color indexed="81"/>
            <rFont val="Tahoma"/>
            <family val="2"/>
          </rPr>
          <t xml:space="preserve">BAJA DE 5 PZ DIEGO ANGEL VAZQUEZ SVK 26-FEB2020 OT:7847812
 </t>
        </r>
      </text>
    </comment>
    <comment ref="AD259" authorId="0" shapeId="0" xr:uid="{88A882B5-D93A-4A1F-BBE9-2B9680606207}">
      <text>
        <r>
          <rPr>
            <b/>
            <sz val="9"/>
            <color indexed="81"/>
            <rFont val="Tahoma"/>
            <family val="2"/>
          </rPr>
          <t xml:space="preserve">BAJA DE 4 PZ DIEGO ANGEL VAZQUEZ SVK 26-FEB2020 OT:7847812
 </t>
        </r>
      </text>
    </comment>
    <comment ref="AD260" authorId="0" shapeId="0" xr:uid="{FE4AEE36-1F59-45FC-8C4C-EE774938BE9C}">
      <text>
        <r>
          <rPr>
            <b/>
            <sz val="9"/>
            <color indexed="81"/>
            <rFont val="Tahoma"/>
            <family val="2"/>
          </rPr>
          <t xml:space="preserve">BAJA DE 9  PZ DIEGO ANGEL VAZQUEZ SVK 26-FEB2020 OT:7847812
 </t>
        </r>
      </text>
    </comment>
    <comment ref="AD261" authorId="0" shapeId="0" xr:uid="{60B7AA07-3D1E-48C9-86DB-8E91EE8375D4}">
      <text>
        <r>
          <rPr>
            <b/>
            <sz val="9"/>
            <color indexed="81"/>
            <rFont val="Tahoma"/>
            <family val="2"/>
          </rPr>
          <t xml:space="preserve">BAJA DE 10 PZ DIEGO ANGEL VAZQUEZ SVK 26-FEB2020 OT:7847812
 </t>
        </r>
      </text>
    </comment>
    <comment ref="AD263" authorId="0" shapeId="0" xr:uid="{8D5D44AC-4401-4B6E-89D9-82CD934F36F9}">
      <text>
        <r>
          <rPr>
            <b/>
            <sz val="9"/>
            <color indexed="81"/>
            <rFont val="Tahoma"/>
            <family val="2"/>
          </rPr>
          <t xml:space="preserve">BAJA DE 8 PZ DIEGO ANGEL VAZQUEZ SVK 26-FEB2020 OT:7847812
 </t>
        </r>
      </text>
    </comment>
    <comment ref="AD264" authorId="0" shapeId="0" xr:uid="{C21E52A6-7DE4-410A-B40C-4CAD550DBCB7}">
      <text>
        <r>
          <rPr>
            <b/>
            <sz val="9"/>
            <color indexed="81"/>
            <rFont val="Tahoma"/>
            <family val="2"/>
          </rPr>
          <t xml:space="preserve">BAJA DE 8 PZ DIEGO ANGEL VAZQUEZ SVK 26-FEB2020 OT:7847812
 </t>
        </r>
      </text>
    </comment>
    <comment ref="AD265" authorId="0" shapeId="0" xr:uid="{0A9BC57B-D2C1-456C-8395-276C09F0F3FE}">
      <text>
        <r>
          <rPr>
            <b/>
            <sz val="9"/>
            <color indexed="81"/>
            <rFont val="Tahoma"/>
            <family val="2"/>
          </rPr>
          <t xml:space="preserve">BAJA DE 6 PZ DIEGO ANGEL VAZQUEZ SVK 26-FEB2020 OT:7847812
 </t>
        </r>
      </text>
    </comment>
    <comment ref="AD266" authorId="0" shapeId="0" xr:uid="{91301B2F-3D67-4FBF-8565-8A54BE9BE0AB}">
      <text>
        <r>
          <rPr>
            <b/>
            <sz val="9"/>
            <color indexed="81"/>
            <rFont val="Tahoma"/>
            <family val="2"/>
          </rPr>
          <t xml:space="preserve">BAJA DE 22 PZ DIEGO ANGEL VAZQUEZ SVK 26-FEB2020 OT:7847812
 </t>
        </r>
      </text>
    </comment>
    <comment ref="AD267" authorId="0" shapeId="0" xr:uid="{926B78F4-FF64-40A0-A404-40134F65B678}">
      <text>
        <r>
          <rPr>
            <b/>
            <sz val="9"/>
            <color indexed="81"/>
            <rFont val="Tahoma"/>
            <family val="2"/>
          </rPr>
          <t xml:space="preserve">BAJA DE 44 LITROS ALEJANDRO PADILLAS SVK </t>
        </r>
      </text>
    </comment>
    <comment ref="AD268" authorId="0" shapeId="0" xr:uid="{3DD022EE-C905-423F-9D94-1066CC873C51}">
      <text>
        <r>
          <rPr>
            <b/>
            <sz val="9"/>
            <color indexed="81"/>
            <rFont val="Tahoma"/>
            <family val="2"/>
          </rPr>
          <t>BAJA DE 1PZ ALEJANDRO PADILLA DE SVK</t>
        </r>
      </text>
    </comment>
    <comment ref="AD269" authorId="0" shapeId="0" xr:uid="{5B99D892-0859-4A58-AC03-FFBA658F0A78}">
      <text>
        <r>
          <rPr>
            <b/>
            <sz val="9"/>
            <color indexed="81"/>
            <rFont val="Tahoma"/>
            <family val="2"/>
          </rPr>
          <t>BAJA DE 2 PZ ALEJANDRO PADILLA DE SVK</t>
        </r>
      </text>
    </comment>
    <comment ref="AD270" authorId="0" shapeId="0" xr:uid="{5E961263-145F-4057-B0AD-30FFB54AA41E}">
      <text>
        <r>
          <rPr>
            <b/>
            <sz val="9"/>
            <color indexed="81"/>
            <rFont val="Tahoma"/>
            <family val="2"/>
          </rPr>
          <t xml:space="preserve">ESTAS 20 PZ LE LLEGARON A MARIO OLMOS DE FSS.
</t>
        </r>
      </text>
    </comment>
    <comment ref="AD271" authorId="0" shapeId="0" xr:uid="{F5ABB1A9-60BE-43B4-B9BA-BE1E1C37D8CB}">
      <text>
        <r>
          <rPr>
            <b/>
            <sz val="9"/>
            <color indexed="81"/>
            <rFont val="Tahoma"/>
            <family val="2"/>
          </rPr>
          <t xml:space="preserve">BAJA DE 1 PZ GUSTAVO COLORADO 04-MAR-2020 OT:7860356 </t>
        </r>
      </text>
    </comment>
    <comment ref="AD282" authorId="0" shapeId="0" xr:uid="{F0BA32EA-F6E8-468F-8A95-1167660FCC55}">
      <text>
        <r>
          <rPr>
            <b/>
            <sz val="9"/>
            <color indexed="81"/>
            <rFont val="Tahoma"/>
            <family val="2"/>
          </rPr>
          <t xml:space="preserve">BAJA EDUARDO POMPA 6-MAR-2020 0T:7553876
</t>
        </r>
      </text>
    </comment>
    <comment ref="AD283" authorId="0" shapeId="0" xr:uid="{023B80C7-CB67-4D40-AF7F-6584802793E9}">
      <text>
        <r>
          <rPr>
            <b/>
            <sz val="9"/>
            <color indexed="81"/>
            <rFont val="Tahoma"/>
            <family val="2"/>
          </rPr>
          <t>BAJA EDUARDO POMPA 6-MAR-2020 0T:7553876</t>
        </r>
      </text>
    </comment>
    <comment ref="AD284" authorId="0" shapeId="0" xr:uid="{ADA36C58-B342-40AA-95A9-C10EA203F973}">
      <text>
        <r>
          <rPr>
            <b/>
            <sz val="9"/>
            <color indexed="81"/>
            <rFont val="Tahoma"/>
            <family val="2"/>
          </rPr>
          <t>BAJA EDUARDO POMPA 6-MAR-2020 0T:7553876</t>
        </r>
      </text>
    </comment>
    <comment ref="AD290" authorId="0" shapeId="0" xr:uid="{1B1C21C4-A736-4812-9935-20C317D352BE}">
      <text>
        <r>
          <rPr>
            <b/>
            <sz val="9"/>
            <color indexed="81"/>
            <rFont val="Tahoma"/>
            <family val="2"/>
          </rPr>
          <t xml:space="preserve">BAJA DE 10 PZ SAHYLY GONZALEZ MANPOWER OT:7851145
</t>
        </r>
      </text>
    </comment>
    <comment ref="AD298" authorId="0" shapeId="0" xr:uid="{A1FA9D7C-F737-4C95-82A8-360A8B8C1593}">
      <text>
        <r>
          <rPr>
            <b/>
            <sz val="9"/>
            <color indexed="81"/>
            <rFont val="Tahoma"/>
            <family val="2"/>
          </rPr>
          <t>BAJA 400 PZ EDUARDO POMPA TINOCO SVK</t>
        </r>
      </text>
    </comment>
    <comment ref="AD299" authorId="0" shapeId="0" xr:uid="{2A8FFC69-9BA9-4E05-B3CA-0703D05BDF94}">
      <text>
        <r>
          <rPr>
            <b/>
            <sz val="9"/>
            <color indexed="81"/>
            <rFont val="Tahoma"/>
            <family val="2"/>
          </rPr>
          <t xml:space="preserve">SACARON SIN VALE DE SALIDA 
</t>
        </r>
      </text>
    </comment>
    <comment ref="AD350" authorId="0" shapeId="0" xr:uid="{5385E18B-E7D9-43C0-9C66-3ECB62EE1B36}">
      <text>
        <r>
          <rPr>
            <b/>
            <sz val="9"/>
            <color indexed="81"/>
            <rFont val="Tahoma"/>
            <family val="2"/>
          </rPr>
          <t xml:space="preserve">BAJA DE 2 PZ MARIO DAVILA OT:7813714 
</t>
        </r>
      </text>
    </comment>
    <comment ref="AD351" authorId="0" shapeId="0" xr:uid="{8B6C9B4D-66E1-4317-BC43-9E44AAC94BE5}">
      <text>
        <r>
          <rPr>
            <b/>
            <sz val="9"/>
            <color indexed="81"/>
            <rFont val="Tahoma"/>
            <family val="2"/>
          </rPr>
          <t xml:space="preserve">BAJA DE 1 PZ VICTOR PEREZ DUPONT  13-ABR-2020
</t>
        </r>
      </text>
    </comment>
    <comment ref="AD374" authorId="0" shapeId="0" xr:uid="{D3930B26-8427-4449-8F34-AF40235E38CC}">
      <text>
        <r>
          <rPr>
            <b/>
            <sz val="9"/>
            <color indexed="81"/>
            <rFont val="Tahoma"/>
            <family val="2"/>
          </rPr>
          <t>BAJA ALFREDO VAZQUEZ MYSSTAC OT:7848252/7848251</t>
        </r>
      </text>
    </comment>
    <comment ref="AD382" authorId="0" shapeId="0" xr:uid="{A9AECC30-42EA-4253-9B86-70E9DEFB0DDF}">
      <text>
        <r>
          <rPr>
            <b/>
            <sz val="9"/>
            <color indexed="81"/>
            <rFont val="Tahoma"/>
            <family val="2"/>
          </rPr>
          <t xml:space="preserve">BAJA DE 2 PZ FRNACISCO OROZCO DUPONT 27-02-2020
7866027
</t>
        </r>
      </text>
    </comment>
    <comment ref="AD452" authorId="0" shapeId="0" xr:uid="{B866C0F5-21CD-4AC7-8F91-F50C9439901C}">
      <text>
        <r>
          <rPr>
            <b/>
            <sz val="9"/>
            <color indexed="81"/>
            <rFont val="Tahoma"/>
            <family val="2"/>
          </rPr>
          <t xml:space="preserve">BAJA 0SCAR ALVAREZ 08-ENE-2020    OT: 7913041
</t>
        </r>
      </text>
    </comment>
    <comment ref="AD453" authorId="0" shapeId="0" xr:uid="{6E06C029-A06A-4E0B-9E7A-983225951DC8}">
      <text>
        <r>
          <rPr>
            <b/>
            <sz val="9"/>
            <color indexed="81"/>
            <rFont val="Tahoma"/>
            <family val="2"/>
          </rPr>
          <t>BAJA DE 10 PZ LUIS HUMBERTO LOPEZ 05-FEB-2020 OT:7794353</t>
        </r>
      </text>
    </comment>
    <comment ref="AD459" authorId="0" shapeId="0" xr:uid="{BF4181EF-9E42-48CE-9BD6-5E79C6DDB665}">
      <text>
        <r>
          <rPr>
            <b/>
            <sz val="9"/>
            <color indexed="81"/>
            <rFont val="Tahoma"/>
            <family val="2"/>
          </rPr>
          <t xml:space="preserve">BAJA JUAN CARLOS VAZQUEZ FSS 21/ENE/2020 OT: 7815413
</t>
        </r>
      </text>
    </comment>
    <comment ref="AD506" authorId="0" shapeId="0" xr:uid="{014A9755-FD0E-41AD-B58A-D917E71B96D8}">
      <text>
        <r>
          <rPr>
            <b/>
            <sz val="9"/>
            <color indexed="81"/>
            <rFont val="Tahoma"/>
            <family val="2"/>
          </rPr>
          <t xml:space="preserve">BAJA ABRAHAM MUÑOZ OT:7845371
</t>
        </r>
      </text>
    </comment>
    <comment ref="AD513" authorId="0" shapeId="0" xr:uid="{CBB89001-4A06-4B79-8289-B5CFD5B700A9}">
      <text>
        <r>
          <rPr>
            <b/>
            <sz val="9"/>
            <color indexed="81"/>
            <rFont val="Tahoma"/>
            <family val="2"/>
          </rPr>
          <t>BAJA GUSTAVO COLORADO OT:7456034</t>
        </r>
      </text>
    </comment>
    <comment ref="AD552" authorId="0" shapeId="0" xr:uid="{1DD59EC4-984A-4C4D-8487-2F7F6C139576}">
      <text>
        <r>
          <rPr>
            <b/>
            <sz val="9"/>
            <color indexed="81"/>
            <rFont val="Tahoma"/>
            <family val="2"/>
          </rPr>
          <t xml:space="preserve">BAJA DE 1 PZ FRANCISCO OROZCO OT:7827665
</t>
        </r>
      </text>
    </comment>
    <comment ref="AD555" authorId="0" shapeId="0" xr:uid="{E54359D3-29C2-441F-B247-7AC956D90E35}">
      <text>
        <r>
          <rPr>
            <b/>
            <sz val="9"/>
            <color indexed="81"/>
            <rFont val="Tahoma"/>
            <family val="2"/>
          </rPr>
          <t>BAJA 4 PZ ALFREDO VAZQUEZ MYSSTAC 03-ABR-2020 OT:7848252/7848251</t>
        </r>
      </text>
    </comment>
    <comment ref="AD560" authorId="0" shapeId="0" xr:uid="{A6C2F47F-E695-4D2D-AEDD-A48F937AAC05}">
      <text>
        <r>
          <rPr>
            <b/>
            <sz val="9"/>
            <color indexed="81"/>
            <rFont val="Tahoma"/>
            <family val="2"/>
          </rPr>
          <t xml:space="preserve">BAJA DE 3 PZ DANIEL GOMEZ CHINA
</t>
        </r>
      </text>
    </comment>
    <comment ref="AD561" authorId="0" shapeId="0" xr:uid="{BE7FF096-26C4-4D94-8D53-7D846BBC8231}">
      <text>
        <r>
          <rPr>
            <b/>
            <sz val="9"/>
            <color indexed="81"/>
            <rFont val="Tahoma"/>
            <family val="2"/>
          </rPr>
          <t>BAJA DE 3PZ ANGEL MENDOZA DUPONT 10-FEB-19 OT:7845370</t>
        </r>
      </text>
    </comment>
    <comment ref="AD570" authorId="0" shapeId="0" xr:uid="{9F7E266E-9BFA-4FDE-9F31-7DC65FCC667B}">
      <text>
        <r>
          <rPr>
            <b/>
            <sz val="9"/>
            <color indexed="81"/>
            <rFont val="Tahoma"/>
            <family val="2"/>
          </rPr>
          <t>TOMO 40 LT EDGAR ALVAREZ DE ERIGARELI 20-FEB-2020  
BAJA DE 40 LT RAFAEL LOPEZ BARRETO DUPONT</t>
        </r>
      </text>
    </comment>
    <comment ref="AD573" authorId="0" shapeId="0" xr:uid="{AD7A0A09-BDDE-44D9-A80C-46186330EB2F}">
      <text>
        <r>
          <rPr>
            <b/>
            <sz val="9"/>
            <color indexed="81"/>
            <rFont val="Tahoma"/>
            <family val="2"/>
          </rPr>
          <t>BAJA DE 4 PZ GUSTAVO COLORADO</t>
        </r>
      </text>
    </comment>
    <comment ref="AD574" authorId="0" shapeId="0" xr:uid="{81071968-BBC3-4627-AEF0-A9C75E82A92F}">
      <text>
        <r>
          <rPr>
            <sz val="9"/>
            <color indexed="81"/>
            <rFont val="Tahoma"/>
            <family val="2"/>
          </rPr>
          <t xml:space="preserve">BAJA 2PZ MARIO GARCIA SVK
O7-FEB-2020 OT:7827496 </t>
        </r>
      </text>
    </comment>
    <comment ref="AD576" authorId="0" shapeId="0" xr:uid="{8DA86D58-546F-4F5A-BEA9-B7C4D9DFB907}">
      <text>
        <r>
          <rPr>
            <b/>
            <sz val="9"/>
            <color indexed="81"/>
            <rFont val="Tahoma"/>
            <family val="2"/>
          </rPr>
          <t xml:space="preserve">BAJA JORGE JAITAN DUPONT 14-FEB-20
</t>
        </r>
      </text>
    </comment>
    <comment ref="AD582" authorId="0" shapeId="0" xr:uid="{13660453-BB65-409C-A9D6-34F59FC01FA4}">
      <text>
        <r>
          <rPr>
            <b/>
            <sz val="9"/>
            <color indexed="81"/>
            <rFont val="Tahoma"/>
            <family val="2"/>
          </rPr>
          <t>BAJA DE 2 PZ FRANCISCO OROZCO</t>
        </r>
      </text>
    </comment>
    <comment ref="AD583" authorId="0" shapeId="0" xr:uid="{37A6E531-D6FC-45A6-AEA9-D5EC3EFF5729}">
      <text>
        <r>
          <rPr>
            <b/>
            <sz val="9"/>
            <color indexed="81"/>
            <rFont val="Tahoma"/>
            <family val="2"/>
          </rPr>
          <t xml:space="preserve">BAJA DE 2 PZ FRANCISCO OROZCO
</t>
        </r>
      </text>
    </comment>
    <comment ref="AD588" authorId="0" shapeId="0" xr:uid="{E2C1E3F2-608C-4605-81AD-E832D599473C}">
      <text>
        <r>
          <rPr>
            <b/>
            <sz val="9"/>
            <color indexed="81"/>
            <rFont val="Tahoma"/>
            <family val="2"/>
          </rPr>
          <t xml:space="preserve">BAJA DE 3 PZ SANTIAGO CHEVEZ FSS
</t>
        </r>
      </text>
    </comment>
    <comment ref="AD590" authorId="0" shapeId="0" xr:uid="{AB50423A-50A4-48AD-A168-90E4136BA3BC}">
      <text>
        <r>
          <rPr>
            <b/>
            <sz val="9"/>
            <color indexed="81"/>
            <rFont val="Tahoma"/>
            <family val="2"/>
          </rPr>
          <t xml:space="preserve">SE ENTREGO A VICENTE ESCOBAR DE RYASSA </t>
        </r>
      </text>
    </comment>
    <comment ref="AD591" authorId="0" shapeId="0" xr:uid="{804AAA93-2C85-438C-850A-E527A84C7FB6}">
      <text>
        <r>
          <rPr>
            <b/>
            <sz val="9"/>
            <color indexed="81"/>
            <rFont val="Tahoma"/>
            <family val="2"/>
          </rPr>
          <t xml:space="preserve">BAJA JORGE GAYTAN DUPONT 28-02-20 OT: 7796276
</t>
        </r>
      </text>
    </comment>
    <comment ref="AD598" authorId="0" shapeId="0" xr:uid="{B307925B-FC40-4585-91D6-FE81B03CF867}">
      <text>
        <r>
          <rPr>
            <b/>
            <sz val="9"/>
            <color indexed="81"/>
            <rFont val="Tahoma"/>
            <family val="2"/>
          </rPr>
          <t>BAJA DE 1 PZ SANTIAGO CHEVEZ FSS</t>
        </r>
      </text>
    </comment>
    <comment ref="AD599" authorId="0" shapeId="0" xr:uid="{E01E0E41-7758-4950-A4EF-E7E499EEC45E}">
      <text>
        <r>
          <rPr>
            <b/>
            <sz val="9"/>
            <color indexed="81"/>
            <rFont val="Tahoma"/>
            <family val="2"/>
          </rPr>
          <t>BAJA DE 1 PZ SANTIAGO CHEVEZ FSS</t>
        </r>
      </text>
    </comment>
    <comment ref="AD600" authorId="0" shapeId="0" xr:uid="{F5DDC808-5062-4BF4-940D-CCD4643C9341}">
      <text>
        <r>
          <rPr>
            <b/>
            <sz val="9"/>
            <color indexed="81"/>
            <rFont val="Tahoma"/>
            <family val="2"/>
          </rPr>
          <t>BAJA DE 1 PZ SANTIAGO CHEVEZ FSS</t>
        </r>
      </text>
    </comment>
    <comment ref="AD601" authorId="0" shapeId="0" xr:uid="{D231E315-48A3-4019-9EB2-DCB15A34136A}">
      <text>
        <r>
          <rPr>
            <b/>
            <sz val="9"/>
            <color indexed="81"/>
            <rFont val="Tahoma"/>
            <family val="2"/>
          </rPr>
          <t>BAJA DE 1 PZ SANTIAGO CHEVEZ FSS</t>
        </r>
      </text>
    </comment>
    <comment ref="AD605" authorId="0" shapeId="0" xr:uid="{C4C78E4A-C53D-4675-A7B2-D83F9EE5C3D3}">
      <text>
        <r>
          <rPr>
            <b/>
            <sz val="9"/>
            <color indexed="81"/>
            <rFont val="Tahoma"/>
            <family val="2"/>
          </rPr>
          <t>BAJA DE 2 PZ DANIEL GOMEZ CHINA DUPON OT:7880312</t>
        </r>
      </text>
    </comment>
    <comment ref="AD608" authorId="0" shapeId="0" xr:uid="{53402964-02D6-49FA-BB1D-2C33B0BADD09}">
      <text>
        <r>
          <rPr>
            <b/>
            <sz val="9"/>
            <color indexed="81"/>
            <rFont val="Tahoma"/>
            <family val="2"/>
          </rPr>
          <t>BAJA FELIPE HERNANDEZ DUPNT 23-MAR-2020 OT:784543</t>
        </r>
      </text>
    </comment>
    <comment ref="AD636" authorId="0" shapeId="0" xr:uid="{8E01281C-7E0C-4E11-8AF8-0E31D6F77F63}">
      <text>
        <r>
          <rPr>
            <b/>
            <sz val="9"/>
            <color indexed="81"/>
            <rFont val="Tahoma"/>
            <family val="2"/>
          </rPr>
          <t>BAJA DE 20PZ DE APORTE MARIO DAVILA DUPONT 06-FEB-2020 OT:7858859</t>
        </r>
      </text>
    </comment>
    <comment ref="AD649" authorId="0" shapeId="0" xr:uid="{5CA5FF24-AFB1-479D-AE97-EFA73D79EF2C}">
      <text>
        <r>
          <rPr>
            <sz val="9"/>
            <color indexed="81"/>
            <rFont val="Tahoma"/>
            <family val="2"/>
          </rPr>
          <t>ABRAHAM MUÑOZ  TOMO  UN KIT DE JUNTAS 8418-1265-140 09/ENE/2020
 NICOLAS FLORES TOMO  UN KIT DE JUNTAS 8418-1265-140 15/ENE/2020</t>
        </r>
      </text>
    </comment>
    <comment ref="AD656" authorId="0" shapeId="0" xr:uid="{E8116ECC-2FC0-4A06-95AD-B71E88D30750}">
      <text>
        <r>
          <rPr>
            <b/>
            <sz val="9"/>
            <color indexed="81"/>
            <rFont val="Tahoma"/>
            <family val="2"/>
          </rPr>
          <t>BAJA 2 PZ MARIO ALCALA FSS 31/DIC/19 OT:7803767</t>
        </r>
      </text>
    </comment>
    <comment ref="AD675" authorId="0" shapeId="0" xr:uid="{AA41B7C6-3C71-424C-8A74-8D6F8F25D79B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676" authorId="0" shapeId="0" xr:uid="{5712BD93-96DB-4DCF-B894-A832F389FB2E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677" authorId="0" shapeId="0" xr:uid="{9105D610-EC1D-4348-B8DB-31F8364B5444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678" authorId="0" shapeId="0" xr:uid="{B9AFDDC9-82D0-4571-BA68-852631FDAC25}">
      <text>
        <r>
          <rPr>
            <b/>
            <sz val="9"/>
            <color indexed="81"/>
            <rFont val="Tahoma"/>
            <family val="2"/>
          </rPr>
          <t xml:space="preserve">BAJA NORBERTO PADILLA OT:7825376
</t>
        </r>
      </text>
    </comment>
    <comment ref="AD679" authorId="0" shapeId="0" xr:uid="{C876B9FB-5706-44BB-BFEC-7A790AD5D0CA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680" authorId="0" shapeId="0" xr:uid="{0B61A701-ECD5-4580-BFDA-9EE7FDFEFA46}">
      <text>
        <r>
          <rPr>
            <b/>
            <sz val="9"/>
            <color indexed="81"/>
            <rFont val="Tahoma"/>
            <family val="2"/>
          </rPr>
          <t xml:space="preserve">BAJA NORBERTO PADILLA OT:7825376
</t>
        </r>
      </text>
    </comment>
    <comment ref="AD681" authorId="0" shapeId="0" xr:uid="{CFFEB37F-C192-4CD4-9352-DDB634E45ED2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692" authorId="0" shapeId="0" xr:uid="{BFC2E17B-BF45-4404-8064-BD674EAA175A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728" authorId="0" shapeId="0" xr:uid="{F8C1DFDE-BE38-4315-8434-CEFE59771FD7}">
      <text>
        <r>
          <rPr>
            <b/>
            <sz val="9"/>
            <color indexed="81"/>
            <rFont val="Tahoma"/>
            <family val="2"/>
          </rPr>
          <t>BAJA JULIO MATIAS AGUILAR DUPONT 05-DIC-19 OT:7692762</t>
        </r>
      </text>
    </comment>
    <comment ref="AD730" authorId="0" shapeId="0" xr:uid="{B98BFDBF-3D4E-4568-A416-C4D71359A6E6}">
      <text>
        <r>
          <rPr>
            <b/>
            <sz val="9"/>
            <color indexed="81"/>
            <rFont val="Tahoma"/>
            <family val="2"/>
          </rPr>
          <t xml:space="preserve">TOMO UNA PIEZA JUAN CARLOS ZEPEDA DE MYSSTAC DIRECTAMENTE DE ALMACEN
</t>
        </r>
      </text>
    </comment>
    <comment ref="AD736" authorId="0" shapeId="0" xr:uid="{AB806DBE-94D1-4400-A6EF-1DEC09225130}">
      <text>
        <r>
          <rPr>
            <b/>
            <sz val="9"/>
            <color indexed="81"/>
            <rFont val="Tahoma"/>
            <family val="2"/>
          </rPr>
          <t>BAJA 1 PZ LEONARDO DANIEL GARCIA ATLAS COPCO 16-DIC-19 OT:7783812</t>
        </r>
      </text>
    </comment>
    <comment ref="AD737" authorId="0" shapeId="0" xr:uid="{6D4A5C21-CF45-4D4D-BD80-F62CDC20A122}">
      <text>
        <r>
          <rPr>
            <b/>
            <sz val="9"/>
            <color indexed="81"/>
            <rFont val="Tahoma"/>
            <family val="2"/>
          </rPr>
          <t>BAJA DE 1 PZ GUSTAVO COLORADO SVK 23/DIC/19 OT:7837398
BAJA DE 1 PZ ADRIAN ROCHA SVK 26-DIC-19 OT: 7791298</t>
        </r>
      </text>
    </comment>
    <comment ref="AD766" authorId="0" shapeId="0" xr:uid="{9D4449F4-36CB-4A38-A21D-6C67D8C587DE}">
      <text>
        <r>
          <rPr>
            <b/>
            <sz val="9"/>
            <color indexed="81"/>
            <rFont val="Tahoma"/>
            <family val="2"/>
          </rPr>
          <t xml:space="preserve">BAJA DE 1 PZ ABRAHAM MUÑOS DUPONT 06FEB2020 OT:735972
</t>
        </r>
      </text>
    </comment>
    <comment ref="AE766" authorId="0" shapeId="0" xr:uid="{4D4EEEEF-D328-4776-B13E-E4B794BFF0B8}">
      <text>
        <r>
          <rPr>
            <b/>
            <sz val="9"/>
            <color indexed="81"/>
            <rFont val="Tahoma"/>
            <family val="2"/>
          </rPr>
          <t xml:space="preserve">BAJA DE 1 PZ ABRAHAM MUÑOS DUPONT 06FEB2020 OT:735972
</t>
        </r>
      </text>
    </comment>
    <comment ref="AD769" authorId="0" shapeId="0" xr:uid="{C0FA8A17-E131-440A-A964-6CCEAE788482}">
      <text>
        <r>
          <rPr>
            <b/>
            <sz val="9"/>
            <color indexed="81"/>
            <rFont val="Tahoma"/>
            <family val="2"/>
          </rPr>
          <t xml:space="preserve">BAJA 1 PZ JORGE SEGURA SETESEG 04-NOV-19  0T:7770440
</t>
        </r>
      </text>
    </comment>
    <comment ref="AD770" authorId="0" shapeId="0" xr:uid="{85860C52-BF32-41C8-84D9-9D01D9D85D36}">
      <text>
        <r>
          <rPr>
            <b/>
            <sz val="9"/>
            <color indexed="81"/>
            <rFont val="Tahoma"/>
            <family val="2"/>
          </rPr>
          <t xml:space="preserve">BAJA DANIEL GOMEZ CHINA DUPONT 10-MAR-2020 OT:7865966
</t>
        </r>
      </text>
    </comment>
    <comment ref="AD771" authorId="0" shapeId="0" xr:uid="{87CCE535-BCE5-4B72-8D24-D96AFCF68E49}">
      <text>
        <r>
          <rPr>
            <b/>
            <sz val="9"/>
            <color indexed="81"/>
            <rFont val="Tahoma"/>
            <family val="2"/>
          </rPr>
          <t xml:space="preserve">BAJA DANIEL VAZQUEZ LARA DUPONT OT:7720726 </t>
        </r>
      </text>
    </comment>
    <comment ref="AD775" authorId="0" shapeId="0" xr:uid="{9A0E03EA-FED0-4961-82B7-D1CEBDC2EAB9}">
      <text>
        <r>
          <rPr>
            <b/>
            <sz val="9"/>
            <color indexed="81"/>
            <rFont val="Tahoma"/>
            <family val="2"/>
          </rPr>
          <t>BAJA ADRIAN ROCHA DUPONT 03-ABR-2020</t>
        </r>
      </text>
    </comment>
    <comment ref="AD780" authorId="0" shapeId="0" xr:uid="{41441BF1-F1BF-4614-9F3E-D55E72885CF8}">
      <text>
        <r>
          <rPr>
            <b/>
            <sz val="9"/>
            <color indexed="81"/>
            <rFont val="Tahoma"/>
            <family val="2"/>
          </rPr>
          <t>BAJA PORFIRIO SILVA DUPONT OT:7799163 2-ABR-2020</t>
        </r>
      </text>
    </comment>
    <comment ref="AD782" authorId="0" shapeId="0" xr:uid="{E265F8A4-EEB4-42EF-AE95-012C09F9588E}">
      <text>
        <r>
          <rPr>
            <b/>
            <sz val="9"/>
            <color indexed="81"/>
            <rFont val="Tahoma"/>
            <family val="2"/>
          </rPr>
          <t>BAJA ABRAHAM 6-DIC-19 MUÑOS OT:7774067</t>
        </r>
      </text>
    </comment>
    <comment ref="AD783" authorId="0" shapeId="0" xr:uid="{481E2A62-73F4-41D0-A528-F030A24954B6}">
      <text>
        <r>
          <rPr>
            <b/>
            <sz val="9"/>
            <color indexed="81"/>
            <rFont val="Tahoma"/>
            <family val="2"/>
          </rPr>
          <t>BAJA FRANCISCO OROZCO DUPONT 17-MAR-2020</t>
        </r>
      </text>
    </comment>
    <comment ref="AD784" authorId="0" shapeId="0" xr:uid="{DFDA658C-9611-4958-BB67-2F5A0CCA9BDB}">
      <text>
        <r>
          <rPr>
            <b/>
            <sz val="9"/>
            <color indexed="81"/>
            <rFont val="Tahoma"/>
            <family val="2"/>
          </rPr>
          <t>BAJA MARLENE HERNANDEZ VAZQUEZ 05-FEB-19 OT:7853421</t>
        </r>
      </text>
    </comment>
    <comment ref="AD786" authorId="0" shapeId="0" xr:uid="{10DC9D07-A641-4A3C-A467-E47B4F8B8910}">
      <text>
        <r>
          <rPr>
            <b/>
            <sz val="9"/>
            <color indexed="81"/>
            <rFont val="Tahoma"/>
            <family val="2"/>
          </rPr>
          <t>BAJA DE 1 PZ JUAN LUIS MARTINEZ</t>
        </r>
      </text>
    </comment>
    <comment ref="AD787" authorId="0" shapeId="0" xr:uid="{2B54E2C0-5A37-4FAD-A0E8-301F5659AC76}">
      <text>
        <r>
          <rPr>
            <b/>
            <sz val="9"/>
            <color indexed="81"/>
            <rFont val="Tahoma"/>
            <family val="2"/>
          </rPr>
          <t>AJA DE 1 PZ JUAN LUIS MARTINEZ</t>
        </r>
      </text>
    </comment>
    <comment ref="AD788" authorId="0" shapeId="0" xr:uid="{69CF4F15-4E83-434D-B86C-2688FF0B1419}">
      <text>
        <r>
          <rPr>
            <b/>
            <sz val="9"/>
            <color indexed="81"/>
            <rFont val="Tahoma"/>
            <family val="2"/>
          </rPr>
          <t>AJA DE 1 PZ JUAN LUIS MARTINEZ</t>
        </r>
      </text>
    </comment>
    <comment ref="AD789" authorId="0" shapeId="0" xr:uid="{8862407D-96F6-423D-94C7-6167E3D2D7A3}">
      <text>
        <r>
          <rPr>
            <b/>
            <sz val="9"/>
            <color indexed="81"/>
            <rFont val="Tahoma"/>
            <family val="2"/>
          </rPr>
          <t>AJA DE 1 PZ JUAN LUIS MARTINEZ</t>
        </r>
      </text>
    </comment>
    <comment ref="AD824" authorId="0" shapeId="0" xr:uid="{68C3BE54-60EE-47F9-8ED9-576D02B823D2}">
      <text>
        <r>
          <rPr>
            <b/>
            <sz val="9"/>
            <color indexed="81"/>
            <rFont val="Tahoma"/>
            <family val="2"/>
          </rPr>
          <t>BAJA FELIPE HERNANDEZ DUPONT 13-ENE-19 SE TOMO DE OC:4501724670</t>
        </r>
      </text>
    </comment>
    <comment ref="AD827" authorId="0" shapeId="0" xr:uid="{6B1BF9DC-CD46-49B8-A32E-5ABCCE2BE0B4}">
      <text>
        <r>
          <rPr>
            <b/>
            <sz val="9"/>
            <color indexed="81"/>
            <rFont val="Tahoma"/>
            <family val="2"/>
          </rPr>
          <t>BAJA FELIPE HERNANDES DUPONT 13/ENE/12020 OT:7847669</t>
        </r>
      </text>
    </comment>
    <comment ref="AD828" authorId="0" shapeId="0" xr:uid="{E1CED584-293E-4516-8247-540447DD310B}">
      <text>
        <r>
          <rPr>
            <b/>
            <sz val="9"/>
            <color indexed="81"/>
            <rFont val="Tahoma"/>
            <family val="2"/>
          </rPr>
          <t xml:space="preserve">BAJA 1 PZ FELIPE HERNANDEZ DUPONT
</t>
        </r>
      </text>
    </comment>
    <comment ref="AD830" authorId="0" shapeId="0" xr:uid="{7484FD80-27F4-4389-9A47-2E36F2B47377}">
      <text>
        <r>
          <rPr>
            <b/>
            <sz val="9"/>
            <color indexed="81"/>
            <rFont val="Tahoma"/>
            <family val="2"/>
          </rPr>
          <t>BAJA FELIPE HERNANDEZ DUPONT 13/ENE/2020 OT:7847669</t>
        </r>
      </text>
    </comment>
    <comment ref="AD833" authorId="0" shapeId="0" xr:uid="{A50BA620-96D9-4303-A3BB-4524FE80621F}">
      <text>
        <r>
          <rPr>
            <b/>
            <sz val="9"/>
            <color indexed="81"/>
            <rFont val="Tahoma"/>
            <family val="2"/>
          </rPr>
          <t xml:space="preserve">BAJA FRANCISCO OROZCO DUPONT
</t>
        </r>
      </text>
    </comment>
    <comment ref="AD850" authorId="0" shapeId="0" xr:uid="{CA0F6ACC-2939-4730-9B8F-EB98FC049750}">
      <text>
        <r>
          <rPr>
            <b/>
            <sz val="9"/>
            <color indexed="81"/>
            <rFont val="Tahoma"/>
            <family val="2"/>
          </rPr>
          <t xml:space="preserve">BAJA DE 6 PZ RUBEN MARTINEZ AREI 
BAJA DE 5 PZ RUBEN MARTINEZ AREI 23-MAR-20 OT:7858192
</t>
        </r>
      </text>
    </comment>
    <comment ref="AD889" authorId="0" shapeId="0" xr:uid="{EAAA72A7-243A-42AF-9542-FD61BCF0D11F}">
      <text>
        <r>
          <rPr>
            <b/>
            <sz val="9"/>
            <color indexed="81"/>
            <rFont val="Tahoma"/>
            <family val="2"/>
          </rPr>
          <t xml:space="preserve">BAJA NICOLAS FLORES 2-MAR-2020 OT:7859889
</t>
        </r>
      </text>
    </comment>
    <comment ref="AD932" authorId="0" shapeId="0" xr:uid="{87A185A1-B754-40D6-AE03-9106645731F0}">
      <text>
        <r>
          <rPr>
            <sz val="9"/>
            <color indexed="81"/>
            <rFont val="Tahoma"/>
            <family val="2"/>
          </rPr>
          <t>BAJA 4PZ RAYMUNDO PACHECO DUPONT 27-NOV-19 OT:7815412  BAJA DE 9 PZ SANTIAGO CHEVEZ FSS</t>
        </r>
      </text>
    </comment>
    <comment ref="AD933" authorId="0" shapeId="0" xr:uid="{3E85783B-AF57-4976-9FAD-DEF1F106E00D}">
      <text>
        <r>
          <rPr>
            <b/>
            <sz val="9"/>
            <color indexed="81"/>
            <rFont val="Tahoma"/>
            <family val="2"/>
          </rPr>
          <t>BAJA GUSTAVO SANCHEZ FSS 20-FEB-2020 OT:7863170</t>
        </r>
      </text>
    </comment>
    <comment ref="AD935" authorId="0" shapeId="0" xr:uid="{03C1151F-25B8-4BE7-8ABB-8F130F84DEA6}">
      <text>
        <r>
          <rPr>
            <b/>
            <sz val="9"/>
            <color indexed="81"/>
            <rFont val="Tahoma"/>
            <family val="2"/>
          </rPr>
          <t>BAJA GUSTAVO SANCHEZ FSS 20-FEB-2020 OT:7863170</t>
        </r>
      </text>
    </comment>
    <comment ref="AD953" authorId="0" shapeId="0" xr:uid="{2AD8F08C-3592-43CB-B30C-B6F35F40468C}">
      <text>
        <r>
          <rPr>
            <b/>
            <sz val="9"/>
            <color indexed="81"/>
            <rFont val="Tahoma"/>
            <family val="2"/>
          </rPr>
          <t xml:space="preserve">BAJA NICOLAS FRLORES DUPONT 24-FEB-2020 </t>
        </r>
      </text>
    </comment>
    <comment ref="AD957" authorId="0" shapeId="0" xr:uid="{99E4BC31-CE04-41C7-BC55-AB767D38EBB9}">
      <text>
        <r>
          <rPr>
            <b/>
            <sz val="9"/>
            <color indexed="81"/>
            <rFont val="Tahoma"/>
            <family val="2"/>
          </rPr>
          <t xml:space="preserve">BAJA NICOLAS FRLORES DUPONT 24-FEB-2020 </t>
        </r>
      </text>
    </comment>
    <comment ref="AD960" authorId="0" shapeId="0" xr:uid="{C03B5897-EAFE-4A3F-8F16-81D7727F4F07}">
      <text>
        <r>
          <rPr>
            <sz val="9"/>
            <color indexed="81"/>
            <rFont val="Tahoma"/>
            <family val="2"/>
          </rPr>
          <t>BAJA RAYMUNDO PACHECO DUPONT 23/ENE/2020 OT:773674O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D961" authorId="0" shapeId="0" xr:uid="{3C2219BF-51EC-44A2-BC0B-78E089ED0A33}">
      <text>
        <r>
          <rPr>
            <sz val="9"/>
            <color indexed="81"/>
            <rFont val="Tahoma"/>
            <family val="2"/>
          </rPr>
          <t xml:space="preserve">
BAJA RAYMUNDO PACHECO DUPONT 23/ENE/2020 OT:773674O</t>
        </r>
      </text>
    </comment>
    <comment ref="AD962" authorId="0" shapeId="0" xr:uid="{B5C1EA51-1FEB-4BE0-976E-A27B879CC50C}">
      <text>
        <r>
          <rPr>
            <sz val="9"/>
            <color indexed="81"/>
            <rFont val="Tahoma"/>
            <family val="2"/>
          </rPr>
          <t>BAJA RAYMUNDO PACHECO OT: 7831380</t>
        </r>
      </text>
    </comment>
    <comment ref="AD973" authorId="0" shapeId="0" xr:uid="{6D8189FE-9202-419E-8EB8-89BA9C0811FB}">
      <text>
        <r>
          <rPr>
            <b/>
            <sz val="9"/>
            <color indexed="81"/>
            <rFont val="Tahoma"/>
            <family val="2"/>
          </rPr>
          <t>BAJA NICOLAS FLORES DUPONT 29-FEB-19</t>
        </r>
      </text>
    </comment>
    <comment ref="AD974" authorId="0" shapeId="0" xr:uid="{55E1659F-ADBF-4AE7-8207-1389F2A32FD4}">
      <text>
        <r>
          <rPr>
            <b/>
            <sz val="9"/>
            <color indexed="81"/>
            <rFont val="Tahoma"/>
            <family val="2"/>
          </rPr>
          <t xml:space="preserve">BAJA 1 PZ NICOLAS FLORES DUPONT 03-MAR-19
</t>
        </r>
      </text>
    </comment>
    <comment ref="AD982" authorId="0" shapeId="0" xr:uid="{751E8801-8EE3-4718-A6E9-ACCCA6EDE81B}">
      <text>
        <r>
          <rPr>
            <b/>
            <sz val="9"/>
            <color indexed="81"/>
            <rFont val="Tahoma"/>
            <family val="2"/>
          </rPr>
          <t>BAJA ADRIAN OCHOA MANPOWER</t>
        </r>
      </text>
    </comment>
    <comment ref="AD985" authorId="0" shapeId="0" xr:uid="{4FD1D4B8-8302-473E-85AA-E9A3703FEDB1}">
      <text>
        <r>
          <rPr>
            <b/>
            <sz val="9"/>
            <color indexed="81"/>
            <rFont val="Tahoma"/>
            <family val="2"/>
          </rPr>
          <t>BAJA DE 4 PZ GUSTAVO COLORADO 17-MAR-202 OT:7858258</t>
        </r>
      </text>
    </comment>
    <comment ref="AD988" authorId="0" shapeId="0" xr:uid="{EE77EA86-506C-4327-99B5-A41F43E26506}">
      <text>
        <r>
          <rPr>
            <b/>
            <sz val="9"/>
            <color indexed="81"/>
            <rFont val="Tahoma"/>
            <family val="2"/>
          </rPr>
          <t xml:space="preserve">BAJA DE 2 PZ ING NICOLAS FLORES DUPOT 19-03-18
</t>
        </r>
      </text>
    </comment>
    <comment ref="AD995" authorId="0" shapeId="0" xr:uid="{FE80FBBB-878C-4119-940F-83D7C0AFA206}">
      <text>
        <r>
          <rPr>
            <b/>
            <sz val="9"/>
            <color indexed="81"/>
            <rFont val="Tahoma"/>
            <family val="2"/>
          </rPr>
          <t>BAJA  DANIEL BAZQUEZ LARA  03-ABR-2020</t>
        </r>
      </text>
    </comment>
    <comment ref="AD1006" authorId="0" shapeId="0" xr:uid="{E1D9BFD4-8196-435A-87F8-DABE52B8CD88}">
      <text>
        <r>
          <rPr>
            <b/>
            <sz val="9"/>
            <color indexed="81"/>
            <rFont val="Tahoma"/>
            <family val="2"/>
          </rPr>
          <t>BAJA ALFREDO VAZQUEZ MYSSTAC 03-ABR-2020 0T: 7848252/7848251</t>
        </r>
      </text>
    </comment>
    <comment ref="AD1008" authorId="0" shapeId="0" xr:uid="{750B8F87-FB96-470E-BD1E-F58AAFDE2D87}">
      <text>
        <r>
          <rPr>
            <b/>
            <sz val="9"/>
            <color indexed="81"/>
            <rFont val="Tahoma"/>
            <family val="2"/>
          </rPr>
          <t>BAJA ALFREDO VAZQUEZ MYSSTAC 03-ABR-2020 0T: 7848252/7848251</t>
        </r>
      </text>
    </comment>
    <comment ref="AD1009" authorId="0" shapeId="0" xr:uid="{BCE8130D-1F69-4F44-92CE-C89C0286D20F}">
      <text>
        <r>
          <rPr>
            <b/>
            <sz val="9"/>
            <color indexed="81"/>
            <rFont val="Tahoma"/>
            <family val="2"/>
          </rPr>
          <t>BAJA 6 ALFREDO VAZQUEZ MYSSTAC 03-ABR-2020 0T: 7848252/7848251</t>
        </r>
      </text>
    </comment>
    <comment ref="AD1010" authorId="0" shapeId="0" xr:uid="{4F628A2A-0F28-4FBE-A0E9-CCD37D085A84}">
      <text>
        <r>
          <rPr>
            <b/>
            <sz val="9"/>
            <color indexed="81"/>
            <rFont val="Tahoma"/>
            <family val="2"/>
          </rPr>
          <t>BAJA6 PZ  ALFREDO VAZQUEZ MYSSTAC 03-ABR-2020 0T: 7848252/7848251</t>
        </r>
      </text>
    </comment>
    <comment ref="AD1011" authorId="0" shapeId="0" xr:uid="{C3644D91-21BD-41A2-B8B9-2815233D5873}">
      <text>
        <r>
          <rPr>
            <b/>
            <sz val="9"/>
            <color indexed="81"/>
            <rFont val="Tahoma"/>
            <family val="2"/>
          </rPr>
          <t>BAJA ALFREDO VAZQUEZ MYSSTAC 03-ABR-2020 0T: 7848252/7848251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Erika Moreno</author>
  </authors>
  <commentList>
    <comment ref="AD3" authorId="0" shapeId="0" xr:uid="{0478EF96-1C20-467F-A5D8-7202F445B544}">
      <text>
        <r>
          <rPr>
            <b/>
            <sz val="9"/>
            <color indexed="81"/>
            <rFont val="Tahoma"/>
            <family val="2"/>
          </rPr>
          <t>BAJA 2PZ MARIO OLMOS FSS 15/ENE/2020 OT:7845770</t>
        </r>
      </text>
    </comment>
    <comment ref="AD116" authorId="0" shapeId="0" xr:uid="{B11EDBE6-052C-4841-9AED-7B93052087CB}">
      <text>
        <r>
          <rPr>
            <b/>
            <sz val="9"/>
            <color indexed="81"/>
            <rFont val="Tahoma"/>
            <family val="2"/>
          </rPr>
          <t>BAJA JUAN CARLOS PALACIOS MUÑIS 0T:7846042
31-ene-2020</t>
        </r>
      </text>
    </comment>
    <comment ref="AD122" authorId="0" shapeId="0" xr:uid="{B917C99C-A2A5-4638-9A0B-9D265C712222}">
      <text>
        <r>
          <rPr>
            <b/>
            <sz val="9"/>
            <color indexed="81"/>
            <rFont val="Tahoma"/>
            <family val="2"/>
          </rPr>
          <t xml:space="preserve">BAJA NICOLAS FLORES 17-MAR-2020 </t>
        </r>
      </text>
    </comment>
    <comment ref="AD127" authorId="0" shapeId="0" xr:uid="{AC7AE953-4AAA-490D-8AC4-BC0F2AF1DEA8}">
      <text>
        <r>
          <rPr>
            <b/>
            <sz val="9"/>
            <color indexed="81"/>
            <rFont val="Tahoma"/>
            <family val="2"/>
          </rPr>
          <t xml:space="preserve">BAJA 4 PZ GUSTAVO SANCHES FSS 26-FEB-2020
</t>
        </r>
      </text>
    </comment>
    <comment ref="AD128" authorId="0" shapeId="0" xr:uid="{A41BC17F-4BDF-469B-B68D-4FBC39F5D8EC}">
      <text>
        <r>
          <rPr>
            <b/>
            <sz val="9"/>
            <color indexed="81"/>
            <rFont val="Tahoma"/>
            <family val="2"/>
          </rPr>
          <t xml:space="preserve">BAJA 4 PZ GUSTAVO SANCHES FSS 26-FEB-2020
</t>
        </r>
      </text>
    </comment>
    <comment ref="AD180" authorId="0" shapeId="0" xr:uid="{800773DB-13EF-4653-BD57-D45CE94627E3}">
      <text>
        <r>
          <rPr>
            <b/>
            <sz val="9"/>
            <color indexed="81"/>
            <rFont val="Tahoma"/>
            <family val="2"/>
          </rPr>
          <t xml:space="preserve">DIO DE BAJA PERSONAL DE SVK DIRECTAMENTE DE ALMACEN
</t>
        </r>
      </text>
    </comment>
    <comment ref="AD190" authorId="0" shapeId="0" xr:uid="{E6D1FC42-340D-4B95-9BBF-A646930C7509}">
      <text>
        <r>
          <rPr>
            <b/>
            <sz val="9"/>
            <color indexed="81"/>
            <rFont val="Tahoma"/>
            <family val="2"/>
          </rPr>
          <t xml:space="preserve">BAJA DE 18 PZ DANIEL LOPEZ TENO SVK            OT: 7825829
</t>
        </r>
      </text>
    </comment>
    <comment ref="AD191" authorId="0" shapeId="0" xr:uid="{7E160030-976D-47C4-8F28-525CF6EE922C}">
      <text>
        <r>
          <rPr>
            <b/>
            <sz val="9"/>
            <color indexed="81"/>
            <rFont val="Tahoma"/>
            <family val="2"/>
          </rPr>
          <t>BAJA 15 MT HUGO ALEJANDRO JAIME
30/ENE/2020 OT:7825829</t>
        </r>
      </text>
    </comment>
    <comment ref="AD205" authorId="0" shapeId="0" xr:uid="{4C54AF6A-D0AA-495C-9B05-8A355893ADB6}">
      <text>
        <r>
          <rPr>
            <b/>
            <sz val="9"/>
            <color indexed="81"/>
            <rFont val="Tahoma"/>
            <family val="2"/>
          </rPr>
          <t>SE ENTREGO A PADILLA DE SVK EL 30-ENE-2020</t>
        </r>
      </text>
    </comment>
    <comment ref="AD206" authorId="0" shapeId="0" xr:uid="{A010461A-CC76-4A8C-96F2-9DBED4892AA1}">
      <text>
        <r>
          <rPr>
            <b/>
            <sz val="9"/>
            <color indexed="81"/>
            <rFont val="Tahoma"/>
            <family val="2"/>
          </rPr>
          <t>SE ENTREGO A PADILLAS DE SVK EL 30-ENE-2020</t>
        </r>
      </text>
    </comment>
    <comment ref="AD213" authorId="0" shapeId="0" xr:uid="{94294448-68F9-451F-8B49-DA4E15D4DFB2}">
      <text>
        <r>
          <rPr>
            <b/>
            <sz val="9"/>
            <color indexed="81"/>
            <rFont val="Tahoma"/>
            <family val="2"/>
          </rPr>
          <t>BAJA DE 3PZ GUSTAVO COLORADO SKV OT:7845095 31-ENE-19</t>
        </r>
      </text>
    </comment>
    <comment ref="AD214" authorId="0" shapeId="0" xr:uid="{883C897B-369E-4CD6-A876-B56A67D32E70}">
      <text>
        <r>
          <rPr>
            <b/>
            <sz val="9"/>
            <color indexed="81"/>
            <rFont val="Tahoma"/>
            <family val="2"/>
          </rPr>
          <t>BAJA EDUARDO POMPA TINOCO 05-FEB-2020 OT:7764433</t>
        </r>
      </text>
    </comment>
    <comment ref="AD221" authorId="0" shapeId="0" xr:uid="{E0DF387D-CA8B-44BA-8FAC-1C27B5E1E017}">
      <text>
        <r>
          <rPr>
            <b/>
            <sz val="9"/>
            <color indexed="81"/>
            <rFont val="Tahoma"/>
            <family val="2"/>
          </rPr>
          <t>BAJA 1 PZ ALFREDO VAZQUEZ MYSSTAC 03-ABR-2020 0T: 7848252/7848251</t>
        </r>
      </text>
    </comment>
    <comment ref="AD222" authorId="0" shapeId="0" xr:uid="{4CB2AA0D-1F99-4A07-8625-CEE6AB44D2E1}">
      <text>
        <r>
          <rPr>
            <b/>
            <sz val="9"/>
            <color indexed="81"/>
            <rFont val="Tahoma"/>
            <family val="2"/>
          </rPr>
          <t>BAJA 1 PZ ALFREDO VAZQUEZ MYSSTAC 03-ABR-2020 0T: 7848252/7848251</t>
        </r>
      </text>
    </comment>
    <comment ref="AD223" authorId="0" shapeId="0" xr:uid="{CC763476-4B63-4E4B-ADE8-04FFA691CF3D}">
      <text>
        <r>
          <rPr>
            <b/>
            <sz val="9"/>
            <color indexed="81"/>
            <rFont val="Tahoma"/>
            <family val="2"/>
          </rPr>
          <t>BAJA DE 11 PZ  ALFREDO VAZQUEZ MYSSTAC 03-ABR-2020 0T: 7848252/7848251
BAJA 1 PZ 13 ABR-2020 ALFREDO VAZQUEZ MYSSTAC OT:7853197/7848249</t>
        </r>
      </text>
    </comment>
    <comment ref="AD225" authorId="0" shapeId="0" xr:uid="{0216A5DF-35E7-4701-BBAF-E045E3AED864}">
      <text>
        <r>
          <rPr>
            <b/>
            <sz val="9"/>
            <color indexed="81"/>
            <rFont val="Tahoma"/>
            <family val="2"/>
          </rPr>
          <t>BAJA DE 3 PZ  ALFREDO VAZQUEZ MYSSTAC 03-ABR-2020 0T: 7848252/7848251</t>
        </r>
      </text>
    </comment>
    <comment ref="AD228" authorId="0" shapeId="0" xr:uid="{D03520A9-9585-49BE-9FB6-990AD1214114}">
      <text>
        <r>
          <rPr>
            <b/>
            <sz val="9"/>
            <color indexed="81"/>
            <rFont val="Tahoma"/>
            <family val="2"/>
          </rPr>
          <t>BAJA DE 1 PZ  ALFREDO VAZQUEZ MYSSTAC 03-ABR-2020 0T: 7848252/7848251
BAJA DE 2 PZ BAJA 13 ABR-2020 ALFREDO VAZQUEZ MYSSTAC OT:7853197/7848249</t>
        </r>
      </text>
    </comment>
    <comment ref="AD229" authorId="0" shapeId="0" xr:uid="{53A85E17-5865-454D-BEDF-EB3C49A4B7A1}">
      <text>
        <r>
          <rPr>
            <b/>
            <sz val="9"/>
            <color indexed="81"/>
            <rFont val="Tahoma"/>
            <family val="2"/>
          </rPr>
          <t>BAJA DE 2 PZ  ALFREDO VAZQUEZ MYSSTAC 03-ABR-2020 0T: 7848252/7848251
BAJA DE 2 BAJA 13 ABR-2020 ALFREDO VAZQUEZ MYSSTAC OT:7853197/7848249</t>
        </r>
      </text>
    </comment>
    <comment ref="AD230" authorId="0" shapeId="0" xr:uid="{F04E8FA0-FBCF-4D12-A43D-FEA69B56BB9A}">
      <text>
        <r>
          <rPr>
            <b/>
            <sz val="9"/>
            <color indexed="81"/>
            <rFont val="Tahoma"/>
            <family val="2"/>
          </rPr>
          <t>BAJA DE 1 PZ BAJA 13 ABR-2020 ALFREDO VAZQUEZ MYSSTAC OT:7853197/7848249</t>
        </r>
      </text>
    </comment>
    <comment ref="J233" authorId="0" shapeId="0" xr:uid="{DB2FF306-3097-44D4-B581-A4045A3B62D1}">
      <text>
        <r>
          <rPr>
            <sz val="9"/>
            <color indexed="81"/>
            <rFont val="Tahoma"/>
            <family val="2"/>
          </rPr>
          <t xml:space="preserve">SE  RECOJIO DE ALMACEN SOLAMENTE  LA SOLERA DE ALUMINIO Y TORNILLO PUNTA BROCA FALTARON 2 PZ TUERCA UNION DE 1/2" DE CPVC
Y 2 PZ CODO DE 1/2" 90° CPVC CD-80 </t>
        </r>
      </text>
    </comment>
    <comment ref="AD248" authorId="0" shapeId="0" xr:uid="{B86C5EBE-ADBC-4BF9-B771-1A2D019747E3}">
      <text>
        <r>
          <rPr>
            <b/>
            <sz val="9"/>
            <color indexed="81"/>
            <rFont val="Tahoma"/>
            <family val="2"/>
          </rPr>
          <t>BAJA ADRIAN ROCHA SVK</t>
        </r>
      </text>
    </comment>
    <comment ref="AD249" authorId="0" shapeId="0" xr:uid="{8D5CC9AC-9CD2-4CBA-94AE-6C59C4DDCB68}">
      <text>
        <r>
          <rPr>
            <b/>
            <sz val="9"/>
            <color indexed="81"/>
            <rFont val="Tahoma"/>
            <family val="2"/>
          </rPr>
          <t>BAJA ADRIAN ROCHA SVK</t>
        </r>
      </text>
    </comment>
    <comment ref="AD250" authorId="0" shapeId="0" xr:uid="{48EF93F3-21B4-49CF-8C18-F2BD8286CDAF}">
      <text>
        <r>
          <rPr>
            <b/>
            <sz val="9"/>
            <color indexed="81"/>
            <rFont val="Tahoma"/>
            <family val="2"/>
          </rPr>
          <t>BAJA ADRIAN ROCHA SVK</t>
        </r>
      </text>
    </comment>
    <comment ref="AD251" authorId="0" shapeId="0" xr:uid="{A61BD4C2-B64F-4781-94E9-65EB61FC1204}">
      <text>
        <r>
          <rPr>
            <b/>
            <sz val="9"/>
            <color indexed="81"/>
            <rFont val="Tahoma"/>
            <family val="2"/>
          </rPr>
          <t>BAJA ADRIAN ROCHA SVK</t>
        </r>
      </text>
    </comment>
    <comment ref="AD252" authorId="0" shapeId="0" xr:uid="{3E2FD47A-7616-4ABF-BD8A-1C355A88904E}">
      <text>
        <r>
          <rPr>
            <b/>
            <sz val="9"/>
            <color indexed="81"/>
            <rFont val="Tahoma"/>
            <family val="2"/>
          </rPr>
          <t>BAJA ADRIAN ROCHA SVK</t>
        </r>
      </text>
    </comment>
    <comment ref="AD253" authorId="0" shapeId="0" xr:uid="{D0C8961B-F60F-4F7D-9D89-3CB6F90682D4}">
      <text>
        <r>
          <rPr>
            <b/>
            <sz val="9"/>
            <color indexed="81"/>
            <rFont val="Tahoma"/>
            <family val="2"/>
          </rPr>
          <t xml:space="preserve">BAJA 224 PIEZAS DIEGO ANGEL VAZQUEZ SVK 26-FEB-2020 </t>
        </r>
      </text>
    </comment>
    <comment ref="AD254" authorId="0" shapeId="0" xr:uid="{BD30A660-D5B2-4CFB-BB26-569CE7F83697}">
      <text>
        <r>
          <rPr>
            <b/>
            <sz val="9"/>
            <color indexed="81"/>
            <rFont val="Tahoma"/>
            <family val="2"/>
          </rPr>
          <t xml:space="preserve">BAJA DE 150 PZ DIEGO ANGEL VAZQUEZ SVK 26FEB-2020 OT:7847812
</t>
        </r>
      </text>
    </comment>
    <comment ref="AD255" authorId="0" shapeId="0" xr:uid="{45072BE7-7BEA-48AE-9B4E-AF16ADD24118}">
      <text>
        <r>
          <rPr>
            <b/>
            <sz val="9"/>
            <color indexed="81"/>
            <rFont val="Tahoma"/>
            <family val="2"/>
          </rPr>
          <t xml:space="preserve">BAJA DE 150 PZ DIEGO ANGEL VAZQUEZ SVK 26-FEB2020 OT:7847812
 </t>
        </r>
      </text>
    </comment>
    <comment ref="AD256" authorId="0" shapeId="0" xr:uid="{59F541FC-73CA-44BF-8566-210FA1072F4C}">
      <text>
        <r>
          <rPr>
            <b/>
            <sz val="9"/>
            <color indexed="81"/>
            <rFont val="Tahoma"/>
            <family val="2"/>
          </rPr>
          <t xml:space="preserve">BAJA DE 20 PZ DIEGO ANGEL VAZQUEZ SVK 26-FEB2020 OT:7847812
 </t>
        </r>
      </text>
    </comment>
    <comment ref="AD257" authorId="0" shapeId="0" xr:uid="{59045BF8-4A93-4C3B-8DA8-E090F3FE4E05}">
      <text>
        <r>
          <rPr>
            <b/>
            <sz val="9"/>
            <color indexed="81"/>
            <rFont val="Tahoma"/>
            <family val="2"/>
          </rPr>
          <t xml:space="preserve">BAJA DE 8 PZ DIEGO ANGEL VAZQUEZ SVK 26-FEB2020 OT:7847812
 </t>
        </r>
      </text>
    </comment>
    <comment ref="AD258" authorId="0" shapeId="0" xr:uid="{927D98DA-8DEE-4C9C-BFE6-50102FA15619}">
      <text>
        <r>
          <rPr>
            <b/>
            <sz val="9"/>
            <color indexed="81"/>
            <rFont val="Tahoma"/>
            <family val="2"/>
          </rPr>
          <t xml:space="preserve">BAJA DE 5 PZ DIEGO ANGEL VAZQUEZ SVK 26-FEB2020 OT:7847812
 </t>
        </r>
      </text>
    </comment>
    <comment ref="AD260" authorId="0" shapeId="0" xr:uid="{4BE4F378-E3A1-4756-A4BE-425E407CFF68}">
      <text>
        <r>
          <rPr>
            <b/>
            <sz val="9"/>
            <color indexed="81"/>
            <rFont val="Tahoma"/>
            <family val="2"/>
          </rPr>
          <t xml:space="preserve">BAJA DE9 PZ DIEGO ANGEL VAZQUEZ SVK 26-FEB2020 OT:7847812
 </t>
        </r>
      </text>
    </comment>
    <comment ref="AD261" authorId="0" shapeId="0" xr:uid="{BDE7D37A-5867-46B0-AC65-ABF5801BEB11}">
      <text>
        <r>
          <rPr>
            <b/>
            <sz val="9"/>
            <color indexed="81"/>
            <rFont val="Tahoma"/>
            <family val="2"/>
          </rPr>
          <t xml:space="preserve">BAJA DE 5 PZ DIEGO ANGEL VAZQUEZ SVK 26-FEB2020 OT:7847812
 </t>
        </r>
      </text>
    </comment>
    <comment ref="AD262" authorId="0" shapeId="0" xr:uid="{9BE799E4-0CF2-4472-AD3F-0B7F61CCE61F}">
      <text>
        <r>
          <rPr>
            <b/>
            <sz val="9"/>
            <color indexed="81"/>
            <rFont val="Tahoma"/>
            <family val="2"/>
          </rPr>
          <t xml:space="preserve">BAJA DE 4 PZ DIEGO ANGEL VAZQUEZ SVK 26-FEB2020 OT:7847812
 </t>
        </r>
      </text>
    </comment>
    <comment ref="AD263" authorId="0" shapeId="0" xr:uid="{59EC1A2C-50E9-4795-B283-D9C177F85B20}">
      <text>
        <r>
          <rPr>
            <b/>
            <sz val="9"/>
            <color indexed="81"/>
            <rFont val="Tahoma"/>
            <family val="2"/>
          </rPr>
          <t xml:space="preserve">BAJA DE 9  PZ DIEGO ANGEL VAZQUEZ SVK 26-FEB2020 OT:7847812
 </t>
        </r>
      </text>
    </comment>
    <comment ref="AD264" authorId="0" shapeId="0" xr:uid="{CC84E990-B75F-43F5-9DAD-B8D552D368D1}">
      <text>
        <r>
          <rPr>
            <b/>
            <sz val="9"/>
            <color indexed="81"/>
            <rFont val="Tahoma"/>
            <family val="2"/>
          </rPr>
          <t xml:space="preserve">BAJA DE 10 PZ DIEGO ANGEL VAZQUEZ SVK 26-FEB2020 OT:7847812
 </t>
        </r>
      </text>
    </comment>
    <comment ref="AD266" authorId="0" shapeId="0" xr:uid="{199DEE7F-8767-4C96-852F-909F4DC0E7E6}">
      <text>
        <r>
          <rPr>
            <b/>
            <sz val="9"/>
            <color indexed="81"/>
            <rFont val="Tahoma"/>
            <family val="2"/>
          </rPr>
          <t xml:space="preserve">BAJA DE 8 PZ DIEGO ANGEL VAZQUEZ SVK 26-FEB2020 OT:7847812
 </t>
        </r>
      </text>
    </comment>
    <comment ref="AD267" authorId="0" shapeId="0" xr:uid="{672BE140-B0EF-4BCC-85D1-23A8A5C3F54E}">
      <text>
        <r>
          <rPr>
            <b/>
            <sz val="9"/>
            <color indexed="81"/>
            <rFont val="Tahoma"/>
            <family val="2"/>
          </rPr>
          <t xml:space="preserve">BAJA DE 8 PZ DIEGO ANGEL VAZQUEZ SVK 26-FEB2020 OT:7847812
 </t>
        </r>
      </text>
    </comment>
    <comment ref="AD268" authorId="0" shapeId="0" xr:uid="{B0F3741C-035E-47C4-B167-7A3F5A69EF6A}">
      <text>
        <r>
          <rPr>
            <b/>
            <sz val="9"/>
            <color indexed="81"/>
            <rFont val="Tahoma"/>
            <family val="2"/>
          </rPr>
          <t xml:space="preserve">BAJA DE 6 PZ DIEGO ANGEL VAZQUEZ SVK 26-FEB2020 OT:7847812
 </t>
        </r>
      </text>
    </comment>
    <comment ref="AD269" authorId="0" shapeId="0" xr:uid="{21D8D5BE-2734-4845-BD31-DA09952CBB4E}">
      <text>
        <r>
          <rPr>
            <b/>
            <sz val="9"/>
            <color indexed="81"/>
            <rFont val="Tahoma"/>
            <family val="2"/>
          </rPr>
          <t xml:space="preserve">BAJA DE 22 PZ DIEGO ANGEL VAZQUEZ SVK 26-FEB2020 OT:7847812
 </t>
        </r>
      </text>
    </comment>
    <comment ref="AD270" authorId="0" shapeId="0" xr:uid="{34EA264C-0255-497E-A09B-A51F3B13E7C2}">
      <text>
        <r>
          <rPr>
            <b/>
            <sz val="9"/>
            <color indexed="81"/>
            <rFont val="Tahoma"/>
            <family val="2"/>
          </rPr>
          <t xml:space="preserve">BAJA DE 44 LITROS ALEJANDRO PADILLAS SVK </t>
        </r>
      </text>
    </comment>
    <comment ref="AD271" authorId="0" shapeId="0" xr:uid="{5B0E5720-243C-428B-968C-765A1070C798}">
      <text>
        <r>
          <rPr>
            <b/>
            <sz val="9"/>
            <color indexed="81"/>
            <rFont val="Tahoma"/>
            <family val="2"/>
          </rPr>
          <t>BAJA DE 1PZ ALEJANDRO PADILLA DE SVK</t>
        </r>
      </text>
    </comment>
    <comment ref="AD272" authorId="0" shapeId="0" xr:uid="{20ED4419-ED0A-487C-8DD5-A41AE40AA257}">
      <text>
        <r>
          <rPr>
            <b/>
            <sz val="9"/>
            <color indexed="81"/>
            <rFont val="Tahoma"/>
            <family val="2"/>
          </rPr>
          <t>BAJA DE 2 PZ ALEJANDRO PADILLA DE SVK</t>
        </r>
      </text>
    </comment>
    <comment ref="AD273" authorId="0" shapeId="0" xr:uid="{84C4F42F-D5EF-4FE4-BD0C-7A59CCD83969}">
      <text>
        <r>
          <rPr>
            <b/>
            <sz val="9"/>
            <color indexed="81"/>
            <rFont val="Tahoma"/>
            <family val="2"/>
          </rPr>
          <t xml:space="preserve">ESTAS 20 PZ LE LLEGARON A MARIO OLMOS DE FSS.
</t>
        </r>
      </text>
    </comment>
    <comment ref="AD274" authorId="0" shapeId="0" xr:uid="{05500DBC-F254-433A-AE97-EF0123ED5E64}">
      <text>
        <r>
          <rPr>
            <b/>
            <sz val="9"/>
            <color indexed="81"/>
            <rFont val="Tahoma"/>
            <family val="2"/>
          </rPr>
          <t xml:space="preserve">BAJA DE 1 PZ GUSTAVO COLORADO 04-MAR-2020 OT:7860356 </t>
        </r>
      </text>
    </comment>
    <comment ref="AD276" authorId="0" shapeId="0" xr:uid="{58495E78-490A-445B-9925-B7D225262E00}">
      <text>
        <r>
          <rPr>
            <b/>
            <sz val="9"/>
            <color indexed="81"/>
            <rFont val="Tahoma"/>
            <family val="2"/>
          </rPr>
          <t>BAJA 13 ABR-2020 ALFREDO VAZQUEZ MYSSTAC OT:7853197/7848249</t>
        </r>
      </text>
    </comment>
    <comment ref="AD277" authorId="0" shapeId="0" xr:uid="{7DFE3195-C95A-4C88-B69B-AF578AD39DCA}">
      <text>
        <r>
          <rPr>
            <b/>
            <sz val="9"/>
            <color indexed="81"/>
            <rFont val="Tahoma"/>
            <family val="2"/>
          </rPr>
          <t>BAJA 13 ABR-2020 ALFREDO VAZQUEZ MYSSTAC OT:7853197/7848249</t>
        </r>
      </text>
    </comment>
    <comment ref="AD279" authorId="0" shapeId="0" xr:uid="{3B54444D-A602-490D-AA46-F2818029069D}">
      <text>
        <r>
          <rPr>
            <b/>
            <sz val="9"/>
            <color indexed="81"/>
            <rFont val="Tahoma"/>
            <family val="2"/>
          </rPr>
          <t>BAJA 13 ABR-2020 ALFREDO VAZQUEZ MYSSTAC OT:7853197/7848249</t>
        </r>
      </text>
    </comment>
    <comment ref="AD285" authorId="0" shapeId="0" xr:uid="{7A7C351F-B379-4408-A832-1F8D7BF3E34F}">
      <text>
        <r>
          <rPr>
            <b/>
            <sz val="9"/>
            <color indexed="81"/>
            <rFont val="Tahoma"/>
            <family val="2"/>
          </rPr>
          <t xml:space="preserve">BAJA EDUARDO POMPA 6-MAR-2020 0T:7553876
</t>
        </r>
      </text>
    </comment>
    <comment ref="AD286" authorId="0" shapeId="0" xr:uid="{637F94C9-09AE-4735-AA50-BA7A6BCA8314}">
      <text>
        <r>
          <rPr>
            <b/>
            <sz val="9"/>
            <color indexed="81"/>
            <rFont val="Tahoma"/>
            <family val="2"/>
          </rPr>
          <t>BAJA EDUARDO POMPA 6-MAR-2020 0T:7553876</t>
        </r>
      </text>
    </comment>
    <comment ref="AD287" authorId="0" shapeId="0" xr:uid="{FB2A043A-06B2-4A37-BA31-8AFDEAA7A52C}">
      <text>
        <r>
          <rPr>
            <b/>
            <sz val="9"/>
            <color indexed="81"/>
            <rFont val="Tahoma"/>
            <family val="2"/>
          </rPr>
          <t>BAJA EDUARDO POMPA 6-MAR-2020 0T:7553876</t>
        </r>
      </text>
    </comment>
    <comment ref="AD293" authorId="0" shapeId="0" xr:uid="{C3A10070-D769-4989-A66E-E2945289B396}">
      <text>
        <r>
          <rPr>
            <b/>
            <sz val="9"/>
            <color indexed="81"/>
            <rFont val="Tahoma"/>
            <family val="2"/>
          </rPr>
          <t xml:space="preserve">BAJA DE 10 PZ SAHYLY GONZALEZ MANPOWER OT:7851145
</t>
        </r>
      </text>
    </comment>
    <comment ref="AD301" authorId="0" shapeId="0" xr:uid="{D43714A0-527B-4E74-929C-B769DFEFC0FF}">
      <text>
        <r>
          <rPr>
            <b/>
            <sz val="9"/>
            <color indexed="81"/>
            <rFont val="Tahoma"/>
            <family val="2"/>
          </rPr>
          <t>BAJA 400 PZ EDUARDO POMPA TINOCO SVK</t>
        </r>
      </text>
    </comment>
    <comment ref="AD302" authorId="0" shapeId="0" xr:uid="{8DFE99B9-AB9C-4CE2-B0F9-5A89B30FE86C}">
      <text>
        <r>
          <rPr>
            <b/>
            <sz val="9"/>
            <color indexed="81"/>
            <rFont val="Tahoma"/>
            <family val="2"/>
          </rPr>
          <t xml:space="preserve">SACARON SIN VALE DE SALIDA 
</t>
        </r>
      </text>
    </comment>
    <comment ref="AD310" authorId="0" shapeId="0" xr:uid="{82433A9D-DF80-4A99-843C-2EA5BE62C3DB}">
      <text>
        <r>
          <rPr>
            <b/>
            <sz val="9"/>
            <color indexed="81"/>
            <rFont val="Tahoma"/>
            <family val="2"/>
          </rPr>
          <t>BAJA 13 ABR-2020 ALFREDO VAZQUEZ MYSSTAC OT:7853197/7848249</t>
        </r>
      </text>
    </comment>
    <comment ref="AD311" authorId="0" shapeId="0" xr:uid="{60FAD1E0-FA3C-479E-B0A8-3A15A50CDF46}">
      <text>
        <r>
          <rPr>
            <b/>
            <sz val="9"/>
            <color indexed="81"/>
            <rFont val="Tahoma"/>
            <family val="2"/>
          </rPr>
          <t>BAJA 2 PZ BAJA 13 ABR-2020 ALFREDO VAZQUEZ MYSSTAC OT:7853197/7848249</t>
        </r>
      </text>
    </comment>
    <comment ref="AD313" authorId="0" shapeId="0" xr:uid="{A1FAD587-3F47-424A-8699-2CEB9F068F0F}">
      <text>
        <r>
          <rPr>
            <b/>
            <sz val="9"/>
            <color indexed="81"/>
            <rFont val="Tahoma"/>
            <family val="2"/>
          </rPr>
          <t xml:space="preserve">BAJA DE 1 PZ JULIO HERNANDEZ DUPONT 17 ABR 2020 OT:7867619
</t>
        </r>
      </text>
    </comment>
    <comment ref="AD316" authorId="0" shapeId="0" xr:uid="{56F35B8B-31E7-4BA3-B8E3-4CDBB59AF8F4}">
      <text>
        <r>
          <rPr>
            <b/>
            <sz val="9"/>
            <color indexed="81"/>
            <rFont val="Tahoma"/>
            <family val="2"/>
          </rPr>
          <t>BAJA ADRIAN ROCHA SVK 29-ABR-2020 OT:7872751</t>
        </r>
      </text>
    </comment>
    <comment ref="AD317" authorId="0" shapeId="0" xr:uid="{83D701C7-7646-444F-A61C-91A5C7E62AB7}">
      <text>
        <r>
          <rPr>
            <b/>
            <sz val="9"/>
            <color indexed="81"/>
            <rFont val="Tahoma"/>
            <family val="2"/>
          </rPr>
          <t>BAJA ADRIAN ROCHA SVK 29-ABR-2020 OT:7872751</t>
        </r>
      </text>
    </comment>
    <comment ref="AD318" authorId="0" shapeId="0" xr:uid="{ADC6EDFA-F10E-41E8-A4AA-2C8B372C5F34}">
      <text>
        <r>
          <rPr>
            <b/>
            <sz val="9"/>
            <color indexed="81"/>
            <rFont val="Tahoma"/>
            <family val="2"/>
          </rPr>
          <t>BAJA ADRIAN ROCHA SVK 29-ABR-2020 OT:7872751</t>
        </r>
      </text>
    </comment>
    <comment ref="J319" authorId="0" shapeId="0" xr:uid="{2521C0F9-D1C1-4CBA-A3E4-860A57AF1A3D}">
      <text>
        <r>
          <rPr>
            <b/>
            <sz val="9"/>
            <color indexed="81"/>
            <rFont val="Tahoma"/>
            <family val="2"/>
          </rPr>
          <t xml:space="preserve">SE REGRESO POR DEFECTO RECIBIO VICTOR PEREZ DUPONT </t>
        </r>
      </text>
    </comment>
    <comment ref="AD319" authorId="0" shapeId="0" xr:uid="{DFAD6677-9B99-42A6-A31F-AF02445D259D}">
      <text>
        <r>
          <rPr>
            <b/>
            <sz val="9"/>
            <color indexed="81"/>
            <rFont val="Tahoma"/>
            <family val="2"/>
          </rPr>
          <t>BAJA ADRIAN ROCHA SVK 29-ABR-2020 OT:7872751</t>
        </r>
      </text>
    </comment>
    <comment ref="AD321" authorId="0" shapeId="0" xr:uid="{9E392865-0422-4BC4-8835-F894D4786E97}">
      <text>
        <r>
          <rPr>
            <b/>
            <sz val="9"/>
            <color indexed="81"/>
            <rFont val="Tahoma"/>
            <family val="2"/>
          </rPr>
          <t xml:space="preserve">BAJA 4 PZ ADRIAN ROCHA 28-ABR-2020  OT:29ABR-2020
</t>
        </r>
      </text>
    </comment>
    <comment ref="AD362" authorId="0" shapeId="0" xr:uid="{9C821475-7844-4474-8D74-C890FEA79D8E}">
      <text>
        <r>
          <rPr>
            <b/>
            <sz val="9"/>
            <color indexed="81"/>
            <rFont val="Tahoma"/>
            <family val="2"/>
          </rPr>
          <t>BAJA 17-ABR-2020 ALFREDO VAZQUEZ MYSSTAC OT: 7848251</t>
        </r>
      </text>
    </comment>
    <comment ref="AD369" authorId="0" shapeId="0" xr:uid="{7A234280-3263-4B7F-B1C1-0682410197E3}">
      <text>
        <r>
          <rPr>
            <b/>
            <sz val="9"/>
            <color indexed="81"/>
            <rFont val="Tahoma"/>
            <family val="2"/>
          </rPr>
          <t xml:space="preserve">BAJA DE 2 PZ MARIO DAVILA OT:7813714 
</t>
        </r>
      </text>
    </comment>
    <comment ref="AD370" authorId="0" shapeId="0" xr:uid="{4CC52F6D-CA95-4310-8CB9-C33B7C243FF4}">
      <text>
        <r>
          <rPr>
            <b/>
            <sz val="9"/>
            <color indexed="81"/>
            <rFont val="Tahoma"/>
            <family val="2"/>
          </rPr>
          <t xml:space="preserve">BAJA DE 1 PZ VICTOR PEREZ DUPONT  13-ABR-2020
</t>
        </r>
      </text>
    </comment>
    <comment ref="AD371" authorId="0" shapeId="0" xr:uid="{D5AE3F0F-CFB3-4F74-9B61-9A1C9D4134BC}">
      <text>
        <r>
          <rPr>
            <b/>
            <sz val="9"/>
            <color indexed="81"/>
            <rFont val="Tahoma"/>
            <family val="2"/>
          </rPr>
          <t>BAJA 13 ABR-2020 ALFREDO VAZQUEZ MYSSTAC OT:7853197/7848249</t>
        </r>
      </text>
    </comment>
    <comment ref="AD372" authorId="0" shapeId="0" xr:uid="{82B55083-1C57-49F4-96F9-DEFAD9E604EF}">
      <text>
        <r>
          <rPr>
            <b/>
            <sz val="9"/>
            <color indexed="81"/>
            <rFont val="Tahoma"/>
            <family val="2"/>
          </rPr>
          <t>BAJA 13 ABR-2020 ALFREDO VAZQUEZ MYSSTAC OT:7853197/7848249</t>
        </r>
      </text>
    </comment>
    <comment ref="AD393" authorId="0" shapeId="0" xr:uid="{A2CE0E61-EBC8-45BB-967B-4A1D9FAD18DE}">
      <text>
        <r>
          <rPr>
            <b/>
            <sz val="9"/>
            <color indexed="81"/>
            <rFont val="Tahoma"/>
            <family val="2"/>
          </rPr>
          <t>BAJA ALFREDO VAZQUEZ MYSSTAC OT:7848252/7848251</t>
        </r>
      </text>
    </comment>
    <comment ref="AD397" authorId="0" shapeId="0" xr:uid="{84880443-8CC7-43FD-9BDB-8156B10B18C8}">
      <text>
        <r>
          <rPr>
            <b/>
            <sz val="9"/>
            <color indexed="81"/>
            <rFont val="Tahoma"/>
            <family val="2"/>
          </rPr>
          <t>BAJA ABRAHAM MUÑOZ DUPONT OT:7692630  23-ABR-2020</t>
        </r>
      </text>
    </comment>
    <comment ref="AD401" authorId="0" shapeId="0" xr:uid="{410DC240-2DD9-4EFE-9E7E-77BE75E391E0}">
      <text>
        <r>
          <rPr>
            <b/>
            <sz val="9"/>
            <color indexed="81"/>
            <rFont val="Tahoma"/>
            <family val="2"/>
          </rPr>
          <t xml:space="preserve">BAJA DE 2 PZ FRNACISCO OROZCO DUPONT 27-02-2020
7866027
</t>
        </r>
      </text>
    </comment>
    <comment ref="AD402" authorId="0" shapeId="0" xr:uid="{85D08D8A-4B76-43C2-B190-E694347128DA}">
      <text>
        <r>
          <rPr>
            <b/>
            <sz val="9"/>
            <color indexed="81"/>
            <rFont val="Tahoma"/>
            <family val="2"/>
          </rPr>
          <t xml:space="preserve">BAJA RAYMUNDO PACHECO DUPON 17ABR 2020 </t>
        </r>
      </text>
    </comment>
    <comment ref="AD471" authorId="0" shapeId="0" xr:uid="{20DBB1DB-51E9-4278-8F23-EE12DD419614}">
      <text>
        <r>
          <rPr>
            <b/>
            <sz val="9"/>
            <color indexed="81"/>
            <rFont val="Tahoma"/>
            <family val="2"/>
          </rPr>
          <t xml:space="preserve">BAJA 0SCAR ALVAREZ 08-ENE-2020    OT: 7913041
</t>
        </r>
      </text>
    </comment>
    <comment ref="AD472" authorId="0" shapeId="0" xr:uid="{39274E96-77F2-4C63-88C1-CE14D40DA5BE}">
      <text>
        <r>
          <rPr>
            <b/>
            <sz val="9"/>
            <color indexed="81"/>
            <rFont val="Tahoma"/>
            <family val="2"/>
          </rPr>
          <t>BAJA DE 10 PZ LUIS HUMBERTO LOPEZ 05-FEB-2020 OT:7794353</t>
        </r>
      </text>
    </comment>
    <comment ref="AD478" authorId="0" shapeId="0" xr:uid="{6766345C-C912-4F88-B818-5CCB5E807942}">
      <text>
        <r>
          <rPr>
            <b/>
            <sz val="9"/>
            <color indexed="81"/>
            <rFont val="Tahoma"/>
            <family val="2"/>
          </rPr>
          <t xml:space="preserve">BAJA JUAN CARLOS VAZQUEZ FSS 21/ENE/2020 OT: 7815413
</t>
        </r>
      </text>
    </comment>
    <comment ref="AD497" authorId="0" shapeId="0" xr:uid="{273D7DFB-AA33-4E32-8F54-5667076EA136}">
      <text>
        <r>
          <rPr>
            <b/>
            <sz val="9"/>
            <color indexed="81"/>
            <rFont val="Tahoma"/>
            <family val="2"/>
          </rPr>
          <t>BAJA MARIO OLMOS MANPOWER 16-ABR 2020 0T:7858192</t>
        </r>
      </text>
    </comment>
    <comment ref="AD525" authorId="0" shapeId="0" xr:uid="{2F74E407-BFA2-472B-A20D-B36756E82ABA}">
      <text>
        <r>
          <rPr>
            <b/>
            <sz val="9"/>
            <color indexed="81"/>
            <rFont val="Tahoma"/>
            <family val="2"/>
          </rPr>
          <t xml:space="preserve">BAJA ABRAHAM MUÑOZ OT:7845371
</t>
        </r>
      </text>
    </comment>
    <comment ref="AD532" authorId="0" shapeId="0" xr:uid="{35CBF9EA-D439-4A9A-A09B-AA273E680190}">
      <text>
        <r>
          <rPr>
            <b/>
            <sz val="9"/>
            <color indexed="81"/>
            <rFont val="Tahoma"/>
            <family val="2"/>
          </rPr>
          <t>BAJA GUSTAVO COLORADO OT:7456034</t>
        </r>
      </text>
    </comment>
    <comment ref="AD571" authorId="0" shapeId="0" xr:uid="{1F5C1268-9479-45A6-BD22-DEAB8743E41E}">
      <text>
        <r>
          <rPr>
            <b/>
            <sz val="9"/>
            <color indexed="81"/>
            <rFont val="Tahoma"/>
            <family val="2"/>
          </rPr>
          <t xml:space="preserve">BAJA DE 1 PZ FRANCISCO OROZCO OT:7827665
BAJA DE 1 PZ JULIO MATIAS AGUILAR DUPONT OT:7887118 20-ABR-19
</t>
        </r>
      </text>
    </comment>
    <comment ref="AD573" authorId="0" shapeId="0" xr:uid="{667BE71C-0FBA-45C4-B37D-6D56558D6284}">
      <text>
        <r>
          <rPr>
            <b/>
            <sz val="9"/>
            <color indexed="81"/>
            <rFont val="Tahoma"/>
            <family val="2"/>
          </rPr>
          <t xml:space="preserve">BAJA HECTOR ALCARAZ SVK 27-ABR 2020
</t>
        </r>
      </text>
    </comment>
    <comment ref="AD574" authorId="0" shapeId="0" xr:uid="{C945598B-B116-42F3-B69E-DE5137E8DB73}">
      <text>
        <r>
          <rPr>
            <b/>
            <sz val="9"/>
            <color indexed="81"/>
            <rFont val="Tahoma"/>
            <family val="2"/>
          </rPr>
          <t>BAJA 4 PZ ALFREDO VAZQUEZ MYSSTAC 03-ABR-2020 OT:7848252/7848251</t>
        </r>
      </text>
    </comment>
    <comment ref="AD579" authorId="0" shapeId="0" xr:uid="{35235A08-108F-42C9-AEC2-156B78F88E98}">
      <text>
        <r>
          <rPr>
            <b/>
            <sz val="9"/>
            <color indexed="81"/>
            <rFont val="Tahoma"/>
            <family val="2"/>
          </rPr>
          <t xml:space="preserve">BAJA DE 3 PZ DANIEL GOMEZ CHINA
</t>
        </r>
      </text>
    </comment>
    <comment ref="AD580" authorId="0" shapeId="0" xr:uid="{EA4980FC-118A-402C-AAF6-A11777698780}">
      <text>
        <r>
          <rPr>
            <b/>
            <sz val="9"/>
            <color indexed="81"/>
            <rFont val="Tahoma"/>
            <family val="2"/>
          </rPr>
          <t>BAJA DE 3PZ ANGEL MENDOZA DUPONT 10-FEB-19 OT:7845370</t>
        </r>
      </text>
    </comment>
    <comment ref="AD589" authorId="0" shapeId="0" xr:uid="{48B056C9-0B11-4198-B5B2-BFC4C309422A}">
      <text>
        <r>
          <rPr>
            <b/>
            <sz val="9"/>
            <color indexed="81"/>
            <rFont val="Tahoma"/>
            <family val="2"/>
          </rPr>
          <t>TOMO 40 LT EDGAR ALVAREZ DE ERIGARELI 20-FEB-2020  
BAJA DE 40 LT RAFAEL LOPEZ BARRETO DUPONT</t>
        </r>
      </text>
    </comment>
    <comment ref="AD592" authorId="0" shapeId="0" xr:uid="{3225198C-D639-4BFF-AA12-98F490FF6D15}">
      <text>
        <r>
          <rPr>
            <b/>
            <sz val="9"/>
            <color indexed="81"/>
            <rFont val="Tahoma"/>
            <family val="2"/>
          </rPr>
          <t>BAJA DE 4 PZ GUSTAVO COLORADO</t>
        </r>
      </text>
    </comment>
    <comment ref="AD593" authorId="0" shapeId="0" xr:uid="{4ADF05C4-AC32-442D-97FB-E7FC9077D27E}">
      <text>
        <r>
          <rPr>
            <sz val="9"/>
            <color indexed="81"/>
            <rFont val="Tahoma"/>
            <family val="2"/>
          </rPr>
          <t xml:space="preserve">BAJA 2PZ MARIO GARCIA SVK
O7-FEB-2020 OT:7827496 </t>
        </r>
      </text>
    </comment>
    <comment ref="AD595" authorId="0" shapeId="0" xr:uid="{40EFF689-1DED-4137-BD60-43FB2DE4B754}">
      <text>
        <r>
          <rPr>
            <b/>
            <sz val="9"/>
            <color indexed="81"/>
            <rFont val="Tahoma"/>
            <family val="2"/>
          </rPr>
          <t xml:space="preserve">BAJA JORGE JAITAN DUPONT 14-FEB-20
</t>
        </r>
      </text>
    </comment>
    <comment ref="AD601" authorId="0" shapeId="0" xr:uid="{916804CD-F6BA-4895-9E1C-C5AE15880F9D}">
      <text>
        <r>
          <rPr>
            <b/>
            <sz val="9"/>
            <color indexed="81"/>
            <rFont val="Tahoma"/>
            <family val="2"/>
          </rPr>
          <t>BAJA DE 2 PZ FRANCISCO OROZCO</t>
        </r>
      </text>
    </comment>
    <comment ref="AD602" authorId="0" shapeId="0" xr:uid="{178C6B87-E4D7-42BD-9D18-A279CB7E3361}">
      <text>
        <r>
          <rPr>
            <b/>
            <sz val="9"/>
            <color indexed="81"/>
            <rFont val="Tahoma"/>
            <family val="2"/>
          </rPr>
          <t xml:space="preserve">BAJA DE 2 PZ FRANCISCO OROZCO
</t>
        </r>
      </text>
    </comment>
    <comment ref="AD607" authorId="0" shapeId="0" xr:uid="{D1E8B5F4-0217-4C2D-9A95-58FA4DF004FF}">
      <text>
        <r>
          <rPr>
            <b/>
            <sz val="9"/>
            <color indexed="81"/>
            <rFont val="Tahoma"/>
            <family val="2"/>
          </rPr>
          <t xml:space="preserve">BAJA DE 3 PZ SANTIAGO CHEVEZ FSS
</t>
        </r>
      </text>
    </comment>
    <comment ref="AD609" authorId="0" shapeId="0" xr:uid="{8A55AFE3-46BB-4A0A-99FA-96F30D6A2131}">
      <text>
        <r>
          <rPr>
            <b/>
            <sz val="9"/>
            <color indexed="81"/>
            <rFont val="Tahoma"/>
            <family val="2"/>
          </rPr>
          <t xml:space="preserve">SE ENTREGO A VICENTE ESCOBAR DE RYASSA </t>
        </r>
      </text>
    </comment>
    <comment ref="AD610" authorId="0" shapeId="0" xr:uid="{3DE652B9-3BD5-4743-A141-18CCDA7B37CC}">
      <text>
        <r>
          <rPr>
            <b/>
            <sz val="9"/>
            <color indexed="81"/>
            <rFont val="Tahoma"/>
            <family val="2"/>
          </rPr>
          <t xml:space="preserve">BAJA JORGE GAYTAN DUPONT 28-02-20 OT: 7796276
</t>
        </r>
      </text>
    </comment>
    <comment ref="AD617" authorId="0" shapeId="0" xr:uid="{FD27A81C-1F2D-41DF-AAFF-D5042E1D9291}">
      <text>
        <r>
          <rPr>
            <b/>
            <sz val="9"/>
            <color indexed="81"/>
            <rFont val="Tahoma"/>
            <family val="2"/>
          </rPr>
          <t>BAJA DE 1 PZ SANTIAGO CHEVEZ FSS</t>
        </r>
      </text>
    </comment>
    <comment ref="AD618" authorId="0" shapeId="0" xr:uid="{7EB78403-0AF7-4BD3-ACE5-E38AED55E7AA}">
      <text>
        <r>
          <rPr>
            <b/>
            <sz val="9"/>
            <color indexed="81"/>
            <rFont val="Tahoma"/>
            <family val="2"/>
          </rPr>
          <t>BAJA DE 1 PZ SANTIAGO CHEVEZ FSS</t>
        </r>
      </text>
    </comment>
    <comment ref="AD619" authorId="0" shapeId="0" xr:uid="{39990C55-33DC-4CD5-8319-031BC4BF206C}">
      <text>
        <r>
          <rPr>
            <b/>
            <sz val="9"/>
            <color indexed="81"/>
            <rFont val="Tahoma"/>
            <family val="2"/>
          </rPr>
          <t>BAJA DE 1 PZ SANTIAGO CHEVEZ FSS</t>
        </r>
      </text>
    </comment>
    <comment ref="AD620" authorId="0" shapeId="0" xr:uid="{44972AD8-E2B6-44FC-B6B3-49ED5670E1E6}">
      <text>
        <r>
          <rPr>
            <b/>
            <sz val="9"/>
            <color indexed="81"/>
            <rFont val="Tahoma"/>
            <family val="2"/>
          </rPr>
          <t>BAJA DE 1 PZ SANTIAGO CHEVEZ FSS</t>
        </r>
      </text>
    </comment>
    <comment ref="AD624" authorId="0" shapeId="0" xr:uid="{7C9ED250-215D-4786-BA1C-E723F159E4A8}">
      <text>
        <r>
          <rPr>
            <b/>
            <sz val="9"/>
            <color indexed="81"/>
            <rFont val="Tahoma"/>
            <family val="2"/>
          </rPr>
          <t>BAJA DE 2 PZ DANIEL GOMEZ CHINA DUPON OT:7880312</t>
        </r>
      </text>
    </comment>
    <comment ref="AD627" authorId="0" shapeId="0" xr:uid="{36CE8172-F773-4C6E-A42D-FE75E11D9493}">
      <text>
        <r>
          <rPr>
            <b/>
            <sz val="9"/>
            <color indexed="81"/>
            <rFont val="Tahoma"/>
            <family val="2"/>
          </rPr>
          <t>BAJA FELIPE HERNANDEZ DUPNT 23-MAR-2020 OT:784543</t>
        </r>
      </text>
    </comment>
    <comment ref="AD636" authorId="0" shapeId="0" xr:uid="{B4672346-685F-496D-9688-39261D816C44}">
      <text>
        <r>
          <rPr>
            <b/>
            <sz val="9"/>
            <color indexed="81"/>
            <rFont val="Tahoma"/>
            <family val="2"/>
          </rPr>
          <t xml:space="preserve">BAJA MARCELA AVILEZ JRA </t>
        </r>
      </text>
    </comment>
    <comment ref="AD646" authorId="0" shapeId="0" xr:uid="{F08C4B6A-1E91-4C72-8078-1E49F3F29A69}">
      <text>
        <r>
          <rPr>
            <b/>
            <sz val="9"/>
            <color indexed="81"/>
            <rFont val="Tahoma"/>
            <family val="2"/>
          </rPr>
          <t xml:space="preserve">BAJA JAVIER ROMERO MYSSTAC OT:7848251 28-ABR 19
</t>
        </r>
      </text>
    </comment>
    <comment ref="AD673" authorId="0" shapeId="0" xr:uid="{4E103C6C-7B67-48FC-8B4B-90D64FB2C637}">
      <text>
        <r>
          <rPr>
            <b/>
            <sz val="9"/>
            <color indexed="81"/>
            <rFont val="Tahoma"/>
            <family val="2"/>
          </rPr>
          <t xml:space="preserve">BAJA ABRAHAM MUÑOS DUPONT 20-ABR-2020 </t>
        </r>
      </text>
    </comment>
    <comment ref="AD688" authorId="0" shapeId="0" xr:uid="{1FA39150-3F69-48CB-8C95-62173CAA11EC}">
      <text>
        <r>
          <rPr>
            <b/>
            <sz val="9"/>
            <color indexed="81"/>
            <rFont val="Tahoma"/>
            <family val="2"/>
          </rPr>
          <t>BAJA DE 20PZ DE APORTE MARIO DAVILA DUPONT 06-FEB-2020 OT:7858859</t>
        </r>
      </text>
    </comment>
    <comment ref="AD701" authorId="0" shapeId="0" xr:uid="{D456FB8B-BACF-4195-B48D-1D79C99342A4}">
      <text>
        <r>
          <rPr>
            <sz val="9"/>
            <color indexed="81"/>
            <rFont val="Tahoma"/>
            <family val="2"/>
          </rPr>
          <t>ABRAHAM MUÑOZ  TOMO  UN KIT DE JUNTAS 8418-1265-140 09/ENE/2020
 NICOLAS FLORES TOMO  UN KIT DE JUNTAS 8418-1265-140 15/ENE/2020</t>
        </r>
      </text>
    </comment>
    <comment ref="AD708" authorId="0" shapeId="0" xr:uid="{E377D94C-DF0E-4B99-89E5-1A3A8405F032}">
      <text>
        <r>
          <rPr>
            <b/>
            <sz val="9"/>
            <color indexed="81"/>
            <rFont val="Tahoma"/>
            <family val="2"/>
          </rPr>
          <t>BAJA 2 PZ MARIO ALCALA FSS 31/DIC/19 OT:7803767</t>
        </r>
      </text>
    </comment>
    <comment ref="AD728" authorId="0" shapeId="0" xr:uid="{9251550D-906D-41C1-92EE-978605658B54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729" authorId="0" shapeId="0" xr:uid="{D16E6385-9D36-47A5-B19F-647BAC3A0F5C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730" authorId="0" shapeId="0" xr:uid="{BEC178F4-B41D-4444-B970-464E31663060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731" authorId="0" shapeId="0" xr:uid="{47754EA3-590B-4A03-A5E4-3E5E059B8D91}">
      <text>
        <r>
          <rPr>
            <b/>
            <sz val="9"/>
            <color indexed="81"/>
            <rFont val="Tahoma"/>
            <family val="2"/>
          </rPr>
          <t xml:space="preserve">BAJA NORBERTO PADILLA OT:7825376
</t>
        </r>
      </text>
    </comment>
    <comment ref="AD732" authorId="0" shapeId="0" xr:uid="{6EF6AC46-25D8-4FC7-AA5C-C4CBC61876FA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733" authorId="0" shapeId="0" xr:uid="{763F6D09-FF60-42F9-A3C9-6D90B87FA2BD}">
      <text>
        <r>
          <rPr>
            <b/>
            <sz val="9"/>
            <color indexed="81"/>
            <rFont val="Tahoma"/>
            <family val="2"/>
          </rPr>
          <t xml:space="preserve">BAJA NORBERTO PADILLA OT:7825376
</t>
        </r>
      </text>
    </comment>
    <comment ref="AD734" authorId="0" shapeId="0" xr:uid="{28E45759-0D4E-43F5-8876-152DAAB01379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738" authorId="0" shapeId="0" xr:uid="{D9267109-4E07-408B-B14F-9312D1727959}">
      <text>
        <r>
          <rPr>
            <b/>
            <sz val="9"/>
            <color indexed="81"/>
            <rFont val="Tahoma"/>
            <family val="2"/>
          </rPr>
          <t>BAJA DAVID ALVAREZ DUPONT 17-ABR-2020</t>
        </r>
      </text>
    </comment>
    <comment ref="AD745" authorId="0" shapeId="0" xr:uid="{6347F442-5386-48FE-AA59-CC05864A4566}">
      <text>
        <r>
          <rPr>
            <b/>
            <sz val="9"/>
            <color indexed="81"/>
            <rFont val="Tahoma"/>
            <family val="2"/>
          </rPr>
          <t>BAJA NORBERTO PADILLA OT:7825376</t>
        </r>
      </text>
    </comment>
    <comment ref="AD781" authorId="0" shapeId="0" xr:uid="{162BFDCB-DBF6-4808-B748-CA107106956D}">
      <text>
        <r>
          <rPr>
            <b/>
            <sz val="9"/>
            <color indexed="81"/>
            <rFont val="Tahoma"/>
            <family val="2"/>
          </rPr>
          <t>BAJA JULIO MATIAS AGUILAR DUPONT 05-DIC-19 OT:7692762</t>
        </r>
      </text>
    </comment>
    <comment ref="AD783" authorId="0" shapeId="0" xr:uid="{C41985BE-1A93-4007-9C47-4973660E578E}">
      <text>
        <r>
          <rPr>
            <b/>
            <sz val="9"/>
            <color indexed="81"/>
            <rFont val="Tahoma"/>
            <family val="2"/>
          </rPr>
          <t xml:space="preserve">TOMO UNA PIEZA JUAN CARLOS ZEPEDA DE MYSSTAC DIRECTAMENTE DE ALMACEN
</t>
        </r>
      </text>
    </comment>
    <comment ref="AD789" authorId="0" shapeId="0" xr:uid="{3DCAF628-2670-41FD-BAA0-6BA9989E0269}">
      <text>
        <r>
          <rPr>
            <b/>
            <sz val="9"/>
            <color indexed="81"/>
            <rFont val="Tahoma"/>
            <family val="2"/>
          </rPr>
          <t>BAJA 1 PZ LEONARDO DANIEL GARCIA ATLAS COPCO 16-DIC-19 OT:7783812</t>
        </r>
      </text>
    </comment>
    <comment ref="AD790" authorId="0" shapeId="0" xr:uid="{7370D388-243C-4F18-BAEE-5047E2E9ADBA}">
      <text>
        <r>
          <rPr>
            <b/>
            <sz val="9"/>
            <color indexed="81"/>
            <rFont val="Tahoma"/>
            <family val="2"/>
          </rPr>
          <t>BAJA DE 1 PZ GUSTAVO COLORADO SVK 23/DIC/19 OT:7837398
BAJA DE 1 PZ ADRIAN ROCHA SVK 26-DIC-19 OT: 7791298</t>
        </r>
      </text>
    </comment>
    <comment ref="AD819" authorId="0" shapeId="0" xr:uid="{3254E8C7-156E-431E-9960-9C4B8EEEACCF}">
      <text>
        <r>
          <rPr>
            <b/>
            <sz val="9"/>
            <color indexed="81"/>
            <rFont val="Tahoma"/>
            <family val="2"/>
          </rPr>
          <t xml:space="preserve">BAJA DE 1 PZ ABRAHAM MUÑOS DUPONT 06FEB2020 OT:735972
</t>
        </r>
      </text>
    </comment>
    <comment ref="AE819" authorId="0" shapeId="0" xr:uid="{1A54DD01-0716-4089-BBB5-095E8090C72F}">
      <text>
        <r>
          <rPr>
            <b/>
            <sz val="9"/>
            <color indexed="81"/>
            <rFont val="Tahoma"/>
            <family val="2"/>
          </rPr>
          <t xml:space="preserve">BAJA DE 1 PZ ABRAHAM MUÑOS DUPONT 06FEB2020 OT:735972
</t>
        </r>
      </text>
    </comment>
    <comment ref="AD822" authorId="0" shapeId="0" xr:uid="{6A624615-ACAC-49B7-9435-05FFE9E3C242}">
      <text>
        <r>
          <rPr>
            <b/>
            <sz val="9"/>
            <color indexed="81"/>
            <rFont val="Tahoma"/>
            <family val="2"/>
          </rPr>
          <t xml:space="preserve">BAJA 1 PZ JORGE SEGURA SETESEG 04-NOV-19  0T:7770440
</t>
        </r>
      </text>
    </comment>
    <comment ref="AD823" authorId="0" shapeId="0" xr:uid="{0313BEB0-9373-4F93-A24A-8F386A40132E}">
      <text>
        <r>
          <rPr>
            <b/>
            <sz val="9"/>
            <color indexed="81"/>
            <rFont val="Tahoma"/>
            <family val="2"/>
          </rPr>
          <t xml:space="preserve">BAJA DANIEL GOMEZ CHINA DUPONT 10-MAR-2020 OT:7865966
</t>
        </r>
      </text>
    </comment>
    <comment ref="AD824" authorId="0" shapeId="0" xr:uid="{D5FB8609-9030-4B60-BA27-FA59540EC757}">
      <text>
        <r>
          <rPr>
            <b/>
            <sz val="9"/>
            <color indexed="81"/>
            <rFont val="Tahoma"/>
            <family val="2"/>
          </rPr>
          <t xml:space="preserve">BAJA DANIEL VAZQUEZ LARA DUPONT OT:7720726 </t>
        </r>
      </text>
    </comment>
    <comment ref="AD828" authorId="0" shapeId="0" xr:uid="{1A33475E-9068-4A78-8CB0-2FD404B684F8}">
      <text>
        <r>
          <rPr>
            <b/>
            <sz val="9"/>
            <color indexed="81"/>
            <rFont val="Tahoma"/>
            <family val="2"/>
          </rPr>
          <t>BAJA ADRIAN ROCHA DUPONT 03-ABR-2020</t>
        </r>
      </text>
    </comment>
    <comment ref="AD833" authorId="0" shapeId="0" xr:uid="{1A32285F-5936-431C-ABA7-79ACD560B256}">
      <text>
        <r>
          <rPr>
            <b/>
            <sz val="9"/>
            <color indexed="81"/>
            <rFont val="Tahoma"/>
            <family val="2"/>
          </rPr>
          <t>BAJA PORFIRIO SILVA DUPONT OT:7799163 2-ABR-2020</t>
        </r>
      </text>
    </comment>
    <comment ref="AD835" authorId="0" shapeId="0" xr:uid="{7DFE9FB4-BBEA-4B39-8984-81DF3E0CAA12}">
      <text>
        <r>
          <rPr>
            <b/>
            <sz val="9"/>
            <color indexed="81"/>
            <rFont val="Tahoma"/>
            <family val="2"/>
          </rPr>
          <t>BAJA ABRAHAM 6-DIC-19 MUÑOS OT:7774067</t>
        </r>
      </text>
    </comment>
    <comment ref="AD836" authorId="0" shapeId="0" xr:uid="{2DC5422B-5F77-417B-BCC2-7AA7D25E949A}">
      <text>
        <r>
          <rPr>
            <b/>
            <sz val="9"/>
            <color indexed="81"/>
            <rFont val="Tahoma"/>
            <family val="2"/>
          </rPr>
          <t>BAJA FRANCISCO OROZCO DUPONT 17-MAR-2020</t>
        </r>
      </text>
    </comment>
    <comment ref="AD837" authorId="0" shapeId="0" xr:uid="{A027A964-F806-49E2-A82D-F9D399F4656C}">
      <text>
        <r>
          <rPr>
            <b/>
            <sz val="9"/>
            <color indexed="81"/>
            <rFont val="Tahoma"/>
            <family val="2"/>
          </rPr>
          <t>BAJA MARLENE HERNANDEZ VAZQUEZ 05-FEB-19 OT:7853421</t>
        </r>
      </text>
    </comment>
    <comment ref="AD839" authorId="0" shapeId="0" xr:uid="{B58DDC4C-C5DB-4B6D-964B-271C9487FE81}">
      <text>
        <r>
          <rPr>
            <b/>
            <sz val="9"/>
            <color indexed="81"/>
            <rFont val="Tahoma"/>
            <family val="2"/>
          </rPr>
          <t>BAJA DE 1 PZ JUAN LUIS MARTINEZ
BAJA 1 PZ GUSTAVO COLORADO SVK 15-ABR-2020</t>
        </r>
      </text>
    </comment>
    <comment ref="AD840" authorId="0" shapeId="0" xr:uid="{77EE1DAE-13DD-4CD8-A47D-B84B1920FC3C}">
      <text>
        <r>
          <rPr>
            <b/>
            <sz val="9"/>
            <color indexed="81"/>
            <rFont val="Tahoma"/>
            <family val="2"/>
          </rPr>
          <t>AJA DE 1 PZ JUAN LUIS MARTINEZ
BAJA 1 PZ GUSTAVO COLORADO SVK 15-ABR-2020</t>
        </r>
      </text>
    </comment>
    <comment ref="AD841" authorId="0" shapeId="0" xr:uid="{0216828E-C7CC-4C95-AF6A-FF186ED11499}">
      <text>
        <r>
          <rPr>
            <b/>
            <sz val="9"/>
            <color indexed="81"/>
            <rFont val="Tahoma"/>
            <family val="2"/>
          </rPr>
          <t>AJA DE 1 PZ JUAN LUIS MARTINEZ</t>
        </r>
      </text>
    </comment>
    <comment ref="AD842" authorId="0" shapeId="0" xr:uid="{4480CBCE-FE24-4EF6-8434-5F5628A04F57}">
      <text>
        <r>
          <rPr>
            <b/>
            <sz val="9"/>
            <color indexed="81"/>
            <rFont val="Tahoma"/>
            <family val="2"/>
          </rPr>
          <t>AJA DE 1 PZ JUAN LUIS MARTINEZ</t>
        </r>
      </text>
    </comment>
    <comment ref="AD877" authorId="0" shapeId="0" xr:uid="{AE11BB2A-8930-4934-A9A0-F0F73EC42E6C}">
      <text>
        <r>
          <rPr>
            <b/>
            <sz val="9"/>
            <color indexed="81"/>
            <rFont val="Tahoma"/>
            <family val="2"/>
          </rPr>
          <t>BAJA FELIPE HERNANDEZ DUPONT 13-ENE-19 SE TOMO DE OC:4501724670</t>
        </r>
      </text>
    </comment>
    <comment ref="AD880" authorId="0" shapeId="0" xr:uid="{6179DFC5-B650-4CAA-8A4B-F1FF1F858835}">
      <text>
        <r>
          <rPr>
            <b/>
            <sz val="9"/>
            <color indexed="81"/>
            <rFont val="Tahoma"/>
            <family val="2"/>
          </rPr>
          <t>BAJA FELIPE HERNANDES DUPONT 13/ENE/12020 OT:7847669</t>
        </r>
      </text>
    </comment>
    <comment ref="AD881" authorId="0" shapeId="0" xr:uid="{9B65654F-C0D3-4282-AE63-84052511DB5E}">
      <text>
        <r>
          <rPr>
            <b/>
            <sz val="9"/>
            <color indexed="81"/>
            <rFont val="Tahoma"/>
            <family val="2"/>
          </rPr>
          <t xml:space="preserve">BAJA 1 PZ FELIPE HERNANDEZ DUPONT
</t>
        </r>
      </text>
    </comment>
    <comment ref="AD883" authorId="0" shapeId="0" xr:uid="{96BBE566-E0BA-4526-B214-CD603AE23999}">
      <text>
        <r>
          <rPr>
            <b/>
            <sz val="9"/>
            <color indexed="81"/>
            <rFont val="Tahoma"/>
            <family val="2"/>
          </rPr>
          <t>BAJA FELIPE HERNANDEZ DUPONT 13/ENE/2020 OT:7847669</t>
        </r>
      </text>
    </comment>
    <comment ref="AD886" authorId="0" shapeId="0" xr:uid="{AF3F340F-C3C8-4A81-B0ED-4B773D7B14CC}">
      <text>
        <r>
          <rPr>
            <b/>
            <sz val="9"/>
            <color indexed="81"/>
            <rFont val="Tahoma"/>
            <family val="2"/>
          </rPr>
          <t xml:space="preserve">BAJA FRANCISCO OROZCO DUPONT
</t>
        </r>
      </text>
    </comment>
    <comment ref="AD903" authorId="0" shapeId="0" xr:uid="{74E34E88-27CB-4EDB-8A4D-F3F09F5326FA}">
      <text>
        <r>
          <rPr>
            <b/>
            <sz val="9"/>
            <color indexed="81"/>
            <rFont val="Tahoma"/>
            <family val="2"/>
          </rPr>
          <t>BAJA DE 6 PZ RUBEN MARTINEZ AREI 
BAJA DE 5 PZ RUBEN MARTINEZ AREI 23-MAR-20 OT:7858192
BAJA DE 3 PZ RUBEN MARTINEZ AREI 13-ABR-2020 OT:7884554
BAJA 1PC MARIO ALCALA MANPOWER OT:7848249 21-ABR-2020</t>
        </r>
      </text>
    </comment>
    <comment ref="AD938" authorId="0" shapeId="0" xr:uid="{DE2272C0-6BD7-4620-B565-D92E46D03304}">
      <text>
        <r>
          <rPr>
            <b/>
            <sz val="9"/>
            <color indexed="81"/>
            <rFont val="Tahoma"/>
            <family val="2"/>
          </rPr>
          <t>BAJA DE 1 PZ JULIO VAZQUEZ DUPONT OT:7808792 13-ABR2020
BAJA DE 1 PZ JORGE GAYTAN 18-ABR-2020</t>
        </r>
      </text>
    </comment>
    <comment ref="AD940" authorId="0" shapeId="0" xr:uid="{8799B6FE-9052-4042-9D96-BE06FC85D7E9}">
      <text>
        <r>
          <rPr>
            <b/>
            <sz val="9"/>
            <color indexed="81"/>
            <rFont val="Tahoma"/>
            <family val="2"/>
          </rPr>
          <t xml:space="preserve">BAJA ABRAHAM MUÑOS DUPONT 20-ABR-2020 </t>
        </r>
      </text>
    </comment>
    <comment ref="AD942" authorId="0" shapeId="0" xr:uid="{22BC7B8C-7208-4D05-8E6C-A513153AEA12}">
      <text>
        <r>
          <rPr>
            <b/>
            <sz val="9"/>
            <color indexed="81"/>
            <rFont val="Tahoma"/>
            <family val="2"/>
          </rPr>
          <t xml:space="preserve">BAJA NICOLAS FLORES 2-MAR-2020 OT:7859889
</t>
        </r>
      </text>
    </comment>
    <comment ref="AD985" authorId="0" shapeId="0" xr:uid="{006360E7-EF95-4F73-B6FD-665A1C8A608C}">
      <text>
        <r>
          <rPr>
            <sz val="9"/>
            <color indexed="81"/>
            <rFont val="Tahoma"/>
            <family val="2"/>
          </rPr>
          <t>BAJA 4PZ RAYMUNDO PACHECO DUPONT 27-NOV-19 OT:7815412  BAJA DE 9 PZ SANTIAGO CHEVEZ FSS</t>
        </r>
      </text>
    </comment>
    <comment ref="AD986" authorId="0" shapeId="0" xr:uid="{A4D5EFE7-4A7F-47C6-978F-EAA601E1D6CF}">
      <text>
        <r>
          <rPr>
            <b/>
            <sz val="9"/>
            <color indexed="81"/>
            <rFont val="Tahoma"/>
            <family val="2"/>
          </rPr>
          <t>BAJA GUSTAVO SANCHEZ FSS 20-FEB-2020 OT:7863170</t>
        </r>
      </text>
    </comment>
    <comment ref="AD988" authorId="0" shapeId="0" xr:uid="{9B4F749C-E01C-45AC-A209-886F9B42E17C}">
      <text>
        <r>
          <rPr>
            <b/>
            <sz val="9"/>
            <color indexed="81"/>
            <rFont val="Tahoma"/>
            <family val="2"/>
          </rPr>
          <t>BAJA GUSTAVO SANCHEZ FSS 20-FEB-2020 OT:7863170</t>
        </r>
      </text>
    </comment>
    <comment ref="AD997" authorId="0" shapeId="0" xr:uid="{78AF7D62-31D5-4519-B136-B988F339B0E9}">
      <text>
        <r>
          <rPr>
            <b/>
            <sz val="9"/>
            <color indexed="81"/>
            <rFont val="Tahoma"/>
            <family val="2"/>
          </rPr>
          <t xml:space="preserve">BAJA NICOLAS FLORES DUPONT 29-ABR2020 OT:7776131
</t>
        </r>
      </text>
    </comment>
    <comment ref="AD1006" authorId="0" shapeId="0" xr:uid="{9CDE17D3-9487-47E2-8FDD-84C75D21877D}">
      <text>
        <r>
          <rPr>
            <b/>
            <sz val="9"/>
            <color indexed="81"/>
            <rFont val="Tahoma"/>
            <family val="2"/>
          </rPr>
          <t xml:space="preserve">BAJA NICOLAS FRLORES DUPONT 24-FEB-2020 </t>
        </r>
      </text>
    </comment>
    <comment ref="AD1010" authorId="0" shapeId="0" xr:uid="{95925FF8-4C68-4F5E-AF24-09C9889BCFB7}">
      <text>
        <r>
          <rPr>
            <b/>
            <sz val="9"/>
            <color indexed="81"/>
            <rFont val="Tahoma"/>
            <family val="2"/>
          </rPr>
          <t xml:space="preserve">BAJA NICOLAS FRLORES DUPONT 24-FEB-2020 </t>
        </r>
      </text>
    </comment>
    <comment ref="AD1013" authorId="0" shapeId="0" xr:uid="{41F6B532-A8A4-4B9F-AA64-7838FE7A0577}">
      <text>
        <r>
          <rPr>
            <sz val="9"/>
            <color indexed="81"/>
            <rFont val="Tahoma"/>
            <family val="2"/>
          </rPr>
          <t>BAJA RAYMUNDO PACHECO DUPONT 23/ENE/2020 OT:773674O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D1014" authorId="0" shapeId="0" xr:uid="{7FE4F10A-521A-492F-8B95-2D5F43D7BE03}">
      <text>
        <r>
          <rPr>
            <sz val="9"/>
            <color indexed="81"/>
            <rFont val="Tahoma"/>
            <family val="2"/>
          </rPr>
          <t xml:space="preserve">
BAJA RAYMUNDO PACHECO DUPONT 23/ENE/2020 OT:773674O</t>
        </r>
      </text>
    </comment>
    <comment ref="AD1015" authorId="0" shapeId="0" xr:uid="{5DB2000B-8113-4107-A5FA-4BE43D5340E6}">
      <text>
        <r>
          <rPr>
            <sz val="9"/>
            <color indexed="81"/>
            <rFont val="Tahoma"/>
            <family val="2"/>
          </rPr>
          <t>BAJA RAYMUNDO PACHECO OT: 7831380</t>
        </r>
      </text>
    </comment>
    <comment ref="AD1020" authorId="0" shapeId="0" xr:uid="{786B361C-2BAB-48DD-8141-85FBBA3924A5}">
      <text>
        <r>
          <rPr>
            <b/>
            <sz val="9"/>
            <color indexed="81"/>
            <rFont val="Tahoma"/>
            <family val="2"/>
          </rPr>
          <t>BAJA 17-ABR-2020 JORGE GAYTAN DUPONT</t>
        </r>
      </text>
    </comment>
    <comment ref="AD1021" authorId="0" shapeId="0" xr:uid="{30026F60-F591-4CF6-9C9F-5F0BE367B08D}">
      <text>
        <r>
          <rPr>
            <b/>
            <sz val="9"/>
            <color indexed="81"/>
            <rFont val="Tahoma"/>
            <family val="2"/>
          </rPr>
          <t>BAJA 17-ABR-2020 JORGE GAYTAN DUPONT</t>
        </r>
      </text>
    </comment>
    <comment ref="AD1022" authorId="0" shapeId="0" xr:uid="{458F5E52-79C1-4289-8A40-0AE4A7388C47}">
      <text>
        <r>
          <rPr>
            <b/>
            <sz val="9"/>
            <color indexed="81"/>
            <rFont val="Tahoma"/>
            <family val="2"/>
          </rPr>
          <t>BAJA 17-ABR-2020 JORGE GAYTAN DUPONT</t>
        </r>
      </text>
    </comment>
    <comment ref="AD1026" authorId="0" shapeId="0" xr:uid="{791C468E-7518-4E0E-A3EB-29665B146FA2}">
      <text>
        <r>
          <rPr>
            <b/>
            <sz val="9"/>
            <color indexed="81"/>
            <rFont val="Tahoma"/>
            <family val="2"/>
          </rPr>
          <t>BAJA NICOLAS FLORES DUPONT 29-FEB-19</t>
        </r>
      </text>
    </comment>
    <comment ref="AD1027" authorId="0" shapeId="0" xr:uid="{3BD03CC9-5AAE-47CF-A6C2-B3E0231346F8}">
      <text>
        <r>
          <rPr>
            <b/>
            <sz val="9"/>
            <color indexed="81"/>
            <rFont val="Tahoma"/>
            <family val="2"/>
          </rPr>
          <t xml:space="preserve">BAJA 1 PZ NICOLAS FLORES DUPONT 03-MAR-19
</t>
        </r>
      </text>
    </comment>
    <comment ref="AD1035" authorId="0" shapeId="0" xr:uid="{62728BC7-DB9F-426E-9DA0-61AECBF7C7D0}">
      <text>
        <r>
          <rPr>
            <b/>
            <sz val="9"/>
            <color indexed="81"/>
            <rFont val="Tahoma"/>
            <family val="2"/>
          </rPr>
          <t>BAJA DAVID DAGIO SVK 27-ABR-2020 OT:7859852</t>
        </r>
      </text>
    </comment>
    <comment ref="AD1036" authorId="0" shapeId="0" xr:uid="{26316846-AE1B-4063-8CEC-960DAC8C2C77}">
      <text>
        <r>
          <rPr>
            <b/>
            <sz val="9"/>
            <color indexed="81"/>
            <rFont val="Tahoma"/>
            <family val="2"/>
          </rPr>
          <t>BAJA DAVID DAGIO SVK 27-ABR-2020 OT:7859852</t>
        </r>
      </text>
    </comment>
    <comment ref="AD1037" authorId="0" shapeId="0" xr:uid="{E5CB5B7B-885A-49A1-9A37-A7730DA89291}">
      <text>
        <r>
          <rPr>
            <b/>
            <sz val="9"/>
            <color indexed="81"/>
            <rFont val="Tahoma"/>
            <family val="2"/>
          </rPr>
          <t>BAJA DAVID DAGIO SVK 27-ABR-2020 OT:7859852</t>
        </r>
      </text>
    </comment>
    <comment ref="AD1038" authorId="0" shapeId="0" xr:uid="{BDB4B506-B719-4C1B-A494-E908C52F3082}">
      <text>
        <r>
          <rPr>
            <b/>
            <sz val="9"/>
            <color indexed="81"/>
            <rFont val="Tahoma"/>
            <family val="2"/>
          </rPr>
          <t>BAJA DE 4 PZ GUSTAVO COLORADO 17-MAR-202 OT:7858258</t>
        </r>
      </text>
    </comment>
    <comment ref="AD1039" authorId="0" shapeId="0" xr:uid="{F2A7FF4D-FD47-43F4-BAE8-232E5BE65CB4}">
      <text>
        <r>
          <rPr>
            <b/>
            <sz val="9"/>
            <color indexed="81"/>
            <rFont val="Tahoma"/>
            <family val="2"/>
          </rPr>
          <t>BAJA DAVID DAGIO SVK 27-ABR-2020 OT:7859852</t>
        </r>
      </text>
    </comment>
    <comment ref="AD1041" authorId="0" shapeId="0" xr:uid="{DCF9D182-4087-426B-AB62-139700DB0A47}">
      <text>
        <r>
          <rPr>
            <b/>
            <sz val="9"/>
            <color indexed="81"/>
            <rFont val="Tahoma"/>
            <family val="2"/>
          </rPr>
          <t>BAJA DE 2 PZ ING NICOLAS FLORES DUPOT 19-03-18
BAJA DAVID DAGIO SVK 27-ABR-2020 OT:7859852</t>
        </r>
      </text>
    </comment>
    <comment ref="AD1042" authorId="0" shapeId="0" xr:uid="{3EBFDA19-2DAB-4DF8-85BA-B68CB8CAB73F}">
      <text>
        <r>
          <rPr>
            <b/>
            <sz val="9"/>
            <color indexed="81"/>
            <rFont val="Tahoma"/>
            <family val="2"/>
          </rPr>
          <t>BAJA DAVID DAGIO SVK 27-ABR-2020 OT:7859852</t>
        </r>
      </text>
    </comment>
    <comment ref="AD1043" authorId="0" shapeId="0" xr:uid="{D287B807-F26B-4880-A665-25AAD499828A}">
      <text>
        <r>
          <rPr>
            <b/>
            <sz val="9"/>
            <color indexed="81"/>
            <rFont val="Tahoma"/>
            <family val="2"/>
          </rPr>
          <t>BAJA DE 1 PZ DAVID DAGIO 0T:7859885 SVK
BAJA DAVID DAGIO SVK 27-ABR-2020 OT:7859852</t>
        </r>
      </text>
    </comment>
    <comment ref="AD1044" authorId="0" shapeId="0" xr:uid="{196CE68A-0273-45E6-BF45-29216C508189}">
      <text>
        <r>
          <rPr>
            <b/>
            <sz val="9"/>
            <color indexed="81"/>
            <rFont val="Tahoma"/>
            <family val="2"/>
          </rPr>
          <t>BAJA DE 1 PZ DAVID DAGIO 0T:7859885 SVK
BAJA DAVID DAGIO SVK 27-ABR-2020 OT:7859852</t>
        </r>
      </text>
    </comment>
    <comment ref="AD1045" authorId="0" shapeId="0" xr:uid="{BDC555EB-2D14-411A-8FE5-1AECFB2B3B48}">
      <text>
        <r>
          <rPr>
            <b/>
            <sz val="9"/>
            <color indexed="81"/>
            <rFont val="Tahoma"/>
            <family val="2"/>
          </rPr>
          <t>BAJA DAVID DAGIO SVK 27-ABR-2020 OT:7859852</t>
        </r>
      </text>
    </comment>
    <comment ref="AD1048" authorId="0" shapeId="0" xr:uid="{B05B016D-7D94-44B0-A19D-242B7E6ABB93}">
      <text>
        <r>
          <rPr>
            <b/>
            <sz val="9"/>
            <color indexed="81"/>
            <rFont val="Tahoma"/>
            <family val="2"/>
          </rPr>
          <t>BAJA  DANIEL BAZQUEZ LARA  03-ABR-2020</t>
        </r>
      </text>
    </comment>
    <comment ref="AD1049" authorId="0" shapeId="0" xr:uid="{36F8B260-EB90-4058-8A1B-0572772CC88F}">
      <text>
        <r>
          <rPr>
            <b/>
            <sz val="9"/>
            <color indexed="81"/>
            <rFont val="Tahoma"/>
            <family val="2"/>
          </rPr>
          <t>1 PZ BAJA 13 ABR-2020 ALFREDO VAZQUEZ MYSSTAC OT:7853197/7848249</t>
        </r>
      </text>
    </comment>
    <comment ref="AD1050" authorId="0" shapeId="0" xr:uid="{4AA1DEFB-C3EE-451E-9868-E1DD3DC7B573}">
      <text>
        <r>
          <rPr>
            <b/>
            <sz val="9"/>
            <color indexed="81"/>
            <rFont val="Tahoma"/>
            <family val="2"/>
          </rPr>
          <t>BAJA DE 2 PZ  13 ABR-2020 ALFREDO VAZQUEZ MYSSTAC OT:7853197/7848249</t>
        </r>
      </text>
    </comment>
    <comment ref="AD1051" authorId="0" shapeId="0" xr:uid="{E99F4BB9-0027-4462-A2A4-39766BEE8865}">
      <text>
        <r>
          <rPr>
            <b/>
            <sz val="9"/>
            <color indexed="81"/>
            <rFont val="Tahoma"/>
            <family val="2"/>
          </rPr>
          <t>2 PZ BAJA 13 ABR-2020 ALFREDO VAZQUEZ MYSSTAC OT:7853197/7848249</t>
        </r>
      </text>
    </comment>
    <comment ref="AD1054" authorId="0" shapeId="0" xr:uid="{2DBFCEED-B0C3-4CBA-974F-EF584209ECBC}">
      <text>
        <r>
          <rPr>
            <b/>
            <sz val="9"/>
            <color indexed="81"/>
            <rFont val="Tahoma"/>
            <family val="2"/>
          </rPr>
          <t xml:space="preserve">BAJA NICOLAS  FLORES DUPONT 
</t>
        </r>
      </text>
    </comment>
    <comment ref="AD1058" authorId="0" shapeId="0" xr:uid="{31C582F2-5BD6-433F-81C3-E702D029CE8C}">
      <text>
        <r>
          <rPr>
            <b/>
            <sz val="9"/>
            <color indexed="81"/>
            <rFont val="Tahoma"/>
            <family val="2"/>
          </rPr>
          <t xml:space="preserve">BAJA DE 6PZ ADRIAN OCHOA 21-ABR-2020
</t>
        </r>
      </text>
    </comment>
    <comment ref="AD1065" authorId="0" shapeId="0" xr:uid="{E30947F5-6676-45A4-8FF7-313333440532}">
      <text>
        <r>
          <rPr>
            <b/>
            <sz val="9"/>
            <color indexed="81"/>
            <rFont val="Tahoma"/>
            <family val="2"/>
          </rPr>
          <t>BAJA ALFREDO VAZQUEZ MYSSTAC 03-ABR-2020 0T: 7848252/7848251</t>
        </r>
      </text>
    </comment>
    <comment ref="AD1067" authorId="0" shapeId="0" xr:uid="{87DA36ED-0F78-4C6A-B053-03FD4C0F46D6}">
      <text>
        <r>
          <rPr>
            <b/>
            <sz val="9"/>
            <color indexed="81"/>
            <rFont val="Tahoma"/>
            <family val="2"/>
          </rPr>
          <t>BAJA ALFREDO VAZQUEZ MYSSTAC 03-ABR-2020 0T: 7848252/7848251</t>
        </r>
      </text>
    </comment>
    <comment ref="AD1068" authorId="0" shapeId="0" xr:uid="{3AFF3940-AD5C-4F0A-9DC0-3BB9ED48223C}">
      <text>
        <r>
          <rPr>
            <b/>
            <sz val="9"/>
            <color indexed="81"/>
            <rFont val="Tahoma"/>
            <family val="2"/>
          </rPr>
          <t>BAJA 6 ALFREDO VAZQUEZ MYSSTAC 03-ABR-2020 0T: 7848252/7848251</t>
        </r>
      </text>
    </comment>
    <comment ref="AD1069" authorId="0" shapeId="0" xr:uid="{F81FC70F-BDB2-47B6-8AE6-5DBEE710E64B}">
      <text>
        <r>
          <rPr>
            <b/>
            <sz val="9"/>
            <color indexed="81"/>
            <rFont val="Tahoma"/>
            <family val="2"/>
          </rPr>
          <t>BAJA6 PZ  ALFREDO VAZQUEZ MYSSTAC 03-ABR-2020 0T: 7848252/7848251</t>
        </r>
      </text>
    </comment>
    <comment ref="AD1070" authorId="0" shapeId="0" xr:uid="{B51BED25-E838-4265-B247-1E4B4156730F}">
      <text>
        <r>
          <rPr>
            <b/>
            <sz val="9"/>
            <color indexed="81"/>
            <rFont val="Tahoma"/>
            <family val="2"/>
          </rPr>
          <t>BAJA ALFREDO VAZQUEZ MYSSTAC 03-ABR-2020 0T: 7848252/7848251</t>
        </r>
      </text>
    </comment>
    <comment ref="AD1071" authorId="0" shapeId="0" xr:uid="{6ADD415A-623C-421E-B722-006CCBC7BC45}">
      <text>
        <r>
          <rPr>
            <b/>
            <sz val="9"/>
            <color indexed="81"/>
            <rFont val="Tahoma"/>
            <family val="2"/>
          </rPr>
          <t>BAJA 13 ABR-2020 ALFREDO VAZQUEZ MYSSTAC OT:7853197/7848249</t>
        </r>
      </text>
    </comment>
    <comment ref="AD1072" authorId="0" shapeId="0" xr:uid="{CE272810-859B-4A12-8D41-F3F4C7BDCA8B}">
      <text>
        <r>
          <rPr>
            <b/>
            <sz val="9"/>
            <color indexed="81"/>
            <rFont val="Tahoma"/>
            <family val="2"/>
          </rPr>
          <t>BAJA 2 PZ 13 ABR-2020 ALFREDO VAZQUEZ MYSSTAC OT:7853197/7848249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Erika Moreno</author>
  </authors>
  <commentList>
    <comment ref="C233" authorId="0" shapeId="0" xr:uid="{EF789482-7B6F-7B42-BF3B-F344A6DDD1C3}">
      <text>
        <r>
          <rPr>
            <sz val="9"/>
            <color indexed="81"/>
            <rFont val="Tahoma"/>
            <family val="2"/>
          </rPr>
          <t xml:space="preserve">SE  RECOJIO DE ALMACEN SOLAMENTE  LA SOLERA DE ALUMINIO Y TORNILLO PUNTA BROCA FALTARON 2 PZ TUERCA UNION DE 1/2" DE CPVC
Y 2 PZ CODO DE 1/2" 90° CPVC CD-80 </t>
        </r>
      </text>
    </comment>
    <comment ref="C319" authorId="0" shapeId="0" xr:uid="{0693A9F4-85C7-EE41-899E-8CC7D57BFD18}">
      <text>
        <r>
          <rPr>
            <b/>
            <sz val="9"/>
            <color indexed="81"/>
            <rFont val="Tahoma"/>
            <family val="2"/>
          </rPr>
          <t xml:space="preserve">SE REGRESO POR DEFECTO RECIBIO VICTOR PEREZ DUPONT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9F1BB3-7DAA-4AC8-9521-604DCFF8DB86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CFE5D12-63AA-4F96-9C51-DCACC5C231A7}" name="WorksheetConnection_ENERO 2020!$AF$3:$AG$15" type="102" refreshedVersion="6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ENERO2020AF3AG151"/>
        </x15:connection>
      </ext>
    </extLst>
  </connection>
  <connection id="3" xr16:uid="{BE6FD706-BD71-44A4-B5A7-D500C993AFEF}" name="WorksheetConnection_INVENTARIO CON ORDEN DE COMPRA 2020.xlsx!Tabla3" type="102" refreshedVersion="6" minRefreshableVersion="5">
    <extLst>
      <ext xmlns:x15="http://schemas.microsoft.com/office/spreadsheetml/2010/11/main" uri="{DE250136-89BD-433C-8126-D09CA5730AF9}">
        <x15:connection id="Tabla3">
          <x15:rangePr sourceName="_xlcn.WorksheetConnection_INVENTARIOCONORDENDECOMPRA2020.xlsxTabla31"/>
        </x15:connection>
      </ext>
    </extLst>
  </connection>
  <connection id="4" xr16:uid="{A8E28184-32C8-46F5-999F-B1CB51396653}" name="WorksheetConnection_INVENTARIO CON ORDEN DE COMPRA 2020.xlsx!Tabla5" type="102" refreshedVersion="6" minRefreshableVersion="5">
    <extLst>
      <ext xmlns:x15="http://schemas.microsoft.com/office/spreadsheetml/2010/11/main" uri="{DE250136-89BD-433C-8126-D09CA5730AF9}">
        <x15:connection id="Tabla5">
          <x15:rangePr sourceName="_xlcn.WorksheetConnection_INVENTARIOCONORDENDECOMPRA2020.xlsxTabla51"/>
        </x15:connection>
      </ext>
    </extLst>
  </connection>
</connections>
</file>

<file path=xl/sharedStrings.xml><?xml version="1.0" encoding="utf-8"?>
<sst xmlns="http://schemas.openxmlformats.org/spreadsheetml/2006/main" count="36632" uniqueCount="1500">
  <si>
    <t>ID DE ESTANTE</t>
  </si>
  <si>
    <t>FECHA</t>
  </si>
  <si>
    <t>OT</t>
  </si>
  <si>
    <t xml:space="preserve">SOLICITANTE </t>
  </si>
  <si>
    <t>AREA A UTILIZAR</t>
  </si>
  <si>
    <t>VENDEDOR</t>
  </si>
  <si>
    <t>PROGRAMADO</t>
  </si>
  <si>
    <t xml:space="preserve">OC </t>
  </si>
  <si>
    <t>TAG DEL EQUIPO</t>
  </si>
  <si>
    <t>DESCRIPCION</t>
  </si>
  <si>
    <t>CANTIDAD</t>
  </si>
  <si>
    <t>UM</t>
  </si>
  <si>
    <t>COSTOS</t>
  </si>
  <si>
    <t>COSTO TOTAL</t>
  </si>
  <si>
    <t>GERARDO HERNANDEZ</t>
  </si>
  <si>
    <t>ALHONDRA GONZALEZ</t>
  </si>
  <si>
    <t>NICOLAS FLORES</t>
  </si>
  <si>
    <t>MARIO DAVILA</t>
  </si>
  <si>
    <t>FRANCISCO OROZCO</t>
  </si>
  <si>
    <t>Z</t>
  </si>
  <si>
    <t>COMENTARIOS</t>
  </si>
  <si>
    <t>A</t>
  </si>
  <si>
    <t>S/N</t>
  </si>
  <si>
    <t>JESÚS MANZANO</t>
  </si>
  <si>
    <t>N/A</t>
  </si>
  <si>
    <t>BOMBA PROMINENT TIPO:S1BAH04120PVTS170S000 SERIE:2019260925</t>
  </si>
  <si>
    <t>PIEZAS</t>
  </si>
  <si>
    <t>AA</t>
  </si>
  <si>
    <t xml:space="preserve">CAMBIO DE VALVULAS DE SEGURIDAD EN DEAREADORES </t>
  </si>
  <si>
    <t>VALVUAS  Y SERVICIOS CREAR SA DE CV</t>
  </si>
  <si>
    <t>VALVULA DE ALIVIO MODELO 6010JJM01-AM DE 2 1/2" CAPASIDAD  2986 LB/HR</t>
  </si>
  <si>
    <t>B</t>
  </si>
  <si>
    <t>INACASA, MR.</t>
  </si>
  <si>
    <t xml:space="preserve">ITEM 10 MODEL:604B31 PSS-0012587-TRIAXIAL RING-STYLE, </t>
  </si>
  <si>
    <t>ITEM 20 MODEL: 043AN025BZ-020 PSS-0012588-CABLE, 4 CONDUCTOR W</t>
  </si>
  <si>
    <t xml:space="preserve">ITEM 30 MODEL: PSS-0007951  PSS-0007951-BNC TERMINATION ENCLOSURE 8X6X4 NEMA </t>
  </si>
  <si>
    <t xml:space="preserve">SERVICE KIT EPDM 40/50/60 </t>
  </si>
  <si>
    <t>S/F</t>
  </si>
  <si>
    <t>CB SOLUCIONES TERMICAS SA DE CV</t>
  </si>
  <si>
    <t xml:space="preserve">SERCBICIO Y CALIBRACION VALVULA DE SEGURIDAD 2X2 </t>
  </si>
  <si>
    <t>MODIFICACIONES DEVIDAS A NOM-004</t>
  </si>
  <si>
    <t xml:space="preserve">MENDOZA LOMAS LUIS SERGIO </t>
  </si>
  <si>
    <t>VALVULA SISIMICA MOD.311 DE 1" NPT 60PSI</t>
  </si>
  <si>
    <t>MANTENIMIENTO MAYOR TQ HCL L1</t>
  </si>
  <si>
    <t>CORROSOLUTIONS  DE MEXICO S.A DE C.V</t>
  </si>
  <si>
    <t>BRIDA DE 2" SXS TIPO CL VINYLESTER</t>
  </si>
  <si>
    <t>REINMEX SA DE CV</t>
  </si>
  <si>
    <t>4501656362 / 4501655948</t>
  </si>
  <si>
    <t>3233016146 JUNTA PLACA M10BWK-NBRP/C</t>
  </si>
  <si>
    <t>3233016195 JUNTA ANULAR PARA PL./PL. FIN M10BWK-CR/</t>
  </si>
  <si>
    <t>3233083131 M10BW-316-1.25 DISTANCE RING</t>
  </si>
  <si>
    <t>3233016546 M10B-NBRP-C/RIB CHANNEL PLATE GASKET</t>
  </si>
  <si>
    <t>3233016246 M10BW-NBRP-C/PEAK</t>
  </si>
  <si>
    <t xml:space="preserve">3232411022 PERNO APRIETE M15 M30, L=750 ESPARRAGOS </t>
  </si>
  <si>
    <t>KIT</t>
  </si>
  <si>
    <t>3232420031 TUERCAM30,8/2H M30,8/2H</t>
  </si>
  <si>
    <t>3223911451 ARANDELA DESGASTE AM10</t>
  </si>
  <si>
    <t>3232429001 ARANDELA GUIA M30, 1550</t>
  </si>
  <si>
    <t>3223911431 ARANDELA DE CIERRE M30</t>
  </si>
  <si>
    <t>C</t>
  </si>
  <si>
    <t>AESSEAL MEXICO</t>
  </si>
  <si>
    <t>CURC 2.625" SELLO MECANICO CODIGO: ABTT21V01</t>
  </si>
  <si>
    <t>CURC 2.625" SELLO MECANICO CODIGO: ABTT21V01-E</t>
  </si>
  <si>
    <t>D</t>
  </si>
  <si>
    <t>FLECHA PARA CAMISA ZH MK 3 GPO2 CCN 78979796</t>
  </si>
  <si>
    <t xml:space="preserve">FUGA DE ACEITE </t>
  </si>
  <si>
    <t>BMS COMPONENTES Y EQUIPOS</t>
  </si>
  <si>
    <t>GASKET IMPELLER 2Z104-TFR</t>
  </si>
  <si>
    <t>GASKET CASING/COVER 13" AS107-TM</t>
  </si>
  <si>
    <t>SELLO DE LABERINTO S090G02A</t>
  </si>
  <si>
    <t>FERRETERIA Y MATERIALES DESECHABLES S.A DE C.V</t>
  </si>
  <si>
    <t>VALVULA DE SALIDA DERECHA PARA ARGON</t>
  </si>
  <si>
    <t>E</t>
  </si>
  <si>
    <t>CALDERAS</t>
  </si>
  <si>
    <t>0212,LINEA DE N2, PRECENCIA DE OXIDO</t>
  </si>
  <si>
    <t>ATLAS COPCO</t>
  </si>
  <si>
    <t>GLORIA PUNZO PARRA</t>
  </si>
  <si>
    <t>TUBO DE BARRIDO SCAVENGE LIN 1622365480</t>
  </si>
  <si>
    <t>ANODO DE MAGNESIUM 1"X37.5"</t>
  </si>
  <si>
    <t>CODO 9ORL S/C EXT. SOLDAR 2" CD-40 A234</t>
  </si>
  <si>
    <t xml:space="preserve">BAJA DE 1 PZ GUSTAVO COLORADO </t>
  </si>
  <si>
    <t>BAJA 4 PC BITACORA</t>
  </si>
  <si>
    <t>TEE RECTA C/C EXT SOLDABLE 2" CD-40  A234</t>
  </si>
  <si>
    <t>BAJA 2 PZ BITACORA</t>
  </si>
  <si>
    <t>TUBO NEGRO LISO A105 C.40 1 1/2"</t>
  </si>
  <si>
    <t>BAJA DE 5 PC FOLIO 2718</t>
  </si>
  <si>
    <t>BAJA SE LLEVO A ALMACEN</t>
  </si>
  <si>
    <t>BAJA FOLIO 1346</t>
  </si>
  <si>
    <t>CODO 90 RL S/C EXT. SOLDAR 1" CD 40 AC</t>
  </si>
  <si>
    <t>TEE EXT. SOLDAR 1 1/2" CD 40 AC</t>
  </si>
  <si>
    <t>ARNOR</t>
  </si>
  <si>
    <t xml:space="preserve">CODO ACERO AL CARBON 90º 1 1/2" CD 40S </t>
  </si>
  <si>
    <t>BRIDA WELDIN NECK 1" CLASE 150LB A 105</t>
  </si>
  <si>
    <t>BAJA 2PC FOLIO:2850</t>
  </si>
  <si>
    <t>NIPLE ACERO AL CARBON EXT.ROSC. 1"X6"</t>
  </si>
  <si>
    <t>STUB END 1 1/2" CLASE SCH40S A 403 304L</t>
  </si>
  <si>
    <t>CODO 90º RL C/C EXT SOLDABLE 1" CD-40 A403 304L</t>
  </si>
  <si>
    <t>NS</t>
  </si>
  <si>
    <t>SISTEMAS DE FLUIDOS INDUSTRIALES S.A DE C.V.</t>
  </si>
  <si>
    <t>VALVULA DE SEGURIDAD VAYREMEX 2"X2" SERIE:74D 723  CALIBRACION 22.0KG/CM^2</t>
  </si>
  <si>
    <t>R-124</t>
  </si>
  <si>
    <t>SPIRAX SARCO</t>
  </si>
  <si>
    <t xml:space="preserve">TRAMPA DE VAPOR Y COMPLEMENTO </t>
  </si>
  <si>
    <t xml:space="preserve">ARMSTRONG </t>
  </si>
  <si>
    <t>TRAMPA DE VAPOR MODELO FT 100-L10-VBGG 2-11/2" NPT</t>
  </si>
  <si>
    <t>W</t>
  </si>
  <si>
    <t>CB SOLUCIONE TERMICAS SA DE CV</t>
  </si>
  <si>
    <t>FIBRA CERAMICA DEBNSIDAD  8LB/FT3, CON 2"DE ESPESOR (HP) PRESENTACION DE COLCHONETA  CON UNA DENSIDAD  DE 8 LB/FT3 CON 2" DE ESPESOR (HP) 2" X 24"X12.5</t>
  </si>
  <si>
    <t>FIBRA CERAMICA DEBNSIDAD  8LB/FT3, CON 2"DE ESPESOR (HP) PRESENTACION DE COLCHONETA  CON UNA DENSIDAD  DE 8 LB/FT3 CON 2" DE ESPESOR (HP) 2" X 24"X12.6</t>
  </si>
  <si>
    <t>FIBRA CERAMICA DEBNSIDAD  8LB/FT3, CON 2"DE ESPESOR (HP) PRESENTACION DE COLCHONETA  CON UNA DENSIDAD  DE 8 LB/FT3 CON 2" DE ESPESOR (HP) 2" X 24"X12.7</t>
  </si>
  <si>
    <t>Y</t>
  </si>
  <si>
    <t>MOTOR REDUCTOR PRENSA PETAR</t>
  </si>
  <si>
    <t>X</t>
  </si>
  <si>
    <t>RYASA</t>
  </si>
  <si>
    <t>RAC-007362-2</t>
  </si>
  <si>
    <t>RODAMIENTO DE DOS HILERAS DE BOLA  CONTACTO ANGULAR 3314 ANR SKF</t>
  </si>
  <si>
    <t>RODAMIENTO DE UNA HILERA DE BOLA DE CONTACTO ANGULAR 7308 BECBM SKF</t>
  </si>
  <si>
    <t>RODAMIENTO DE UNA HILERA DE BOLA DE CONTACTO ANGULAR 7313 BECBM SKF</t>
  </si>
  <si>
    <t>RODAMIENTO DE UNA HILERA DE BOLA DE CONTACTO ANGULAR 73109 BECBM SKF</t>
  </si>
  <si>
    <t>SERVICIOS</t>
  </si>
  <si>
    <t>ENSAMLE PARA COPLE FALK</t>
  </si>
  <si>
    <t>ROTRAMETRO</t>
  </si>
  <si>
    <t>VALTUINSA</t>
  </si>
  <si>
    <t>BRIDA WELDINECK 4" 150 RF CD-40 A105</t>
  </si>
  <si>
    <t>BRIDA CIEGA 4" CLASE 150 RF A105</t>
  </si>
  <si>
    <t>LLANTA INFLABLE  13"X 13"</t>
  </si>
  <si>
    <t>SUAVIZADORES</t>
  </si>
  <si>
    <t>HIDRAULICA DE VANGUARDIA Y SERVICIO</t>
  </si>
  <si>
    <t>CERAMICA DEVCON 1170</t>
  </si>
  <si>
    <t>Baja 3pz folio1064 SE TOMARON 2 PIEZAS FOLIO 0450. 1 PIEZA FOLIO 1597. 1 PIEZA FOLIO 1113 SE TOMARON 2 PZ FOLIO: 1158 BAJA DE 3 PZ FOLIO 1318 1 pz folio 359 BAJA 1PZ BITACORA F.C.O(ABRAHAM MUÑOZ).</t>
  </si>
  <si>
    <t xml:space="preserve">ASCOMATICA S.A DE C.V </t>
  </si>
  <si>
    <t>VALVULA SOLENOIDE 1/4"</t>
  </si>
  <si>
    <t>1826, CRT, SAB-128. A14171, COPLE DAÑADO</t>
  </si>
  <si>
    <t>DEMSAMEX S.A DE C.V</t>
  </si>
  <si>
    <t>02A14171</t>
  </si>
  <si>
    <t xml:space="preserve">COPLE JAURE 158 SS 165 A BERRENO PILOTO </t>
  </si>
  <si>
    <t>J.A. DIAZ Y CIA, SA DE CV</t>
  </si>
  <si>
    <t>VÁLVULA SOLENOIDE MARCA ASCO CONE. 1/2" MODELO: 8220G406</t>
  </si>
  <si>
    <t>BAJA DE 1 PZ BITACORA</t>
  </si>
  <si>
    <t xml:space="preserve">CHUMASERA DE PARED 023133 FC--E--207R TYPE--XTRA 2 7/16"  MARCA:DODGE </t>
  </si>
  <si>
    <t>IMPULSOR MK3 GPO2 2K3X3R-10 CD4M</t>
  </si>
  <si>
    <t>VALVULA SOLENOIDE 8266D053L, 120/60-110/50</t>
  </si>
  <si>
    <t>SERVICIE &amp; TRAINING</t>
  </si>
  <si>
    <t>VALVULA SOLENOIDE MODELO: BE440AS NO IDENTEFICACION: 018F6179</t>
  </si>
  <si>
    <t>BAJA DE 1 PZ INSTRUMENTACION</t>
  </si>
  <si>
    <t>DELPY</t>
  </si>
  <si>
    <t xml:space="preserve">KIT DE REFACCIONES  GRUNDFOS </t>
  </si>
  <si>
    <t>ENTRADA DE LA BODEGA</t>
  </si>
  <si>
    <t xml:space="preserve">SECADORA FD285 460V, 60HZ. </t>
  </si>
  <si>
    <t>RACK DE TUBERIA</t>
  </si>
  <si>
    <t>BRIDA SLIP-ON 1/2" CLASE 150 RF A105 150LB</t>
  </si>
  <si>
    <t>TRAMO DE TUBO C/C EXT. BISELADOS 2" CD-40 A53 B</t>
  </si>
  <si>
    <t>VALTUINA</t>
  </si>
  <si>
    <t>TRAMO DE TUBO C/C EXT. BISELADOS 1" CD-40 A53 B</t>
  </si>
  <si>
    <t>TRAMO DE TUBO C/C EXT. BISELADOS 1/2" CD-40 A53 B</t>
  </si>
  <si>
    <t>ARMANDO ORDOÑEZ</t>
  </si>
  <si>
    <t>ENTRADA</t>
  </si>
  <si>
    <t>SALIDA</t>
  </si>
  <si>
    <t>BOMBA DOSIFICADORA MOD AA951-393SI</t>
  </si>
  <si>
    <t>P.CALDERAS</t>
  </si>
  <si>
    <t>ASPA DE VENTILADOR 20"X20"</t>
  </si>
  <si>
    <t>ASPA DE VENTILADOR 27"X27"</t>
  </si>
  <si>
    <t>COPLE WRAPFLEX 20R10B/P STK</t>
  </si>
  <si>
    <t>VERIFICAR FUNCIONAMIENTO DE VALVULA FOSA MEZCLADO</t>
  </si>
  <si>
    <t>VALVULAS Y SERVICIOS CREAR SA DE CV</t>
  </si>
  <si>
    <t>ACTUADOR NEUMATICO SIMPLE 89U-052</t>
  </si>
  <si>
    <t>MOC CAMBIO DE LINEA DE AIRE AREAS BLANCAS</t>
  </si>
  <si>
    <t>MOLIENDA L1</t>
  </si>
  <si>
    <t>BRIDA SLIP ON 2" CLASE 150 RF A182 INOX T304/304L</t>
  </si>
  <si>
    <t>NIPLE C/C EXT. ROSCA 1/2"X2" CD40 T304L</t>
  </si>
  <si>
    <t xml:space="preserve">026: AGITADOR PILA, ASPA CAIDA </t>
  </si>
  <si>
    <t xml:space="preserve">CARLOS ENRIQUE VAZQUEZ CACHON </t>
  </si>
  <si>
    <t>CAPSULA QUIMICA  HVU M16X125 NO. 256694</t>
  </si>
  <si>
    <t>UNIDAD DE REFRIGERACION LN1</t>
  </si>
  <si>
    <t>GLORIA PUNSO PARRA</t>
  </si>
  <si>
    <t>02A14172</t>
  </si>
  <si>
    <t xml:space="preserve">CODO 90RL C/C EXT.SOLDAR 3" CD10S A 403 </t>
  </si>
  <si>
    <t>BAJA 8PC FOLIO 2457; 8PC FOLIO 2454, FOLIO 2715 2 PC. BAJA 3PC FOLIO 2703</t>
  </si>
  <si>
    <t>REDUCCION CONCENTRICA C/C 3"X2" CD10S</t>
  </si>
  <si>
    <t>BAJA DE 2 PC FOLIO 2454;</t>
  </si>
  <si>
    <t>4501645760/ 4501645299</t>
  </si>
  <si>
    <t>TUERCA UNION 1" INOXIDABLE 304L</t>
  </si>
  <si>
    <t>BAJA DE 4PC FOLIO2457;</t>
  </si>
  <si>
    <t>STUB END C/C TIPO C 3" SD-10S A403 304L</t>
  </si>
  <si>
    <t>BAJA DE 3PC FOLIO 2457; 6PC FOLIO 2454;</t>
  </si>
  <si>
    <t>TRAMO DE TUBO C/C EXT PLANOS 3" CD-10S  A312 304L</t>
  </si>
  <si>
    <t>BAJA 3 PZ FOLIO 2465; BAJA DE 3PC FOLIO 2457;BAJA DE 1 PC FOLIO 2715 BAJA 1 PC FOLIO 2703</t>
  </si>
  <si>
    <t xml:space="preserve">TRAMO DE TUBO C/C EXT PLANOS 1" CD-10 A312 304L </t>
  </si>
  <si>
    <t>BAJA 3PC FOLIO 2465; 3 PC FOLIO 2457; 3PC FOLIO 2454; BAJA 8 PC FOLIO 2715 BAJA DE 5 PC FOLIO2703</t>
  </si>
  <si>
    <t xml:space="preserve">ANGULO 2"X2"X3/16" ACERO AL CARBON </t>
  </si>
  <si>
    <t>BAJA 1 PZ FOLIO 2465</t>
  </si>
  <si>
    <t xml:space="preserve">NIPLE C/C EXT ROSCADO 1/2" X 6" CD-80 A53 NEGRO </t>
  </si>
  <si>
    <t>CODO 90RL EXT SOLDAR 1/2" CD-80 A234 WPB</t>
  </si>
  <si>
    <t xml:space="preserve">MANTENIMIENTO A TRAMPAS DE VAPOR </t>
  </si>
  <si>
    <t>WATSON MCDANIEL</t>
  </si>
  <si>
    <t xml:space="preserve">TRAMPA DE VAPOR </t>
  </si>
  <si>
    <t>MANOMETRO</t>
  </si>
  <si>
    <t>131,TUBERIA DESCARGA SOSA LN1 FUGA</t>
  </si>
  <si>
    <t>GUARDA DE COPLE PARA EQ DURCO GP2K-10-326T</t>
  </si>
  <si>
    <t>FUGA POR EL SELLO AGUA CLARIFICADA</t>
  </si>
  <si>
    <t>SHAFT KIT/REPARAR BOMBA DURCO MK3</t>
  </si>
  <si>
    <t xml:space="preserve">ACEITERA OPTOMATIC  MARCA TRICO </t>
  </si>
  <si>
    <t>SETESEG</t>
  </si>
  <si>
    <t xml:space="preserve">VALVULA SHECK FLUGO LIBRE 2" </t>
  </si>
  <si>
    <t>325, COMPRESOR, CAMBIO DE BYPASS</t>
  </si>
  <si>
    <t>07A09630</t>
  </si>
  <si>
    <t>CODO 90RL S/C EXT. SOLDAR 3" CD-10 INOX</t>
  </si>
  <si>
    <t>RED. CONCENTRICA C/C 3"X 1 1/2" C-10 INOX</t>
  </si>
  <si>
    <t>SABROES</t>
  </si>
  <si>
    <t>MOTRO 2CV/4 POLOS/ TEN 220-380-440V</t>
  </si>
  <si>
    <t>TRANSPORTADOR DE AGUAS RESIDUALES</t>
  </si>
  <si>
    <t>CHUMASERA DE PARED MARCA REXNORD 3 15/-16"  MOD:ZEF2315</t>
  </si>
  <si>
    <t>R-214</t>
  </si>
  <si>
    <t>MOC REEMP. FILTROS AIRE KAESER</t>
  </si>
  <si>
    <t>KAESER</t>
  </si>
  <si>
    <t>102152.019 FILTRO  F184KA</t>
  </si>
  <si>
    <t>R-219</t>
  </si>
  <si>
    <t>102153.01941 FILTRO F184KB</t>
  </si>
  <si>
    <t>R-7</t>
  </si>
  <si>
    <t>102155.01941 FILTRO F184KE</t>
  </si>
  <si>
    <t>6M--TAR^U^P INSP. TORRE DE ENFRIAMIENTO</t>
  </si>
  <si>
    <t>MARLEY MEXICANA S.A DE C.V</t>
  </si>
  <si>
    <t>SWITCH DE VIBRACION MODELO M5</t>
  </si>
  <si>
    <t>PTAR BOMBA DE HIPOCLORITO</t>
  </si>
  <si>
    <t>SURTIDORA DE FERRETERIA Y MATERIALES</t>
  </si>
  <si>
    <t>CODO  CPVC 1/2"X90º</t>
  </si>
  <si>
    <t>TEE CPVC 1/2"</t>
  </si>
  <si>
    <t>NIPLE GALVANIZADO 1/2"X4"</t>
  </si>
  <si>
    <t>NIPLE GALVANIZADO 1/2"X3"</t>
  </si>
  <si>
    <t>NIPLE GALVANIZADO 1/2"X2"</t>
  </si>
  <si>
    <t>RED. BUSHING GALV 1X1/2"</t>
  </si>
  <si>
    <t>VALVULA ESFERA BCE ROSCADA DICA 1/2" 3550C1</t>
  </si>
  <si>
    <t>RED. BUSHING GALV 1/2"X 1/4"</t>
  </si>
  <si>
    <t>VALVULAS ACTUADORES Y</t>
  </si>
  <si>
    <t>COPLE CPVC C-80 CEMENTAR 3" MCA. SPEARS</t>
  </si>
  <si>
    <t>BRIDA LABJOIN CON ESTUB END  CPVC C-80 3" MCA SPEARS</t>
  </si>
  <si>
    <t>SUMINISTRO DE BOMBA PARA REPUESTO</t>
  </si>
  <si>
    <t>PRODUCTOS MAV, SA DE CV</t>
  </si>
  <si>
    <t>BOMBA DOSIFICADORA M.B131-75HV LMI</t>
  </si>
  <si>
    <t>BOMBA GRUNFOS OSMOSIS</t>
  </si>
  <si>
    <t>DISTRIBUIDORA DE AQUAEQUIPOS SA DE CV</t>
  </si>
  <si>
    <t>KIT, DE RGP, GRUNFOS P/CR8245/M CR90</t>
  </si>
  <si>
    <t>KIT DE SELLOS MECANICOS GRUNFOS P:CR32 45/64</t>
  </si>
  <si>
    <t>QUEMADOR DH</t>
  </si>
  <si>
    <t>MANGUERA TRAMADA DE INOX</t>
  </si>
  <si>
    <t>HECTOR ALVAREZ</t>
  </si>
  <si>
    <t>AD</t>
  </si>
  <si>
    <t>BRIDA CIEGA 6" CLASE 150LB A105</t>
  </si>
  <si>
    <t>AF</t>
  </si>
  <si>
    <t>LAMINA DE EMPAQUE GARLOCK 3540 1/16</t>
  </si>
  <si>
    <t>JUNTA CORTADA 1"X1/16"</t>
  </si>
  <si>
    <t>JUNTA CORTADA 1.5"X1/16"</t>
  </si>
  <si>
    <t>JUNTA CORTADA 2"X1/16"</t>
  </si>
  <si>
    <t>JUNTA CORTADA 2.5"X1/16"</t>
  </si>
  <si>
    <t>JUNTA CORTADA 3"X1/16"</t>
  </si>
  <si>
    <t>JUNTA CORTADA 4"X1/16"</t>
  </si>
  <si>
    <t>JUNTA CORTADA 5"X1/16"</t>
  </si>
  <si>
    <t>JUNTA CORTADA 6"X1/16"</t>
  </si>
  <si>
    <t>JUNTA CORTADA 8"X1/16"</t>
  </si>
  <si>
    <t>JUNTA CORTADA 16"X1/8"</t>
  </si>
  <si>
    <t>JUNTA CORTADA 19.5"X21.5X1/8"</t>
  </si>
  <si>
    <t>JUNTA CORTADA 20"X24X1/8"</t>
  </si>
  <si>
    <t>JUNTA CORTADA 35.5"X40X1/8"</t>
  </si>
  <si>
    <t>JUNTA CORTADA 24"X28X1/8"</t>
  </si>
  <si>
    <t>JUNTA CORTADA 25"X1/8"</t>
  </si>
  <si>
    <t>JUNTA CORTADA 9"X1/8"</t>
  </si>
  <si>
    <t>AG</t>
  </si>
  <si>
    <t>INTERCAMBIO IONICO L2</t>
  </si>
  <si>
    <t>BSYB SAFETY SYSTEMS, LLC</t>
  </si>
  <si>
    <t>DISCOS DE RUPTURA DE 4" SIGMA-EXL SS316</t>
  </si>
  <si>
    <t>SE TOMO 1 PZ FOLIO:1121 BAJA DE 1 PZ FOLIO 285 1PZ FOLIO 286 BAJA DE 1 PZ FOLIO 1309 BAJA DE 1 PZ FOLIO 1323</t>
  </si>
  <si>
    <t>PORTA DISCO DE RUPTURA DE 4"</t>
  </si>
  <si>
    <t>AH</t>
  </si>
  <si>
    <t>7520458 Y 7520512</t>
  </si>
  <si>
    <t>EMPAQUES PREFABRICADOS GARLOCK 3000, 3510, NITRILO Y TEFLON VIRGEN</t>
  </si>
  <si>
    <t>AI</t>
  </si>
  <si>
    <t>DECANTER 27S103-L2</t>
  </si>
  <si>
    <t xml:space="preserve">GEA WESTFALIA </t>
  </si>
  <si>
    <t>RETEN PARA EJES 3460-850</t>
  </si>
  <si>
    <t>AJ</t>
  </si>
  <si>
    <t>CAJA LIQ. REVELADOR SKDO52</t>
  </si>
  <si>
    <t>TANQUE DE AGUA CALIENTE B401/52TV0809-LA</t>
  </si>
  <si>
    <t xml:space="preserve">ALLENCO FLUID PRODUCTS  SA DE CV </t>
  </si>
  <si>
    <t>VALVULA DE VOLANTE AC MARCA KIT CF8M DE 1 1/2"</t>
  </si>
  <si>
    <t>AK</t>
  </si>
  <si>
    <t>SUM DE VALVULAS LICOR DESTER</t>
  </si>
  <si>
    <t>ELECTRO CONTROLES DEL NOROESTE,</t>
  </si>
  <si>
    <t>VALV. AUTOMATICA ON-OFF 4"</t>
  </si>
  <si>
    <t>ATRÁS DE ESTANTE DE MOTOREDUCTORES</t>
  </si>
  <si>
    <t>MOTOREDUCTOR (SERVICIO DE ENSAMBLE DE COMPONENTES VARIOS)</t>
  </si>
  <si>
    <t>CAJA DE INOXIDABLE</t>
  </si>
  <si>
    <t>GRAINGER</t>
  </si>
  <si>
    <t>LINTERNA DE MANO INDUSTRIAL LED 48Z714</t>
  </si>
  <si>
    <t xml:space="preserve">CAJA DE INOXIDABLE </t>
  </si>
  <si>
    <t xml:space="preserve">LÌNEA UNO DE PRODUCCIÒN </t>
  </si>
  <si>
    <t>GRAINGER, SA. DE C.V.</t>
  </si>
  <si>
    <t xml:space="preserve">EN LA ENTRADA </t>
  </si>
  <si>
    <t>EAGLEBURGMANN MEXICO, SA DE CV</t>
  </si>
  <si>
    <t>COMPENSADOR ZC09</t>
  </si>
  <si>
    <t>G</t>
  </si>
  <si>
    <t>1Y-LS/D-^F CAMBIO DE EMPAQUES DEL AREA</t>
  </si>
  <si>
    <t>EMPAQUE LN1</t>
  </si>
  <si>
    <t>JUNTA CORTADA CARA COM 3/4" X 1/16"  GYL GARLOCK</t>
  </si>
  <si>
    <t>JUNTA CORTADA CARA COM 1" X 1/16"  GYL GARLOCK</t>
  </si>
  <si>
    <t>BAJA DE 36 PZ</t>
  </si>
  <si>
    <t>JUNTA CORTADA CARA COM 2 1/2" X 1/16"  GYL GARLOCK</t>
  </si>
  <si>
    <t>JUNTA CORTADA CARA COM  3" X 1/16"  GYL GARLOCK</t>
  </si>
  <si>
    <t>BAJA 48 PZ</t>
  </si>
  <si>
    <t>JUNTA CORTADA CARA COM 4" X 1/16"  GYL GARLOCK</t>
  </si>
  <si>
    <t>BAJA 20 PZ</t>
  </si>
  <si>
    <t>JUNTA CORTADA CARA COM 6" X 1/16"  GYL GARLOCK</t>
  </si>
  <si>
    <t>BAJA DE 29</t>
  </si>
  <si>
    <t>JUNTA CORTADA CARA COM 8" X 1/16"  GYL GARLOCK</t>
  </si>
  <si>
    <t>BAJA 1 PZ</t>
  </si>
  <si>
    <t>JUNTA CORTADA CARA COM 10" X 1/8"  GYL GARLOCK</t>
  </si>
  <si>
    <t>H</t>
  </si>
  <si>
    <t>PRECIPITACION L1 Y L2</t>
  </si>
  <si>
    <t>SELLLO DOBLE CARTUCHO MEDIDA 1.125"</t>
  </si>
  <si>
    <t xml:space="preserve">VALULA Y ACLOPAMIENTO CO 3/4" ROSCAS NPT DE ACERO INOXIDABLE HEMBRA </t>
  </si>
  <si>
    <t>BAJA 11PC MARIO ALCALA BITACORA</t>
  </si>
  <si>
    <t>CONEXIÓN AIR KING</t>
  </si>
  <si>
    <t>JUNTA CORTADA ESTILO 3540 GYLON 1/2"X1 1/16</t>
  </si>
  <si>
    <t>JUNTA CORTADA ESTILO 3540 GYLON 1"X1 1/16</t>
  </si>
  <si>
    <t>JUNTA CORTADA ESTILO 3540 GYLON 1.5"X1 1/16</t>
  </si>
  <si>
    <t>JUNTA CORTADA ESTILO 3540 GYLON 2"X1 1/16</t>
  </si>
  <si>
    <t>JUNTA CORTADA ESTILO 3540 GYLON 3"X1 1/16</t>
  </si>
  <si>
    <t>JUNTA CORTADA ESTILO 3540 GYLON 4"X1 1/16</t>
  </si>
  <si>
    <t>JUNTA CORTADA ESTILO 3540 GYLON 6"X1 1/16</t>
  </si>
  <si>
    <t>JUNTA CORTADA ESTILO 3540 GYLON 8"X1 1/16</t>
  </si>
  <si>
    <t>JUNTA CORTADA ESTILO 3540 GYLON 10"X1 1/8</t>
  </si>
  <si>
    <t>I</t>
  </si>
  <si>
    <t>JUNTA COR CARA COM 2"X1/16" GYL GARLOCK</t>
  </si>
  <si>
    <t>BAJA 169 PZ</t>
  </si>
  <si>
    <t>JUNTA COR CARA COM 3"X1/16" GYL GARLOCK</t>
  </si>
  <si>
    <t>BAJA 173 PZ</t>
  </si>
  <si>
    <t>JUNTA COR CARA COM 4"X1/16" GYL GARLOCK</t>
  </si>
  <si>
    <t>BAJA 97PZ</t>
  </si>
  <si>
    <t>JUNTA COR CARA COM 6"X 1/16" GYL GARLOCK</t>
  </si>
  <si>
    <t>BAJA 18PZ</t>
  </si>
  <si>
    <t>JUNTA COR CARA COM 8"X1/16" GYL GARLOCK</t>
  </si>
  <si>
    <t>BAJA 3PZ</t>
  </si>
  <si>
    <t>JUNTA COR CARA COM 10"X 1/8" GYL GARLOCK</t>
  </si>
  <si>
    <t>BAJA DE 3 PZ</t>
  </si>
  <si>
    <t>JUNTA CORTADA ESTILO 3540 GYLON 3/4"X1 1/16</t>
  </si>
  <si>
    <t>JUNTA CORTADA ESTILO 3540 GYLON 2 1/2"X1 1/16</t>
  </si>
  <si>
    <t>K</t>
  </si>
  <si>
    <t>JUNTA DE 10X10"</t>
  </si>
  <si>
    <t>JUNTA DE 8X10"</t>
  </si>
  <si>
    <t>JUNTA DE 4X4"</t>
  </si>
  <si>
    <t>JUNTA 6X8"</t>
  </si>
  <si>
    <t>JUNTAS DE 6X6"</t>
  </si>
  <si>
    <t>JUNTA DE 6X8"</t>
  </si>
  <si>
    <t>L</t>
  </si>
  <si>
    <t>7470202-03</t>
  </si>
  <si>
    <t>JUAN MANUEL SANCHEZ VILLALVASO</t>
  </si>
  <si>
    <t>EMPAQUES SIGMA 26/W202  L2</t>
  </si>
  <si>
    <t>VALVULA DE VOLANTE 1"</t>
  </si>
  <si>
    <t>CAMBIAR LLANTA DE EXTRODOMIX L2</t>
  </si>
  <si>
    <t>HYH DESING Y MANUFACTURING,LLC</t>
  </si>
  <si>
    <t>PACKING HEAD BLADDER 12 ID 13" WHITE</t>
  </si>
  <si>
    <t>PACKING HEAD BLADDER 11 ID 10" WHITE</t>
  </si>
  <si>
    <t>DE DIETRICH PROCESS SYSTEMS INC</t>
  </si>
  <si>
    <t xml:space="preserve">HYDRAULIC CYLINDER SEAL SET </t>
  </si>
  <si>
    <t>FILTER ELEMENT, ELEMENT 0060R010ON-2</t>
  </si>
  <si>
    <t xml:space="preserve">HIGH PRESSURE FILTER ELEMENT </t>
  </si>
  <si>
    <t>HYDRAULIC, LOVEJOY-1.125"X0.75"</t>
  </si>
  <si>
    <t xml:space="preserve">CHECK VALVE 2706T6 </t>
  </si>
  <si>
    <t>N</t>
  </si>
  <si>
    <t>O</t>
  </si>
  <si>
    <t>RODAMIENTO G45-KRR-B</t>
  </si>
  <si>
    <t>BAJA DE 2 PZ FOLIO 1435</t>
  </si>
  <si>
    <t>RODAMIENTO G35-KRR-B</t>
  </si>
  <si>
    <t>BAJA 3 PZ</t>
  </si>
  <si>
    <t>AREAS BLANCAS L1, L2, LA</t>
  </si>
  <si>
    <t>RODAMIENTOS Y ACCESORIOS, SA DE CV.</t>
  </si>
  <si>
    <t>JUNTA DE EXPANSIÓN ESTILO 9394 STYLE 8613</t>
  </si>
  <si>
    <t>R-77</t>
  </si>
  <si>
    <t xml:space="preserve">EMPAQUETADURAS Y SUMINISTROS INDUSTRIALES </t>
  </si>
  <si>
    <t>JUEGOS DE EMPAQUES PARA INTERCAMBIADOR DE CALOR DE PLACAS SIGMA S-26</t>
  </si>
  <si>
    <t>JGO</t>
  </si>
  <si>
    <t>RECUPERABLES</t>
  </si>
  <si>
    <t>ALFA LAVAL S.A. DE C.V.</t>
  </si>
  <si>
    <t xml:space="preserve"> INTERCAMIADOR DE CALOR  CON PLACAS TS6 MFG FX01</t>
  </si>
  <si>
    <t xml:space="preserve">ENTRADA DE LA BODEGA MANO IZQUIERDA </t>
  </si>
  <si>
    <t xml:space="preserve"> INTERCAMBIADOR DE CALOR CON PLACAS M3 FG FX01</t>
  </si>
  <si>
    <t xml:space="preserve">INTERCAMBIADOR DE CALOR CON PLACAS M10 BBASE </t>
  </si>
  <si>
    <t>AB</t>
  </si>
  <si>
    <t>POLEA</t>
  </si>
  <si>
    <t>CODO 90RL C/C EXT SOLDAR 3" CD-10S INOXIDABLE</t>
  </si>
  <si>
    <t>BAJA DE 13 PC</t>
  </si>
  <si>
    <t>STUB END C/C TIPO C 3" SD-10S A403 INOXIDABLE</t>
  </si>
  <si>
    <t xml:space="preserve">OPERADOR DE ENGRANE </t>
  </si>
  <si>
    <t>AC</t>
  </si>
  <si>
    <t>PARO LNA</t>
  </si>
  <si>
    <t>BRIDA LAP JOIN 2" CLASE 150 LB A 182 INOXIDABLE</t>
  </si>
  <si>
    <t>BRIDA LAP JOIN 4" CLASE 150LB A105</t>
  </si>
  <si>
    <t>BRIDA SLIP ON 1 1/2" CLASE 150 RF A182 INOX T304/304L</t>
  </si>
  <si>
    <t>BAJA 5PZ SANTIAGO CHEVEZ BITACORA</t>
  </si>
  <si>
    <t>STU END C/C TIPO C 1 1/2" CD-10S A403</t>
  </si>
  <si>
    <t>PARO LN2 LNA</t>
  </si>
  <si>
    <t>NIPLE ROSCADO 1/2"X2 1/2" CD-40S 304L</t>
  </si>
  <si>
    <t>BAJA 4 PC BAJA DE 12 PC BITACORA</t>
  </si>
  <si>
    <t>NIPLE ROSCADO 3/4" X 2 1/2" CD-40S 304L</t>
  </si>
  <si>
    <t>NIPLE ROSCADO 1"X 2 1/2" CD-40S 304L</t>
  </si>
  <si>
    <t>NIPLE ROSCADO 1 1/2" X 2 1/2" CD-40S 304L</t>
  </si>
  <si>
    <t>BAJA DE 3 PC</t>
  </si>
  <si>
    <t>NIPLE ROSCADO 2" X 2 1/2" CD-40S 304L</t>
  </si>
  <si>
    <t>CODO 90RL EXT ROSCADO 1/2" CLASE 150LB A 351 304L</t>
  </si>
  <si>
    <t>BAJA DE 4 PC</t>
  </si>
  <si>
    <t>CODO 90RL EXT ROSCADO 3/4" CLASE 150LB A 351 304L</t>
  </si>
  <si>
    <t>CODO 90RL EXT ROSCADO 1" CLASE 150LB A 351 304L</t>
  </si>
  <si>
    <t>CODO 90RL EXT ROSCADO 1 1/2" CLASE 150LB A 351 304L</t>
  </si>
  <si>
    <t>CODO 90RL EXT ROSCADO 2" CLASE 150LB A 351 304L</t>
  </si>
  <si>
    <t>TAPON CAPA ROSC 1/2" 150LB A351 INOX 304L</t>
  </si>
  <si>
    <t>TAPON CAPA ROSC 3/4" 150LB A351 INOX 304L</t>
  </si>
  <si>
    <t>TAPON CAPA ROSC 1" 150LB A351 INOX 304L</t>
  </si>
  <si>
    <t>TAPON CAPA ROSC 1 1/2" 150LB A351 INOX 304L</t>
  </si>
  <si>
    <t>TAPON CAPA ROSC 2" 150LB A351 INOX 304L</t>
  </si>
  <si>
    <t>TEEE  RECTA 2" SCH10S 304L A 403</t>
  </si>
  <si>
    <t xml:space="preserve">REDUCCION CONCENTRICA 3"X2" SCH10S </t>
  </si>
  <si>
    <t>BRIDA LAP JOIN 2" 150LB A312 3165L</t>
  </si>
  <si>
    <t>BAJA DE 10PC 2922</t>
  </si>
  <si>
    <t>STUB END SCH10S 2" A403</t>
  </si>
  <si>
    <t>BAJA 4 PC FOLIO 2432 BAJA DE 6PC FOLIO 2922</t>
  </si>
  <si>
    <t xml:space="preserve">BRIDA LAP JOIN 1/2" 150L 316L A182 </t>
  </si>
  <si>
    <t xml:space="preserve">STUB END 1/2" SCH10S 304L </t>
  </si>
  <si>
    <t>CODO 90RL 2"  SCH10S 304L</t>
  </si>
  <si>
    <t>STUB END 3" CD10S 304L</t>
  </si>
  <si>
    <t>COPLE WRAPFLEX 20R 10 B/P</t>
  </si>
  <si>
    <t>BOMBA PM-201 A, DESACOPLANDA</t>
  </si>
  <si>
    <t>PM201A LN2</t>
  </si>
  <si>
    <t>COPLE WRAPFLEX  5R 10 REXNORD B/P</t>
  </si>
  <si>
    <t>BAJA 1 PZ FOLIO 1941,</t>
  </si>
  <si>
    <t xml:space="preserve">BRIDA SLIP-ON 6" 150LB 304L SA182 </t>
  </si>
  <si>
    <t>AE</t>
  </si>
  <si>
    <t>CODO 90RL S/C EXT SOLDAR 4" CD-STD PARED 0.237" A234 WPB</t>
  </si>
  <si>
    <t>CODO 90RL S/C EXT SOLDAR 3" CD-STD A234 WPB</t>
  </si>
  <si>
    <t>CODO 90RL S/C EX SOLDAR 2" CD-40 A234 WPB</t>
  </si>
  <si>
    <t>RED CONCENTRICA 4"X3" CD-STD A234 WPB</t>
  </si>
  <si>
    <t>BRIDA LAP JOIN 4" CLASE 150 A182 T304/304L</t>
  </si>
  <si>
    <t xml:space="preserve">PARO LN2 </t>
  </si>
  <si>
    <t>BRIDA LAP JOIN 3" CLASE 150LB A182 304L</t>
  </si>
  <si>
    <t>BANDA OPTIBELT XPA-1850 OPT</t>
  </si>
  <si>
    <t>BANDA OPTIBELT XPA1582 OPT</t>
  </si>
  <si>
    <t>DISCO DE RUPTURA CON PORTADISCO 2" TYPE: SKR  4.26 KG/CM^2</t>
  </si>
  <si>
    <t>FALLA EN AGITADOR R0310 (B310)</t>
  </si>
  <si>
    <t xml:space="preserve">RODILLOS RODAMIENTOS Y </t>
  </si>
  <si>
    <t xml:space="preserve">ARANDELA MB-8 SKF </t>
  </si>
  <si>
    <t>PPTON</t>
  </si>
  <si>
    <t xml:space="preserve">ALFALAVAL </t>
  </si>
  <si>
    <t>BOMBA P323</t>
  </si>
  <si>
    <t>FLECHA P`BOMBA TRICLOVER SP328D06E316</t>
  </si>
  <si>
    <t>MOLINO LA</t>
  </si>
  <si>
    <t>NIPLE C/C EXT ROSCADO 1 1/4" X7" CD-40 A312 304L</t>
  </si>
  <si>
    <t>NIPLE C/C EXT ROSCADO 1 1/4" X3" CD-40 A312 304L</t>
  </si>
  <si>
    <t>COPLE RECTO EXT ROSCADOS 2" CLASE 150 A 351 INOX 304L</t>
  </si>
  <si>
    <t>COPLE RECTO EXT ROSCADOS 1 1/4" CLASE 150 A 351 INOX 304L</t>
  </si>
  <si>
    <t>TUERCA UNION 1 1/4" 150LBS INOX A351 304L</t>
  </si>
  <si>
    <t>TAPON MACHO EXAGONAL ROCADO 3/4" 150LBS A351 304L</t>
  </si>
  <si>
    <t>RED BUSHING ROSC 2"X1/4" 150LBS A351 INOX 304L</t>
  </si>
  <si>
    <t>TUBO HIDRAULICO 4"</t>
  </si>
  <si>
    <t>CODO PVC HID 4" 90º</t>
  </si>
  <si>
    <t>COPLE PVC HID 4"</t>
  </si>
  <si>
    <t>PTR 4X3" C.14</t>
  </si>
  <si>
    <t>BAJA 3 PC FOLIO 2702</t>
  </si>
  <si>
    <t>TAQUETES EXP S/TORNILLO 5/8"</t>
  </si>
  <si>
    <t xml:space="preserve">TUBO C/C EXT LISO 2" CD-40 PARED 0.154" A53 NEGRO </t>
  </si>
  <si>
    <t>BRIDA WELDIN NECK 2" CLASE 150 RF CD-STD A105</t>
  </si>
  <si>
    <t>WESTWARD</t>
  </si>
  <si>
    <t>PRESURE GAUGE TO 5 IN H20</t>
  </si>
  <si>
    <t>TAZA DE POLICARBONATO  F30-06-000 H16</t>
  </si>
  <si>
    <t xml:space="preserve">BMS COMPONENTES YEQUIPOS INDUSTRIALES </t>
  </si>
  <si>
    <t>BARRA SOLIDA OVZS MAT AC. INOX 316</t>
  </si>
  <si>
    <t>IMPULSOR CT47017AA</t>
  </si>
  <si>
    <t>1762 EXTRACCION L2, P102 FUGA POR SELLO</t>
  </si>
  <si>
    <t xml:space="preserve">BMS COMPONENTES Y EQUIPOS </t>
  </si>
  <si>
    <t>PM102 L2</t>
  </si>
  <si>
    <t>FLECHA SOLIDA 2Y105-316SS/MK3</t>
  </si>
  <si>
    <t>ORING DIAL 201B-NBR/MK3</t>
  </si>
  <si>
    <t>DECANTER S108</t>
  </si>
  <si>
    <t>COMPRA - KIT BOMBA YAMADA</t>
  </si>
  <si>
    <t>FLOTTWEG MEXICO S.A DE C.V</t>
  </si>
  <si>
    <t>295996 EQUIPO BOMBAS SA DE CV</t>
  </si>
  <si>
    <t>IMPULSOR O ( IMPELLER DISC 1.4571)</t>
  </si>
  <si>
    <t>REFACCIONES P`BOMBA YAMADA NDP25BPTPP</t>
  </si>
  <si>
    <t>BAJA DE 1 PIEZA FOLIO 1253</t>
  </si>
  <si>
    <t>BMS</t>
  </si>
  <si>
    <t>RETENES PARA EJES 3460-850</t>
  </si>
  <si>
    <t>SELLO MECANICO SS/CARBON/VITON RESORTE IZQUIERDO</t>
  </si>
  <si>
    <t>SELLO MECANICO SS/CARBON/VITON RESORTE DERECHO</t>
  </si>
  <si>
    <t>DESMENUZADO LNA</t>
  </si>
  <si>
    <t>52B020</t>
  </si>
  <si>
    <t>KIT DE PINES 998RP-610-013G</t>
  </si>
  <si>
    <t>KIT DE ROLES 998RR610-0B-G</t>
  </si>
  <si>
    <t>KIT DE DISCOS CICLOIDALES  998DC610-013</t>
  </si>
  <si>
    <t>O´RING  1012.100</t>
  </si>
  <si>
    <t>O´RING 1019.300.00</t>
  </si>
  <si>
    <t>O´RING 1012.431.62</t>
  </si>
  <si>
    <t>O´RING 1012.164.62</t>
  </si>
  <si>
    <t>TANQUE DE LICOR DE PECTINA</t>
  </si>
  <si>
    <t>CONECXIONES,EQUIPOS Y BOMBAS,</t>
  </si>
  <si>
    <t>KIT SELLO BUNA C218/328 60126</t>
  </si>
  <si>
    <t>60W-ES/D-^U SRV 2,500HR DECANTER WSF 458</t>
  </si>
  <si>
    <t xml:space="preserve">GAE WESTFALIA SEPARATOR </t>
  </si>
  <si>
    <t xml:space="preserve">8418-1728-200 MITAD DE ANILLO </t>
  </si>
  <si>
    <t>60W-ES/D-^U SRV 10,000HR DECANTER WSF 458</t>
  </si>
  <si>
    <t>22S105</t>
  </si>
  <si>
    <t>ARO PROTECTOR SOLD. 8175-6757-090</t>
  </si>
  <si>
    <t>ARO PROTECTOR SOLD. 8175-6757-060</t>
  </si>
  <si>
    <t>ANILLO 8175-2218-160</t>
  </si>
  <si>
    <t>SELLO MECANICO GS 26009-SC LC/ QPUMPS</t>
  </si>
  <si>
    <t>HERAN 2 PC SE ENTREGO UNA ALMACEN GENERAL PARA KIT DE LN2</t>
  </si>
  <si>
    <t>ANILLA DE SEPARACIÓN 8175-3403-120</t>
  </si>
  <si>
    <t>MARTHA SANCHEZ CAMACHO</t>
  </si>
  <si>
    <t xml:space="preserve">ASIENTO REFORZADO SCHWINN PARA TRICICLO </t>
  </si>
  <si>
    <t>BAJA DE 2PZ SALVADOR VARGAS BAJA DE 1 PZ LUIS LOPEZ, BAJA 1 PZ HECTOR RAFAEL LOPEZ</t>
  </si>
  <si>
    <t>TOLVA FONDO VIVO</t>
  </si>
  <si>
    <t>COLLAR</t>
  </si>
  <si>
    <t>BEARING SPHER RLR 23136C</t>
  </si>
  <si>
    <t>SEAL DBL LIP RBR OD SPR</t>
  </si>
  <si>
    <t>ESPACIADOR</t>
  </si>
  <si>
    <t xml:space="preserve">BEARING TPR RLR 30312D </t>
  </si>
  <si>
    <t>RLR 23136C</t>
  </si>
  <si>
    <t>RETEN</t>
  </si>
  <si>
    <t>BEARING SPHER RLR 22324C</t>
  </si>
  <si>
    <t>BEARING</t>
  </si>
  <si>
    <t>BEARING SPHER RLR 22318H</t>
  </si>
  <si>
    <t xml:space="preserve">MOTOREDUCTOR </t>
  </si>
  <si>
    <t>RODAMIENTO 32017</t>
  </si>
  <si>
    <t>RETEN 20X35X7 NITRILO</t>
  </si>
  <si>
    <t>PIN RGHP 610 11-21 (6X28)</t>
  </si>
  <si>
    <t>RODAMIENTO 6302RSH</t>
  </si>
  <si>
    <t>ORING 169.3X5.7 NITRILO</t>
  </si>
  <si>
    <t>RGHR 610 11-21 (6X10X22)</t>
  </si>
  <si>
    <t>NILOS RING 32017XAV</t>
  </si>
  <si>
    <t>RODAMIENTO 32308U</t>
  </si>
  <si>
    <t>SPACIADOR 6105,4105 81X90X6 NYLON 46</t>
  </si>
  <si>
    <t>RODAMIENTO 61011-15</t>
  </si>
  <si>
    <t>SSSR 610,410 13.5X10X23</t>
  </si>
  <si>
    <t>RETEN 85X110X13 NITRILO</t>
  </si>
  <si>
    <t>RODAMIENTO 6302Z</t>
  </si>
  <si>
    <t>NILO RING #32308 AV</t>
  </si>
  <si>
    <t>RETEN 50X68X8 NITRILO</t>
  </si>
  <si>
    <t>RODAMIENTO 32011</t>
  </si>
  <si>
    <t>SEAL,O´RING, 109.4X3.1 NITRILE,STATIC,HS70  HARDNESS (G110)</t>
  </si>
  <si>
    <t>GRUPO RETES SA DE CV</t>
  </si>
  <si>
    <t>KIT MANGERA COPLE ADAPTADOR 1/4"</t>
  </si>
  <si>
    <t>REVISION TURBINA LA</t>
  </si>
  <si>
    <t>BALERO 22315 EK/C3SKF</t>
  </si>
  <si>
    <t>MANGUITO H2315</t>
  </si>
  <si>
    <t>BANDA POLICHAIN MODELO:14MGT-2660</t>
  </si>
  <si>
    <t>SURTIDORA FERRETERA</t>
  </si>
  <si>
    <t>NUDO PARA CABLE 3/8" TRUPER</t>
  </si>
  <si>
    <t>EQUIPOS REFACCIONES Y CONTROLES DE OCCIDENTE S.A. DE C.V.</t>
  </si>
  <si>
    <t>MANOMETRO DE PRESION COMPLETAMENTE EN ACERO INOXIDABLE CARATULA DE 4" CON CONEX.LOWER BACK MOUNT DE 1/2" RANGO 0-10 BAR MARCA:WIKA MOD: 232.50.100</t>
  </si>
  <si>
    <t xml:space="preserve">TURBINA SECADORES LN2 </t>
  </si>
  <si>
    <t>CUERPO DE CHUMASERA  SNL 511-609</t>
  </si>
  <si>
    <t>BALERO 6304 NR MARCA SKF</t>
  </si>
  <si>
    <t>BALERO 6204 NR MARCA SKF</t>
  </si>
  <si>
    <t>SELLO PARA CHUMACERA TSN 609 L</t>
  </si>
  <si>
    <t>TANQUE Nº2 PRIMER PRECIPITACION</t>
  </si>
  <si>
    <t>VALV.CHEKC DE LUBRI. EXTERNA AR819G SUMITOMO</t>
  </si>
  <si>
    <t>VALVULA KITZ DE 1 "150 CF8M MODELO:150UTAZM CON ACTUADOR FLOWSERVE SERIE:1231058-004-002</t>
  </si>
  <si>
    <t>VALVULA KITZ DE 1 "150 CF8M MODELO:150UTAZM CON ACTUADOR FLOWSERVE SERIE:1231058-004-001</t>
  </si>
  <si>
    <t>COEBSA</t>
  </si>
  <si>
    <t>RODAMIENTO EXCENTRICO 622 11/1</t>
  </si>
  <si>
    <t>BALERO A REF 1.02</t>
  </si>
  <si>
    <t>RODAMIENTO DE BOLAS DEEP GRV 6226C2 6225 REF 1-03</t>
  </si>
  <si>
    <t>SLOW SPEED SHAFT ROLLERS 6225 11 1521 29/1 REF 1-06</t>
  </si>
  <si>
    <t>SELLO AXIAL 50 MM X 68 MM X 8 MM</t>
  </si>
  <si>
    <t>REEMPLAZO DE TUBERIA DE VAPOR POR CORROSION SEC./ CAMBIAR VALVULAS ACIDO NITRICO</t>
  </si>
  <si>
    <t>APLICACIONES INTLIGENTES DE VALVULAS</t>
  </si>
  <si>
    <t>BRIDA SLIP ON 2" CLASE A 105 150LB</t>
  </si>
  <si>
    <t>BRIDA LAP-JOIN  3/4"CLASEA A105 150LB</t>
  </si>
  <si>
    <t>BRIDA LAP JOIN 1" CLASE A105 150LB</t>
  </si>
  <si>
    <t>COPLE EXT. ROSCADO 2" 300LBS</t>
  </si>
  <si>
    <t>SHAFT DRIVE 220 UL17 - 4PH SPLN # 122504</t>
  </si>
  <si>
    <t>SHAFT DRIVE 220 UL17 - 4PH SPLN # 122505</t>
  </si>
  <si>
    <t>OVC-811501</t>
  </si>
  <si>
    <t>TRANSPORTADOR DE MOLINO L2</t>
  </si>
  <si>
    <t>CHUMASERA ADE PARED 2 7/16" MARCA DODGE</t>
  </si>
  <si>
    <t>BUJE BAJA VELOCIDAD 998SR612G</t>
  </si>
  <si>
    <t xml:space="preserve">JUEGO DE JUNTAS PARA 616DC </t>
  </si>
  <si>
    <t>RING GEAR PINSET 6160 6165 616H</t>
  </si>
  <si>
    <t>BANDA 3VX-600 OPT</t>
  </si>
  <si>
    <t>SELLO MILIMETRICO 40X62X10 HMS5 RG SKF</t>
  </si>
  <si>
    <t>JUNTA DE EXPANSIÓN  CON MANGERA TRAMDAD DE INOXIDABLE BRIDA 2" LAB JOIN 150LB T304L A182</t>
  </si>
  <si>
    <t>COPLE EXTREMOS ROSCADOS INOX DE 2" CLASE 316L 150LB</t>
  </si>
  <si>
    <t>COPLE EXTREMOS ROSCADOS  INOX DE 1" CLASE 316L 150LB</t>
  </si>
  <si>
    <t xml:space="preserve">NIPLES EXTREMOS ROSCADOS INOX DE 3/4"X2" CLASE T316 150LB </t>
  </si>
  <si>
    <t xml:space="preserve">ASIENTO BUNA BLANCO PARA VALVULA DE 3" MARCA KEYSTONE </t>
  </si>
  <si>
    <t>ACIENTO BLANCO (BUNA ) PARA BALBULA DE 3"</t>
  </si>
  <si>
    <t>M</t>
  </si>
  <si>
    <t>30-0CT-19</t>
  </si>
  <si>
    <t xml:space="preserve">GRUPPO BINASA DEL NORTE  S.A DE C.V. </t>
  </si>
  <si>
    <t>EMPAQUES P/N 1161878.008</t>
  </si>
  <si>
    <t>EMPAQUES P/N 0728235.010</t>
  </si>
  <si>
    <t>EMPAQUES P/N 0728236.015</t>
  </si>
  <si>
    <t>EMPAQUE P/N 1161872.031</t>
  </si>
  <si>
    <t>RETEN 11225</t>
  </si>
  <si>
    <t>RETEN 27324</t>
  </si>
  <si>
    <t>BALERO 6206C3 MARCA NACHI</t>
  </si>
  <si>
    <t xml:space="preserve">BALERO 6206NR MARCA NACHI </t>
  </si>
  <si>
    <t>BALERO 305 MARCA SKF</t>
  </si>
  <si>
    <t>30-0CT-20</t>
  </si>
  <si>
    <t>BALERO 6305-C3 MARCA FAG</t>
  </si>
  <si>
    <t>30-0CT-21</t>
  </si>
  <si>
    <t>BASLERO 29620 MARCA TIMKEN</t>
  </si>
  <si>
    <t xml:space="preserve">SELLLOS MECANICOS DE OCCIDENTE S.A DE C.V. </t>
  </si>
  <si>
    <t>ASIENTO TIPO CLAMPED DE 1.125 EN CERAMICA 99.95% PUREZA</t>
  </si>
  <si>
    <t>RING GEAR PIN SET 998RP6205029 G SUM</t>
  </si>
  <si>
    <t>RIN GEAR ROLLER SET 998RR6205029 G SUM</t>
  </si>
  <si>
    <t xml:space="preserve">SECADORES LN2 </t>
  </si>
  <si>
    <t>28D01005</t>
  </si>
  <si>
    <t>FLECHA DE BAJA VELOCIDAD PULGADAS 622 REF 1-01</t>
  </si>
  <si>
    <t>BAJA ANGEL MENDOZA DUPOPNT</t>
  </si>
  <si>
    <t>ESPACIADOR REF 3-09 PARA CHH-6225Y-SB-15</t>
  </si>
  <si>
    <t>ESPACIADOR REF 3-08 PARA CHH-6225Y-SB-15.</t>
  </si>
  <si>
    <t>REPUESTO P/REDUCTOR COMPONENTE RODAMIENTO REFERENCIA SUMITOMO 3-02</t>
  </si>
  <si>
    <t>SPACER RING 6225 4225 11-29 REF 2-05</t>
  </si>
  <si>
    <t>REPUESTO PARA REDUCTOR 531N14517514 G SUM</t>
  </si>
  <si>
    <t>RODAMIENTO RODILLOS ESFERICOS  50021312V1-G SUM</t>
  </si>
  <si>
    <t>DEFLECTOR 6225 REF3-15</t>
  </si>
  <si>
    <t>DELPHY BOMBAS Y EQUIPOS, S.A. DE C.V.</t>
  </si>
  <si>
    <t xml:space="preserve">CARCASA P/ BOMBA FP355 DN66 FRISTAM </t>
  </si>
  <si>
    <t xml:space="preserve">CONO PRENSA PPTON L2 FALTA LUBRICACION </t>
  </si>
  <si>
    <t>GRASERA H100 1/4" INOX 2900001 APS</t>
  </si>
  <si>
    <t xml:space="preserve">TANQUE SEGUNDO PRECIPITADO </t>
  </si>
  <si>
    <t>FLECHA DE ALTA VELOCIDAD CP037LG SUMITOMO</t>
  </si>
  <si>
    <t>2W-^P^U^Q^F RUTINA"A" EXTRUDO ISO9001</t>
  </si>
  <si>
    <t>CORONAS AXIALES DE AGUJAS AXK140180INA</t>
  </si>
  <si>
    <t>DISCOS AXIALES AS ADECUADOS AS1401180INA</t>
  </si>
  <si>
    <t>27JUL118</t>
  </si>
  <si>
    <t>RETEN VITON 80X95X10</t>
  </si>
  <si>
    <t>HERAN 3 PERO FRANCISCO OROZCO RECOJIO UNA DIRECTAMENTE DE ALMACÉN BAJA DE 1 PZ FOLIO 1913</t>
  </si>
  <si>
    <t>AFILR DESINTEGRADOR Z103</t>
  </si>
  <si>
    <t>RETEN 562616 30X45X8 SKF</t>
  </si>
  <si>
    <t>BOMBA HIPOCLORITO TORRE L2 DAÑADA</t>
  </si>
  <si>
    <t>INGENIERIA Y EQUIPO PARA FLUIDO</t>
  </si>
  <si>
    <t>BOMBA DOSIFICA. MILTON ROY AD851-838NI</t>
  </si>
  <si>
    <t>182, TURBINA 1031, DAÑO EN BALEROS</t>
  </si>
  <si>
    <t>KIT MOTOR REDUCTOR CVVJMS15</t>
  </si>
  <si>
    <t>BALERO 3210 A-2RS1TN9/MT33</t>
  </si>
  <si>
    <t>COTIZACION DM-032</t>
  </si>
  <si>
    <t>RETEN 45X65X8 HMS5 RG SKF</t>
  </si>
  <si>
    <t>CAMIO DE RETENES CHUMASERA-TURBINA</t>
  </si>
  <si>
    <t>SELLO SOPORTE BIPARTIDO TSN 615L</t>
  </si>
  <si>
    <t>DECANTER DE PPTON LN2</t>
  </si>
  <si>
    <t>27S104</t>
  </si>
  <si>
    <t>MANGERA RFSSH TUBO SS- 316 CUBIERTA SS- 304 TRENSADO SIMPLE  CONEXCIONES BRIDADAS SS-316</t>
  </si>
  <si>
    <t>MOLIENDA LNA</t>
  </si>
  <si>
    <t>SEMANA 21</t>
  </si>
  <si>
    <t>52HG363</t>
  </si>
  <si>
    <t>KIT DE RETENES PARA REDUCTOR 392119</t>
  </si>
  <si>
    <t>RODAMIENTO 6011 NR SKF</t>
  </si>
  <si>
    <t>RODAMIENTO 6205-ZNR SKF</t>
  </si>
  <si>
    <t>RODAMIENTO 6304-2NR SKF</t>
  </si>
  <si>
    <t>RODAMIENTO 6204-2ZNR SKF</t>
  </si>
  <si>
    <t>SELLO DE ALTA VELOCIDAD DEFLECTOR 6225 (REF-3-15)</t>
  </si>
  <si>
    <t>RING GEAR PINS 6225 11/1 REF2-02</t>
  </si>
  <si>
    <t>RING GEAR ROLLERS 6225 11/1 REF 2-03</t>
  </si>
  <si>
    <t>SELLOS EN PULGADAS 25028 SKF</t>
  </si>
  <si>
    <t>BANDA OPTIBELT 3VX-600 OPT</t>
  </si>
  <si>
    <t>SELLOS MILIMETRICOS 40X62X10 HMS5 RG SKF</t>
  </si>
  <si>
    <t>TAPON HEMBRA ACERO INOXIDABLE 304L 2"</t>
  </si>
  <si>
    <t>BAJA FOLIO 1926</t>
  </si>
  <si>
    <t>TAPON HEMBRA ACERO INOXIDABLE 304L 3"</t>
  </si>
  <si>
    <t>TAPON MACHO ACERO INOXIDABLE 304L 2"</t>
  </si>
  <si>
    <t>TAPON MACHO ACERO INOXIDABLE 304L 3"</t>
  </si>
  <si>
    <t>COT.300618-001 RODAMIENTO 1309 EKTN9 C3 SKF</t>
  </si>
  <si>
    <t>COT.300618-001 MANGUITO H 2309 MCA. SKF</t>
  </si>
  <si>
    <t>TANQUE DE SEGUNDO PRECIPITADO R307 L1</t>
  </si>
  <si>
    <t>RODMIENTOS Y ACCESORIOS, SA DE CV</t>
  </si>
  <si>
    <t>KIT DE REFACCIONES REDUCTOR CVVJ-6135Y-2</t>
  </si>
  <si>
    <t>TANQUE DE SEGUNDO PRECIPITADO R307 L2</t>
  </si>
  <si>
    <t>COMPLEMENTO DE KIT</t>
  </si>
  <si>
    <t>LIMPIEZA MENSUAL A DECANTER CF60 DECANTER109</t>
  </si>
  <si>
    <t>MANGERA RUBBER FAB INOX 316 DE 1/2"X9.500</t>
  </si>
  <si>
    <t>SOLERA 1" X 6 M ACERO AL CARBON</t>
  </si>
  <si>
    <t xml:space="preserve">PTR 1 1/2" ACERO AL CARBON </t>
  </si>
  <si>
    <t>CONECXION CON BRIDA CIEGA BOMBA  AUXILIAR</t>
  </si>
  <si>
    <t>52P151</t>
  </si>
  <si>
    <t>NIPLE EXT ROSCADO 1/2" X 3" CED.40 INOX 304</t>
  </si>
  <si>
    <t>TAPON MACHO HEXAGONAL ROSCADO 1/2" T304L</t>
  </si>
  <si>
    <t>CODO 90º EXT.ROSC. 1/2" CLASE 150 T304</t>
  </si>
  <si>
    <t>NIPLE ROSCADO 3/4" X 3" CD.40 T304</t>
  </si>
  <si>
    <t>TAPON MACHO HEXAGONAL ROSCADO 3/4" T304L</t>
  </si>
  <si>
    <t>TAPON MACHO HEXAGONAL ROSCADO 1" T304L</t>
  </si>
  <si>
    <t>BEARING TPR RLR U603022600</t>
  </si>
  <si>
    <t>BEARING TPR RLR U603231600</t>
  </si>
  <si>
    <t>BEARING TPR RLR U603231100</t>
  </si>
  <si>
    <t>BEARING TPR RLR 50032308-G</t>
  </si>
  <si>
    <t xml:space="preserve">CARCASA 4X3R-13 EMPOTRADA PARA BOMBA </t>
  </si>
  <si>
    <t>R-136</t>
  </si>
  <si>
    <t xml:space="preserve">MOTOREDUCTOR MODELO: CVVMS2-6140YC-71 </t>
  </si>
  <si>
    <t>RACK TUBERIA</t>
  </si>
  <si>
    <t>TUBO MONTEN C.30  1 1/4" 13.44KG/PZA TR 6MTS</t>
  </si>
  <si>
    <t xml:space="preserve">PTR 2"X2" C.11 27.85 KG </t>
  </si>
  <si>
    <t>TRAMO DE TUBO C/C EXT. LISO 2" CD-40 A53 B</t>
  </si>
  <si>
    <t>V</t>
  </si>
  <si>
    <t>FLOW-VAL</t>
  </si>
  <si>
    <t>VALVULA MK1 TIOPO GLOBO DE 2" SERVICO DE REFLUJO MCA: VALTEK MOD: MARK ON. 150LB ACERO INOXIDABLE 316 RF,</t>
  </si>
  <si>
    <t>VALVULA MK1 TIPO GLOBO  DE 2" SERVICO DE DESTILADO  MCA: VALTEK MOD: MARK ON. 150LB ACERO INOXIDABLE 316 RF,</t>
  </si>
  <si>
    <t>JRA</t>
  </si>
  <si>
    <t>BASE PARA BOMBA 22PM 306-B</t>
  </si>
  <si>
    <t>BANDA PARA TURBINA  DE MOLINO</t>
  </si>
  <si>
    <t>TANQUES DE EXTRACCION LN2</t>
  </si>
  <si>
    <t xml:space="preserve">CENTURIUS </t>
  </si>
  <si>
    <t>SEALING SET  221-000838 P/VALV.TRD/DN100</t>
  </si>
  <si>
    <t>BAJA DE 1 PZ FOLIO 1298</t>
  </si>
  <si>
    <t>CLEANING NOZZLE 221-334.02</t>
  </si>
  <si>
    <t>V-RING  RA/I 221-365.09 P/VALV.TR/D100</t>
  </si>
  <si>
    <t>JUAN LUIS MARTÍNEZ</t>
  </si>
  <si>
    <t>POTENCIA ELECTROMECANICA S.S DE C.V.</t>
  </si>
  <si>
    <t>COTIZACION: 6-19/35223</t>
  </si>
  <si>
    <t>KIT DE REDUCCIÓN KSR 617-6 PARA REDUCTOR TRANSCYKO</t>
  </si>
  <si>
    <t xml:space="preserve">ESMERIL DE BANCO 8" SUPER EQUIPADO MARCA BALDOR </t>
  </si>
  <si>
    <t xml:space="preserve">MARCO DE HARO </t>
  </si>
  <si>
    <t>CHUMASERA DODGE PARED 2 1/4" 4 TORNILLOS</t>
  </si>
  <si>
    <t>SINFÍN PRENSA LN2</t>
  </si>
  <si>
    <t>BRIDA LAP JOIN 3"  CLASE 150LB A182 304L</t>
  </si>
  <si>
    <t>BAJA DE 14 PC</t>
  </si>
  <si>
    <t>BRIDA LAP JOIN 2" CLASE 150LB A182 304L</t>
  </si>
  <si>
    <t>TAPON CAP EXT BISEL 6" CD-10S A403 304L</t>
  </si>
  <si>
    <t>BRIDA LAP JOIN 6" CLASE 150LB A182 304L</t>
  </si>
  <si>
    <t>BAJA DE 6 PC</t>
  </si>
  <si>
    <t>LA CAPITAL</t>
  </si>
  <si>
    <t>ORING VULCANIZADO / SIL MEDIDAS 13.780º X</t>
  </si>
  <si>
    <t>ORING VULCANIZADO / SIL MEDIDAS 13.785º X</t>
  </si>
  <si>
    <t>ORING VULCANIZADO / SIL MEDIDAS 13.790º X</t>
  </si>
  <si>
    <t>ORING VULCANIZADO / SIL MEDIDAS 13.795º X</t>
  </si>
  <si>
    <t>ORING VULCANIZADO / SIL MEDIDAS 13.800º X</t>
  </si>
  <si>
    <t>ORING VULCANIZADO / SIL MEDIDAS 13.805º X</t>
  </si>
  <si>
    <t>ORING VULCANIZADO / SIL MEDIDAS 13.810º X</t>
  </si>
  <si>
    <t xml:space="preserve">GRAINGER </t>
  </si>
  <si>
    <t>CADENA PLASTICA 1-17/45 PLG.50LM, ROJO</t>
  </si>
  <si>
    <t>REACCION LNA</t>
  </si>
  <si>
    <t>52F252</t>
  </si>
  <si>
    <t>ORING FDA FEP ENCAP. 30.590"X.375"  GARLO</t>
  </si>
  <si>
    <t>ORING FDA FEP ENCAP. 25.984"X.295"  GARLO</t>
  </si>
  <si>
    <t xml:space="preserve">PLANTILLA ROTATVA SECADOR L1 DE 1/8"X 25CM </t>
  </si>
  <si>
    <t>SEAL KIT C2T8</t>
  </si>
  <si>
    <t>DECANTERS L2</t>
  </si>
  <si>
    <t>ORING VITON  1012.287.62 FKM</t>
  </si>
  <si>
    <t>BAJA 2 PC FOLIO 1165</t>
  </si>
  <si>
    <t>ORING VITON 1012.431.62</t>
  </si>
  <si>
    <t>10 DE JUNIO</t>
  </si>
  <si>
    <t>VALVULA WANDFLUH MODELO: AURDV6 USADAS</t>
  </si>
  <si>
    <t>VALVULA WANDFLUH MODELO: ADRVd6/200 USADAS</t>
  </si>
  <si>
    <t>VALVULA WANDFLUH MODELO: WD….FA06-ADV</t>
  </si>
  <si>
    <t xml:space="preserve">SOPORTE (DRAG LINK ASSY 2SERIE </t>
  </si>
  <si>
    <t xml:space="preserve">PX90 PARA-FLEX ELEMENT DODGE </t>
  </si>
  <si>
    <t>PX90TAPER-LOCK FLG ASSY 2517</t>
  </si>
  <si>
    <t>2517 X 1/2"-KW BUSHING DODGE</t>
  </si>
  <si>
    <t>FUGA DE AGUA EN VALVULA LV102B</t>
  </si>
  <si>
    <t xml:space="preserve">INSTRUMENTACION Y SERVICIOS ELECTRONICOS, SA DE C.V. </t>
  </si>
  <si>
    <t>ACTUADOR P/VALVULA ALFALAVAL 9612402735</t>
  </si>
  <si>
    <t>N. 093 - AUMENTO CAPACIDAD - BOMBA P124</t>
  </si>
  <si>
    <t>TELECONTROLES DE GUADALAJARA SA DE CV</t>
  </si>
  <si>
    <t xml:space="preserve">INTTERRUPTOR MOD. 5SX120-7 SIEMENS </t>
  </si>
  <si>
    <t>2608.554.00 DISC</t>
  </si>
  <si>
    <t>2608.545.00 PRESSURE PLATE</t>
  </si>
  <si>
    <t>2608.546.00 FRICTION RING</t>
  </si>
  <si>
    <t>2608.547.00 BEARING COVER</t>
  </si>
  <si>
    <t>2608.548.00 SEALING BOX SUPPORT</t>
  </si>
  <si>
    <t>2608.560.00 COVER PLATE</t>
  </si>
  <si>
    <t>0037.082.41 HEAD CAP SCREW</t>
  </si>
  <si>
    <t xml:space="preserve">0038.062.41 HEXAGON SOCKET SET SCREW </t>
  </si>
  <si>
    <t xml:space="preserve">0090.038.41  HEAD CAP SCREW </t>
  </si>
  <si>
    <t>NO LLEGO</t>
  </si>
  <si>
    <t xml:space="preserve">1031.044.80-O1 GEAR </t>
  </si>
  <si>
    <t>2311.132.00 IMPELLER PIPE SLEVEE</t>
  </si>
  <si>
    <t>2311.213.00-05 FEED PIPE</t>
  </si>
  <si>
    <t>2627.007.00 SPACER SLEEVE</t>
  </si>
  <si>
    <t>FALLA EN ROTATIBA ENTRADA A SECADOR NO.1</t>
  </si>
  <si>
    <t>RODAMIENTO 6208-2RS1 SKF</t>
  </si>
  <si>
    <t>802 CAMBIO JUNTA FLEXIBLE - B 452</t>
  </si>
  <si>
    <t>MANGERA MARCA GARLOCK 3"X16"</t>
  </si>
  <si>
    <t>MANGERA MARCA GARLOCK 3"X14"</t>
  </si>
  <si>
    <t>REVISION DE ROTATIVA</t>
  </si>
  <si>
    <t>RETEN 692611 SKF 65X85X10 HMSRG</t>
  </si>
  <si>
    <t>REDUCTOR DEL AGITADOR DEL TANQUE B314 DEL DEESTER</t>
  </si>
  <si>
    <t>TAP END STUD M8X37 FOR OIL PUMP</t>
  </si>
  <si>
    <t>1657 COMPRA O-RING FILTRO 2 LNA</t>
  </si>
  <si>
    <t>OIL PUMP (SMALL)</t>
  </si>
  <si>
    <t>CAP NUT PS 1/4"</t>
  </si>
  <si>
    <t>HEX NUT MB</t>
  </si>
  <si>
    <t>SPRING WASHER M8</t>
  </si>
  <si>
    <t>SHUCK SLEEVE</t>
  </si>
  <si>
    <t>PARALLEL PIN 5X12</t>
  </si>
  <si>
    <t>GASKET 60X30,5X0.30 FOR OIL PUMP</t>
  </si>
  <si>
    <t>EMPAQUE ORING NITRILO BLANCO FDA RUBBER GARLOCK</t>
  </si>
  <si>
    <t>SWEQUIPOS S.A  DE  C.V.</t>
  </si>
  <si>
    <t xml:space="preserve">KIT DE REFACCIONES PARA CRIBA MX60 </t>
  </si>
  <si>
    <t>SUMINISTROS DE EMPAQUES PARA VALVULAS DE L2</t>
  </si>
  <si>
    <t>SERVICE KIT EPDM LKC-2 51/NW50</t>
  </si>
  <si>
    <t>OSCAR GONZALEZ</t>
  </si>
  <si>
    <t>VALVULA DE GLOBO INOX DE 1/2"</t>
  </si>
  <si>
    <t xml:space="preserve">COPLE WRAPFLEX  30R 10 B/P </t>
  </si>
  <si>
    <t>NETZSCH MEXICO S.A. DE C.V.</t>
  </si>
  <si>
    <t>ESTATOR NM063 02 S VI-N</t>
  </si>
  <si>
    <t>HERAN 4 PZ, JULIO MATIAS TOMO 1 PZ DE ALMACEN GENERAL BAJA 1 PZ BITACORA JULIO VAZQUEZ</t>
  </si>
  <si>
    <t>R</t>
  </si>
  <si>
    <t>AL</t>
  </si>
  <si>
    <t>DISCOS DE RUPTURA  2" 4.26KGCM2</t>
  </si>
  <si>
    <t>CAJA DE MAT. SIN IDENTIFICAR</t>
  </si>
  <si>
    <t>AM</t>
  </si>
  <si>
    <t>MNTTO, BOMBA ALFA LAVAL</t>
  </si>
  <si>
    <t>ALFA LAVAL ,SA DE CV</t>
  </si>
  <si>
    <t>IMPELLER SPECIAL 210 MM L 9612128302</t>
  </si>
  <si>
    <t>TQ. LUBRICACION DE SELLO L2</t>
  </si>
  <si>
    <t>VÂLVULA ALIVIO 1/4" 316 SS VITON B201</t>
  </si>
  <si>
    <t>VÂLVULA ALIVIO 1/4" 316 SS VITON B209</t>
  </si>
  <si>
    <t>VÂLVULA ALIVIO 1/4" 316 SS VITON B207</t>
  </si>
  <si>
    <t>VALVULA DE SEGURIDAD VAYREMEX MEDIDA: 51X76MM MODELO:632-11 CALIBRACION: 627 KPA SERIE:146563</t>
  </si>
  <si>
    <t xml:space="preserve">AM </t>
  </si>
  <si>
    <t>BALERO RA115RR+COL</t>
  </si>
  <si>
    <t>AN</t>
  </si>
  <si>
    <t>FILTROS L1</t>
  </si>
  <si>
    <t>BSYB SAFETY SYSTEMS,LLC</t>
  </si>
  <si>
    <t>PORTADISCO DE RUPTURA DE 2" SRB-7RS</t>
  </si>
  <si>
    <t>DISCO DE RUPTURA 2" TYPE: SKR SS316</t>
  </si>
  <si>
    <t>PORTADISCO DE RUPTURA DE 3" SRB-7RS</t>
  </si>
  <si>
    <t>DISCO DE RUPTURA 3" TYPE: RLS 7.04KG/CM2</t>
  </si>
  <si>
    <t>DINAMIC AIR</t>
  </si>
  <si>
    <t>SEAL, PRESSURE, PRV, BLK EPDM</t>
  </si>
  <si>
    <t>SEAL, ASSY VACUUM, BLK , PRESS RLF VALVE</t>
  </si>
  <si>
    <t>MMTTO, A INTERCANBIADOR DE PLACAS</t>
  </si>
  <si>
    <t>CODO 90º C/C EST SOLDAR 3" CD-10 T304L</t>
  </si>
  <si>
    <t>RED CONCENTRICA C/C 4"X3" CD-10 T304L</t>
  </si>
  <si>
    <t>RED CONCENTRICA C/C 2"X1 1/2"CD-10 T304L</t>
  </si>
  <si>
    <t>CAJAS DE APORTE DE 1/8" X 36"</t>
  </si>
  <si>
    <t>EMPAQUE NEGRO PARA FERULA DE 1" EPDM</t>
  </si>
  <si>
    <t>EMPAQUE NEGRO PARA FERULA DE 1 1/2" EPDM</t>
  </si>
  <si>
    <t>EMPAQUE NEGRO PARA FERULA DE 2" EPDM</t>
  </si>
  <si>
    <t>EMPAQUE NEGRO PARA FERULA DE 2 1/2"  EPDM</t>
  </si>
  <si>
    <t>EMPAQUE NEGRO PARA FERULA DE 3" EPDM</t>
  </si>
  <si>
    <t>EMPAQUE NEGRO PARA FERULA DE 4" EPDM</t>
  </si>
  <si>
    <t>TAPONES PARA CONDENSADOS KRUPP L1</t>
  </si>
  <si>
    <t xml:space="preserve">BALVULA TIPO BOLA KITZ 1" CF8M 2000 WOG 99F </t>
  </si>
  <si>
    <t>AO</t>
  </si>
  <si>
    <t xml:space="preserve">GERARDO HERNANDEZ </t>
  </si>
  <si>
    <t xml:space="preserve">185, DECANTER S513 LINEA DE ALIMENTACION </t>
  </si>
  <si>
    <t>VALVULA KITZ 150UOAM SWING CHECK 3" CLASS 150</t>
  </si>
  <si>
    <t>QUEDA A DISPOSICIÓN DE SERVICIOS</t>
  </si>
  <si>
    <t>TRANSPORTADOR DE DECANTER 12H513</t>
  </si>
  <si>
    <t xml:space="preserve">BUJE CELERON </t>
  </si>
  <si>
    <t>FLECHA INOXIDABLE  2 1/4"X44CM</t>
  </si>
  <si>
    <t>GARLOCK</t>
  </si>
  <si>
    <t>JUNTA CORTADA T/A ESTILO 3125-TC DN 200 PN 10 1/8"</t>
  </si>
  <si>
    <t>JUNTA CORTADA T/A ESTILO 3125-TC 150LB 10 "X 1/8"</t>
  </si>
  <si>
    <t>GEA WESTFALIA SEPARATOR MEXICANA, S.A DE C.V.</t>
  </si>
  <si>
    <t>CAJA CON JUNTAS O EMPAQUES</t>
  </si>
  <si>
    <t>AP</t>
  </si>
  <si>
    <t>CHUMASERA DE PARED MNR5407Y REXNORD</t>
  </si>
  <si>
    <t>TANQUE B705, INSTALAR LINEA PARA CIP</t>
  </si>
  <si>
    <t>FLOATING BALL 3" KITZ 150 UTAZM B82N</t>
  </si>
  <si>
    <t>FLOATING BALL 4" KITZ 150 UTAZM B82N</t>
  </si>
  <si>
    <t>Q</t>
  </si>
  <si>
    <t>SUMITOMO</t>
  </si>
  <si>
    <t>KIT PARA MOTOR REDUCTOR</t>
  </si>
  <si>
    <t>INTERCAMBIO IONICO L1</t>
  </si>
  <si>
    <t>DISCO DE RPTURA BSYB SIGMA-EXL 2" 3.8 BARG</t>
  </si>
  <si>
    <t>CORREGIR FUGA DE LICOR FILTROS L1</t>
  </si>
  <si>
    <t>ALFALAVAL S.A. DE C.V.</t>
  </si>
  <si>
    <t>CLAMP SANITARIA 4" 13 HHM,4-S</t>
  </si>
  <si>
    <t>EMPAQUE PARA CLAMP 10MP-E-4</t>
  </si>
  <si>
    <t>T</t>
  </si>
  <si>
    <t>VALVULA BONNEY FORGE GATE, RF, 600, A105, TRIM 8.</t>
  </si>
  <si>
    <t>7574941 /  7574942</t>
  </si>
  <si>
    <t>1 Y - TAR-^U MNTTO GRL TIPO Z MOTOR-ELEC LA</t>
  </si>
  <si>
    <t>LA</t>
  </si>
  <si>
    <t>RODAMIENTO RODILLO NJ2312EMIC4 FAG</t>
  </si>
  <si>
    <t xml:space="preserve">INTERRUPTOR DE PRECION </t>
  </si>
  <si>
    <t>HUGO ALEJANDRO JAIME</t>
  </si>
  <si>
    <t>VALVULAS Y SERVICIOS CREAR S.A. DE C.V.</t>
  </si>
  <si>
    <t>VALVUKA MARIPOSA 12" INOXIDABLE 316 TRIPLE EXENTRICIDAD MARCA VANESSA SERIE: 30,000-QTL CON ACTUADOR NEUMATICO MARCA MORIN MOD:C135 Y POSICIONADOR ANALOGICO</t>
  </si>
  <si>
    <t>APIVAL</t>
  </si>
  <si>
    <t>VALVULA DE 2" BRIDADA DE PP-H MODELO 515 MARCA: GEORGE FISHER</t>
  </si>
  <si>
    <t>SHAFT WITH TREAD ID/DO LKH (FLECHA)</t>
  </si>
  <si>
    <t>SERVICE KIT EPDM LKB-F ISO 76</t>
  </si>
  <si>
    <t>JAIBON PARA 12 CANDADOS</t>
  </si>
  <si>
    <t xml:space="preserve">MOC CAMBIO DE LINEAS DE AIRE AREAS BLANCAS </t>
  </si>
  <si>
    <t>MOLINO LN1</t>
  </si>
  <si>
    <t>JUNTA CORTADA ESTILO GYLON 1/2"</t>
  </si>
  <si>
    <t>JUNTA CORTADA ESTILO GYLON 3/4"</t>
  </si>
  <si>
    <t>JUNTA CORTADA ESTILO GYLON 1"</t>
  </si>
  <si>
    <t>JUNTA CORTADA ESTILO GYLON 2"</t>
  </si>
  <si>
    <t xml:space="preserve">SECADOR 2 COLUMNA </t>
  </si>
  <si>
    <t xml:space="preserve">RODAMIENTO GE 45 KRRB MCA INA </t>
  </si>
  <si>
    <t>SERVISE KIT EPDM LKH40/50 9611922631</t>
  </si>
  <si>
    <t>BAJA DE 2PC FOLIO 2472,BAJA DE 1  PC FOLIO 2802. 1 PC BITACORA</t>
  </si>
  <si>
    <t>SERMICA PARA SELLOS MECANICOS</t>
  </si>
  <si>
    <t>CRUP L1</t>
  </si>
  <si>
    <t xml:space="preserve">BRIDA SLIP ON 300LB CLASE A182 304L </t>
  </si>
  <si>
    <t>DECANTERS</t>
  </si>
  <si>
    <t>FLECHAS DE INO X2"X47.5CM</t>
  </si>
  <si>
    <t>BUJES DE PLASTICO PARA FLECHAS 2"X 3"</t>
  </si>
  <si>
    <t>BAJA PZS FOLIO1075</t>
  </si>
  <si>
    <t>BOMBA</t>
  </si>
  <si>
    <t>FLECHA DE INOX</t>
  </si>
  <si>
    <t>PC</t>
  </si>
  <si>
    <t>RECUPÈRADO</t>
  </si>
  <si>
    <t>TRANSPORTADOR DE SOLIDOS</t>
  </si>
  <si>
    <t>FLECHA DE INOX P/ BOMBA DE SOLIDOS</t>
  </si>
  <si>
    <t>HONEYWELL</t>
  </si>
  <si>
    <t>REGULADOR DE PRESION DIAL SET DS06</t>
  </si>
  <si>
    <t>JUNTO ALA BARDA A UN COSTADO DE LAS FLECAHAS DE LA UF</t>
  </si>
  <si>
    <t>L-1 I.IONICO FUGA DE SOSA EN PM501</t>
  </si>
  <si>
    <t>13P501</t>
  </si>
  <si>
    <t>MANGUERA FOOD&amp;BEV 2" 31320218 GATES DE 5 METROS</t>
  </si>
  <si>
    <t>P</t>
  </si>
  <si>
    <t>CITLALLI</t>
  </si>
  <si>
    <t>PORTAMALLA INOXIDABLE T304L 172X 760MM</t>
  </si>
  <si>
    <t>ESPARRAGOS 12MM</t>
  </si>
  <si>
    <t>TUERCA 12MM INOX</t>
  </si>
  <si>
    <t xml:space="preserve">RONDANA PLANA </t>
  </si>
  <si>
    <t xml:space="preserve">RONDANA DE PRECION </t>
  </si>
  <si>
    <t xml:space="preserve">CORREGIR FALLA BOMBA P-702 1ER LAVADO </t>
  </si>
  <si>
    <t>256500 BOMBAS INDUSTRIALES</t>
  </si>
  <si>
    <t>ISOLATOR 14" (SELLO DE ACEITE)</t>
  </si>
  <si>
    <t>ISOLATOR 14,17, 20" FRONT TEFLON(SELLO DE ACEITE)</t>
  </si>
  <si>
    <t xml:space="preserve">TRANSPORTSADOR H324 FALTAN SEGUROS-SUGET </t>
  </si>
  <si>
    <t>CONSTRUCTORA CITLALLI SA DE SV</t>
  </si>
  <si>
    <t>BROCHE DE GANCHO DE INOX</t>
  </si>
  <si>
    <t>(NO.878) BRIDAS DE VALVULA LV0132, DAÑADAS</t>
  </si>
  <si>
    <t>BRIDA LAP JOIN INOX 304 1 1/2" CLASE 150LB</t>
  </si>
  <si>
    <t>CORREGIR FALLA DE AGITADOR  RM-702</t>
  </si>
  <si>
    <t>SEAL 531N8511013 G SUMITOMO</t>
  </si>
  <si>
    <t>GASKET 998GS616 G SUMITOMO</t>
  </si>
  <si>
    <t>BEARING 5003TM6213NRG SUMITOMO</t>
  </si>
  <si>
    <t>BEARING 5006215G SUMITOMO</t>
  </si>
  <si>
    <t>RETEN 692599 MEDIDAS 60X85X8</t>
  </si>
  <si>
    <t>ECCENTRIC AP9326G SUMITOMO</t>
  </si>
  <si>
    <t xml:space="preserve">SET 998R616-011G SUMITOMO </t>
  </si>
  <si>
    <t>RING GEAR PIN SET 998RP616-035G</t>
  </si>
  <si>
    <t>RING GEAR  ROLLER SET 998RR616-035G</t>
  </si>
  <si>
    <t>DESCRIPCION DE PVC 4" INT.IONICO L1 ROTAS</t>
  </si>
  <si>
    <t>BRIDA MOBIBLE  CPVC C.80 CEMENTAR 4"</t>
  </si>
  <si>
    <t>CODO 90º CPVC C.80 CEMENTAR 4"</t>
  </si>
  <si>
    <t>RETEN 27334</t>
  </si>
  <si>
    <t>RECORTAR TUERCA PARA FILTROS BOLSA</t>
  </si>
  <si>
    <t>FESTO PNEUMATIC, SA</t>
  </si>
  <si>
    <t>VALVULA VOLA DE 1/2" VAPB-1/2-F40-FO3</t>
  </si>
  <si>
    <t>RETEN 11223</t>
  </si>
  <si>
    <t>RODAMIENTO RIGIDO DE UNA HILERA DE BOLAS 6011 NR MARCA SKF</t>
  </si>
  <si>
    <t>CHUMASERA DE PARED F4B-SCM-207 2 7/16" MARCA DODGE</t>
  </si>
  <si>
    <t>SELLO EN PULGADAS 13865 SKF</t>
  </si>
  <si>
    <t xml:space="preserve">SELLO EN PULGADAS 14965 SKF </t>
  </si>
  <si>
    <t>TORNILLO CON TUERCA 5/8"</t>
  </si>
  <si>
    <t xml:space="preserve"> BAJA DE 4 PZ RAYMUNDOM PACHECO. BAJA DE 8 PZ SANTIAGO CHEVEZ</t>
  </si>
  <si>
    <t>NIPLE BOTELLA 2" EXT. ROSCADO INOX 304L</t>
  </si>
  <si>
    <t>S</t>
  </si>
  <si>
    <t>DECANTERS S304</t>
  </si>
  <si>
    <t>GEA WESTFALIA SEPARATOR MEXICANA</t>
  </si>
  <si>
    <t>JUNTA NO. PARTE 0007-2730-520</t>
  </si>
  <si>
    <t>ABRAZADERA 2" INOXIDABLE PARA MANGUERA SOBRE ESPIGA</t>
  </si>
  <si>
    <t>JUNTAS NO.PARTE 8418-1265-150</t>
  </si>
  <si>
    <t>LN1</t>
  </si>
  <si>
    <t>BALERO 22213 EK MARCA SKF</t>
  </si>
  <si>
    <t>SECADORES LN1</t>
  </si>
  <si>
    <t>VALVULA ROTATIVA 18X301</t>
  </si>
  <si>
    <t>RODAMIENTO DE REPUESTO P/CHUMACERA GE35KRRB</t>
  </si>
  <si>
    <t>RODAMIENTO DE REPUESTO P/CHUMACERA GE45KRRB</t>
  </si>
  <si>
    <t>RETEN 18581</t>
  </si>
  <si>
    <t>FRB 10/120</t>
  </si>
  <si>
    <t>TALLER MORALES</t>
  </si>
  <si>
    <t>FLECHAS DE INOXIDABLE (VARIAS MEDIDAS)</t>
  </si>
  <si>
    <t>DESTILACION LN1</t>
  </si>
  <si>
    <t xml:space="preserve">DELPHY BOMBAS Y EQUIPOS </t>
  </si>
  <si>
    <t>15P501</t>
  </si>
  <si>
    <t>IMPULSOR FRISTAM N/P 1470630264(55500193)</t>
  </si>
  <si>
    <t>MAKO</t>
  </si>
  <si>
    <t>NAJ 040119</t>
  </si>
  <si>
    <t>ADAPTER, 1 3/4" ACME X 1 NPT</t>
  </si>
  <si>
    <t>COUPLING FOR FILL VLV MRA3175A</t>
  </si>
  <si>
    <t>GASKET PACKAGED 25 MRA002697-20R</t>
  </si>
  <si>
    <t>4501693165 / 4501691602</t>
  </si>
  <si>
    <t xml:space="preserve">AMORTIGUADOR </t>
  </si>
  <si>
    <t>916, CAMBIO DE PLATAFORMA DAÑADA</t>
  </si>
  <si>
    <t>CARBON COBRIZADO ARCAIR 5/16" X 12" INFRA</t>
  </si>
  <si>
    <t>CORREGIR FALLA DECANTER S-504 (LINEA)</t>
  </si>
  <si>
    <t>12S504</t>
  </si>
  <si>
    <t>RODETE COMP. 8170-2252-090</t>
  </si>
  <si>
    <t>PRENSA 314 PRECIPITACION L1</t>
  </si>
  <si>
    <t xml:space="preserve">BEPEX INTERNATIONAL LLC </t>
  </si>
  <si>
    <t>KIT REPAIR AIR CYLINDER BEP PART 530507</t>
  </si>
  <si>
    <t xml:space="preserve">768, W305 CAMBIO DE BALEROS </t>
  </si>
  <si>
    <t xml:space="preserve">RYASA </t>
  </si>
  <si>
    <t xml:space="preserve">RODAMIENTOS DE BOLA A 2311-EK/C3 SKF </t>
  </si>
  <si>
    <t>1Y-TAR- MTTO PREVENTIVO TRANSPORTADOR</t>
  </si>
  <si>
    <t>S501 / S506</t>
  </si>
  <si>
    <t>ANILLO 8170-2218-020 DECANTER S501</t>
  </si>
  <si>
    <t>ANILLO ESPACIADOR FRB 4/120 SKF</t>
  </si>
  <si>
    <t>SELLO PARA CAJA DE CHUMACERA. TSN 611L SKF</t>
  </si>
  <si>
    <t xml:space="preserve">789, MANTTO PREVENTIVO ANUAL A BOMBA </t>
  </si>
  <si>
    <t>11P702</t>
  </si>
  <si>
    <t>RODAMIENTOS BOLAS ANGULAR 7311  BECBM SKF</t>
  </si>
  <si>
    <t>ANILLO 8170-2218-010 DECANTER S501</t>
  </si>
  <si>
    <t>CAJA CHUMACERA SE 513-611 SKF</t>
  </si>
  <si>
    <t>MANGUITO DE MONTAJE H 2311 SKF</t>
  </si>
  <si>
    <t xml:space="preserve">FLECHA DE INOXIDABLE P/BOMBA WAUKESHA </t>
  </si>
  <si>
    <t>BAJA DE 62 PC FOLIO:2228 BAJA DE 6PZ BITACORA</t>
  </si>
  <si>
    <t>baja</t>
  </si>
  <si>
    <t>MARCO DE HARO</t>
  </si>
  <si>
    <t>ARMANDO ORDOÑES</t>
  </si>
  <si>
    <t>TOTAL:</t>
  </si>
  <si>
    <t>ERI Gareli, S.A. de C.V.</t>
  </si>
  <si>
    <t>MODULO ELECTRONICO MAXI CODIGO:W-48D860</t>
  </si>
  <si>
    <t>CEPILLO MULTIJET W-55B005</t>
  </si>
  <si>
    <t>FILTRO 50 MICRON  W-55B041</t>
  </si>
  <si>
    <t>FILTER BAG BRACKET W-55B040</t>
  </si>
  <si>
    <t>3-WAY VALVE MAXI W-48D506</t>
  </si>
  <si>
    <t>FITTING 1/2" MPT-1/2", BARB W-48D539</t>
  </si>
  <si>
    <t>CARTUCHO DESECHABLE PARA FILTRO 200M W-55B021</t>
  </si>
  <si>
    <t>FILTER HOUSING W-48D314</t>
  </si>
  <si>
    <t>TAMBO DE 208 LTS. LIQUIDO BIO CIRCLE</t>
  </si>
  <si>
    <t xml:space="preserve">TRANSPORTADOR HELICOIDAL 14"X10" PASO 3/16" DE ESPESOR DE ALABE </t>
  </si>
  <si>
    <t xml:space="preserve">ISME IDEAS Y SOLUCIONES SA DE CV </t>
  </si>
  <si>
    <t>SILLETA 1</t>
  </si>
  <si>
    <t>SILLETA 2</t>
  </si>
  <si>
    <t>SILLETA 3</t>
  </si>
  <si>
    <t>SILLETA 4</t>
  </si>
  <si>
    <t>SILLETA 5</t>
  </si>
  <si>
    <t>SILLETA 6</t>
  </si>
  <si>
    <t>SILLETA 7</t>
  </si>
  <si>
    <t>SILLETA 8</t>
  </si>
  <si>
    <t>SILLETA 9</t>
  </si>
  <si>
    <t>SILLETA 10</t>
  </si>
  <si>
    <t>SILLETA 11</t>
  </si>
  <si>
    <t>SILLETA 12</t>
  </si>
  <si>
    <t>SILLETA 13</t>
  </si>
  <si>
    <t>SILLETA 14</t>
  </si>
  <si>
    <t>SILLETA 15</t>
  </si>
  <si>
    <t>SILLETA 16</t>
  </si>
  <si>
    <t>SILLETA 17</t>
  </si>
  <si>
    <t>SILLETA 18</t>
  </si>
  <si>
    <t>SILLETA 19</t>
  </si>
  <si>
    <t>SILLETA 20</t>
  </si>
  <si>
    <t>SILLETA 21</t>
  </si>
  <si>
    <t>SILLETA 22</t>
  </si>
  <si>
    <t>SILLETA 23</t>
  </si>
  <si>
    <t>SILLETA 24</t>
  </si>
  <si>
    <t>SILLETA 25</t>
  </si>
  <si>
    <t>SILLETA 26</t>
  </si>
  <si>
    <t>SILLETA 27</t>
  </si>
  <si>
    <t>SILLETA 28</t>
  </si>
  <si>
    <t>SILLETA 29</t>
  </si>
  <si>
    <t>SILLETA 30</t>
  </si>
  <si>
    <t>SILLETA 31</t>
  </si>
  <si>
    <t>RETROFIT CON INT POWERPACT MARCO  M</t>
  </si>
  <si>
    <t xml:space="preserve"> </t>
  </si>
  <si>
    <t>PROMINENT</t>
  </si>
  <si>
    <t xml:space="preserve">DIAFRAGMA MULTIL.DI 52-A D123,5X75-M8 P TFE/EPDM </t>
  </si>
  <si>
    <t>RETEN EN PULGADAS VITON</t>
  </si>
  <si>
    <t xml:space="preserve">PEGAMENTO </t>
  </si>
  <si>
    <t>RETEN (35455) 95X130X15PIT</t>
  </si>
  <si>
    <t>DANIEL VAZQUEZ</t>
  </si>
  <si>
    <t xml:space="preserve">CODO A/C SOLD 1 1/4"X90 </t>
  </si>
  <si>
    <t>SOLERA 3/8" X 2 23.168KG/PZA</t>
  </si>
  <si>
    <t>REDONDO 3/4" 14.4KG/PZA</t>
  </si>
  <si>
    <t xml:space="preserve">CADENA TIPO VICTOR 2.3 MM FIERO X MTR </t>
  </si>
  <si>
    <t>MTS</t>
  </si>
  <si>
    <t>DANIEL</t>
  </si>
  <si>
    <t>LAMINA ANTIDERRAPANTE C.10 4X10 110 KG/PZA</t>
  </si>
  <si>
    <t>LAMINA ANTIDERRAPANTE C.10 3X10 92.4 KG/PZA</t>
  </si>
  <si>
    <t xml:space="preserve">CODO CPVC 1/2" X 90 </t>
  </si>
  <si>
    <t xml:space="preserve">TUERCA UNION CPVC 1/2" </t>
  </si>
  <si>
    <t xml:space="preserve">TUBO CPVC 1/2" X 6.10MT </t>
  </si>
  <si>
    <t xml:space="preserve">REDUCCION BUSHING CPVC 3/4" X 1/2" </t>
  </si>
  <si>
    <t xml:space="preserve">TANGIT CPVC 240ML AMARILLO HENKEL </t>
  </si>
  <si>
    <t xml:space="preserve">NIPLE POLIPROPILENO  C/TUERCA 3/4" </t>
  </si>
  <si>
    <t xml:space="preserve">CANDADO PHILLIPS MOD 113 GANCHO LARGO </t>
  </si>
  <si>
    <t>CADENA 1/4" GALV MT FIERRO 15</t>
  </si>
  <si>
    <t>TUBO GALV 3/4" X 6.40 MT C.40</t>
  </si>
  <si>
    <t xml:space="preserve">COPLE GALV 3/4" </t>
  </si>
  <si>
    <t xml:space="preserve">CODO 90° GALV 3/4"  </t>
  </si>
  <si>
    <t>CODO 45° GALV 3/4"</t>
  </si>
  <si>
    <t>TEE GALV 3/4"</t>
  </si>
  <si>
    <t>VALVULA ESFERA BCE ROSCADA DICA 1/2" 3550C19</t>
  </si>
  <si>
    <t>i</t>
  </si>
  <si>
    <t>SEGURO PARA IMPULSOR C218/328</t>
  </si>
  <si>
    <t xml:space="preserve">PLATE PACK M15-MFG SN 30105-70589 </t>
  </si>
  <si>
    <t>PLATE PACK M6-FG SN 30111-95778</t>
  </si>
  <si>
    <t>PLATE PACK M10-MFG SN 30111-97436</t>
  </si>
  <si>
    <t>PLATE PACK M10-MFG SN 30111-97437</t>
  </si>
  <si>
    <t>PLATE PACK M6-BASE SN 30106-24198</t>
  </si>
  <si>
    <t>PLATE  PACK M6 BASE SN 30108-09243</t>
  </si>
  <si>
    <t>PLATE PACK M10-BFG SN 30107-93196</t>
  </si>
  <si>
    <t xml:space="preserve">M10 BBASE FX01 M10 BBASE FX02 </t>
  </si>
  <si>
    <t>M6 MFG FX101 M6 MFG FX103</t>
  </si>
  <si>
    <t>M6 MWFD FX01,6-MWFD</t>
  </si>
  <si>
    <t>M10 BFG FX01 M10 BFG FX01</t>
  </si>
  <si>
    <t>M6-MFG / 3010793080</t>
  </si>
  <si>
    <t>M6-FG / 30100-56979</t>
  </si>
  <si>
    <t>M6-FG / 30111-95778</t>
  </si>
  <si>
    <t>M6-BASE / 3010624197-8</t>
  </si>
  <si>
    <t>M6-BASE / 30110-07610</t>
  </si>
  <si>
    <t>M10-MFG / 3011197436-19</t>
  </si>
  <si>
    <t>M10-MFG / 30100-56948</t>
  </si>
  <si>
    <t>M10-BFG / 3010056869-70</t>
  </si>
  <si>
    <t>M10-BFM / 3010034926</t>
  </si>
  <si>
    <t>Total general</t>
  </si>
  <si>
    <t>PERSONAL</t>
  </si>
  <si>
    <t xml:space="preserve">TALADRO DE COLUMNA 3/4" URREA TC934 </t>
  </si>
  <si>
    <t>CANALETA P/CABLE 1 VIA 25X16 2MT AUTOAD CREAPRAC</t>
  </si>
  <si>
    <t>TAQUETE ELPRO 1/4"</t>
  </si>
  <si>
    <t>PIJA FIGADORA NO. 10 X 1 1/2"</t>
  </si>
  <si>
    <t>CHALUPA P/CANALETA W11723 BTICINIO SOBREP</t>
  </si>
  <si>
    <t>PLACA CON UN APAGADOR SENCILLO  BLANCA FORZA</t>
  </si>
  <si>
    <t>BASE  P/TUBO FLUORECENTE T5 LAMP 54W BEGHELLI</t>
  </si>
  <si>
    <t xml:space="preserve">SACO DE SEMENTO APASCO GRIS 50KG </t>
  </si>
  <si>
    <t xml:space="preserve">ARENA </t>
  </si>
  <si>
    <t>CARDA COPA 4" P/ESMERIL ALM TRENZADO FINO TRUPER</t>
  </si>
  <si>
    <t xml:space="preserve">BROCHA 2" NORTEÑA ÉXITO </t>
  </si>
  <si>
    <t xml:space="preserve">BROCHA 4" NORTEÑA ÉXITO </t>
  </si>
  <si>
    <t xml:space="preserve">LIJA DE AGUA G.120  C-99 (0053)  FANDELI </t>
  </si>
  <si>
    <t>KILO</t>
  </si>
  <si>
    <t>ESTOPA BLANCA MARCA ARDILLA</t>
  </si>
  <si>
    <t xml:space="preserve"> COSTOS</t>
  </si>
  <si>
    <t>TUERCA UNION  GALV 3/4"</t>
  </si>
  <si>
    <t>AUN COSTADO DE MALLAS UF</t>
  </si>
  <si>
    <t xml:space="preserve">COMPRESOR, TANQUE GABINETE </t>
  </si>
  <si>
    <t>RACK DE LAMINAS</t>
  </si>
  <si>
    <t xml:space="preserve">GRUPO BINASA  DEL NORTE S.A DE C.V </t>
  </si>
  <si>
    <t xml:space="preserve">ARANDELA MB7 FAG </t>
  </si>
  <si>
    <t xml:space="preserve">RETEN VITON 2.625X3.687X.500 </t>
  </si>
  <si>
    <t>VALVULA FLOTADOR ALTA PRESION 2"</t>
  </si>
  <si>
    <t>RODAMIENTO RIGIDO DE UNA HILERA DE BOLAS 6205-ZNR MARCA SKF</t>
  </si>
  <si>
    <t xml:space="preserve">RODAMIENTO RIGIDO DE UNA HILERA DE BOLAS 6304-ZNR SKF </t>
  </si>
  <si>
    <t>SEGURO Y ARANDELA DE FIJACION MB 15 MARCA SKF</t>
  </si>
  <si>
    <t>RODAMIENTO RIGIDO DE UNA SOLA HILERA DE BOLAS 6204-2Z</t>
  </si>
  <si>
    <t>BRIDADA CIEGA INOX DE 6" CLASE 316L 150LB</t>
  </si>
  <si>
    <t>BRIDA CIEGA DE 1 1/2" CLASE 150 RF A 105</t>
  </si>
  <si>
    <t>ESTANTE DE PLACAS</t>
  </si>
  <si>
    <t>EMPAQUE PARA PUERTA</t>
  </si>
  <si>
    <t>VALVULA BONNEY FORGE 1" GATE, RF, 600, A105, TRIM 8.</t>
  </si>
  <si>
    <t>Columna1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</si>
  <si>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</si>
  <si>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</si>
  <si>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</si>
  <si>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</si>
  <si>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</si>
  <si>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</si>
  <si>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</si>
  <si>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</si>
  <si>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</si>
  <si>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</si>
  <si>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</si>
  <si>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</si>
  <si>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</si>
  <si>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BRIDA SLIP-ON 1 1/2" CLASE 150LB SA/182 T304L</t>
  </si>
  <si>
    <t xml:space="preserve">ANGULO DE 1X1X1/8"X6.10MTS INOX 304L </t>
  </si>
  <si>
    <t xml:space="preserve">BISAGRA TUBULAR 1/2" ACERO INOXIDABLE </t>
  </si>
  <si>
    <t>SOLERA 1 1/2"X3/16" X3.05M INOXIDABLE 304L</t>
  </si>
  <si>
    <t>TRAMO DE TUBO C/C EXT LISO 1" CD-40 A53</t>
  </si>
  <si>
    <t>TRAMO DE TUBO C/C EXT LISO 1 1/2" CD-40 A54</t>
  </si>
  <si>
    <t>TRAMO DE TUBO C/C EXT LISO 2" CD-40 A55</t>
  </si>
  <si>
    <t>CODO 90°RL S/C EXT.SOLDAR 1 1/2"  CD-40 A234 WPB</t>
  </si>
  <si>
    <t>CODO 90°RL S/C EXT.SOLDAR 2"  CD-40 A234 WPB</t>
  </si>
  <si>
    <t xml:space="preserve">TEE RECTA S/C EXT SOLDAR 2" CD-40 A234 WPB </t>
  </si>
  <si>
    <t>BRIDA SLIP-ON 1 1/2" CLASE 150 LB A105</t>
  </si>
  <si>
    <t>BRIDA SLIP-ON 2" CLASE 150 LB A105</t>
  </si>
  <si>
    <t>BRIDA LAP-JOIN  2"CLASEA A105 150LB</t>
  </si>
  <si>
    <t>BRIDA LAP-JOIN  3"CLASEA A105 150LB</t>
  </si>
  <si>
    <t>BRIDA LAP-JOIN  4"CLASEA A105 150LB</t>
  </si>
  <si>
    <t>CMT TECHNOLOGY EXPERTS</t>
  </si>
  <si>
    <t>LLAN TA GIRATORIA 4"X2" RESINA FRENO/LATER</t>
  </si>
  <si>
    <t>ROTOVALVE MODEL5, BODY OF ALUMINUM SEAL OF TEFLON, SLEVEE OF STEEL, SHAFT OF STEEL</t>
  </si>
  <si>
    <t>CAJAS DE APORTE DE 1/8" X 36" ER2209 LINCOLN</t>
  </si>
  <si>
    <t>EUDALDO VARGAS</t>
  </si>
  <si>
    <t>ALMACEN DUPONT</t>
  </si>
  <si>
    <t xml:space="preserve">TRAMO DE TUBO INOXIDABLE 1/2"  304L A312 </t>
  </si>
  <si>
    <t>TRAMO DE TUBO INOXIDABLE 1"  304L A313</t>
  </si>
  <si>
    <t>TRAMO DE TUBO INOXIDABLE 2"  304L A314</t>
  </si>
  <si>
    <t>TRAMO DE TUBO INOXIDABLE 1 1/2"  304L A313</t>
  </si>
  <si>
    <t>TRAMO DE TUBO INOXIDABLE 3"  304L A315</t>
  </si>
  <si>
    <t>TRAMO DE TUBO INOXIDABLE 4"  304L A316</t>
  </si>
  <si>
    <t>TRAMO DE TUBO INOXIDABLE 1 1/2"  304L A318</t>
  </si>
  <si>
    <t>TRAMO DE TUBO INOXIDABLE 2"  304L A318</t>
  </si>
  <si>
    <t>TRAMO DE TUBO INOXIDABLE 3"  304L A319</t>
  </si>
  <si>
    <t>BODEGA KIT´S</t>
  </si>
  <si>
    <t xml:space="preserve">BROCHA NORTEÑA 3" </t>
  </si>
  <si>
    <t xml:space="preserve">EXTENCIONP/RODILLO 3.00M METALICA TRUPER </t>
  </si>
  <si>
    <t>TELA REFUERZO SUPER BEREL (510020) X MT</t>
  </si>
  <si>
    <t>RODILLO 1 1/4" X 9" X-RUGOSA PROF BYP</t>
  </si>
  <si>
    <t>SOLERA DE ALUMINIO 1/4"X1"X12 FT</t>
  </si>
  <si>
    <t xml:space="preserve">TORNILLO PUNTA BROCA </t>
  </si>
  <si>
    <t xml:space="preserve">SCXT-HSXT 1 - 1A  T-A SEAL KIT </t>
  </si>
  <si>
    <t xml:space="preserve">RODAMIENTOS DE RODILLOS CONICOS  JLM506849 MARCA TIMKEN </t>
  </si>
  <si>
    <t>RODAMIENTOS DE RODILLOS CONICOS JLM506810</t>
  </si>
  <si>
    <t>SYDEC EQUIPOS INDUSTRIALES S.A. DE C.V.</t>
  </si>
  <si>
    <t>CABLE ESTANDAR MARCA SIEMENS SIMATIC NET PB FC. ESTANDAR GP CABLE DE 2 HILOS P MONTAJE RAPIDO</t>
  </si>
  <si>
    <t>CONECTOR PARA PROFIBUS HASTA 12 BITS/ SALIDA A CABLE 90°</t>
  </si>
  <si>
    <t>BOMBA DOSIFICA. MILTON ROY MOD.MRA11-F15S1APPNNNNY 1HP 1760RPM 3F</t>
  </si>
  <si>
    <t xml:space="preserve">08-9804-55-201 KIT HUMEDO PARA BOMBA WILDEN </t>
  </si>
  <si>
    <t xml:space="preserve">HERRAJE PARA VALVULA </t>
  </si>
  <si>
    <t xml:space="preserve">POSICIONADOR INTELIGENTE NELES </t>
  </si>
  <si>
    <t>REGILLA DE FIBRA DE BIDRIO 4´X10´ PULTRUIDA TIPO 1-6010</t>
  </si>
  <si>
    <t>POLIN MONTEN 6"X6M C.14</t>
  </si>
  <si>
    <t>POLIN MONTEN 4"X6M C.14</t>
  </si>
  <si>
    <t>POLIUN MONTEN 3"X6M C.14</t>
  </si>
  <si>
    <t>ANGULO 1/4" X 2"X 6M</t>
  </si>
  <si>
    <t>PTR 2 1/2" X 6M C.14</t>
  </si>
  <si>
    <t>MASCARILLA P/POLVO 3M</t>
  </si>
  <si>
    <t xml:space="preserve">ESPATULA 2 1/2" RIGIDA 5 USOS  ACERO INOXIDABLE TRUPER </t>
  </si>
  <si>
    <t xml:space="preserve">SACO PEGAPISO CREST PLATA 20 KG </t>
  </si>
  <si>
    <t xml:space="preserve">BROCHA NORTEÑA 2" </t>
  </si>
  <si>
    <t xml:space="preserve">BROCHA NORTEÑA 4" </t>
  </si>
  <si>
    <t xml:space="preserve">BROCHA NORTEÑA 6" </t>
  </si>
  <si>
    <t xml:space="preserve">CUÑA P/PRENSAR GRANDE S/MANGO </t>
  </si>
  <si>
    <t>SACO DE CEMENTO APASCO BLANCO 25KG</t>
  </si>
  <si>
    <t xml:space="preserve">SACO DE CEMENTO APASCO GRIS 50KG </t>
  </si>
  <si>
    <t xml:space="preserve">MINI RODILLO PARA PINTAR FELPA 4"X3/4" POLIESTER </t>
  </si>
  <si>
    <t xml:space="preserve">MINI RODILLO PARA PINTAR FELPA 4"X3/8" POLIESTER </t>
  </si>
  <si>
    <t xml:space="preserve">REPUESTO P/RODILLO  1 1/4" X 9"  ALTA DENS BYP </t>
  </si>
  <si>
    <t>SIERRA CALADORA DEWALT 1" 600W</t>
  </si>
  <si>
    <t xml:space="preserve">ACTUADOR NEUMATICO </t>
  </si>
  <si>
    <t>VALVULA DE CONTROL 6" BOLA SEGMENTADA</t>
  </si>
  <si>
    <t>R-121</t>
  </si>
  <si>
    <t>FLUID CONTROL CORPORATION, S.A. DE C.V.</t>
  </si>
  <si>
    <t>MOTOR NEMA MOD:FU51 30 HP ARMAZON 286TS CON BOMBA MOD:SP-218 2X1.5 Y BASE DE 1/4"X20"X47"</t>
  </si>
  <si>
    <t>SELLO EN PULGADAS 39934  SKF</t>
  </si>
  <si>
    <t>THINNER ACRILICO S/ ENVASE</t>
  </si>
  <si>
    <t>LITRO</t>
  </si>
  <si>
    <t>BIDON PLASTICO 10L NUEVO NATURAL 10N-VISAPACK(Z)</t>
  </si>
  <si>
    <t>BIDON PLASTICO 20L MASTERPACK NATURAL</t>
  </si>
  <si>
    <t>CUARTO DE LIMPIEZA</t>
  </si>
  <si>
    <t>VALVULAS ACTUADORES Y TERMOPLÁSTICOS S.A DE C.V.</t>
  </si>
  <si>
    <t>BRIDA MOVIBLE CPVC C-80 CEMENTAR 1" MARCA SPEARS</t>
  </si>
  <si>
    <t>REDUCCION BUSHING CPVC CD-80 CEMENTAR 1"X1/2" MARCA SPEARS</t>
  </si>
  <si>
    <t>VALVULA BOLA CANDADO CPVC CD-80 ROSC. Y CEM. 1/2" SPEARS</t>
  </si>
  <si>
    <t xml:space="preserve">CODO 90° CPVC CD-80 CEMENTAR 1/2" MCA. SPEARS </t>
  </si>
  <si>
    <t xml:space="preserve">TUERCA UNION CPVC  CD-80 EPDM CEMENTAR 1/2" MCA. SPEARS </t>
  </si>
  <si>
    <t xml:space="preserve">TEE CPVC CD-80 CEMENTAR 1/2" MCA. SPEARS </t>
  </si>
  <si>
    <t xml:space="preserve">TUBO INDUSTRIAL 1/2"  CPVC CD-80 COST LINE MCA. SPEARS </t>
  </si>
  <si>
    <t xml:space="preserve">CEMENTO PARA CPVC 24 GRIS MCA. SPEARS, BOTE DE 1/2 LITRO </t>
  </si>
  <si>
    <t xml:space="preserve">VALTUINSA </t>
  </si>
  <si>
    <t>ESPARRAGO ACERO AL CARBON 1 1/4" X 7 1/4" B7 CON TUERCA 2H 1 1/4"</t>
  </si>
  <si>
    <t xml:space="preserve">TRAMO DE TUBO C/C EXT. BISELADO 1" CD-40 A 53B </t>
  </si>
  <si>
    <t xml:space="preserve">TRAMO DE TUBO C/C EXT. BISELADO 2" CD-40 A 53B </t>
  </si>
  <si>
    <t xml:space="preserve">TRAMO DE TUBO C/C EXT. BISELADO 3" CD-40 A 53B </t>
  </si>
  <si>
    <t xml:space="preserve">TRAMO DE TUBO C/C EXT. BISELADO 4" CD-40  PARED 0.237" A 53B </t>
  </si>
  <si>
    <t xml:space="preserve">TRAMO DE TUBO C/C EXT. BISELADO 6" CD-40 PARED 0.280" A 53B </t>
  </si>
  <si>
    <t xml:space="preserve">TRAMO DE TUBO C/C EXT. BISELADO 8" CD-40 " A 53B </t>
  </si>
  <si>
    <t>CODO 90° RL S/C EXT. SOLDAR 1" CD-40 A234 WPB</t>
  </si>
  <si>
    <t>CODO 90° RL S/C EXT. SOLDAR 2" CD-40 A234 WPB</t>
  </si>
  <si>
    <t>CODO 90° RL S/C EXT. SOLDAR 3" CD-40 A234 WPB</t>
  </si>
  <si>
    <t>CODO 90° RL S/C EXT. SOLDAR 6" CD-40 A234 WPB PARED 0.237</t>
  </si>
  <si>
    <t>LLEGARON LJ</t>
  </si>
  <si>
    <t>BRIDA SLIP-ON 6" CLASE 150 LB A105</t>
  </si>
  <si>
    <t>RED EXCENTRICA S/C 8"X 6" CD-40 A234 WPB</t>
  </si>
  <si>
    <t>NIPLE C/C EXT. ROSCADO 1"X4" CD-40 A53 B</t>
  </si>
  <si>
    <t>NIPLE C/C EXT. ROSCADO 2 1/2" X 3"  CD-40 A312 304L.</t>
  </si>
  <si>
    <t xml:space="preserve">COPLE RECTO EXT. ROSCADO 2 1/2"  150LB A351 304L </t>
  </si>
  <si>
    <t>CODO 90 RL EXT. ROSCADOS 2 1/2" 150LBS A351 316L</t>
  </si>
  <si>
    <t xml:space="preserve">DADO CORTO 1 7/16" ENTRADA 1/2"12 PUNTA </t>
  </si>
  <si>
    <t>DADO DE IMPACTO 1 7/16" CUADRO 1/2" 12 PUNTA</t>
  </si>
  <si>
    <t>TARRAJA P/TUBO 1/2"-2" 8 PZ MARCA URREA</t>
  </si>
  <si>
    <t>JUNTA DE EXPANSIÓN 215 PTFE 1.000"ID 1.750"FF"</t>
  </si>
  <si>
    <t>ALMACÉN</t>
  </si>
  <si>
    <t>RYASSA</t>
  </si>
  <si>
    <t>RODAMIENTO 6204-2ZN SKF</t>
  </si>
  <si>
    <t>SELLO MECANICO PT-0136 VAZEL</t>
  </si>
  <si>
    <t>EMPAQUE SIGMA M26 NBR RINGGASKET</t>
  </si>
  <si>
    <t>EMPAQUE SIGMA M26 NBR GASKET</t>
  </si>
  <si>
    <t xml:space="preserve">EMPAQUES SIGMA M26 NBR GASKET </t>
  </si>
  <si>
    <t xml:space="preserve">AGIYTADOR TANQUE B303 EXT L2 REDUCTOR </t>
  </si>
  <si>
    <t>REFACTARIOS SAJURI S.A DE C.V.</t>
  </si>
  <si>
    <t>RODAMIENTO EXCENTRICO AP9320G</t>
  </si>
  <si>
    <t>RQ.1024278247</t>
  </si>
  <si>
    <t xml:space="preserve">LIJA DE AGUA G.80 C-99 (00051)  FANDELI </t>
  </si>
  <si>
    <t xml:space="preserve">LIJA DE AGUA G.100 C-99 (00051)  FANDELI </t>
  </si>
  <si>
    <t xml:space="preserve">LIJA DE AGUA G.120 C-99 (00051)  FANDELI </t>
  </si>
  <si>
    <t xml:space="preserve">CINCEL LADRILLERO DE 10"X 3/4" C/ GRIP TRUPER </t>
  </si>
  <si>
    <t>MANGERA 1" RFSSH TUBO SS- 316 CUBIERTA SS- 304 TRENSADO SIMPLE  CONEXCIONES BRIDADAS SS-316</t>
  </si>
  <si>
    <t>F</t>
  </si>
  <si>
    <t>FILTER KIT 2901 0050 00</t>
  </si>
  <si>
    <t>FILTER KIT GEA55 2901 0416 00</t>
  </si>
  <si>
    <t xml:space="preserve">FILTER KIT GEA55 2901 0775 001 </t>
  </si>
  <si>
    <t>FILTER KIT 2901 1944 00</t>
  </si>
  <si>
    <t>L SEPARATOR GEA30-55 2901 0566 02</t>
  </si>
  <si>
    <t>LAMINA CAL. ACABADO 2B 4´X10" INOX 304L</t>
  </si>
  <si>
    <t>LAMINA CAL. ACABADO 2B 3´X10" INOX 304L</t>
  </si>
  <si>
    <t>ANGULO DE 1 1/2"X3/16" INOXIDABLE 304L</t>
  </si>
  <si>
    <t xml:space="preserve">VALVULA NEUMATICA </t>
  </si>
  <si>
    <t>FILTRO 1 LA</t>
  </si>
  <si>
    <t>HYDRAULIC CYLINDER SEAL SET 012/2021A</t>
  </si>
  <si>
    <t>CUERPO DE CHUMASERA  SE  511-609</t>
  </si>
  <si>
    <t>RODAMIENTO 7206 BEP MARCA SKF</t>
  </si>
  <si>
    <t>RODAMIENTO NU305 ECP</t>
  </si>
  <si>
    <t>RODAMIENTO MODELO 22213-E1AAK.M.C3 MARCA SKF</t>
  </si>
  <si>
    <t>MANGUITO DE MONTAJE H313 MARCA SKF</t>
  </si>
  <si>
    <t xml:space="preserve">SELLO SOPORTE BIPARTIDO TSN 609 L </t>
  </si>
  <si>
    <t>RODAMIENTO 1309 EKTN9</t>
  </si>
  <si>
    <t xml:space="preserve">MANGUITO DE FIJACION H 2309 </t>
  </si>
  <si>
    <t>BOMBA DOSIFICADORA MILTON ROY 1HP 1760RPM 3F TEFC FRAME56C MOD: MRA17-F15S5A11NNS6YY</t>
  </si>
  <si>
    <t>R-106</t>
  </si>
  <si>
    <t>LAMPARA DE GABINETE WEATHERPROOF 4X20W LED</t>
  </si>
  <si>
    <t xml:space="preserve">PRENSA DE CADENA PORTATIL CAP 1/8" A 6" ALTURA DE 52" </t>
  </si>
  <si>
    <t>VALVULA DE DIAFRAGMA DE 1" DN25  TYP.517 PVC-U 161 517 634</t>
  </si>
  <si>
    <t>NUEVO SUARTO DE TANQUES DE OXIGENO</t>
  </si>
  <si>
    <t xml:space="preserve">PIJA PUNTA BROCA 1/4" X 1" C/SELLO MONTADO </t>
  </si>
  <si>
    <t>MOTOREDUCTOR (CNHXMS2-6105Y-11 S MOTOR APRUEBA DE EXPLOCION AEPX2054MX)</t>
  </si>
  <si>
    <t xml:space="preserve">COPLE TIPO SEISA </t>
  </si>
  <si>
    <t>TRAMO DE TUBO C/C EXT. BISELADO 8" CD-40 A 53B</t>
  </si>
  <si>
    <t>SELLO FLECHA BAJA VELOCIDA</t>
  </si>
  <si>
    <t>PRENSA DE TORNILLO LA</t>
  </si>
  <si>
    <t>ENSAMBLE DE MANGUERA 3/16 PARKER AIRE 74"</t>
  </si>
  <si>
    <t>BROCHA 3" NORTEÑA ÉXITO</t>
  </si>
  <si>
    <t xml:space="preserve">BROCA 2" NORTEÑA ÉXITO </t>
  </si>
  <si>
    <t xml:space="preserve">PREMSA P/TALADRO 6" NO.-6 KNOVA </t>
  </si>
  <si>
    <t>TALLER MECANICO Y TORNO</t>
  </si>
  <si>
    <t>PIEDRA P/ ESMERIL G.100 8"X1"X1"AUTROMEX</t>
  </si>
  <si>
    <t>PIEDRA P/ ESMERIL G.60 8"X1"X1"AUTROMEX</t>
  </si>
  <si>
    <t>PIEDRA P/ ESMERIL G.80 8"X1"X1"AUTROMEX</t>
  </si>
  <si>
    <t xml:space="preserve">BRIDA SLIP-ON 6" CLASE 150 A 182 INOXIDABLE 316L </t>
  </si>
  <si>
    <t>SPINDLE 320.01000C PART: 028/5121</t>
  </si>
  <si>
    <t>RODAMIENTO SKF 29418E PART: 038/5161</t>
  </si>
  <si>
    <t>WASHER BEVEL SPRING 180/92 X 10 PART:028/5166</t>
  </si>
  <si>
    <t>THREADED BUSH 330.04791B (02845 PART: 028/5122</t>
  </si>
  <si>
    <t>BELLOWS PTFE POS 5114 DWG 330. PART: 037/ 5114A</t>
  </si>
  <si>
    <t xml:space="preserve">GASKET FLAT PTFE POS 5153 PART: 038/5153 </t>
  </si>
  <si>
    <t>GUIDE RING 166/160 X 40 WHITE  PART:038/5163</t>
  </si>
  <si>
    <t>ORING TEF ENCAP VI 428 X 5.33 PART: 037/0635</t>
  </si>
  <si>
    <t>ORING TEF EN CI 158.12 X 5.33 PART: 028/5157A</t>
  </si>
  <si>
    <t>NTH-L RING W/O-RING L160 PART:038/5164</t>
  </si>
  <si>
    <t>ORING TEF ENCAP VI 352 X 5 .33 PART: 037/0631</t>
  </si>
  <si>
    <t>VALVE  SEAT 340.02397C PART: 028/5133</t>
  </si>
  <si>
    <t>SCRAPER 340.06976A WHITE PART: 038/5125</t>
  </si>
  <si>
    <t xml:space="preserve">RODAMIENTO NACHI 21318EX1W33 PART: 037/5162 </t>
  </si>
  <si>
    <t>VALVE SEAT RING 640.04369 037/5133</t>
  </si>
  <si>
    <t>SEAT RING DRAWING 340.06095A,HC- PART:038/5130</t>
  </si>
  <si>
    <t>ORING 445. X 7. FEP/VITON PART: 037/5158</t>
  </si>
  <si>
    <t>ORING EN VI 234.32 X 5.33 PART:037/5151</t>
  </si>
  <si>
    <t>ORING TEF EN VI 200 X 5.33 PART: 037/5160A</t>
  </si>
  <si>
    <t>ATLASCOPCO</t>
  </si>
  <si>
    <t>("FILTER PLATE SET, P20 IN 316") FILTER PLATE SET, P20 IN 316L, RSD 10-1016-98. PART: 07421</t>
  </si>
  <si>
    <t>COSTOS 2</t>
  </si>
  <si>
    <t>CHAVETAS INOX TIPO 304 DE 1/8"X1"</t>
  </si>
  <si>
    <t>FILTRO SEPARACION NO.-2 LN2</t>
  </si>
  <si>
    <t>BISAGRA TUBULAR 5/8" ACERO INOXIDABLE</t>
  </si>
  <si>
    <t xml:space="preserve">ENTRADA </t>
  </si>
  <si>
    <t>TANQUE TEXTURISADOS L1</t>
  </si>
  <si>
    <t>BEARIN BALL DEEP GRV 5006013ZZ-G SUM</t>
  </si>
  <si>
    <t>RETEN RSB458521 MN072WW-G01 SUM</t>
  </si>
  <si>
    <t xml:space="preserve">RODAMIENTO C 5006307RG </t>
  </si>
  <si>
    <t>CHUMASERA DE PARED 2 7/16" MARCA DODGE</t>
  </si>
  <si>
    <t xml:space="preserve">PRENSA P/TALADRO 6" NO.-6 KNOVA </t>
  </si>
  <si>
    <t xml:space="preserve">BALERO EXCENTRICO AP9326G SUM </t>
  </si>
  <si>
    <t>RODAMIENTO DE BOLAS 5003TM6213NR G SUM</t>
  </si>
  <si>
    <t>RODAMIENTO B 5006215G</t>
  </si>
  <si>
    <t xml:space="preserve">SELLO BAJA VELOCIDAD 531N8511013G </t>
  </si>
  <si>
    <t>FILTRO DE BOLSA L1</t>
  </si>
  <si>
    <t>TANQUE TEXTURISADOS L2</t>
  </si>
  <si>
    <t>CABLE DE ACERO 1/8" FLEXIBLE X MTR</t>
  </si>
  <si>
    <t xml:space="preserve">DESTORCEDOR 1/8" ZINC FIERO </t>
  </si>
  <si>
    <t>L-1 5TO SEPARADOR ESTAT. EXTRACCI.</t>
  </si>
  <si>
    <t>ANGULO 1 1/4" X 1 1/4" X 3/16" INOX T304L</t>
  </si>
  <si>
    <t>TAPON HEMBRA ROSCADO 1/2" 150LB A351 T304L</t>
  </si>
  <si>
    <t>TAPON HEMBRA ROSCADO 1" 150LB A351 T304L</t>
  </si>
  <si>
    <t>TAPON HEMBRA ROSCADO 1/4" 150LB A351 T304L</t>
  </si>
  <si>
    <t>TAPON HEMBRA ROSCADO 1 1/2" 150LB A351 T304L</t>
  </si>
  <si>
    <t>NIPLE C/C EXT ROSCADOS 3" CD40 A312 T304L</t>
  </si>
  <si>
    <t xml:space="preserve">INTERCAMBIO IONICO FABRICAR LINEAS DAÑADAS </t>
  </si>
  <si>
    <t xml:space="preserve">TRAMO DE TUBO C/C EXT PLANOS 2" CD-40S A312 316L </t>
  </si>
  <si>
    <t>CODO 90° RL C/C EXT SOLDABLE 2" CD-40 A312 T316L</t>
  </si>
  <si>
    <t>STUB END C/C TIPO C 2" CD-40 A403 316L</t>
  </si>
  <si>
    <t xml:space="preserve">TAPONES A TOMA MUESTRA PRECIÓN  L-1 </t>
  </si>
  <si>
    <t>TAPONES A TOMA MUESTRA PRECIÓN  L-2</t>
  </si>
  <si>
    <t>TAPONES A TOMA MUESTRA PRECIÓN  L-3</t>
  </si>
  <si>
    <t>TAPONES A TOMA MUESTRA PRECIÓN  L-4</t>
  </si>
  <si>
    <t>TAPONES A TOMA MUESTRA PRECIÓN  L-5</t>
  </si>
  <si>
    <t>AIRE PARA INSTRUMENTOS SVK</t>
  </si>
  <si>
    <t>TRAMO TUBO C/C EXT ROSCADO 3/4" CD-40 A53 B GALVANIZADO</t>
  </si>
  <si>
    <t>CODO 90° RL EXT ROSCADO 3/4" 150 LB A197 GALVANIZADO</t>
  </si>
  <si>
    <t xml:space="preserve">COPLE RECTO EXT ROSCADO 3/4" 150LBS A197 GALVANIZADO </t>
  </si>
  <si>
    <t xml:space="preserve">TUERCA UNION EXT ROSCASOS 3/4" 150LB  </t>
  </si>
  <si>
    <t>JUNTA PARA DECANTER LN1</t>
  </si>
  <si>
    <t xml:space="preserve">NIPLE BOTELLA EXT ROSCADO 2" 304L </t>
  </si>
  <si>
    <t>ABRAZADERA PARA MANGERA SOBRE ESPIGA 2" INOXIDABLE</t>
  </si>
  <si>
    <t>CAMBIO DE TUB AGUA TRATADA , CT-L2</t>
  </si>
  <si>
    <t>TRAMO TUBO C/C EXT BISELADOS 2"  CD-40 A53</t>
  </si>
  <si>
    <t xml:space="preserve">CODO 90° RL S/C EXT SOLDAR 2" CD-40 A234WPB </t>
  </si>
  <si>
    <t>BRIDA SLIP-ON 2" CLASE 150 LB RF A105</t>
  </si>
  <si>
    <t>NIPLE C/C EXTG ROSCADO 1"X3" CD-40 A53</t>
  </si>
  <si>
    <t>TRAMO DE TUBO C/C EXT BISELADOS 1" CD-40 A53</t>
  </si>
  <si>
    <t>FILTRO SEPARACION  LN2</t>
  </si>
  <si>
    <t xml:space="preserve">BARRA REDONDA 1/2" INOXIDABLE T304L </t>
  </si>
  <si>
    <t>COPLE RECTO EXT ROSCADO 2" 150LB A351 T316L</t>
  </si>
  <si>
    <t xml:space="preserve">BRIDA CIEGA 6"  CLASE 150 RF A182 316L </t>
  </si>
  <si>
    <t xml:space="preserve">BRIDA CIEGA 4"  CLASE 150 RF A182 316L </t>
  </si>
  <si>
    <t xml:space="preserve">BRIDA CIEGA 2"  CLASE 150 RF A182 316L </t>
  </si>
  <si>
    <t>INSTALACION P/ REDUCTOR PRENSA LA</t>
  </si>
  <si>
    <t>CHUMACERA DE PISO 3 7/16" ZA2307  SERIE 2000 MARCA REXNORD</t>
  </si>
  <si>
    <t>CHUMACERA DE PARED 3 7/16" MB2307  SERIE 200 MARCA REXNORD</t>
  </si>
  <si>
    <t>DECANTER 109 L-2</t>
  </si>
  <si>
    <t>RODAMIENTO DE BOLAS 7220-B-XL-MP</t>
  </si>
  <si>
    <t xml:space="preserve">REPARACIÓN SELLO MECÁNICO DE CARTUCHO TIPO 85-21SA DE 2.625 CON CARAS DE CARBURO DE SILICIO CONTRA CARBURO DE SILICIO </t>
  </si>
  <si>
    <t>REPARACIÓN SELLO MECÁNICO DE CARTUCHO TIPO CURC DE 2.625 CON CARAS DE CARBURO DE TUNGSTENO CONTRA CARBURO DE SILICIO</t>
  </si>
  <si>
    <t>JUNTA DE EXPANSIÓN METALICA TIPO SIMPLE DIAMETRO INTERIOR 4" LONGITUD TOTAL 10.750" FUELLE EN INOX T 304L BRIDAS UNA FIJA Y OTRA GIRATORIA</t>
  </si>
  <si>
    <t>DECANTER S104 LN2</t>
  </si>
  <si>
    <t xml:space="preserve">COPLE DE ENGRANES BARRENO PILOTO </t>
  </si>
  <si>
    <t>TRANSMISIÓN DECANTER 458</t>
  </si>
  <si>
    <t>JUEGO PIEZAS DE CONVERSIÓN 8175-3200-090</t>
  </si>
  <si>
    <t>JUEGO</t>
  </si>
  <si>
    <t xml:space="preserve">POLEA PARA CORREA TRAPEZOIDAL </t>
  </si>
  <si>
    <t xml:space="preserve">FILTRO DOS LNA </t>
  </si>
  <si>
    <t>CON REDUCTOR DE PRENSA L2</t>
  </si>
  <si>
    <t>PISTON DE PRENSA LA</t>
  </si>
  <si>
    <t>VALVULA NEUMATICA DE PALANCA 1/4"</t>
  </si>
  <si>
    <t>CAMBIO DE NIPLE DE LUBRICACION L-2</t>
  </si>
  <si>
    <t>ADAPTADOR NPT1/48 U-NION ROSCA MACHO 1/8 NPT</t>
  </si>
  <si>
    <t>ADAPTADOR NPT1/4U-NION ROSCA MACHO 1/4 NPT</t>
  </si>
  <si>
    <t xml:space="preserve">COPLE COMPLETO LOVEJOY C-276LOV </t>
  </si>
  <si>
    <t xml:space="preserve">ALMACENAMIENTO GAS BOTELLA </t>
  </si>
  <si>
    <t>TANQUE ESTERIFICACION</t>
  </si>
  <si>
    <t>TALLER MECAQNICO</t>
  </si>
  <si>
    <t xml:space="preserve">CUARTO DE BOMBEROS </t>
  </si>
  <si>
    <t>CAP-FRONT TOGGLE CMSHGU 201271 WHITTIER.CAL PART NO.- 2004</t>
  </si>
  <si>
    <t>REVISION POR SUCCION POR SALIDA P604</t>
  </si>
  <si>
    <t xml:space="preserve">COPLE COMPLETO CON ESPACIADOR ES4-R BP MARCA REXNORD </t>
  </si>
  <si>
    <t>PARTE DE REDUCTOR DE RESPALDO MTTO MEC Y ELE .</t>
  </si>
  <si>
    <t xml:space="preserve">FLECHA TXT-SCXT425A INP SHAFT PINION MARCA DODFGE </t>
  </si>
  <si>
    <t>METROS</t>
  </si>
  <si>
    <t>TUBO C/C EXT LISO 6" CD-40 PARED 0.154" A53 B</t>
  </si>
  <si>
    <t>CODO 90 RL S/C EXT. SOLDAR 6" CD 40 A234 WPB</t>
  </si>
  <si>
    <t>BRIDA SLIP ON 6" CLASE 150 RF A105</t>
  </si>
  <si>
    <t xml:space="preserve">TEE RECTA S/C EXT SOLDAR 6" CD-40 A234 WPB </t>
  </si>
  <si>
    <t xml:space="preserve">ANGULO 2"X2"X1/4" A36 ACERO AL CARBON </t>
  </si>
  <si>
    <t>ALMACEN DE PLANTA</t>
  </si>
  <si>
    <t>R-78</t>
  </si>
  <si>
    <t xml:space="preserve">MANGUERA SFT 920206 OIL SAFE </t>
  </si>
  <si>
    <t xml:space="preserve">JUNTA CORTADA 3125 TC 1/8" X24" TIPO ANILLO </t>
  </si>
  <si>
    <t xml:space="preserve">JUNTA CORTADA 3125 TC 1/8" X 12" TIPO ANILLO </t>
  </si>
  <si>
    <t>JUNTA CORTADA 3125 TC 1/8" X 6"  TIPO ANILLO</t>
  </si>
  <si>
    <t>J</t>
  </si>
  <si>
    <t>KIT, BEARING CR/N32/45/64/90</t>
  </si>
  <si>
    <t xml:space="preserve">KIT SHATF SEAL CR/N 32 - 150 </t>
  </si>
  <si>
    <t>PORSENTAJES (INCREMENTO &amp; DECREMENTO).</t>
  </si>
  <si>
    <t xml:space="preserve">VALVULAS DE SEGURIDAD, S.A. DE  C.V. </t>
  </si>
  <si>
    <t>VALVULA DE SEGURIDAD 1" X 1 1/2" SDERIE H-18-02479</t>
  </si>
  <si>
    <t xml:space="preserve">BOMBA DOSIFICADORA MILTON ROY MODELO C921-363 </t>
  </si>
  <si>
    <t xml:space="preserve">REDUCTOR DE PRENSA LA </t>
  </si>
  <si>
    <t>BEPEX</t>
  </si>
  <si>
    <t xml:space="preserve">BUJE DE BRONCE </t>
  </si>
  <si>
    <t>CODO 90° RL S/C EXT SOLD 6"  CD-40S A403</t>
  </si>
  <si>
    <t xml:space="preserve">PLACA 1/2" DE 3´ X 10´ ACERO AL CARBON A36 </t>
  </si>
  <si>
    <t xml:space="preserve">MANGERA DE DESCARGA DE AMONIACO  </t>
  </si>
  <si>
    <t xml:space="preserve">ANILO 8170-2218-020 </t>
  </si>
  <si>
    <t>ANILO 8170-2218-010</t>
  </si>
  <si>
    <t xml:space="preserve">CENTRIPETA INOXIDABLE 316 DECANTER NO.7 </t>
  </si>
  <si>
    <t xml:space="preserve">TECNO MARINE </t>
  </si>
  <si>
    <t>SELLOS MILIMETRICOS 55X75X10 HMS5 RG SKF</t>
  </si>
  <si>
    <t xml:space="preserve">SELLOS MILIMETRICDOS 35X26X10 HMS5 RG SKF </t>
  </si>
  <si>
    <t>KIT PISTON SEAL 8" DIA BORE, FOR # 190530</t>
  </si>
  <si>
    <t>COPLE REUTILIZABLE P/MANGUERA DE GASOLINA 3/4"</t>
  </si>
  <si>
    <t xml:space="preserve">DESTORCEDOR MULTIPLANO 3/4" DE ALUMINIO </t>
  </si>
  <si>
    <t xml:space="preserve">PISTOLA P/GASOLINA 3/4" DIXON </t>
  </si>
  <si>
    <t>MANGUERA P/ GASOLINA 3/4" JASON</t>
  </si>
  <si>
    <t>PTR 2" X 2" C.11  27.85KG /PZ</t>
  </si>
  <si>
    <t xml:space="preserve">ANGUL DE 1/8"X 2" 16.53 KG/PZ </t>
  </si>
  <si>
    <t xml:space="preserve">BRIDA LAP JOIN 3" 150 LBS A182 T304L </t>
  </si>
  <si>
    <t xml:space="preserve">ALLENCO FLUID PRODUCTS S.A. DE C.V. </t>
  </si>
  <si>
    <t>VALVULA 150UTAZM 1 1/2" CON ACTUADOR WITH AUTOMAX B085S07</t>
  </si>
  <si>
    <t>VALVULA BOLA RF 150 CF8M 316 KIT MODELO 150UTAZM 1 1/2"</t>
  </si>
  <si>
    <t>VALVULA VOLA AKUTHWZM-O-Q 1" 316L</t>
  </si>
  <si>
    <t>BRIDA SLIP ON 4" 150LBS RF A182 T304L</t>
  </si>
  <si>
    <t xml:space="preserve">NIPLE C/C EXT ROSCADO 3/4" X 4"  CD-40 A312 T304L </t>
  </si>
  <si>
    <t>NIPLE EXTREMO ROSCADO 1"X4"VCD 40 A312 T304L</t>
  </si>
  <si>
    <t xml:space="preserve">COPLE RECTO EXT ROSCADO 1" 150LB A351 T 304L </t>
  </si>
  <si>
    <t>VALVULA DE GLOBO 1" ROSCADA DE ACERO FORGADO CLASE 800 MARCA WALTWORTH</t>
  </si>
  <si>
    <t>VALVULA DE GLOBO 3/4"  ROSCADA DE ACERO FORGADO CLASE 800 MARCA WALTWORTH</t>
  </si>
  <si>
    <t xml:space="preserve">CALDERA 6 </t>
  </si>
  <si>
    <t xml:space="preserve">FRANCISCO OROZCO </t>
  </si>
  <si>
    <t xml:space="preserve">DESFOGES DE CALDERAS </t>
  </si>
  <si>
    <t xml:space="preserve">DESFOGE DE CALDERAS </t>
  </si>
  <si>
    <t>DOSIFICADOR DE GASOLINA</t>
  </si>
  <si>
    <t>BOMBA PERISTALTICA</t>
  </si>
  <si>
    <t xml:space="preserve">TRANSMICION 458 </t>
  </si>
  <si>
    <t>VALVULA DE SEGURIDAD COMPRESOR</t>
  </si>
  <si>
    <t>RUTINA DE LUBRICACION</t>
  </si>
  <si>
    <t>DECANTER 365 LN2</t>
  </si>
  <si>
    <t>DAÑO EN BUJE DE BRONCE LA</t>
  </si>
  <si>
    <t>REMPLAZO DE TUBERIA DAÑADA LN2</t>
  </si>
  <si>
    <t xml:space="preserve">BRANHAM CORPORATION </t>
  </si>
  <si>
    <t xml:space="preserve">MANEJO DE  NH3 </t>
  </si>
  <si>
    <t>RODAMIENTO SINFÍN 22S107</t>
  </si>
  <si>
    <t>DE-ESTER</t>
  </si>
  <si>
    <t xml:space="preserve">ALMACEN </t>
  </si>
  <si>
    <t xml:space="preserve">CODO 90RL C/C EXT SOLD. 2" CD-10´S A403 T304L </t>
  </si>
  <si>
    <t xml:space="preserve">BRIDA SLIP ON 2" 150LB RF A182 T304L </t>
  </si>
  <si>
    <t xml:space="preserve">STUB END C/C TIPO C 2" CD-10´S A403 T304L </t>
  </si>
  <si>
    <t xml:space="preserve">BRIDA LAP JOIN 2" 150LB A182 T304L </t>
  </si>
  <si>
    <t xml:space="preserve">CABLE ACERO 1/8" X 7M </t>
  </si>
  <si>
    <t>est_id</t>
  </si>
  <si>
    <t>est_nombre</t>
  </si>
  <si>
    <t>vdr_nombre</t>
  </si>
  <si>
    <t>vdr_id</t>
  </si>
  <si>
    <t>ERI GARELI, S.A. DE C.V.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</si>
</sst>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C0A]d\-mmm\-yy;@"/>
    <numFmt numFmtId="165" formatCode="[$$-80A]#,##0.00;[Red][$$-80A]#,##0.00"/>
    <numFmt numFmtId="166" formatCode="&quot;$&quot;#,##0.00;[Red]&quot;$&quot;#,##0.00"/>
  </numFmts>
  <fonts count="19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Arial"/>
      <family val="2"/>
    </font>
    <font>
      <b/>
      <sz val="12"/>
      <color theme="4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 (Cuerpo)"/>
    </font>
    <font>
      <b/>
      <sz val="13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theme="1"/>
      </patternFill>
    </fill>
    <fill>
      <patternFill patternType="solid">
        <fgColor theme="9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0" fontId="4" fillId="0" borderId="0" applyNumberFormat="0" applyBorder="0" applyAlignment="0" applyProtection="0"/>
    <xf numFmtId="0" fontId="5" fillId="5" borderId="0" applyNumberFormat="0" applyBorder="0" applyProtection="0">
      <alignment horizontal="center" vertical="center"/>
    </xf>
    <xf numFmtId="0" fontId="3" fillId="6" borderId="0" applyNumberFormat="0" applyBorder="0" applyAlignment="0" applyProtection="0"/>
    <xf numFmtId="0" fontId="3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9" fillId="7" borderId="0" applyNumberFormat="0" applyBorder="0" applyAlignment="0" applyProtection="0"/>
  </cellStyleXfs>
  <cellXfs count="70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165" fontId="0" fillId="3" borderId="0" xfId="0" applyNumberFormat="1" applyFill="1" applyAlignment="1">
      <alignment horizontal="center" vertical="center"/>
    </xf>
    <xf numFmtId="165" fontId="0" fillId="0" borderId="0" xfId="0" applyNumberFormat="1"/>
    <xf numFmtId="0" fontId="9" fillId="7" borderId="0" xfId="7" applyAlignment="1">
      <alignment horizontal="center" vertical="center"/>
    </xf>
    <xf numFmtId="164" fontId="9" fillId="7" borderId="0" xfId="7" applyNumberFormat="1" applyAlignment="1">
      <alignment horizontal="center" vertical="center"/>
    </xf>
    <xf numFmtId="165" fontId="9" fillId="7" borderId="0" xfId="7" applyNumberFormat="1" applyAlignment="1">
      <alignment horizontal="center" vertical="center"/>
    </xf>
    <xf numFmtId="0" fontId="8" fillId="7" borderId="0" xfId="7" applyFont="1" applyAlignment="1">
      <alignment horizontal="center" vertical="center"/>
    </xf>
    <xf numFmtId="165" fontId="0" fillId="8" borderId="0" xfId="0" applyNumberForma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165" fontId="0" fillId="5" borderId="0" xfId="0" applyNumberFormat="1" applyFill="1" applyAlignment="1">
      <alignment horizontal="center" vertical="center"/>
    </xf>
    <xf numFmtId="165" fontId="10" fillId="5" borderId="0" xfId="0" applyNumberFormat="1" applyFont="1" applyFill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164" fontId="0" fillId="0" borderId="0" xfId="0" applyNumberFormat="1" applyFill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/>
    <xf numFmtId="0" fontId="0" fillId="9" borderId="1" xfId="0" applyFill="1" applyBorder="1" applyAlignment="1">
      <alignment horizontal="left"/>
    </xf>
    <xf numFmtId="165" fontId="0" fillId="9" borderId="1" xfId="0" applyNumberFormat="1" applyFill="1" applyBorder="1"/>
    <xf numFmtId="166" fontId="0" fillId="0" borderId="0" xfId="0" applyNumberFormat="1"/>
    <xf numFmtId="166" fontId="0" fillId="9" borderId="1" xfId="0" applyNumberFormat="1" applyFill="1" applyBorder="1"/>
    <xf numFmtId="0" fontId="0" fillId="0" borderId="0" xfId="0" applyAlignment="1">
      <alignment horizontal="center"/>
    </xf>
    <xf numFmtId="0" fontId="0" fillId="10" borderId="0" xfId="0" applyFill="1" applyAlignment="1">
      <alignment horizontal="center" vertical="center"/>
    </xf>
    <xf numFmtId="165" fontId="0" fillId="10" borderId="0" xfId="0" applyNumberFormat="1" applyFill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0" fontId="4" fillId="0" borderId="0" xfId="1"/>
    <xf numFmtId="0" fontId="4" fillId="3" borderId="0" xfId="1" applyFill="1" applyAlignment="1">
      <alignment horizontal="center" vertical="center"/>
    </xf>
    <xf numFmtId="164" fontId="4" fillId="3" borderId="0" xfId="1" applyNumberFormat="1" applyFill="1" applyAlignment="1">
      <alignment horizontal="center" vertical="center"/>
    </xf>
    <xf numFmtId="165" fontId="4" fillId="3" borderId="0" xfId="1" applyNumberFormat="1" applyFill="1" applyAlignment="1">
      <alignment horizontal="center" vertical="center"/>
    </xf>
    <xf numFmtId="0" fontId="11" fillId="3" borderId="0" xfId="1" applyFont="1" applyFill="1" applyAlignment="1">
      <alignment horizontal="center" vertical="center"/>
    </xf>
    <xf numFmtId="165" fontId="12" fillId="3" borderId="0" xfId="1" applyNumberFormat="1" applyFont="1" applyFill="1" applyAlignment="1">
      <alignment horizontal="center" vertical="center"/>
    </xf>
    <xf numFmtId="165" fontId="0" fillId="11" borderId="0" xfId="0" applyNumberForma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165" fontId="0" fillId="0" borderId="0" xfId="0" applyNumberForma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164" fontId="0" fillId="11" borderId="0" xfId="0" applyNumberForma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164" fontId="0" fillId="12" borderId="0" xfId="0" applyNumberFormat="1" applyFill="1" applyAlignment="1">
      <alignment horizontal="center" vertical="center"/>
    </xf>
    <xf numFmtId="165" fontId="0" fillId="12" borderId="0" xfId="0" applyNumberFormat="1" applyFill="1" applyAlignment="1">
      <alignment horizontal="center" vertic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165" fontId="0" fillId="0" borderId="1" xfId="0" applyNumberFormat="1" applyBorder="1"/>
    <xf numFmtId="10" fontId="0" fillId="10" borderId="0" xfId="0" applyNumberFormat="1" applyFill="1" applyAlignment="1">
      <alignment horizontal="center" vertical="center"/>
    </xf>
    <xf numFmtId="0" fontId="0" fillId="0" borderId="0" xfId="0" applyBorder="1"/>
    <xf numFmtId="0" fontId="3" fillId="0" borderId="0" xfId="0" applyFont="1" applyBorder="1" applyAlignment="1">
      <alignment vertical="center"/>
    </xf>
    <xf numFmtId="15" fontId="0" fillId="0" borderId="0" xfId="0" applyNumberFormat="1"/>
    <xf numFmtId="15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Font="1"/>
    <xf numFmtId="0" fontId="0" fillId="11" borderId="0" xfId="0" applyFill="1"/>
    <xf numFmtId="0" fontId="0" fillId="11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65" fontId="17" fillId="0" borderId="0" xfId="0" applyNumberFormat="1" applyFont="1" applyAlignment="1">
      <alignment horizontal="center" vertical="center"/>
    </xf>
    <xf numFmtId="0" fontId="16" fillId="0" borderId="0" xfId="0" applyFont="1"/>
    <xf numFmtId="0" fontId="18" fillId="0" borderId="0" xfId="0" applyFont="1"/>
  </cellXfs>
  <cellStyles count="8">
    <cellStyle name="60% - Énfasis4 2" xfId="3" xr:uid="{7F551823-8C7C-4B45-88B8-C754E9B7D31E}"/>
    <cellStyle name="Énfasis2 2" xfId="5" xr:uid="{7032FCF4-F8D2-4CBB-BD99-9C85D0A14130}"/>
    <cellStyle name="Énfasis3 2" xfId="2" xr:uid="{5FEBBD8E-5C8C-4989-B2BE-890E1D662EFD}"/>
    <cellStyle name="Énfasis4 2" xfId="1" xr:uid="{CB39FB63-54EC-4BCE-AE99-BC4D634BBFC9}"/>
    <cellStyle name="Énfasis6" xfId="7" builtinId="49"/>
    <cellStyle name="Énfasis6 2" xfId="6" xr:uid="{A8311B54-94ED-4312-AEA9-7789CCEAF3AF}"/>
    <cellStyle name="Normal" xfId="0" builtinId="0"/>
    <cellStyle name="Normal 2" xfId="4" xr:uid="{1EF2300B-9810-4CE1-9F2F-79AB0424743D}"/>
  </cellStyles>
  <dxfs count="285">
    <dxf>
      <numFmt numFmtId="14" formatCode="0.00%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5" formatCode="[$$-80A]#,##0.00;[Red][$$-80A]#,##0.00"/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numFmt numFmtId="164" formatCode="[$-C0A]d\-mmm\-yy;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numFmt numFmtId="164" formatCode="[$-C0A]d\-mmm\-yy;@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</dxf>
    <dxf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165" formatCode="[$$-80A]#,##0.00;[Red][$$-80A]#,##0.00"/>
    </dxf>
    <dxf>
      <numFmt numFmtId="167" formatCode="#,##0.00;[Red]#,##0.00"/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5" formatCode="[$$-80A]#,##0.00;[Red][$$-80A]#,##0.00"/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numFmt numFmtId="164" formatCode="[$-C0A]d\-mmm\-yy;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numFmt numFmtId="164" formatCode="[$-C0A]d\-mmm\-yy;@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</dxf>
    <dxf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2" tint="-9.9948118533890809E-2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5" formatCode="[$$-80A]#,##0.00;[Red][$$-80A]#,##0.00"/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numFmt numFmtId="164" formatCode="[$-C0A]d\-mmm\-yy;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numFmt numFmtId="164" formatCode="[$-C0A]d\-mmm\-yy;@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</dxf>
    <dxf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2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165" formatCode="[$$-80A]#,##0.00;[Red][$$-80A]#,##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80A]#,##0.00;[Red][$$-80A]#,##0.00"/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5" formatCode="[$$-80A]#,##0.00;[Red][$$-80A]#,##0.00"/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</dxf>
    <dxf>
      <numFmt numFmtId="165" formatCode="[$$-80A]#,##0.00;[Red][$$-80A]#,##0.00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numFmt numFmtId="164" formatCode="[$-C0A]d\-mmm\-yy;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numFmt numFmtId="164" formatCode="[$-C0A]d\-mmm\-yy;@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</dxf>
    <dxf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2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1.xml"/><Relationship Id="rId1" Type="http://schemas.microsoft.com/office/2011/relationships/chartStyle" Target="style1.xml"/><Relationship Id="rId4" Type="http://schemas.openxmlformats.org/officeDocument/2006/relationships/image" Target="../media/image2.jpeg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5" Type="http://schemas.openxmlformats.org/officeDocument/2006/relationships/image" Target="../media/image2.jpeg"/><Relationship Id="rId4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Relationship Id="rId5" Type="http://schemas.openxmlformats.org/officeDocument/2006/relationships/image" Target="../media/image2.jpeg"/><Relationship Id="rId4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[ejemplo_inventario_dupont.xlsx]GRÁFICA ENE-2020!TablaDinámica2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COSTO</a:t>
            </a:r>
            <a:r>
              <a:rPr lang="en-US" baseline="0"/>
              <a:t>S ENERO 2020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>
                  <a:tint val="66000"/>
                  <a:satMod val="160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threePt" dir="t"/>
          </a:scene3d>
          <a:sp3d>
            <a:bevelT/>
            <a:bevelB/>
          </a:sp3d>
        </c:spPr>
        <c:marker>
          <c:symbol val="none"/>
        </c:marker>
        <c:dLbl>
          <c:idx val="0"/>
          <c:spPr>
            <a:blipFill>
              <a:blip xmlns:r="http://schemas.openxmlformats.org/officeDocument/2006/relationships" r:embed="rId3"/>
              <a:tile tx="0" ty="0" sx="100000" sy="100000" flip="none" algn="tl"/>
            </a:blip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'GRÁFICA ENE-2020'!$B$1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tint val="66000"/>
                    <a:satMod val="16000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dLbls>
            <c:spPr>
              <a:blipFill>
                <a:blip xmlns:r="http://schemas.openxmlformats.org/officeDocument/2006/relationships" r:embed="rId3"/>
                <a:tile tx="0" ty="0" sx="100000" sy="100000" flip="none" algn="tl"/>
              </a:blip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'GRÁFICA ENE-2020'!$A$2:$A$15</c:f>
              <c:strCache>
                <c:ptCount val="13"/>
                <c:pt idx="0">
                  <c:v>ALHONDRA GONZALEZ</c:v>
                </c:pt>
                <c:pt idx="1">
                  <c:v>ARMANDO ORDOÑEZ</c:v>
                </c:pt>
                <c:pt idx="2">
                  <c:v>DANIEL VAZQUEZ</c:v>
                </c:pt>
                <c:pt idx="3">
                  <c:v>FRANCISCO OROZCO</c:v>
                </c:pt>
                <c:pt idx="4">
                  <c:v>GERARDO HERNANDEZ</c:v>
                </c:pt>
                <c:pt idx="5">
                  <c:v>HECTOR ALVAREZ</c:v>
                </c:pt>
                <c:pt idx="6">
                  <c:v>HUGO ALEJANDRO JAIME</c:v>
                </c:pt>
                <c:pt idx="7">
                  <c:v>JESÚS MANZANO</c:v>
                </c:pt>
                <c:pt idx="8">
                  <c:v>JUAN LUIS MARTÍNEZ</c:v>
                </c:pt>
                <c:pt idx="9">
                  <c:v>MARCO DE HARO </c:v>
                </c:pt>
                <c:pt idx="10">
                  <c:v>MARIO DAVILA</c:v>
                </c:pt>
                <c:pt idx="11">
                  <c:v>NICOLAS FLORES</c:v>
                </c:pt>
                <c:pt idx="12">
                  <c:v>OSCAR GONZALEZ</c:v>
                </c:pt>
              </c:strCache>
            </c:strRef>
          </c:cat>
          <c:val>
            <c:numRef>
              <c:f>'GRÁFICA ENE-2020'!$B$2:$B$15</c:f>
              <c:numCache>
                <c:formatCode>[$$-80A]#,##0.00;[Red][$$-80A]#,##0.00</c:formatCode>
                <c:ptCount val="13"/>
                <c:pt idx="0">
                  <c:v>6047248.0299999984</c:v>
                </c:pt>
                <c:pt idx="1">
                  <c:v>290938.94999999995</c:v>
                </c:pt>
                <c:pt idx="2">
                  <c:v>13699.129000000004</c:v>
                </c:pt>
                <c:pt idx="3">
                  <c:v>2702250.0519999997</c:v>
                </c:pt>
                <c:pt idx="4">
                  <c:v>782535.01</c:v>
                </c:pt>
                <c:pt idx="5">
                  <c:v>3866960.399999999</c:v>
                </c:pt>
                <c:pt idx="6">
                  <c:v>338258.39999999997</c:v>
                </c:pt>
                <c:pt idx="7">
                  <c:v>1741885.7999999998</c:v>
                </c:pt>
                <c:pt idx="8">
                  <c:v>90313.799999999988</c:v>
                </c:pt>
                <c:pt idx="9">
                  <c:v>11596</c:v>
                </c:pt>
                <c:pt idx="10">
                  <c:v>898435.89999999991</c:v>
                </c:pt>
                <c:pt idx="11">
                  <c:v>838410.2899999998</c:v>
                </c:pt>
                <c:pt idx="12">
                  <c:v>9820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A-43AC-8D48-5DE7E03C5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56488288"/>
        <c:axId val="456492880"/>
      </c:barChart>
      <c:catAx>
        <c:axId val="4564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6492880"/>
        <c:crosses val="autoZero"/>
        <c:auto val="1"/>
        <c:lblAlgn val="ctr"/>
        <c:lblOffset val="100"/>
        <c:noMultiLvlLbl val="0"/>
      </c:catAx>
      <c:valAx>
        <c:axId val="45649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[$$-80A]#,##0.00;[Red][$$-80A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6488288"/>
        <c:crosses val="autoZero"/>
        <c:crossBetween val="between"/>
      </c:valAx>
      <c:spPr>
        <a:blipFill>
          <a:blip xmlns:r="http://schemas.openxmlformats.org/officeDocument/2006/relationships" r:embed="rId4"/>
          <a:tile tx="0" ty="0" sx="100000" sy="100000" flip="none" algn="tl"/>
        </a:blipFill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4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/>
      <a:bevelB/>
    </a:sp3d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[ejemplo_inventario_dupont.xlsx]GRÁFICA FEB-2020!TablaDinámica2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>
                  <a:tint val="66000"/>
                  <a:satMod val="160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threePt" dir="t"/>
          </a:scene3d>
          <a:sp3d>
            <a:bevelT/>
            <a:bevelB/>
          </a:sp3d>
        </c:spPr>
        <c:marker>
          <c:symbol val="none"/>
        </c:marker>
        <c:dLbl>
          <c:idx val="0"/>
          <c:spPr>
            <a:blipFill>
              <a:blip xmlns:r="http://schemas.openxmlformats.org/officeDocument/2006/relationships" r:embed="rId4"/>
              <a:tile tx="0" ty="0" sx="100000" sy="100000" flip="none" algn="tl"/>
            </a:blip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>
                  <a:tint val="66000"/>
                  <a:satMod val="160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threePt" dir="t"/>
          </a:scene3d>
          <a:sp3d>
            <a:bevelT/>
            <a:bevelB/>
          </a:sp3d>
        </c:spPr>
        <c:marker>
          <c:symbol val="none"/>
        </c:marker>
        <c:dLbl>
          <c:idx val="0"/>
          <c:spPr>
            <a:blipFill>
              <a:blip xmlns:r="http://schemas.openxmlformats.org/officeDocument/2006/relationships" r:embed="rId4"/>
              <a:tile tx="0" ty="0" sx="100000" sy="100000" flip="none" algn="tl"/>
            </a:blip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'GRÁFICA FEB-2020'!$B$1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tint val="66000"/>
                    <a:satMod val="16000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dLbls>
            <c:spPr>
              <a:blipFill>
                <a:blip xmlns:r="http://schemas.openxmlformats.org/officeDocument/2006/relationships" r:embed="rId4"/>
                <a:tile tx="0" ty="0" sx="100000" sy="100000" flip="none" algn="tl"/>
              </a:blip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'GRÁFICA FEB-2020'!$A$2:$A$15</c:f>
              <c:strCache>
                <c:ptCount val="13"/>
                <c:pt idx="0">
                  <c:v>ALHONDRA GONZALEZ</c:v>
                </c:pt>
                <c:pt idx="1">
                  <c:v>ARMANDO ORDOÑEZ</c:v>
                </c:pt>
                <c:pt idx="2">
                  <c:v>DANIEL VAZQUEZ</c:v>
                </c:pt>
                <c:pt idx="3">
                  <c:v>FRANCISCO OROZCO</c:v>
                </c:pt>
                <c:pt idx="4">
                  <c:v>GERARDO HERNANDEZ</c:v>
                </c:pt>
                <c:pt idx="5">
                  <c:v>HECTOR ALVAREZ</c:v>
                </c:pt>
                <c:pt idx="6">
                  <c:v>HUGO ALEJANDRO JAIME</c:v>
                </c:pt>
                <c:pt idx="7">
                  <c:v>JESÚS MANZANO</c:v>
                </c:pt>
                <c:pt idx="8">
                  <c:v>JUAN LUIS MARTÍNEZ</c:v>
                </c:pt>
                <c:pt idx="9">
                  <c:v>MARCO DE HARO </c:v>
                </c:pt>
                <c:pt idx="10">
                  <c:v>MARIO DAVILA</c:v>
                </c:pt>
                <c:pt idx="11">
                  <c:v>NICOLAS FLORES</c:v>
                </c:pt>
                <c:pt idx="12">
                  <c:v>OSCAR GONZALEZ</c:v>
                </c:pt>
              </c:strCache>
            </c:strRef>
          </c:cat>
          <c:val>
            <c:numRef>
              <c:f>'GRÁFICA FEB-2020'!$B$2:$B$15</c:f>
              <c:numCache>
                <c:formatCode>"$"#,##0.00;[Red]"$"#,##0.00</c:formatCode>
                <c:ptCount val="13"/>
                <c:pt idx="0">
                  <c:v>5459949.629999999</c:v>
                </c:pt>
                <c:pt idx="1">
                  <c:v>290938.94999999995</c:v>
                </c:pt>
                <c:pt idx="2">
                  <c:v>194710.88899999997</c:v>
                </c:pt>
                <c:pt idx="3">
                  <c:v>2862609.8419999992</c:v>
                </c:pt>
                <c:pt idx="4">
                  <c:v>770655.01</c:v>
                </c:pt>
                <c:pt idx="5">
                  <c:v>3866960.399999999</c:v>
                </c:pt>
                <c:pt idx="6">
                  <c:v>529088.34</c:v>
                </c:pt>
                <c:pt idx="7">
                  <c:v>1696400.3999999997</c:v>
                </c:pt>
                <c:pt idx="8">
                  <c:v>64470.19</c:v>
                </c:pt>
                <c:pt idx="9">
                  <c:v>11596</c:v>
                </c:pt>
                <c:pt idx="10">
                  <c:v>3426043.1500000008</c:v>
                </c:pt>
                <c:pt idx="11">
                  <c:v>793556.72</c:v>
                </c:pt>
                <c:pt idx="12">
                  <c:v>9820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A-43AC-8D48-5DE7E03C5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56488288"/>
        <c:axId val="456492880"/>
      </c:barChart>
      <c:catAx>
        <c:axId val="4564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6492880"/>
        <c:crosses val="autoZero"/>
        <c:auto val="1"/>
        <c:lblAlgn val="ctr"/>
        <c:lblOffset val="100"/>
        <c:noMultiLvlLbl val="0"/>
      </c:catAx>
      <c:valAx>
        <c:axId val="45649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&quot;$&quot;#,##0.00;[Red]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6488288"/>
        <c:crosses val="autoZero"/>
        <c:crossBetween val="between"/>
      </c:valAx>
      <c:spPr>
        <a:blipFill>
          <a:blip xmlns:r="http://schemas.openxmlformats.org/officeDocument/2006/relationships" r:embed="rId5"/>
          <a:tile tx="0" ty="0" sx="100000" sy="100000" flip="none" algn="tl"/>
        </a:blipFill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/>
  </c:chart>
  <c:spPr>
    <a:blipFill>
      <a:blip xmlns:r="http://schemas.openxmlformats.org/officeDocument/2006/relationships" r:embed="rId5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/>
      <a:bevelB/>
    </a:sp3d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[ejemplo_inventario_dupont.xlsx]GRÁFICA MAR-2020!TablaDinámica3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>
                  <a:tint val="66000"/>
                  <a:satMod val="160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threePt" dir="t"/>
          </a:scene3d>
          <a:sp3d>
            <a:bevelT/>
            <a:bevelB/>
          </a:sp3d>
        </c:spPr>
        <c:marker>
          <c:symbol val="none"/>
        </c:marker>
        <c:dLbl>
          <c:idx val="0"/>
          <c:spPr>
            <a:blipFill>
              <a:blip xmlns:r="http://schemas.openxmlformats.org/officeDocument/2006/relationships" r:embed="rId4"/>
              <a:tile tx="0" ty="0" sx="100000" sy="100000" flip="none" algn="tl"/>
            </a:blip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>
                  <a:tint val="66000"/>
                  <a:satMod val="160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threePt" dir="t"/>
          </a:scene3d>
          <a:sp3d>
            <a:bevelT/>
            <a:bevelB/>
          </a:sp3d>
        </c:spPr>
        <c:marker>
          <c:symbol val="none"/>
        </c:marker>
        <c:dLbl>
          <c:idx val="0"/>
          <c:spPr>
            <a:blipFill>
              <a:blip xmlns:r="http://schemas.openxmlformats.org/officeDocument/2006/relationships" r:embed="rId4"/>
              <a:tile tx="0" ty="0" sx="100000" sy="100000" flip="none" algn="tl"/>
            </a:blip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'GRÁFICA MAR-2020'!$B$1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tint val="66000"/>
                    <a:satMod val="16000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dLbls>
            <c:spPr>
              <a:blipFill>
                <a:blip xmlns:r="http://schemas.openxmlformats.org/officeDocument/2006/relationships" r:embed="rId4"/>
                <a:tile tx="0" ty="0" sx="100000" sy="100000" flip="none" algn="tl"/>
              </a:blip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'GRÁFICA MAR-2020'!$A$2:$A$15</c:f>
              <c:strCache>
                <c:ptCount val="13"/>
                <c:pt idx="0">
                  <c:v>ALHONDRA GONZALEZ</c:v>
                </c:pt>
                <c:pt idx="1">
                  <c:v>ARMANDO ORDOÑEZ</c:v>
                </c:pt>
                <c:pt idx="2">
                  <c:v>DANIEL VAZQUEZ</c:v>
                </c:pt>
                <c:pt idx="3">
                  <c:v>FRANCISCO OROZCO</c:v>
                </c:pt>
                <c:pt idx="4">
                  <c:v>GERARDO HERNANDEZ</c:v>
                </c:pt>
                <c:pt idx="5">
                  <c:v>HECTOR ALVAREZ</c:v>
                </c:pt>
                <c:pt idx="6">
                  <c:v>HUGO ALEJANDRO JAIME</c:v>
                </c:pt>
                <c:pt idx="7">
                  <c:v>JESÚS MANZANO</c:v>
                </c:pt>
                <c:pt idx="8">
                  <c:v>JUAN LUIS MARTÍNEZ</c:v>
                </c:pt>
                <c:pt idx="9">
                  <c:v>MARCO DE HARO </c:v>
                </c:pt>
                <c:pt idx="10">
                  <c:v>MARIO DAVILA</c:v>
                </c:pt>
                <c:pt idx="11">
                  <c:v>NICOLAS FLORES</c:v>
                </c:pt>
                <c:pt idx="12">
                  <c:v>OSCAR GONZALEZ</c:v>
                </c:pt>
              </c:strCache>
            </c:strRef>
          </c:cat>
          <c:val>
            <c:numRef>
              <c:f>'GRÁFICA MAR-2020'!$B$2:$B$15</c:f>
              <c:numCache>
                <c:formatCode>[$$-80A]#,##0.00;[Red][$$-80A]#,##0.00</c:formatCode>
                <c:ptCount val="13"/>
                <c:pt idx="0">
                  <c:v>5475344.0299999993</c:v>
                </c:pt>
                <c:pt idx="1">
                  <c:v>287665.74999999988</c:v>
                </c:pt>
                <c:pt idx="2">
                  <c:v>151476.63899999997</c:v>
                </c:pt>
                <c:pt idx="3">
                  <c:v>3557142.5599999987</c:v>
                </c:pt>
                <c:pt idx="4">
                  <c:v>770655.01</c:v>
                </c:pt>
                <c:pt idx="5">
                  <c:v>3866960.399999999</c:v>
                </c:pt>
                <c:pt idx="6">
                  <c:v>529088.34</c:v>
                </c:pt>
                <c:pt idx="7">
                  <c:v>1324075.1999999997</c:v>
                </c:pt>
                <c:pt idx="8">
                  <c:v>26852.440000000002</c:v>
                </c:pt>
                <c:pt idx="9">
                  <c:v>11596</c:v>
                </c:pt>
                <c:pt idx="10">
                  <c:v>3615180.1500000008</c:v>
                </c:pt>
                <c:pt idx="11">
                  <c:v>866451.24999999977</c:v>
                </c:pt>
                <c:pt idx="12">
                  <c:v>9820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A-43AC-8D48-5DE7E03C5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56488288"/>
        <c:axId val="456492880"/>
      </c:barChart>
      <c:catAx>
        <c:axId val="4564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6492880"/>
        <c:crosses val="autoZero"/>
        <c:auto val="1"/>
        <c:lblAlgn val="ctr"/>
        <c:lblOffset val="100"/>
        <c:noMultiLvlLbl val="0"/>
      </c:catAx>
      <c:valAx>
        <c:axId val="45649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[$$-80A]#,##0.00;[Red][$$-80A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6488288"/>
        <c:crosses val="autoZero"/>
        <c:crossBetween val="between"/>
      </c:valAx>
      <c:spPr>
        <a:blipFill>
          <a:blip xmlns:r="http://schemas.openxmlformats.org/officeDocument/2006/relationships" r:embed="rId5"/>
          <a:tile tx="0" ty="0" sx="100000" sy="100000" flip="none" algn="tl"/>
        </a:blipFill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/>
  </c:chart>
  <c:spPr>
    <a:blipFill>
      <a:blip xmlns:r="http://schemas.openxmlformats.org/officeDocument/2006/relationships" r:embed="rId5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/>
      <a:bevelB/>
    </a:sp3d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COSTOS</a:t>
            </a:r>
            <a:r>
              <a:rPr lang="en-US" sz="3200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ENERO-DICIEMBRE 2020.</a:t>
            </a:r>
            <a:endParaRPr lang="en-US" sz="3200"/>
          </a:p>
        </c:rich>
      </c:tx>
      <c:overlay val="0"/>
      <c:spPr>
        <a:gradFill rotWithShape="1">
          <a:gsLst>
            <a:gs pos="0">
              <a:schemeClr val="accent6">
                <a:lumMod val="110000"/>
                <a:satMod val="105000"/>
                <a:tint val="67000"/>
              </a:schemeClr>
            </a:gs>
            <a:gs pos="50000">
              <a:schemeClr val="accent6">
                <a:lumMod val="105000"/>
                <a:satMod val="103000"/>
                <a:tint val="73000"/>
              </a:schemeClr>
            </a:gs>
            <a:gs pos="100000">
              <a:schemeClr val="accent6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accent6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10961215259323107"/>
          <c:y val="0.10896654145458531"/>
          <c:w val="0.77043498274689837"/>
          <c:h val="0.78400059493494778"/>
        </c:manualLayout>
      </c:layout>
      <c:lineChart>
        <c:grouping val="standard"/>
        <c:varyColors val="0"/>
        <c:ser>
          <c:idx val="0"/>
          <c:order val="0"/>
          <c:tx>
            <c:strRef>
              <c:f>'REPORTE (ENE-DIC)'!$B$2</c:f>
              <c:strCache>
                <c:ptCount val="1"/>
                <c:pt idx="0">
                  <c:v>COSTOS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'REPORTE (ENE-DIC)'!$A$3:$A$14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'REPORTE (ENE-DIC)'!$B$3:$B$14</c:f>
              <c:numCache>
                <c:formatCode>[$$-80A]#,##0.00;[Red][$$-80A]#,##0.00</c:formatCode>
                <c:ptCount val="12"/>
                <c:pt idx="0">
                  <c:v>17632351.760999996</c:v>
                </c:pt>
                <c:pt idx="1">
                  <c:v>19976799.521000016</c:v>
                </c:pt>
                <c:pt idx="2">
                  <c:v>20473413.369000014</c:v>
                </c:pt>
                <c:pt idx="3">
                  <c:v>20162162.108999997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8-463F-BF2E-24AA92ED8DCD}"/>
            </c:ext>
          </c:extLst>
        </c:ser>
        <c:ser>
          <c:idx val="1"/>
          <c:order val="1"/>
          <c:tx>
            <c:strRef>
              <c:f>'REPORTE (ENE-DIC)'!$C$2</c:f>
              <c:strCache>
                <c:ptCount val="1"/>
                <c:pt idx="0">
                  <c:v>PORSENTAJES (INCREMENTO &amp; DECREMENTO).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'REPORTE (ENE-DIC)'!$A$3:$A$14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'REPORTE (ENE-DIC)'!$C$3:$C$14</c:f>
              <c:numCache>
                <c:formatCode>0.00%</c:formatCode>
                <c:ptCount val="12"/>
                <c:pt idx="0">
                  <c:v>0.13296285100128119</c:v>
                </c:pt>
                <c:pt idx="1">
                  <c:v>2.485953005024388E-2</c:v>
                </c:pt>
                <c:pt idx="2">
                  <c:v>-1.5202704814786781E-2</c:v>
                </c:pt>
                <c:pt idx="3">
                  <c:v>-1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B-4917-BBCE-7189CAA58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9050">
              <a:solidFill>
                <a:srgbClr val="FF0000"/>
              </a:solidFill>
              <a:prstDash val="dash"/>
            </a:ln>
            <a:effectLst/>
          </c:spPr>
        </c:dropLines>
        <c:smooth val="0"/>
        <c:axId val="501435792"/>
        <c:axId val="501442024"/>
      </c:lineChart>
      <c:catAx>
        <c:axId val="50143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1442024"/>
        <c:crosses val="autoZero"/>
        <c:auto val="1"/>
        <c:lblAlgn val="ctr"/>
        <c:lblOffset val="100"/>
        <c:noMultiLvlLbl val="0"/>
      </c:catAx>
      <c:valAx>
        <c:axId val="5014420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600"/>
                  <a:t>MONTO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[$$-80A]#,##0.00;[Red][$$-80A]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1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14357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1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482085</xdr:colOff>
      <xdr:row>0</xdr:row>
      <xdr:rowOff>0</xdr:rowOff>
    </xdr:from>
    <xdr:to>
      <xdr:col>16</xdr:col>
      <xdr:colOff>0</xdr:colOff>
      <xdr:row>32</xdr:row>
      <xdr:rowOff>27214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F3CBB9-630B-4F3D-9D14-103607C67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725665</xdr:colOff>
      <xdr:row>1</xdr:row>
      <xdr:rowOff>14883</xdr:rowOff>
    </xdr:from>
    <xdr:to>
      <xdr:col>17</xdr:col>
      <xdr:colOff>555625</xdr:colOff>
      <xdr:row>28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426EC6-92DA-4E74-96E3-0CD4B7A6C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257174</xdr:colOff>
      <xdr:row>1</xdr:row>
      <xdr:rowOff>0</xdr:rowOff>
    </xdr:from>
    <xdr:to>
      <xdr:col>17</xdr:col>
      <xdr:colOff>241479</xdr:colOff>
      <xdr:row>26</xdr:row>
      <xdr:rowOff>174402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FA9EF86-C2A6-4758-AD20-FBB389DBB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519337</xdr:colOff>
      <xdr:row>0</xdr:row>
      <xdr:rowOff>111124</xdr:rowOff>
    </xdr:from>
    <xdr:to>
      <xdr:col>24</xdr:col>
      <xdr:colOff>544285</xdr:colOff>
      <xdr:row>35</xdr:row>
      <xdr:rowOff>174949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FDA0D96-2BDE-4159-87D2-C810A9FF6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46584</xdr:colOff>
      <xdr:row>14</xdr:row>
      <xdr:rowOff>92095</xdr:rowOff>
    </xdr:from>
    <xdr:to>
      <xdr:col>3</xdr:col>
      <xdr:colOff>244272</xdr:colOff>
      <xdr:row>27</xdr:row>
      <xdr:rowOff>96864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4A284305-6BBC-40CA-96B3-3328CD978036}"/>
            </a:ext>
          </a:extLst>
        </xdr:cNvPr>
        <xdr:cNvSpPr txBox="1"/>
      </xdr:nvSpPr>
      <xdr:spPr>
        <a:xfrm>
          <a:off x="46584" y="2804298"/>
          <a:ext cx="4233705" cy="2523244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200" b="1" i="0" u="none" strike="noStrike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°LA TENDENCIA  DEL MES DE ENERO A FEBRERO  INCREMENTO EN UN  13.30% , EL AUMENTO FUE DE   2,344,447.76$</a:t>
          </a:r>
        </a:p>
        <a:p>
          <a:pPr algn="ctr"/>
          <a:endParaRPr lang="es-MX" sz="12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s-MX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°</a:t>
          </a:r>
          <a:r>
            <a:rPr lang="es-MX" sz="1200" b="1" i="0" u="none" strike="noStrike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LA TENDENCIA DEL MES DE FEBRERO A MARZO INCREMENTO EN UN 2.49%. EL AUMENTO FUE DE 496,613.85$ </a:t>
          </a:r>
          <a:r>
            <a:rPr lang="es-MX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</a:p>
        <a:p>
          <a:pPr algn="ctr"/>
          <a:endParaRPr lang="es-MX" sz="1200" b="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s-MX" sz="1200" b="1" i="0" u="none" strike="noStrike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°LA TENDENCIA DELMES DE</a:t>
          </a:r>
          <a:r>
            <a:rPr lang="es-MX" sz="1200" b="1" i="0" u="none" strike="noStrike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MARZO A</a:t>
          </a:r>
          <a:r>
            <a:rPr lang="es-MX" sz="1200" b="1" i="0" u="none" strike="noStrike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ABRIL</a:t>
          </a:r>
          <a:r>
            <a:rPr lang="es-MX" sz="1200" b="1" i="0" u="none" strike="noStrike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DISMINUYÓ EN UN </a:t>
          </a:r>
          <a:r>
            <a:rPr lang="es-MX" sz="1200" b="1" i="0" u="none" strike="noStrike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-1.52%.</a:t>
          </a:r>
          <a:r>
            <a:rPr lang="es-MX" sz="1200" b="1" i="0" u="none" strike="noStrike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LA DISMINUCIÓN FUE DE 311,251.26$</a:t>
          </a:r>
          <a:endParaRPr lang="es-MX" sz="1200" b="1" i="0" u="none" strike="noStrike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 Moreno" refreshedDate="43866.510946875002" createdVersion="6" refreshedVersion="6" minRefreshableVersion="3" recordCount="13" xr:uid="{31D2A325-0E47-4E5F-AA2B-E7AA1A2FDF9F}">
  <cacheSource type="worksheet">
    <worksheetSource name="Tabla3"/>
  </cacheSource>
  <cacheFields count="2">
    <cacheField name="PERSONAL" numFmtId="0">
      <sharedItems count="13">
        <s v="ALHONDRA GONZALEZ"/>
        <s v="ARMANDO ORDOÑEZ"/>
        <s v="DANIEL VAZQUEZ"/>
        <s v="FRANCISCO OROZCO"/>
        <s v="GERARDO HERNANDEZ"/>
        <s v="HECTOR ALVAREZ"/>
        <s v="HUGO ALEJANDRO JAIME"/>
        <s v="JESÚS MANZANO"/>
        <s v="JUAN LUIS MARTÍNEZ"/>
        <s v="MARCO DE HARO "/>
        <s v="MARIO DAVILA"/>
        <s v="NICOLAS FLORES"/>
        <s v="OSCAR GONZALEZ"/>
      </sharedItems>
    </cacheField>
    <cacheField name="COSTOS" numFmtId="165">
      <sharedItems containsSemiMixedTypes="0" containsString="0" containsNumber="1" minValue="9820" maxValue="6047248.02999999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 Moreno" refreshedDate="43903.47089074074" createdVersion="6" refreshedVersion="6" minRefreshableVersion="3" recordCount="13" xr:uid="{D3E9A693-CE06-430F-BCFF-F1BBB2297797}">
  <cacheSource type="worksheet">
    <worksheetSource name="Tabla35"/>
  </cacheSource>
  <cacheFields count="2">
    <cacheField name="PERSONAL" numFmtId="0">
      <sharedItems count="13">
        <s v="ALHONDRA GONZALEZ"/>
        <s v="ARMANDO ORDOÑEZ"/>
        <s v="DANIEL VAZQUEZ"/>
        <s v="FRANCISCO OROZCO"/>
        <s v="GERARDO HERNANDEZ"/>
        <s v="HECTOR ALVAREZ"/>
        <s v="HUGO ALEJANDRO JAIME"/>
        <s v="JESÚS MANZANO"/>
        <s v="JUAN LUIS MARTÍNEZ"/>
        <s v="MARCO DE HARO "/>
        <s v="MARIO DAVILA"/>
        <s v="NICOLAS FLORES"/>
        <s v="OSCAR GONZALEZ"/>
      </sharedItems>
    </cacheField>
    <cacheField name="COSTOS" numFmtId="165">
      <sharedItems containsSemiMixedTypes="0" containsString="0" containsNumber="1" minValue="9820" maxValue="5459949.62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 Moreno" refreshedDate="43934.551326504632" createdVersion="6" refreshedVersion="6" minRefreshableVersion="3" recordCount="13" xr:uid="{8D0FB52C-9CD0-437A-9DA0-71DC23D48FB1}">
  <cacheSource type="worksheet">
    <worksheetSource name="Tabla3516"/>
  </cacheSource>
  <cacheFields count="2">
    <cacheField name="PERSONAL" numFmtId="0">
      <sharedItems count="13">
        <s v="ALHONDRA GONZALEZ"/>
        <s v="ARMANDO ORDOÑEZ"/>
        <s v="DANIEL VAZQUEZ"/>
        <s v="FRANCISCO OROZCO"/>
        <s v="GERARDO HERNANDEZ"/>
        <s v="HECTOR ALVAREZ"/>
        <s v="HUGO ALEJANDRO JAIME"/>
        <s v="JESÚS MANZANO"/>
        <s v="JUAN LUIS MARTÍNEZ"/>
        <s v="MARCO DE HARO "/>
        <s v="MARIO DAVILA"/>
        <s v="NICOLAS FLORES"/>
        <s v="OSCAR GONZALEZ"/>
      </sharedItems>
    </cacheField>
    <cacheField name="COSTOS" numFmtId="165">
      <sharedItems containsSemiMixedTypes="0" containsString="0" containsNumber="1" minValue="9820" maxValue="5475344.02999999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6047248.0299999984"/>
  </r>
  <r>
    <x v="1"/>
    <n v="290938.94999999995"/>
  </r>
  <r>
    <x v="2"/>
    <n v="13699.129000000004"/>
  </r>
  <r>
    <x v="3"/>
    <n v="2702250.0519999997"/>
  </r>
  <r>
    <x v="4"/>
    <n v="782535.01"/>
  </r>
  <r>
    <x v="5"/>
    <n v="3866960.399999999"/>
  </r>
  <r>
    <x v="6"/>
    <n v="338258.39999999997"/>
  </r>
  <r>
    <x v="7"/>
    <n v="1741885.7999999998"/>
  </r>
  <r>
    <x v="8"/>
    <n v="90313.799999999988"/>
  </r>
  <r>
    <x v="9"/>
    <n v="11596"/>
  </r>
  <r>
    <x v="10"/>
    <n v="898435.89999999991"/>
  </r>
  <r>
    <x v="11"/>
    <n v="838410.2899999998"/>
  </r>
  <r>
    <x v="12"/>
    <n v="98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5459949.629999999"/>
  </r>
  <r>
    <x v="1"/>
    <n v="290938.94999999995"/>
  </r>
  <r>
    <x v="2"/>
    <n v="194710.88899999997"/>
  </r>
  <r>
    <x v="3"/>
    <n v="2862609.8419999992"/>
  </r>
  <r>
    <x v="4"/>
    <n v="770655.01"/>
  </r>
  <r>
    <x v="5"/>
    <n v="3866960.399999999"/>
  </r>
  <r>
    <x v="6"/>
    <n v="529088.34"/>
  </r>
  <r>
    <x v="7"/>
    <n v="1696400.3999999997"/>
  </r>
  <r>
    <x v="8"/>
    <n v="64470.19"/>
  </r>
  <r>
    <x v="9"/>
    <n v="11596"/>
  </r>
  <r>
    <x v="10"/>
    <n v="3426043.1500000008"/>
  </r>
  <r>
    <x v="11"/>
    <n v="793556.72"/>
  </r>
  <r>
    <x v="12"/>
    <n v="982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5475344.0299999993"/>
  </r>
  <r>
    <x v="1"/>
    <n v="287665.74999999988"/>
  </r>
  <r>
    <x v="2"/>
    <n v="151476.63899999997"/>
  </r>
  <r>
    <x v="3"/>
    <n v="3557142.5599999987"/>
  </r>
  <r>
    <x v="4"/>
    <n v="770655.01"/>
  </r>
  <r>
    <x v="5"/>
    <n v="3866960.399999999"/>
  </r>
  <r>
    <x v="6"/>
    <n v="529088.34"/>
  </r>
  <r>
    <x v="7"/>
    <n v="1324075.1999999997"/>
  </r>
  <r>
    <x v="8"/>
    <n v="26852.440000000002"/>
  </r>
  <r>
    <x v="9"/>
    <n v="11596"/>
  </r>
  <r>
    <x v="10"/>
    <n v="3615180.1500000008"/>
  </r>
  <r>
    <x v="11"/>
    <n v="866451.24999999977"/>
  </r>
  <r>
    <x v="12"/>
    <n v="98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E8810-CB5E-4493-B26A-C110C53BB390}" name="TablaDinámica2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 rowHeaderCaption="PERSONAL" fieldListSortAscending="1">
  <location ref="A1:B15" firstHeaderRow="1" firstDataRow="1" firstDataCol="1"/>
  <pivotFields count="2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numFmtId="165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 COSTOS" fld="1" baseField="0" baseItem="0" numFmtId="165"/>
  </dataFields>
  <formats count="7">
    <format dxfId="222">
      <pivotArea collapsedLevelsAreSubtotals="1" fieldPosition="0">
        <references count="1">
          <reference field="0" count="0"/>
        </references>
      </pivotArea>
    </format>
    <format dxfId="221">
      <pivotArea dataOnly="0" labelOnly="1" fieldPosition="0">
        <references count="1">
          <reference field="0" count="0"/>
        </references>
      </pivotArea>
    </format>
    <format dxfId="220">
      <pivotArea outline="0" fieldPosition="0">
        <references count="1">
          <reference field="4294967294" count="1">
            <x v="0"/>
          </reference>
        </references>
      </pivotArea>
    </format>
    <format dxfId="219">
      <pivotArea collapsedLevelsAreSubtotals="1" fieldPosition="0">
        <references count="1">
          <reference field="0" count="0"/>
        </references>
      </pivotArea>
    </format>
    <format dxfId="218">
      <pivotArea dataOnly="0" labelOnly="1" fieldPosition="0">
        <references count="1">
          <reference field="0" count="0"/>
        </references>
      </pivotArea>
    </format>
    <format dxfId="217">
      <pivotArea collapsedLevelsAreSubtotals="1" fieldPosition="0">
        <references count="1">
          <reference field="0" count="0"/>
        </references>
      </pivotArea>
    </format>
    <format dxfId="216">
      <pivotArea dataOnly="0" labelOnly="1" fieldPosition="0">
        <references count="1">
          <reference field="0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D7C05A-4E64-4AEC-A243-B683EA521116}" name="TablaDinámica2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rowHeaderCaption="PERSONAL">
  <location ref="A1:B15" firstHeaderRow="1" firstDataRow="1" firstDataCol="1"/>
  <pivotFields count="2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numFmtId="165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 COSTOS" fld="1" baseField="0" baseItem="0" numFmtId="166"/>
  </dataFields>
  <formats count="7">
    <format dxfId="151">
      <pivotArea dataOnly="0" fieldPosition="0">
        <references count="1">
          <reference field="0" count="0"/>
        </references>
      </pivotArea>
    </format>
    <format dxfId="150">
      <pivotArea collapsedLevelsAreSubtotals="1" fieldPosition="0">
        <references count="1">
          <reference field="0" count="0"/>
        </references>
      </pivotArea>
    </format>
    <format dxfId="149">
      <pivotArea dataOnly="0" labelOnly="1" fieldPosition="0">
        <references count="1">
          <reference field="0" count="0"/>
        </references>
      </pivotArea>
    </format>
    <format dxfId="148">
      <pivotArea collapsedLevelsAreSubtotals="1" fieldPosition="0">
        <references count="1">
          <reference field="0" count="0"/>
        </references>
      </pivotArea>
    </format>
    <format dxfId="147">
      <pivotArea dataOnly="0" labelOnly="1" fieldPosition="0">
        <references count="1">
          <reference field="0" count="0"/>
        </references>
      </pivotArea>
    </format>
    <format dxfId="146">
      <pivotArea collapsedLevelsAreSubtotals="1" fieldPosition="0">
        <references count="1">
          <reference field="0" count="0"/>
        </references>
      </pivotArea>
    </format>
    <format dxfId="145">
      <pivotArea dataOnly="0" labelOnly="1" fieldPosition="0">
        <references count="1">
          <reference field="0" count="0"/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E1476-0F24-4836-992E-3AD2F1AA4123}" name="TablaDinámica3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rowHeaderCaption="PERSONAL">
  <location ref="A1:B15" firstHeaderRow="1" firstDataRow="1" firstDataCol="1"/>
  <pivotFields count="2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numFmtId="165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STOS 2" fld="1" baseField="0" baseItem="0" numFmtId="165"/>
  </dataFields>
  <formats count="12">
    <format dxfId="80">
      <pivotArea outline="0" collapsedLevelsAreSubtotals="1" fieldPosition="0"/>
    </format>
    <format dxfId="79">
      <pivotArea outline="0" fieldPosition="0">
        <references count="1">
          <reference field="4294967294" count="1">
            <x v="0"/>
          </reference>
        </references>
      </pivotArea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field="0" type="button" dataOnly="0" labelOnly="1" outline="0" axis="axisRow" fieldPosition="0"/>
    </format>
    <format dxfId="75">
      <pivotArea dataOnly="0" labelOnly="1" fieldPosition="0">
        <references count="1">
          <reference field="0" count="0"/>
        </references>
      </pivotArea>
    </format>
    <format dxfId="74">
      <pivotArea dataOnly="0" labelOnly="1" grandRow="1" outline="0" fieldPosition="0"/>
    </format>
    <format dxfId="73">
      <pivotArea dataOnly="0" labelOnly="1" outline="0" axis="axisValues" fieldPosition="0"/>
    </format>
    <format dxfId="72">
      <pivotArea collapsedLevelsAreSubtotals="1" fieldPosition="0">
        <references count="1">
          <reference field="0" count="0"/>
        </references>
      </pivotArea>
    </format>
    <format dxfId="71">
      <pivotArea dataOnly="0" labelOnly="1" fieldPosition="0">
        <references count="1">
          <reference field="0" count="0"/>
        </references>
      </pivotArea>
    </format>
    <format dxfId="70">
      <pivotArea collapsedLevelsAreSubtotals="1" fieldPosition="0">
        <references count="1">
          <reference field="0" count="0"/>
        </references>
      </pivotArea>
    </format>
    <format dxfId="69">
      <pivotArea dataOnly="0" labelOnly="1" fieldPosition="0">
        <references count="1">
          <reference field="0" count="0"/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C95960-F1FF-4D5A-901E-884412B60C2F}" name="Tabla1" displayName="Tabla1" ref="A2:AD773" totalsRowCount="1" headerRowDxfId="284" dataDxfId="283" totalsRowDxfId="282">
  <autoFilter ref="A2:AD772" xr:uid="{2673A173-2207-4C6C-9AE6-03CDFB87F59E}"/>
  <sortState xmlns:xlrd2="http://schemas.microsoft.com/office/spreadsheetml/2017/richdata2" ref="A3:AD772">
    <sortCondition ref="P2"/>
  </sortState>
  <tableColumns count="30">
    <tableColumn id="1" xr3:uid="{51975639-664E-455E-8AB1-E64D0F049B43}" name="ID DE ESTANTE" dataDxfId="281" totalsRowDxfId="280"/>
    <tableColumn id="2" xr3:uid="{D71C0C04-8AD0-4BD7-9BCA-9AE5ADFF6F97}" name="FECHA" dataDxfId="279" totalsRowDxfId="278"/>
    <tableColumn id="3" xr3:uid="{CBFFC66D-82D0-4768-A183-8677DB0CD3F7}" name="OT" dataDxfId="277" totalsRowDxfId="276"/>
    <tableColumn id="4" xr3:uid="{74A16E81-B279-4087-8DA1-023F28614F00}" name="SOLICITANTE " dataDxfId="275" totalsRowDxfId="274"/>
    <tableColumn id="5" xr3:uid="{E2361685-9BA5-42EB-B6F5-C3864FC75302}" name="AREA A UTILIZAR" dataDxfId="273" totalsRowDxfId="272"/>
    <tableColumn id="6" xr3:uid="{B660E4B4-7853-4A62-AB2A-D7C07AA2E01C}" name="VENDEDOR" dataDxfId="271" totalsRowDxfId="270"/>
    <tableColumn id="7" xr3:uid="{45709ABB-60C7-4641-9DE2-BB5E05675721}" name="PROGRAMADO" dataDxfId="269" totalsRowDxfId="268"/>
    <tableColumn id="8" xr3:uid="{59F14C44-89E6-4FAB-94B5-9643D0E46A7E}" name="OC " dataDxfId="267" totalsRowDxfId="266"/>
    <tableColumn id="9" xr3:uid="{FB91814B-E4F0-48DD-9551-F225C4A92B83}" name="TAG DEL EQUIPO" dataDxfId="265" totalsRowDxfId="264"/>
    <tableColumn id="10" xr3:uid="{1BD68712-EF0A-4A5E-859B-8AC0A73EEB4B}" name="DESCRIPCION" dataDxfId="263" totalsRowDxfId="262"/>
    <tableColumn id="11" xr3:uid="{EA20EDE0-4E10-4044-A5FE-306C6AA4A748}" name="CANTIDAD" dataDxfId="261" totalsRowDxfId="260"/>
    <tableColumn id="12" xr3:uid="{54D229FE-3844-4460-9762-C0761E38E677}" name="UM" dataDxfId="259" totalsRowDxfId="258"/>
    <tableColumn id="13" xr3:uid="{966BB213-07B9-4B60-87F6-4CE77B95820C}" name="COSTOS" totalsRowLabel="TOTAL:" dataDxfId="257" totalsRowDxfId="256"/>
    <tableColumn id="14" xr3:uid="{1858A5BF-15A9-458F-B719-AEC7D74F81E4}" name="COSTO TOTAL" totalsRowFunction="sum" dataDxfId="255" totalsRowDxfId="254">
      <calculatedColumnFormula>M3*K3</calculatedColumnFormula>
    </tableColumn>
    <tableColumn id="15" xr3:uid="{377D30F5-E8A1-4595-9500-67EF5B4BFE93}" name="COMENTARIOS" dataDxfId="253" totalsRowDxfId="252"/>
    <tableColumn id="16" xr3:uid="{5F72DDFF-10EA-4E60-8FF5-A79CC4360810}" name="ALHONDRA GONZALEZ" totalsRowFunction="sum" dataDxfId="251" totalsRowDxfId="250"/>
    <tableColumn id="17" xr3:uid="{22CC88B7-1771-4ED2-B89A-C8BB55E3FF72}" name="ARMANDO ORDOÑEZ" totalsRowFunction="sum" dataDxfId="249" totalsRowDxfId="248"/>
    <tableColumn id="32" xr3:uid="{AAC458C8-C8D2-498A-8600-C5E7DF9540B7}" name="DANIEL VAZQUEZ" totalsRowFunction="sum" totalsRowDxfId="247"/>
    <tableColumn id="18" xr3:uid="{2F9236CE-9CEA-4C2E-80F1-44E41402BA73}" name="FRANCISCO OROZCO" totalsRowFunction="sum" dataDxfId="246" totalsRowDxfId="245"/>
    <tableColumn id="19" xr3:uid="{DC6AFC83-9F13-4709-8469-54D820E4459F}" name="GERARDO HERNANDEZ" totalsRowFunction="sum" dataDxfId="244" totalsRowDxfId="243"/>
    <tableColumn id="20" xr3:uid="{0B5234D6-0D7E-46DF-9EA1-DCFAFDB34C9A}" name="HECTOR ALVAREZ" totalsRowFunction="sum" dataDxfId="242" totalsRowDxfId="241"/>
    <tableColumn id="22" xr3:uid="{09D7EEC8-FA14-4F89-8E2A-D58C236740E3}" name="HUGO ALEJANDRO JAIME" totalsRowFunction="custom" dataDxfId="240" totalsRowDxfId="239">
      <totalsRowFormula>SUM(V541:V542)</totalsRowFormula>
    </tableColumn>
    <tableColumn id="21" xr3:uid="{A8407BDF-0E19-4C4E-8119-C3F4B076A073}" name="JESÚS MANZANO" totalsRowFunction="sum" dataDxfId="238" totalsRowDxfId="237"/>
    <tableColumn id="28" xr3:uid="{C80B2513-36D6-4893-95EF-CAF5208D6316}" name="JUAN LUIS MARTÍNEZ" totalsRowFunction="sum" dataDxfId="236" totalsRowDxfId="235"/>
    <tableColumn id="27" xr3:uid="{E87CA0A7-F722-466E-AA3E-FC3DA26BCCD8}" name="MARCO DE HARO " totalsRowFunction="sum" dataDxfId="234" totalsRowDxfId="233"/>
    <tableColumn id="26" xr3:uid="{F118913E-4FC6-4143-AB60-8BCB247BB2CA}" name="MARIO DAVILA" totalsRowFunction="sum" dataDxfId="232" totalsRowDxfId="231"/>
    <tableColumn id="25" xr3:uid="{B535EFAC-77B6-4AE2-AF35-5F34B325FFF4}" name="NICOLAS FLORES" totalsRowFunction="sum" dataDxfId="230" totalsRowDxfId="229"/>
    <tableColumn id="30" xr3:uid="{6E7D334D-0772-4642-84D2-16DB3B273593}" name="OSCAR GONZALEZ" totalsRowFunction="sum" dataDxfId="228" totalsRowDxfId="227"/>
    <tableColumn id="23" xr3:uid="{867EE1EF-24C4-44A6-AE0B-F5C34FAB46DB}" name="ENTRADA" dataDxfId="226" totalsRowDxfId="225"/>
    <tableColumn id="24" xr3:uid="{015C01DC-FA0D-4710-9525-BBFA36C1E22F}" name="SALIDA" dataDxfId="224" totalsRowDxfId="223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F228FBC-FC86-4DF0-A0C8-03E01494C833}" name="Tabla3" displayName="Tabla3" ref="AF2:AG15" totalsRowShown="0">
  <autoFilter ref="AF2:AG15" xr:uid="{6C829A9A-9990-4120-A935-08F13CB455D1}"/>
  <sortState xmlns:xlrd2="http://schemas.microsoft.com/office/spreadsheetml/2017/richdata2" ref="AF3:AG15">
    <sortCondition ref="AF3"/>
  </sortState>
  <tableColumns count="2">
    <tableColumn id="1" xr3:uid="{D4E892EA-CC59-426A-A878-B53C13FA3A3B}" name="PERSONAL"/>
    <tableColumn id="2" xr3:uid="{E705DDA9-4E38-473C-981F-E7499B5E2AE6}" name="COSTOS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B24411-F43F-4F6C-AED9-8C88D0760BD3}" name="Tabla13" displayName="Tabla13" ref="A2:AE949" totalsRowCount="1" headerRowDxfId="215" dataDxfId="214" totalsRowDxfId="213">
  <autoFilter ref="A2:AE948" xr:uid="{B00A8B54-68DA-4F72-AC32-D047007CCB71}"/>
  <sortState xmlns:xlrd2="http://schemas.microsoft.com/office/spreadsheetml/2017/richdata2" ref="A3:AE948">
    <sortCondition ref="P2"/>
  </sortState>
  <tableColumns count="31">
    <tableColumn id="1" xr3:uid="{D11FB3FE-E0E0-4E4D-B744-21E7B481BB5C}" name="ID DE ESTANTE" dataDxfId="212" totalsRowDxfId="211"/>
    <tableColumn id="2" xr3:uid="{5F00E74F-C99E-487E-AD6E-05971A534D62}" name="FECHA" dataDxfId="210" totalsRowDxfId="209"/>
    <tableColumn id="3" xr3:uid="{4AB7986F-1DAA-41D8-8EBA-270C8FBE0FF4}" name="OT" dataDxfId="208" totalsRowDxfId="207"/>
    <tableColumn id="4" xr3:uid="{B4721D77-C94A-46E4-9BF4-747B77794F40}" name="SOLICITANTE " dataDxfId="206" totalsRowDxfId="205"/>
    <tableColumn id="5" xr3:uid="{09F10AF9-61F4-4A4D-A00D-319FB0075DE2}" name="AREA A UTILIZAR" dataDxfId="204" totalsRowDxfId="203"/>
    <tableColumn id="6" xr3:uid="{5E1B1544-454C-4A40-9BF0-D13061CBAFB0}" name="VENDEDOR" dataDxfId="202" totalsRowDxfId="201"/>
    <tableColumn id="7" xr3:uid="{B263909B-C768-495F-9386-8A3DC4DEFA42}" name="PROGRAMADO" dataDxfId="200" totalsRowDxfId="199"/>
    <tableColumn id="8" xr3:uid="{CF088127-95F4-4FFF-9B06-960B066B8C45}" name="OC " dataDxfId="198" totalsRowDxfId="197"/>
    <tableColumn id="9" xr3:uid="{CCA88A86-B843-47D2-AEAC-7FD448A0688E}" name="TAG DEL EQUIPO" dataDxfId="196" totalsRowDxfId="195"/>
    <tableColumn id="10" xr3:uid="{A614C02F-140E-4F11-A928-53C3743225A9}" name="DESCRIPCION" dataDxfId="194" totalsRowDxfId="193"/>
    <tableColumn id="11" xr3:uid="{535D15C0-55BE-4456-A0A9-DBA006AF7EA0}" name="CANTIDAD" dataDxfId="192" totalsRowDxfId="191"/>
    <tableColumn id="12" xr3:uid="{6AA0F322-C78B-475D-9E87-19887A55C430}" name="UM" dataDxfId="190" totalsRowDxfId="189"/>
    <tableColumn id="13" xr3:uid="{932AABDA-276B-478F-B21A-38B13A0BDF31}" name="COSTOS" totalsRowLabel="TOTAL:" dataDxfId="188" totalsRowDxfId="187"/>
    <tableColumn id="14" xr3:uid="{36E5516F-2F1F-4488-BFCF-A9DC4353FDF6}" name="COSTO TOTAL" totalsRowFunction="custom" dataDxfId="186" totalsRowDxfId="185">
      <calculatedColumnFormula>M3*K3</calculatedColumnFormula>
      <totalsRowFormula>SUM(N3:N948)</totalsRowFormula>
    </tableColumn>
    <tableColumn id="15" xr3:uid="{FD68ACCD-AB58-4523-BC31-CBAB96584A21}" name="COMENTARIOS" dataDxfId="184" totalsRowDxfId="183"/>
    <tableColumn id="16" xr3:uid="{3A01981E-F9D9-4A84-A7B4-B03EEC4EE4A1}" name="ALHONDRA GONZALEZ" totalsRowFunction="sum" dataDxfId="182" totalsRowDxfId="181"/>
    <tableColumn id="17" xr3:uid="{B103B010-1109-4A12-9041-3DD664E45000}" name="ARMANDO ORDOÑEZ" totalsRowFunction="sum" dataDxfId="180" totalsRowDxfId="179"/>
    <tableColumn id="32" xr3:uid="{395CE342-F256-4EB4-95D9-102C64C76070}" name="DANIEL VAZQUEZ" totalsRowFunction="sum" totalsRowDxfId="178"/>
    <tableColumn id="18" xr3:uid="{1B8DED35-DBD8-4DF4-87FD-82E6F5146F0F}" name="FRANCISCO OROZCO" totalsRowFunction="sum" dataDxfId="177" totalsRowDxfId="176"/>
    <tableColumn id="19" xr3:uid="{6C562CED-81C4-475A-BEC3-141C2C8F4273}" name="GERARDO HERNANDEZ" totalsRowFunction="sum" dataDxfId="175" totalsRowDxfId="174"/>
    <tableColumn id="20" xr3:uid="{04A62E4B-A021-40B3-B022-DE890D17EAE7}" name="HECTOR ALVAREZ" totalsRowFunction="sum" dataDxfId="173" totalsRowDxfId="172"/>
    <tableColumn id="22" xr3:uid="{43F5F093-5A93-4FD9-AAF6-C2BF072F1BB0}" name="HUGO ALEJANDRO JAIME" totalsRowFunction="sum" dataDxfId="171" totalsRowDxfId="170"/>
    <tableColumn id="21" xr3:uid="{8E0A0966-BC2E-4E86-BD82-1ABFF0E3705D}" name="JESÚS MANZANO" totalsRowFunction="sum" dataDxfId="169" totalsRowDxfId="168"/>
    <tableColumn id="28" xr3:uid="{09DE6FA0-F4EF-4B80-8572-13699F2140FC}" name="JUAN LUIS MARTÍNEZ" totalsRowFunction="sum" dataDxfId="167" totalsRowDxfId="166"/>
    <tableColumn id="27" xr3:uid="{FB9131F9-2FDE-4AA5-9F1A-D406D420099E}" name="MARCO DE HARO " totalsRowFunction="sum" dataDxfId="165" totalsRowDxfId="164"/>
    <tableColumn id="26" xr3:uid="{3F73B488-AEB7-4589-8098-BC2B48D5F1C7}" name="MARIO DAVILA" totalsRowFunction="sum" dataDxfId="163" totalsRowDxfId="162"/>
    <tableColumn id="25" xr3:uid="{E2A8005B-28D4-495E-8AD3-FC8B7172F771}" name="NICOLAS FLORES" totalsRowFunction="sum" dataDxfId="161" totalsRowDxfId="160"/>
    <tableColumn id="30" xr3:uid="{21E0F37F-F6AA-48D3-95AF-8A13FC74FF0B}" name="OSCAR GONZALEZ" totalsRowFunction="sum" dataDxfId="159" totalsRowDxfId="158"/>
    <tableColumn id="23" xr3:uid="{9557BAE3-106A-4918-A151-67B8285F6163}" name="ENTRADA" dataDxfId="157" totalsRowDxfId="156"/>
    <tableColumn id="24" xr3:uid="{7600EA2B-9C7F-4F1B-AC96-CECD860B94D5}" name="SALIDA" dataDxfId="155" totalsRowDxfId="154"/>
    <tableColumn id="29" xr3:uid="{39A12A5C-4385-4644-8719-FE49119DC7A1}" name="Columna1" dataDxfId="153" totalsRowDxfId="152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DBFE26A-3B1D-4F33-9265-49B825AB0A3C}" name="Tabla35" displayName="Tabla35" ref="AF2:AG15" totalsRowShown="0">
  <autoFilter ref="AF2:AG15" xr:uid="{E9A33C3B-178B-4864-9EFA-0C1E5B3341BB}"/>
  <sortState xmlns:xlrd2="http://schemas.microsoft.com/office/spreadsheetml/2017/richdata2" ref="AF3:AG15">
    <sortCondition ref="AF3"/>
  </sortState>
  <tableColumns count="2">
    <tableColumn id="1" xr3:uid="{2957C328-323D-4018-B464-DB122318BE05}" name="PERSONAL"/>
    <tableColumn id="2" xr3:uid="{C175EFDC-0009-4BC2-ACF3-D93D7E45462D}" name="COSTOS"/>
  </tableColumns>
  <tableStyleInfo name="TableStyleLight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7BBACA5-D8F5-426A-989D-7B983AAD8D81}" name="Tabla1315" displayName="Tabla1315" ref="A2:AE1016" totalsRowCount="1" headerRowDxfId="144" dataDxfId="143" totalsRowDxfId="142">
  <autoFilter ref="A2:AE1015" xr:uid="{7A3DE761-26C3-4F98-ADC1-60054C414FFB}"/>
  <sortState xmlns:xlrd2="http://schemas.microsoft.com/office/spreadsheetml/2017/richdata2" ref="A270:AE288">
    <sortCondition descending="1" ref="H2:H1015"/>
  </sortState>
  <tableColumns count="31">
    <tableColumn id="1" xr3:uid="{18633D4C-98E8-45EA-95FF-EC6068A61E8F}" name="ID DE ESTANTE" dataDxfId="141" totalsRowDxfId="140"/>
    <tableColumn id="2" xr3:uid="{4F853002-7F0B-4F07-BB61-4C556865A53B}" name="FECHA" dataDxfId="139" totalsRowDxfId="138"/>
    <tableColumn id="3" xr3:uid="{B74557E7-F769-4A81-BE3A-1C8F8BA7DF9D}" name="OT" dataDxfId="137" totalsRowDxfId="136"/>
    <tableColumn id="4" xr3:uid="{8DE7C9DA-7767-4F35-BCBB-236AB0026DD6}" name="SOLICITANTE " dataDxfId="135" totalsRowDxfId="134"/>
    <tableColumn id="5" xr3:uid="{307AE824-6CBA-4342-B7F0-F8D163E6D2CA}" name="AREA A UTILIZAR" dataDxfId="133" totalsRowDxfId="132"/>
    <tableColumn id="6" xr3:uid="{C23CC900-B467-4A54-B760-A4E2F560B4D7}" name="VENDEDOR" dataDxfId="131" totalsRowDxfId="130"/>
    <tableColumn id="7" xr3:uid="{EB40A3B0-B5F5-4192-A927-4A899BB65874}" name="PROGRAMADO" dataDxfId="129" totalsRowDxfId="128"/>
    <tableColumn id="8" xr3:uid="{36416CFF-6A98-45A6-BDC3-DA1975294962}" name="OC " dataDxfId="127" totalsRowDxfId="126"/>
    <tableColumn id="9" xr3:uid="{AEA2050F-3717-4ED7-A41D-B8BF069DA8DD}" name="TAG DEL EQUIPO" dataDxfId="125" totalsRowDxfId="124"/>
    <tableColumn id="10" xr3:uid="{BF1AF3D6-3798-465F-B52D-7D6805FBBE6E}" name="DESCRIPCION" dataDxfId="123" totalsRowDxfId="122"/>
    <tableColumn id="11" xr3:uid="{B9AE2331-7196-405D-8085-82965663809D}" name="CANTIDAD" dataDxfId="121" totalsRowDxfId="120"/>
    <tableColumn id="12" xr3:uid="{DD65E7ED-8C3E-4858-B75F-4D5C38080DF6}" name="UM" dataDxfId="119" totalsRowDxfId="118"/>
    <tableColumn id="13" xr3:uid="{7D67ADF5-D8CB-43A4-9EC5-6804E5E92A39}" name="COSTOS" totalsRowLabel="TOTAL:" dataDxfId="117" totalsRowDxfId="116"/>
    <tableColumn id="14" xr3:uid="{6B9197AA-FB9E-4E0E-AD2A-D9192B5441E9}" name="COSTO TOTAL" totalsRowFunction="custom" dataDxfId="115" totalsRowDxfId="114">
      <calculatedColumnFormula>M3*K3</calculatedColumnFormula>
      <totalsRowFormula>SUM(N3:N1015)</totalsRowFormula>
    </tableColumn>
    <tableColumn id="15" xr3:uid="{33F15514-7F22-4F64-8572-C4F900BEC15A}" name="COMENTARIOS" dataDxfId="113" totalsRowDxfId="112"/>
    <tableColumn id="16" xr3:uid="{BEB0A663-EF0A-4212-8BF5-9286E98280E0}" name="ALHONDRA GONZALEZ" totalsRowFunction="sum" dataDxfId="111" totalsRowDxfId="110"/>
    <tableColumn id="17" xr3:uid="{E0442301-5DAA-495A-877E-35B432D631A5}" name="ARMANDO ORDOÑEZ" totalsRowFunction="sum" dataDxfId="109" totalsRowDxfId="108"/>
    <tableColumn id="32" xr3:uid="{755DB31D-12F9-4E6E-A11B-B89B05A300E5}" name="DANIEL VAZQUEZ" totalsRowFunction="sum" totalsRowDxfId="107"/>
    <tableColumn id="18" xr3:uid="{9EAC776D-0234-4506-9DF8-C802D86D4859}" name="FRANCISCO OROZCO" totalsRowFunction="sum" dataDxfId="106" totalsRowDxfId="105"/>
    <tableColumn id="19" xr3:uid="{1A471A6A-7604-4727-9BFD-07FDFE924CAD}" name="GERARDO HERNANDEZ" totalsRowFunction="sum" dataDxfId="104" totalsRowDxfId="103"/>
    <tableColumn id="20" xr3:uid="{F0E8203E-5582-4D3F-8BD8-78ABC032C6AE}" name="HECTOR ALVAREZ" totalsRowFunction="sum" dataDxfId="102" totalsRowDxfId="101"/>
    <tableColumn id="22" xr3:uid="{12D3189E-2B95-4D7D-BE19-A8DAA624DBC1}" name="HUGO ALEJANDRO JAIME" totalsRowFunction="sum" dataDxfId="100" totalsRowDxfId="99"/>
    <tableColumn id="21" xr3:uid="{0CCB2F3F-84E2-47BC-82AB-7C895EA7FA62}" name="JESÚS MANZANO" totalsRowFunction="sum" dataDxfId="98" totalsRowDxfId="97"/>
    <tableColumn id="28" xr3:uid="{3684A478-DBDE-4CD0-AE2B-E299ED10DB04}" name="JUAN LUIS MARTÍNEZ" totalsRowFunction="sum" dataDxfId="96" totalsRowDxfId="95"/>
    <tableColumn id="27" xr3:uid="{8B408E63-901D-49D0-9871-8C800D4869E8}" name="MARCO DE HARO " totalsRowFunction="sum" dataDxfId="94" totalsRowDxfId="93"/>
    <tableColumn id="26" xr3:uid="{230B65D2-9927-4E56-9335-814C763E7630}" name="MARIO DAVILA" totalsRowFunction="sum" dataDxfId="92" totalsRowDxfId="91"/>
    <tableColumn id="25" xr3:uid="{DE05555B-CA70-48D3-B4D0-9BC7D44B2332}" name="NICOLAS FLORES" totalsRowFunction="sum" dataDxfId="90" totalsRowDxfId="89"/>
    <tableColumn id="30" xr3:uid="{CAD4A1C5-0D27-423A-A8CD-41182F56592F}" name="OSCAR GONZALEZ" totalsRowFunction="sum" dataDxfId="88" totalsRowDxfId="87"/>
    <tableColumn id="23" xr3:uid="{E0083585-F8E2-4F00-B196-9B6EA92FF066}" name="ENTRADA" dataDxfId="86" totalsRowDxfId="85"/>
    <tableColumn id="24" xr3:uid="{1F5FE064-E285-4F06-9E9B-CD313E085C72}" name="SALIDA" dataDxfId="84" totalsRowDxfId="83"/>
    <tableColumn id="29" xr3:uid="{968D8CAB-DD9F-4E89-BEE0-7742AAEE5A15}" name="Columna1" dataDxfId="82" totalsRowDxfId="81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C6CE45D-8CC1-45B7-BB1F-481F4CD121BE}" name="Tabla3516" displayName="Tabla3516" ref="AF2:AG15" totalsRowShown="0">
  <autoFilter ref="AF2:AG15" xr:uid="{10945117-D848-47E6-A81C-399F3A38718C}"/>
  <sortState xmlns:xlrd2="http://schemas.microsoft.com/office/spreadsheetml/2017/richdata2" ref="AF3:AG15">
    <sortCondition ref="AF3"/>
  </sortState>
  <tableColumns count="2">
    <tableColumn id="1" xr3:uid="{26930248-56F2-48AD-B582-F2C65E73CC14}" name="PERSONAL"/>
    <tableColumn id="2" xr3:uid="{EA88CB4C-93E7-4C53-84EA-12EEE2AB0594}" name="COSTOS"/>
  </tableColumns>
  <tableStyleInfo name="TableStyleLight2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2B9DD05-1ED8-4BC0-8B25-BDC0F65A2A8D}" name="Tabla13157" displayName="Tabla13157" ref="A2:AE1075" totalsRowCount="1" headerRowDxfId="68" dataDxfId="67" totalsRowDxfId="66">
  <autoFilter ref="A2:AE1074" xr:uid="{7816FD39-C054-4811-82F7-960D3CAC6B31}"/>
  <sortState xmlns:xlrd2="http://schemas.microsoft.com/office/spreadsheetml/2017/richdata2" ref="A3:AE21">
    <sortCondition descending="1" ref="H2:H1074"/>
  </sortState>
  <tableColumns count="31">
    <tableColumn id="1" xr3:uid="{88C22A62-1177-415B-B366-44E4D9C7336B}" name="ID DE ESTANTE" dataDxfId="65" totalsRowDxfId="64"/>
    <tableColumn id="2" xr3:uid="{5173D701-7EFC-4CBD-B4A5-359C603A8CCB}" name="FECHA" dataDxfId="63" totalsRowDxfId="62"/>
    <tableColumn id="3" xr3:uid="{B1E06170-F67D-425D-9B0D-38AFE20BA52D}" name="OT" dataDxfId="61" totalsRowDxfId="60"/>
    <tableColumn id="4" xr3:uid="{2821B63D-E77D-4DEB-B110-4E8CF4A2A4AD}" name="SOLICITANTE " dataDxfId="59" totalsRowDxfId="58"/>
    <tableColumn id="5" xr3:uid="{653880D8-FA09-471F-AFAE-D4A2C8F1BA43}" name="AREA A UTILIZAR" dataDxfId="57" totalsRowDxfId="56"/>
    <tableColumn id="6" xr3:uid="{C5E423EA-D55F-4C53-8540-B4C724BA38EC}" name="VENDEDOR" dataDxfId="55" totalsRowDxfId="54"/>
    <tableColumn id="7" xr3:uid="{A0C12E4C-DF6A-4CF3-ACE8-AC1290299909}" name="PROGRAMADO" dataDxfId="53" totalsRowDxfId="52"/>
    <tableColumn id="8" xr3:uid="{8C571E13-AD63-4952-BF77-D089D97B56A7}" name="OC " dataDxfId="51" totalsRowDxfId="50"/>
    <tableColumn id="9" xr3:uid="{AA6D5407-CF44-4D33-A28B-10A3F84FD781}" name="TAG DEL EQUIPO" dataDxfId="49" totalsRowDxfId="48"/>
    <tableColumn id="10" xr3:uid="{22975905-85DD-4F85-A982-4E5C97F5800F}" name="DESCRIPCION" dataDxfId="47" totalsRowDxfId="46"/>
    <tableColumn id="11" xr3:uid="{94253893-D9E7-418C-8D5B-34A26DC3EDC1}" name="CANTIDAD" dataDxfId="45" totalsRowDxfId="44"/>
    <tableColumn id="12" xr3:uid="{FC1A1AB0-DEA8-4FDE-A5D1-C31381A6C815}" name="UM" dataDxfId="43" totalsRowDxfId="42"/>
    <tableColumn id="13" xr3:uid="{02BBDD0A-06D5-4FA5-8C83-CB4D6F18FC1E}" name="COSTOS" totalsRowLabel="TOTAL:" dataDxfId="41" totalsRowDxfId="40"/>
    <tableColumn id="14" xr3:uid="{29133D72-41D1-4CDC-9DA7-91B79A511683}" name="COSTO TOTAL" totalsRowFunction="custom" dataDxfId="39" totalsRowDxfId="38">
      <calculatedColumnFormula>M3*K3</calculatedColumnFormula>
      <totalsRowFormula>SUM(N3:N1074)</totalsRowFormula>
    </tableColumn>
    <tableColumn id="15" xr3:uid="{FA99E1B3-339D-4753-BAF1-24175C4810BC}" name="COMENTARIOS" dataDxfId="37" totalsRowDxfId="36"/>
    <tableColumn id="16" xr3:uid="{5B868C89-99AB-4607-820F-3496A9C3E421}" name="ALHONDRA GONZALEZ" totalsRowFunction="sum" dataDxfId="35" totalsRowDxfId="34"/>
    <tableColumn id="17" xr3:uid="{50691F81-EA2B-41C3-81D0-6A1BFBADD651}" name="ARMANDO ORDOÑEZ" totalsRowFunction="sum" dataDxfId="33" totalsRowDxfId="32"/>
    <tableColumn id="32" xr3:uid="{C81D94EA-E1BA-4030-89C0-5DE4992D32F7}" name="DANIEL VAZQUEZ" totalsRowFunction="sum" totalsRowDxfId="31"/>
    <tableColumn id="18" xr3:uid="{4DCEFDE8-5682-44FC-9DDA-6467B2363643}" name="FRANCISCO OROZCO" totalsRowFunction="sum" dataDxfId="30" totalsRowDxfId="29"/>
    <tableColumn id="19" xr3:uid="{B9B8DEEA-18F9-46EE-986D-2F9535DEA1C3}" name="GERARDO HERNANDEZ" totalsRowFunction="sum" dataDxfId="28" totalsRowDxfId="27"/>
    <tableColumn id="20" xr3:uid="{B4F90EA8-E97E-4B05-9D8A-B29203A56CCE}" name="HECTOR ALVAREZ" totalsRowFunction="sum" dataDxfId="26" totalsRowDxfId="25"/>
    <tableColumn id="22" xr3:uid="{EA1C3800-AA4C-4088-BEBB-29566C258ACE}" name="HUGO ALEJANDRO JAIME" totalsRowFunction="sum" dataDxfId="24" totalsRowDxfId="23"/>
    <tableColumn id="21" xr3:uid="{4FCFF6AC-10BF-4664-B2AD-ABD9D1DE8F1D}" name="JESÚS MANZANO" totalsRowFunction="sum" dataDxfId="22" totalsRowDxfId="21"/>
    <tableColumn id="28" xr3:uid="{EFF2A42D-9051-4F0D-83AF-D0EDE62EC4EA}" name="JUAN LUIS MARTÍNEZ" totalsRowFunction="sum" dataDxfId="20" totalsRowDxfId="19"/>
    <tableColumn id="27" xr3:uid="{67F2546A-70AC-4A08-9634-9FF6620C1EED}" name="MARCO DE HARO " totalsRowFunction="sum" dataDxfId="18" totalsRowDxfId="17"/>
    <tableColumn id="26" xr3:uid="{E253C880-0245-4EE4-B3F5-D0ABF8D22EB5}" name="MARIO DAVILA" totalsRowFunction="sum" dataDxfId="16" totalsRowDxfId="15"/>
    <tableColumn id="25" xr3:uid="{3D8B866C-2397-4FB5-B1AC-5ECE7506E360}" name="NICOLAS FLORES" totalsRowFunction="sum" dataDxfId="14" totalsRowDxfId="13"/>
    <tableColumn id="30" xr3:uid="{38BA98E9-3003-4850-A840-0572F6CF81A1}" name="OSCAR GONZALEZ" totalsRowFunction="sum" dataDxfId="12" totalsRowDxfId="11"/>
    <tableColumn id="23" xr3:uid="{8B884126-8881-4824-9E28-06E2DA34E4CC}" name="ENTRADA" dataDxfId="10" totalsRowDxfId="9"/>
    <tableColumn id="24" xr3:uid="{F7574754-A638-4743-B8A7-7F5B56A308D9}" name="SALIDA" dataDxfId="8" totalsRowDxfId="7"/>
    <tableColumn id="29" xr3:uid="{5A35DD42-AB01-4D32-BD7F-CAEBA6FCE631}" name="Columna1" dataDxfId="6" totalsRowDxfId="5"/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E7C9D3C-19E4-4CD1-8654-6DD9C193E3FB}" name="Tabla35168" displayName="Tabla35168" ref="AF2:AG15" totalsRowShown="0">
  <autoFilter ref="AF2:AG15" xr:uid="{40257002-91DB-47BD-A2D8-B915AC31CE57}"/>
  <sortState xmlns:xlrd2="http://schemas.microsoft.com/office/spreadsheetml/2017/richdata2" ref="AF3:AG15">
    <sortCondition ref="AF3"/>
  </sortState>
  <tableColumns count="2">
    <tableColumn id="1" xr3:uid="{A3860F94-A300-4AD2-A7FE-25C3E2A455E5}" name="PERSONAL"/>
    <tableColumn id="2" xr3:uid="{CAC24D25-EB75-4E28-9F0A-A7EAFCAA6B5B}" name="COSTOS"/>
  </tableColumns>
  <tableStyleInfo name="TableStyleLight2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404099-300C-4A13-B002-B44D6F18ADB0}" name="Tabla5" displayName="Tabla5" ref="A2:C14" totalsRowShown="0" headerRowDxfId="4" dataDxfId="3">
  <autoFilter ref="A2:C14" xr:uid="{31BF52A0-A37C-4412-93AE-2A11D0BA0069}"/>
  <tableColumns count="3">
    <tableColumn id="1" xr3:uid="{16D7524D-0ABB-4A6B-80F0-7885396730C2}" name="MES" dataDxfId="2"/>
    <tableColumn id="2" xr3:uid="{E682B0E0-AE66-456B-B106-CD431C29AC6E}" name="COSTOS" dataDxfId="1">
      <calculatedColumnFormula>Tabla1[[#Totals],[COSTO TOTAL]]</calculatedColumnFormula>
    </tableColumn>
    <tableColumn id="3" xr3:uid="{EE6F502B-6477-4175-B712-48BC571A428A}" name="PORSENTAJES (INCREMENTO &amp; DECREMENTO)." dataDxfId="0">
      <calculatedColumnFormula>SUM((B4-B3)/B3)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2.xml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4.xml"/><Relationship Id="rId4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6CF2-9B6E-436B-A4C0-9F3BA1526A0B}">
  <dimension ref="A2:GZ1086"/>
  <sheetViews>
    <sheetView topLeftCell="G742" zoomScale="57" zoomScaleNormal="66" workbookViewId="0">
      <selection activeCell="N773" sqref="N773"/>
    </sheetView>
  </sheetViews>
  <sheetFormatPr baseColWidth="10" defaultColWidth="11.5" defaultRowHeight="15"/>
  <cols>
    <col min="1" max="1" width="22.83203125" style="1" customWidth="1"/>
    <col min="2" max="2" width="18.33203125" style="2" bestFit="1" customWidth="1"/>
    <col min="3" max="3" width="12.1640625" style="1" bestFit="1" customWidth="1"/>
    <col min="4" max="4" width="29.1640625" style="1" bestFit="1" customWidth="1"/>
    <col min="5" max="5" width="28.33203125" style="1" customWidth="1"/>
    <col min="6" max="6" width="22.1640625" style="1" customWidth="1"/>
    <col min="7" max="7" width="12.5" style="1" customWidth="1"/>
    <col min="8" max="8" width="23" style="1" bestFit="1" customWidth="1"/>
    <col min="9" max="9" width="22" style="1" bestFit="1" customWidth="1"/>
    <col min="10" max="10" width="90.33203125" style="1" customWidth="1"/>
    <col min="11" max="11" width="25.5" style="1" bestFit="1" customWidth="1"/>
    <col min="12" max="12" width="15" style="1" bestFit="1" customWidth="1"/>
    <col min="13" max="13" width="22.33203125" style="3" bestFit="1" customWidth="1"/>
    <col min="14" max="14" width="30.83203125" style="3" bestFit="1" customWidth="1"/>
    <col min="15" max="15" width="223.33203125" style="1" hidden="1" customWidth="1"/>
    <col min="16" max="16" width="38.83203125" style="1" bestFit="1" customWidth="1"/>
    <col min="17" max="17" width="40.5" style="1" bestFit="1" customWidth="1"/>
    <col min="18" max="18" width="40.5" style="1" customWidth="1"/>
    <col min="19" max="19" width="37.33203125" style="1" bestFit="1" customWidth="1"/>
    <col min="20" max="20" width="39.5" style="1" bestFit="1" customWidth="1"/>
    <col min="21" max="21" width="33.5" style="1" bestFit="1" customWidth="1"/>
    <col min="22" max="22" width="42.5" style="1" bestFit="1" customWidth="1"/>
    <col min="23" max="23" width="32.1640625" bestFit="1" customWidth="1"/>
    <col min="24" max="24" width="38" bestFit="1" customWidth="1"/>
    <col min="25" max="25" width="28.1640625" bestFit="1" customWidth="1"/>
    <col min="26" max="26" width="29.33203125" bestFit="1" customWidth="1"/>
    <col min="27" max="27" width="32.1640625" bestFit="1" customWidth="1"/>
    <col min="28" max="28" width="33.6640625" bestFit="1" customWidth="1"/>
    <col min="29" max="29" width="24.5" bestFit="1" customWidth="1"/>
    <col min="30" max="30" width="20.83203125" bestFit="1" customWidth="1"/>
    <col min="32" max="32" width="36.83203125" customWidth="1"/>
    <col min="33" max="33" width="37.5" customWidth="1"/>
    <col min="34" max="34" width="30.1640625" bestFit="1" customWidth="1"/>
    <col min="35" max="35" width="17.1640625" bestFit="1" customWidth="1"/>
    <col min="36" max="36" width="29.1640625" bestFit="1" customWidth="1"/>
    <col min="37" max="37" width="24.5" bestFit="1" customWidth="1"/>
  </cols>
  <sheetData>
    <row r="2" spans="1:33" ht="16">
      <c r="A2" s="4" t="s">
        <v>0</v>
      </c>
      <c r="B2" s="5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6" t="s">
        <v>12</v>
      </c>
      <c r="N2" s="7" t="s">
        <v>13</v>
      </c>
      <c r="O2" s="4" t="s">
        <v>20</v>
      </c>
      <c r="P2" s="1" t="s">
        <v>15</v>
      </c>
      <c r="Q2" s="4" t="s">
        <v>155</v>
      </c>
      <c r="R2" s="4" t="s">
        <v>1057</v>
      </c>
      <c r="S2" s="1" t="s">
        <v>18</v>
      </c>
      <c r="T2" s="1" t="s">
        <v>14</v>
      </c>
      <c r="U2" s="1" t="s">
        <v>245</v>
      </c>
      <c r="V2" s="1" t="s">
        <v>874</v>
      </c>
      <c r="W2" s="1" t="s">
        <v>23</v>
      </c>
      <c r="X2" s="1" t="s">
        <v>712</v>
      </c>
      <c r="Y2" s="1" t="s">
        <v>717</v>
      </c>
      <c r="Z2" s="1" t="s">
        <v>17</v>
      </c>
      <c r="AA2" s="1" t="s">
        <v>16</v>
      </c>
      <c r="AB2" s="1" t="s">
        <v>796</v>
      </c>
      <c r="AC2" s="4" t="s">
        <v>156</v>
      </c>
      <c r="AD2" s="4" t="s">
        <v>157</v>
      </c>
      <c r="AF2" t="s">
        <v>1103</v>
      </c>
      <c r="AG2" t="s">
        <v>12</v>
      </c>
    </row>
    <row r="3" spans="1:33">
      <c r="A3" s="1" t="s">
        <v>246</v>
      </c>
      <c r="B3" s="2">
        <v>43810</v>
      </c>
      <c r="C3" s="1" t="s">
        <v>24</v>
      </c>
      <c r="D3" s="1" t="s">
        <v>15</v>
      </c>
      <c r="E3" s="1" t="s">
        <v>24</v>
      </c>
      <c r="F3" s="1" t="s">
        <v>24</v>
      </c>
      <c r="G3" s="1" t="s">
        <v>24</v>
      </c>
      <c r="H3" s="1">
        <v>4501736144</v>
      </c>
      <c r="I3" s="1" t="s">
        <v>24</v>
      </c>
      <c r="J3" s="1" t="s">
        <v>247</v>
      </c>
      <c r="K3" s="1">
        <v>2</v>
      </c>
      <c r="L3" s="1" t="s">
        <v>26</v>
      </c>
      <c r="M3" s="3">
        <v>638</v>
      </c>
      <c r="N3" s="3">
        <f t="shared" ref="N3:N34" si="0">M3*K3</f>
        <v>1276</v>
      </c>
      <c r="P3" s="3">
        <f>Tabla1[[#This Row],[COSTO TOTAL]]</f>
        <v>1276</v>
      </c>
      <c r="V3" s="3"/>
      <c r="W3" s="1"/>
      <c r="X3" s="1"/>
      <c r="Y3" s="1"/>
      <c r="Z3" s="1"/>
      <c r="AA3" s="1"/>
      <c r="AB3" s="1"/>
      <c r="AC3" s="1"/>
      <c r="AD3" s="1"/>
      <c r="AF3" t="s">
        <v>15</v>
      </c>
      <c r="AG3" s="12">
        <f>P773</f>
        <v>6047248.0299999984</v>
      </c>
    </row>
    <row r="4" spans="1:33">
      <c r="A4" s="1" t="s">
        <v>248</v>
      </c>
      <c r="B4" s="2">
        <v>43205</v>
      </c>
      <c r="C4" s="1" t="s">
        <v>24</v>
      </c>
      <c r="D4" s="1" t="s">
        <v>15</v>
      </c>
      <c r="E4" s="1" t="s">
        <v>24</v>
      </c>
      <c r="F4" s="1" t="s">
        <v>113</v>
      </c>
      <c r="G4" s="1" t="s">
        <v>24</v>
      </c>
      <c r="H4" s="1" t="s">
        <v>24</v>
      </c>
      <c r="I4" s="1" t="s">
        <v>24</v>
      </c>
      <c r="J4" s="1" t="s">
        <v>249</v>
      </c>
      <c r="K4" s="1">
        <v>2</v>
      </c>
      <c r="L4" s="1" t="s">
        <v>26</v>
      </c>
      <c r="N4" s="3">
        <f t="shared" si="0"/>
        <v>0</v>
      </c>
      <c r="P4" s="3">
        <f>Tabla1[[#This Row],[COSTO TOTAL]]</f>
        <v>0</v>
      </c>
      <c r="V4" s="3"/>
      <c r="W4" s="1"/>
      <c r="X4" s="1"/>
      <c r="Y4" s="1"/>
      <c r="Z4" s="1"/>
      <c r="AA4" s="1"/>
      <c r="AB4" s="1"/>
      <c r="AC4" s="1"/>
      <c r="AD4" s="1"/>
      <c r="AF4" t="s">
        <v>155</v>
      </c>
      <c r="AG4" s="12">
        <f>Q773</f>
        <v>290938.94999999995</v>
      </c>
    </row>
    <row r="5" spans="1:33">
      <c r="A5" s="1" t="s">
        <v>248</v>
      </c>
      <c r="B5" s="2">
        <v>43205</v>
      </c>
      <c r="C5" s="1">
        <v>7571586</v>
      </c>
      <c r="D5" s="1" t="s">
        <v>15</v>
      </c>
      <c r="E5" s="1" t="s">
        <v>24</v>
      </c>
      <c r="F5" s="1" t="s">
        <v>113</v>
      </c>
      <c r="G5" s="1" t="s">
        <v>24</v>
      </c>
      <c r="H5" s="1">
        <v>4501641925</v>
      </c>
      <c r="I5" s="1" t="s">
        <v>24</v>
      </c>
      <c r="J5" s="1" t="s">
        <v>250</v>
      </c>
      <c r="K5" s="1">
        <v>6</v>
      </c>
      <c r="L5" s="1" t="s">
        <v>26</v>
      </c>
      <c r="M5" s="3">
        <v>165</v>
      </c>
      <c r="N5" s="3">
        <f t="shared" si="0"/>
        <v>990</v>
      </c>
      <c r="P5" s="3">
        <f>Tabla1[[#This Row],[COSTO TOTAL]]</f>
        <v>990</v>
      </c>
      <c r="V5" s="3"/>
      <c r="W5" s="1"/>
      <c r="X5" s="1"/>
      <c r="Y5" s="1"/>
      <c r="Z5" s="1"/>
      <c r="AA5" s="1"/>
      <c r="AB5" s="1"/>
      <c r="AC5" s="1"/>
      <c r="AD5" s="1"/>
      <c r="AF5" t="s">
        <v>1057</v>
      </c>
      <c r="AG5" s="12">
        <f>R773</f>
        <v>13699.129000000004</v>
      </c>
    </row>
    <row r="6" spans="1:33">
      <c r="A6" s="1" t="s">
        <v>248</v>
      </c>
      <c r="B6" s="2">
        <v>43205</v>
      </c>
      <c r="C6" s="1">
        <v>7571586</v>
      </c>
      <c r="D6" s="1" t="s">
        <v>15</v>
      </c>
      <c r="E6" s="1" t="s">
        <v>24</v>
      </c>
      <c r="F6" s="1" t="s">
        <v>113</v>
      </c>
      <c r="G6" s="1" t="s">
        <v>24</v>
      </c>
      <c r="H6" s="1">
        <v>4501641925</v>
      </c>
      <c r="I6" s="1" t="s">
        <v>24</v>
      </c>
      <c r="J6" s="1" t="s">
        <v>251</v>
      </c>
      <c r="K6" s="1">
        <v>4</v>
      </c>
      <c r="L6" s="1" t="s">
        <v>26</v>
      </c>
      <c r="M6" s="3">
        <v>210</v>
      </c>
      <c r="N6" s="3">
        <f t="shared" si="0"/>
        <v>840</v>
      </c>
      <c r="P6" s="3">
        <f>Tabla1[[#This Row],[COSTO TOTAL]]</f>
        <v>840</v>
      </c>
      <c r="V6" s="3"/>
      <c r="W6" s="1"/>
      <c r="X6" s="1"/>
      <c r="Y6" s="1"/>
      <c r="Z6" s="1"/>
      <c r="AA6" s="1"/>
      <c r="AB6" s="1"/>
      <c r="AC6" s="1"/>
      <c r="AD6" s="1"/>
      <c r="AF6" t="s">
        <v>18</v>
      </c>
      <c r="AG6" s="12">
        <f>S773</f>
        <v>2702250.0519999997</v>
      </c>
    </row>
    <row r="7" spans="1:33">
      <c r="A7" s="1" t="s">
        <v>248</v>
      </c>
      <c r="B7" s="2">
        <v>43205</v>
      </c>
      <c r="C7" s="1">
        <v>7571586</v>
      </c>
      <c r="D7" s="1" t="s">
        <v>15</v>
      </c>
      <c r="E7" s="1" t="s">
        <v>24</v>
      </c>
      <c r="F7" s="1" t="s">
        <v>113</v>
      </c>
      <c r="G7" s="1" t="s">
        <v>24</v>
      </c>
      <c r="H7" s="1">
        <v>4501641925</v>
      </c>
      <c r="I7" s="1" t="s">
        <v>24</v>
      </c>
      <c r="J7" s="1" t="s">
        <v>252</v>
      </c>
      <c r="K7" s="1">
        <v>23</v>
      </c>
      <c r="L7" s="1" t="s">
        <v>26</v>
      </c>
      <c r="M7" s="3">
        <v>276</v>
      </c>
      <c r="N7" s="3">
        <f t="shared" si="0"/>
        <v>6348</v>
      </c>
      <c r="P7" s="3">
        <f>Tabla1[[#This Row],[COSTO TOTAL]]</f>
        <v>6348</v>
      </c>
      <c r="V7" s="3"/>
      <c r="W7" s="1"/>
      <c r="X7" s="1"/>
      <c r="Y7" s="1"/>
      <c r="Z7" s="1"/>
      <c r="AA7" s="1"/>
      <c r="AB7" s="1"/>
      <c r="AC7" s="1"/>
      <c r="AD7" s="1"/>
      <c r="AF7" t="s">
        <v>14</v>
      </c>
      <c r="AG7" s="12">
        <f>T773</f>
        <v>782535.01</v>
      </c>
    </row>
    <row r="8" spans="1:33">
      <c r="A8" s="1" t="s">
        <v>248</v>
      </c>
      <c r="B8" s="2">
        <v>43205</v>
      </c>
      <c r="C8" s="1">
        <v>7571586</v>
      </c>
      <c r="D8" s="1" t="s">
        <v>15</v>
      </c>
      <c r="E8" s="1" t="s">
        <v>24</v>
      </c>
      <c r="F8" s="1" t="s">
        <v>113</v>
      </c>
      <c r="G8" s="1" t="s">
        <v>24</v>
      </c>
      <c r="H8" s="1">
        <v>4501641925</v>
      </c>
      <c r="I8" s="1" t="s">
        <v>24</v>
      </c>
      <c r="J8" s="1" t="s">
        <v>253</v>
      </c>
      <c r="K8" s="1">
        <v>30</v>
      </c>
      <c r="L8" s="1" t="s">
        <v>26</v>
      </c>
      <c r="M8" s="3">
        <v>410</v>
      </c>
      <c r="N8" s="3">
        <f t="shared" si="0"/>
        <v>12300</v>
      </c>
      <c r="P8" s="3">
        <f>Tabla1[[#This Row],[COSTO TOTAL]]</f>
        <v>12300</v>
      </c>
      <c r="V8" s="3"/>
      <c r="W8" s="1"/>
      <c r="X8" s="1"/>
      <c r="Y8" s="1"/>
      <c r="Z8" s="1"/>
      <c r="AA8" s="1"/>
      <c r="AB8" s="1"/>
      <c r="AC8" s="1"/>
      <c r="AD8" s="1"/>
      <c r="AF8" t="s">
        <v>245</v>
      </c>
      <c r="AG8" s="12">
        <f>U773</f>
        <v>3866960.399999999</v>
      </c>
    </row>
    <row r="9" spans="1:33">
      <c r="A9" s="1" t="s">
        <v>248</v>
      </c>
      <c r="B9" s="2">
        <v>43205</v>
      </c>
      <c r="C9" s="1">
        <v>7571586</v>
      </c>
      <c r="D9" s="1" t="s">
        <v>15</v>
      </c>
      <c r="E9" s="1" t="s">
        <v>24</v>
      </c>
      <c r="F9" s="1" t="s">
        <v>113</v>
      </c>
      <c r="G9" s="1" t="s">
        <v>24</v>
      </c>
      <c r="H9" s="1">
        <v>4501641925</v>
      </c>
      <c r="I9" s="1" t="s">
        <v>24</v>
      </c>
      <c r="J9" s="1" t="s">
        <v>254</v>
      </c>
      <c r="K9" s="1">
        <v>36</v>
      </c>
      <c r="L9" s="1" t="s">
        <v>26</v>
      </c>
      <c r="M9" s="3">
        <v>464</v>
      </c>
      <c r="N9" s="3">
        <f t="shared" si="0"/>
        <v>16704</v>
      </c>
      <c r="P9" s="3">
        <f>Tabla1[[#This Row],[COSTO TOTAL]]</f>
        <v>16704</v>
      </c>
      <c r="V9" s="3"/>
      <c r="W9" s="1"/>
      <c r="X9" s="1"/>
      <c r="Y9" s="1"/>
      <c r="Z9" s="1"/>
      <c r="AA9" s="1"/>
      <c r="AB9" s="1"/>
      <c r="AC9" s="1"/>
      <c r="AD9" s="1"/>
      <c r="AF9" t="s">
        <v>874</v>
      </c>
      <c r="AG9" s="12">
        <f>V773</f>
        <v>338258.39999999997</v>
      </c>
    </row>
    <row r="10" spans="1:33">
      <c r="A10" s="1" t="s">
        <v>248</v>
      </c>
      <c r="B10" s="2">
        <v>43205</v>
      </c>
      <c r="C10" s="1">
        <v>7571586</v>
      </c>
      <c r="D10" s="1" t="s">
        <v>15</v>
      </c>
      <c r="E10" s="1" t="s">
        <v>24</v>
      </c>
      <c r="F10" s="1" t="s">
        <v>113</v>
      </c>
      <c r="G10" s="1" t="s">
        <v>24</v>
      </c>
      <c r="H10" s="1">
        <v>4501641925</v>
      </c>
      <c r="I10" s="1" t="s">
        <v>24</v>
      </c>
      <c r="J10" s="1" t="s">
        <v>255</v>
      </c>
      <c r="K10" s="1">
        <v>19</v>
      </c>
      <c r="L10" s="1" t="s">
        <v>26</v>
      </c>
      <c r="M10" s="3">
        <v>616</v>
      </c>
      <c r="N10" s="3">
        <f t="shared" si="0"/>
        <v>11704</v>
      </c>
      <c r="P10" s="3">
        <f>Tabla1[[#This Row],[COSTO TOTAL]]</f>
        <v>11704</v>
      </c>
      <c r="V10" s="3"/>
      <c r="W10" s="1"/>
      <c r="X10" s="1"/>
      <c r="Y10" s="1"/>
      <c r="Z10" s="1"/>
      <c r="AA10" s="1"/>
      <c r="AB10" s="1"/>
      <c r="AC10" s="1"/>
      <c r="AD10" s="1"/>
      <c r="AF10" t="s">
        <v>23</v>
      </c>
      <c r="AG10" s="12">
        <f>W773</f>
        <v>1741885.7999999998</v>
      </c>
    </row>
    <row r="11" spans="1:33">
      <c r="A11" s="1" t="s">
        <v>248</v>
      </c>
      <c r="B11" s="2">
        <v>43205</v>
      </c>
      <c r="C11" s="1">
        <v>7571586</v>
      </c>
      <c r="D11" s="1" t="s">
        <v>15</v>
      </c>
      <c r="E11" s="1" t="s">
        <v>24</v>
      </c>
      <c r="F11" s="1" t="s">
        <v>113</v>
      </c>
      <c r="G11" s="1" t="s">
        <v>24</v>
      </c>
      <c r="H11" s="1">
        <v>4501641925</v>
      </c>
      <c r="I11" s="1" t="s">
        <v>24</v>
      </c>
      <c r="J11" s="1" t="s">
        <v>256</v>
      </c>
      <c r="K11" s="1">
        <v>3</v>
      </c>
      <c r="L11" s="1" t="s">
        <v>26</v>
      </c>
      <c r="M11" s="3">
        <v>758</v>
      </c>
      <c r="N11" s="3">
        <f t="shared" si="0"/>
        <v>2274</v>
      </c>
      <c r="P11" s="3">
        <f>Tabla1[[#This Row],[COSTO TOTAL]]</f>
        <v>2274</v>
      </c>
      <c r="V11" s="3"/>
      <c r="W11" s="1"/>
      <c r="X11" s="1"/>
      <c r="Y11" s="1"/>
      <c r="Z11" s="1"/>
      <c r="AA11" s="1"/>
      <c r="AB11" s="1"/>
      <c r="AC11" s="1"/>
      <c r="AD11" s="1"/>
      <c r="AF11" t="s">
        <v>712</v>
      </c>
      <c r="AG11" s="12">
        <f>X773</f>
        <v>90313.799999999988</v>
      </c>
    </row>
    <row r="12" spans="1:33">
      <c r="A12" s="1" t="s">
        <v>248</v>
      </c>
      <c r="B12" s="2">
        <v>43205</v>
      </c>
      <c r="C12" s="1">
        <v>7571586</v>
      </c>
      <c r="D12" s="1" t="s">
        <v>15</v>
      </c>
      <c r="E12" s="1" t="s">
        <v>24</v>
      </c>
      <c r="F12" s="1" t="s">
        <v>113</v>
      </c>
      <c r="G12" s="1" t="s">
        <v>24</v>
      </c>
      <c r="H12" s="1">
        <v>4501641925</v>
      </c>
      <c r="I12" s="1" t="s">
        <v>24</v>
      </c>
      <c r="J12" s="1" t="s">
        <v>257</v>
      </c>
      <c r="K12" s="1">
        <v>4</v>
      </c>
      <c r="L12" s="1" t="s">
        <v>26</v>
      </c>
      <c r="M12" s="3">
        <v>1014</v>
      </c>
      <c r="N12" s="3">
        <f t="shared" si="0"/>
        <v>4056</v>
      </c>
      <c r="P12" s="3">
        <f>Tabla1[[#This Row],[COSTO TOTAL]]</f>
        <v>4056</v>
      </c>
      <c r="V12" s="3"/>
      <c r="W12" s="1"/>
      <c r="X12" s="1"/>
      <c r="Y12" s="1"/>
      <c r="Z12" s="1"/>
      <c r="AA12" s="1"/>
      <c r="AB12" s="1"/>
      <c r="AC12" s="1"/>
      <c r="AD12" s="1"/>
      <c r="AF12" t="s">
        <v>717</v>
      </c>
      <c r="AG12" s="12">
        <f>Y773</f>
        <v>11596</v>
      </c>
    </row>
    <row r="13" spans="1:33">
      <c r="A13" s="1" t="s">
        <v>248</v>
      </c>
      <c r="B13" s="2">
        <v>43205</v>
      </c>
      <c r="C13" s="1">
        <v>7571586</v>
      </c>
      <c r="D13" s="1" t="s">
        <v>15</v>
      </c>
      <c r="E13" s="1" t="s">
        <v>24</v>
      </c>
      <c r="F13" s="1" t="s">
        <v>113</v>
      </c>
      <c r="G13" s="1" t="s">
        <v>24</v>
      </c>
      <c r="H13" s="1">
        <v>4501641925</v>
      </c>
      <c r="I13" s="1" t="s">
        <v>24</v>
      </c>
      <c r="J13" s="1" t="s">
        <v>258</v>
      </c>
      <c r="K13" s="1">
        <v>4</v>
      </c>
      <c r="L13" s="1" t="s">
        <v>26</v>
      </c>
      <c r="M13" s="3">
        <v>1572</v>
      </c>
      <c r="N13" s="3">
        <f t="shared" si="0"/>
        <v>6288</v>
      </c>
      <c r="P13" s="3">
        <f>Tabla1[[#This Row],[COSTO TOTAL]]</f>
        <v>6288</v>
      </c>
      <c r="V13" s="3"/>
      <c r="W13" s="1"/>
      <c r="X13" s="1"/>
      <c r="Y13" s="1"/>
      <c r="Z13" s="1"/>
      <c r="AA13" s="1"/>
      <c r="AB13" s="1"/>
      <c r="AC13" s="1"/>
      <c r="AD13" s="1"/>
      <c r="AF13" t="s">
        <v>17</v>
      </c>
      <c r="AG13" s="12">
        <f>Z773</f>
        <v>898435.89999999991</v>
      </c>
    </row>
    <row r="14" spans="1:33">
      <c r="A14" s="1" t="s">
        <v>248</v>
      </c>
      <c r="B14" s="2">
        <v>43205</v>
      </c>
      <c r="C14" s="1">
        <v>7571586</v>
      </c>
      <c r="D14" s="1" t="s">
        <v>15</v>
      </c>
      <c r="E14" s="1" t="s">
        <v>24</v>
      </c>
      <c r="F14" s="1" t="s">
        <v>113</v>
      </c>
      <c r="G14" s="1" t="s">
        <v>24</v>
      </c>
      <c r="H14" s="1">
        <v>4501641925</v>
      </c>
      <c r="I14" s="1" t="s">
        <v>24</v>
      </c>
      <c r="J14" s="1" t="s">
        <v>259</v>
      </c>
      <c r="K14" s="1">
        <v>3</v>
      </c>
      <c r="L14" s="1" t="s">
        <v>26</v>
      </c>
      <c r="M14" s="3">
        <v>7200</v>
      </c>
      <c r="N14" s="3">
        <f t="shared" si="0"/>
        <v>21600</v>
      </c>
      <c r="P14" s="3">
        <f>Tabla1[[#This Row],[COSTO TOTAL]]</f>
        <v>21600</v>
      </c>
      <c r="V14" s="3"/>
      <c r="W14" s="1"/>
      <c r="X14" s="1"/>
      <c r="Y14" s="1"/>
      <c r="Z14" s="1"/>
      <c r="AA14" s="1"/>
      <c r="AB14" s="1"/>
      <c r="AC14" s="1"/>
      <c r="AD14" s="1"/>
      <c r="AF14" t="s">
        <v>16</v>
      </c>
      <c r="AG14" s="12">
        <f>AA773</f>
        <v>838410.2899999998</v>
      </c>
    </row>
    <row r="15" spans="1:33">
      <c r="A15" s="1" t="s">
        <v>248</v>
      </c>
      <c r="B15" s="2">
        <v>43205</v>
      </c>
      <c r="C15" s="1">
        <v>7571586</v>
      </c>
      <c r="D15" s="1" t="s">
        <v>15</v>
      </c>
      <c r="E15" s="1" t="s">
        <v>24</v>
      </c>
      <c r="F15" s="1" t="s">
        <v>113</v>
      </c>
      <c r="G15" s="1" t="s">
        <v>24</v>
      </c>
      <c r="H15" s="1">
        <v>4501641925</v>
      </c>
      <c r="I15" s="1" t="s">
        <v>24</v>
      </c>
      <c r="J15" s="1" t="s">
        <v>260</v>
      </c>
      <c r="K15" s="1">
        <v>3</v>
      </c>
      <c r="L15" s="1" t="s">
        <v>26</v>
      </c>
      <c r="M15" s="3">
        <v>5116</v>
      </c>
      <c r="N15" s="3">
        <f t="shared" si="0"/>
        <v>15348</v>
      </c>
      <c r="P15" s="3">
        <f>Tabla1[[#This Row],[COSTO TOTAL]]</f>
        <v>15348</v>
      </c>
      <c r="V15" s="3"/>
      <c r="W15" s="1"/>
      <c r="X15" s="1"/>
      <c r="Y15" s="1"/>
      <c r="Z15" s="1"/>
      <c r="AA15" s="1"/>
      <c r="AB15" s="1"/>
      <c r="AC15" s="1"/>
      <c r="AD15" s="1"/>
      <c r="AF15" t="s">
        <v>796</v>
      </c>
      <c r="AG15" s="12">
        <f>AB773</f>
        <v>9820</v>
      </c>
    </row>
    <row r="16" spans="1:33">
      <c r="A16" s="1" t="s">
        <v>248</v>
      </c>
      <c r="B16" s="2">
        <v>43205</v>
      </c>
      <c r="C16" s="1">
        <v>7571586</v>
      </c>
      <c r="D16" s="1" t="s">
        <v>15</v>
      </c>
      <c r="E16" s="1" t="s">
        <v>24</v>
      </c>
      <c r="F16" s="1" t="s">
        <v>113</v>
      </c>
      <c r="G16" s="1" t="s">
        <v>24</v>
      </c>
      <c r="H16" s="1">
        <v>4501641925</v>
      </c>
      <c r="I16" s="1" t="s">
        <v>24</v>
      </c>
      <c r="J16" s="1" t="s">
        <v>261</v>
      </c>
      <c r="K16" s="1">
        <v>1</v>
      </c>
      <c r="L16" s="1" t="s">
        <v>26</v>
      </c>
      <c r="M16" s="3">
        <v>6090</v>
      </c>
      <c r="N16" s="3">
        <f t="shared" si="0"/>
        <v>6090</v>
      </c>
      <c r="P16" s="3">
        <f>Tabla1[[#This Row],[COSTO TOTAL]]</f>
        <v>6090</v>
      </c>
      <c r="V16" s="3"/>
      <c r="W16" s="1"/>
      <c r="X16" s="1"/>
      <c r="Y16" s="1"/>
      <c r="Z16" s="1"/>
      <c r="AA16" s="1"/>
      <c r="AB16" s="1"/>
      <c r="AC16" s="1"/>
      <c r="AD16" s="1"/>
    </row>
    <row r="17" spans="1:30">
      <c r="A17" s="1" t="s">
        <v>248</v>
      </c>
      <c r="B17" s="2">
        <v>43205</v>
      </c>
      <c r="C17" s="1">
        <v>7571586</v>
      </c>
      <c r="D17" s="1" t="s">
        <v>15</v>
      </c>
      <c r="E17" s="1" t="s">
        <v>24</v>
      </c>
      <c r="F17" s="1" t="s">
        <v>113</v>
      </c>
      <c r="G17" s="1" t="s">
        <v>24</v>
      </c>
      <c r="H17" s="1">
        <v>4501641925</v>
      </c>
      <c r="I17" s="1" t="s">
        <v>24</v>
      </c>
      <c r="J17" s="1" t="s">
        <v>262</v>
      </c>
      <c r="K17" s="1">
        <v>2</v>
      </c>
      <c r="L17" s="1" t="s">
        <v>26</v>
      </c>
      <c r="M17" s="3">
        <v>30910</v>
      </c>
      <c r="N17" s="3">
        <f t="shared" si="0"/>
        <v>61820</v>
      </c>
      <c r="P17" s="3">
        <f>Tabla1[[#This Row],[COSTO TOTAL]]</f>
        <v>61820</v>
      </c>
      <c r="V17" s="3"/>
      <c r="W17" s="1"/>
      <c r="X17" s="1"/>
      <c r="Y17" s="1"/>
      <c r="Z17" s="1"/>
      <c r="AA17" s="1"/>
      <c r="AB17" s="1"/>
      <c r="AC17" s="1"/>
      <c r="AD17" s="1"/>
    </row>
    <row r="18" spans="1:30">
      <c r="A18" s="1" t="s">
        <v>248</v>
      </c>
      <c r="B18" s="2">
        <v>43205</v>
      </c>
      <c r="C18" s="1">
        <v>7571586</v>
      </c>
      <c r="D18" s="1" t="s">
        <v>15</v>
      </c>
      <c r="E18" s="1" t="s">
        <v>24</v>
      </c>
      <c r="F18" s="1" t="s">
        <v>113</v>
      </c>
      <c r="G18" s="1" t="s">
        <v>24</v>
      </c>
      <c r="H18" s="1">
        <v>4501641925</v>
      </c>
      <c r="I18" s="1" t="s">
        <v>24</v>
      </c>
      <c r="J18" s="1" t="s">
        <v>263</v>
      </c>
      <c r="K18" s="1">
        <v>1</v>
      </c>
      <c r="L18" s="1" t="s">
        <v>26</v>
      </c>
      <c r="M18" s="3">
        <v>7700</v>
      </c>
      <c r="N18" s="3">
        <f t="shared" si="0"/>
        <v>7700</v>
      </c>
      <c r="P18" s="3">
        <f>Tabla1[[#This Row],[COSTO TOTAL]]</f>
        <v>7700</v>
      </c>
      <c r="V18" s="3"/>
      <c r="W18" s="1"/>
      <c r="X18" s="1"/>
      <c r="Y18" s="1"/>
      <c r="Z18" s="1"/>
      <c r="AA18" s="1"/>
      <c r="AB18" s="1"/>
      <c r="AC18" s="1"/>
      <c r="AD18" s="1"/>
    </row>
    <row r="19" spans="1:30">
      <c r="A19" s="1" t="s">
        <v>248</v>
      </c>
      <c r="B19" s="2">
        <v>43205</v>
      </c>
      <c r="C19" s="1">
        <v>7571586</v>
      </c>
      <c r="D19" s="1" t="s">
        <v>15</v>
      </c>
      <c r="E19" s="1" t="s">
        <v>24</v>
      </c>
      <c r="F19" s="1" t="s">
        <v>113</v>
      </c>
      <c r="G19" s="1" t="s">
        <v>24</v>
      </c>
      <c r="H19" s="1">
        <v>4501641925</v>
      </c>
      <c r="I19" s="1" t="s">
        <v>24</v>
      </c>
      <c r="J19" s="1" t="s">
        <v>259</v>
      </c>
      <c r="K19" s="1">
        <v>3</v>
      </c>
      <c r="L19" s="1" t="s">
        <v>26</v>
      </c>
      <c r="M19" s="3">
        <v>7200</v>
      </c>
      <c r="N19" s="3">
        <f t="shared" si="0"/>
        <v>21600</v>
      </c>
      <c r="P19" s="3">
        <f>Tabla1[[#This Row],[COSTO TOTAL]]</f>
        <v>21600</v>
      </c>
      <c r="V19" s="3"/>
      <c r="W19" s="1"/>
      <c r="X19" s="1"/>
      <c r="Y19" s="1"/>
      <c r="Z19" s="1"/>
      <c r="AA19" s="1"/>
      <c r="AB19" s="1"/>
      <c r="AC19" s="1"/>
      <c r="AD19" s="1"/>
    </row>
    <row r="20" spans="1:30">
      <c r="A20" s="1" t="s">
        <v>248</v>
      </c>
      <c r="B20" s="2">
        <v>43205</v>
      </c>
      <c r="C20" s="1">
        <v>7571586</v>
      </c>
      <c r="D20" s="1" t="s">
        <v>15</v>
      </c>
      <c r="E20" s="1" t="s">
        <v>24</v>
      </c>
      <c r="F20" s="1" t="s">
        <v>113</v>
      </c>
      <c r="G20" s="1" t="s">
        <v>24</v>
      </c>
      <c r="H20" s="1">
        <v>4501641925</v>
      </c>
      <c r="I20" s="1" t="s">
        <v>24</v>
      </c>
      <c r="J20" s="1" t="s">
        <v>264</v>
      </c>
      <c r="K20" s="1">
        <v>2</v>
      </c>
      <c r="L20" s="1" t="s">
        <v>26</v>
      </c>
      <c r="M20" s="3">
        <v>7700</v>
      </c>
      <c r="N20" s="3">
        <f t="shared" si="0"/>
        <v>15400</v>
      </c>
      <c r="P20" s="3">
        <f>Tabla1[[#This Row],[COSTO TOTAL]]</f>
        <v>15400</v>
      </c>
      <c r="V20" s="3"/>
      <c r="W20" s="1"/>
      <c r="X20" s="1"/>
      <c r="Y20" s="1"/>
      <c r="Z20" s="1"/>
      <c r="AA20" s="1"/>
      <c r="AB20" s="1"/>
      <c r="AC20" s="1"/>
      <c r="AD20" s="1"/>
    </row>
    <row r="21" spans="1:30">
      <c r="A21" s="1" t="s">
        <v>248</v>
      </c>
      <c r="B21" s="2">
        <v>43205</v>
      </c>
      <c r="C21" s="1">
        <v>7571586</v>
      </c>
      <c r="D21" s="1" t="s">
        <v>15</v>
      </c>
      <c r="E21" s="1" t="s">
        <v>24</v>
      </c>
      <c r="F21" s="1" t="s">
        <v>113</v>
      </c>
      <c r="G21" s="1" t="s">
        <v>24</v>
      </c>
      <c r="H21" s="1">
        <v>4501641925</v>
      </c>
      <c r="I21" s="1" t="s">
        <v>24</v>
      </c>
      <c r="J21" s="1" t="s">
        <v>265</v>
      </c>
      <c r="K21" s="1">
        <v>9</v>
      </c>
      <c r="L21" s="1" t="s">
        <v>26</v>
      </c>
      <c r="M21" s="3">
        <v>780</v>
      </c>
      <c r="N21" s="3">
        <f t="shared" si="0"/>
        <v>7020</v>
      </c>
      <c r="P21" s="3">
        <f>Tabla1[[#This Row],[COSTO TOTAL]]</f>
        <v>7020</v>
      </c>
      <c r="V21" s="3"/>
      <c r="W21" s="1"/>
      <c r="X21" s="1"/>
      <c r="Y21" s="1"/>
      <c r="Z21" s="1"/>
      <c r="AA21" s="1"/>
      <c r="AB21" s="1"/>
      <c r="AC21" s="1"/>
      <c r="AD21" s="1"/>
    </row>
    <row r="22" spans="1:30">
      <c r="A22" s="1" t="s">
        <v>266</v>
      </c>
      <c r="B22" s="2">
        <v>43172</v>
      </c>
      <c r="C22" s="1">
        <v>7538028</v>
      </c>
      <c r="D22" s="1" t="s">
        <v>15</v>
      </c>
      <c r="E22" s="1" t="s">
        <v>267</v>
      </c>
      <c r="F22" s="1" t="s">
        <v>268</v>
      </c>
      <c r="G22" s="1" t="s">
        <v>24</v>
      </c>
      <c r="H22" s="1">
        <v>4501526737</v>
      </c>
      <c r="I22" s="1" t="s">
        <v>24</v>
      </c>
      <c r="J22" s="1" t="s">
        <v>269</v>
      </c>
      <c r="K22" s="1">
        <v>1</v>
      </c>
      <c r="L22" s="1" t="s">
        <v>26</v>
      </c>
      <c r="M22" s="3">
        <v>28080</v>
      </c>
      <c r="N22" s="3">
        <f t="shared" si="0"/>
        <v>28080</v>
      </c>
      <c r="O22" s="1" t="s">
        <v>270</v>
      </c>
      <c r="P22" s="3">
        <f>Tabla1[[#This Row],[COSTO TOTAL]]</f>
        <v>28080</v>
      </c>
      <c r="V22" s="3"/>
      <c r="W22" s="1"/>
      <c r="X22" s="1"/>
      <c r="Y22" s="1"/>
      <c r="Z22" s="1"/>
      <c r="AA22" s="1"/>
      <c r="AB22" s="1"/>
      <c r="AC22" s="1"/>
      <c r="AD22" s="1"/>
    </row>
    <row r="23" spans="1:30">
      <c r="A23" s="1" t="s">
        <v>266</v>
      </c>
      <c r="B23" s="2">
        <v>43172</v>
      </c>
      <c r="C23" s="1">
        <v>7538028</v>
      </c>
      <c r="D23" s="1" t="s">
        <v>15</v>
      </c>
      <c r="E23" s="1" t="s">
        <v>267</v>
      </c>
      <c r="F23" s="1" t="s">
        <v>268</v>
      </c>
      <c r="G23" s="1" t="s">
        <v>24</v>
      </c>
      <c r="H23" s="1">
        <v>4501526737</v>
      </c>
      <c r="I23" s="1" t="s">
        <v>24</v>
      </c>
      <c r="J23" s="1" t="s">
        <v>271</v>
      </c>
      <c r="K23" s="1">
        <v>1</v>
      </c>
      <c r="L23" s="1" t="s">
        <v>26</v>
      </c>
      <c r="M23" s="3">
        <v>26280</v>
      </c>
      <c r="N23" s="3">
        <f t="shared" si="0"/>
        <v>26280</v>
      </c>
      <c r="O23" s="1" t="s">
        <v>270</v>
      </c>
      <c r="P23" s="3">
        <f>Tabla1[[#This Row],[COSTO TOTAL]]</f>
        <v>26280</v>
      </c>
      <c r="V23" s="3"/>
      <c r="W23" s="1"/>
      <c r="X23" s="1"/>
      <c r="Y23" s="1"/>
      <c r="Z23" s="1"/>
      <c r="AA23" s="1"/>
      <c r="AB23" s="1"/>
      <c r="AC23" s="1"/>
      <c r="AD23" s="1"/>
    </row>
    <row r="24" spans="1:30">
      <c r="A24" s="1" t="s">
        <v>272</v>
      </c>
      <c r="B24" s="2" t="s">
        <v>37</v>
      </c>
      <c r="C24" s="1" t="s">
        <v>273</v>
      </c>
      <c r="D24" s="1" t="s">
        <v>15</v>
      </c>
      <c r="E24" s="1" t="s">
        <v>24</v>
      </c>
      <c r="F24" s="1" t="s">
        <v>24</v>
      </c>
      <c r="H24" s="1" t="s">
        <v>22</v>
      </c>
      <c r="I24" s="1" t="s">
        <v>24</v>
      </c>
      <c r="J24" s="1" t="s">
        <v>274</v>
      </c>
      <c r="K24" s="1">
        <v>5</v>
      </c>
      <c r="L24" s="1" t="s">
        <v>26</v>
      </c>
      <c r="N24" s="3">
        <f t="shared" si="0"/>
        <v>0</v>
      </c>
      <c r="P24" s="3">
        <f>Tabla1[[#This Row],[COSTO TOTAL]]</f>
        <v>0</v>
      </c>
      <c r="V24" s="3"/>
      <c r="W24" s="1"/>
      <c r="X24" s="1"/>
      <c r="Y24" s="1"/>
      <c r="Z24" s="1"/>
      <c r="AA24" s="1"/>
      <c r="AB24" s="1"/>
      <c r="AC24" s="1"/>
      <c r="AD24" s="1"/>
    </row>
    <row r="25" spans="1:30">
      <c r="A25" s="1" t="s">
        <v>275</v>
      </c>
      <c r="B25" s="2">
        <v>42836</v>
      </c>
      <c r="C25" s="1">
        <v>7413130</v>
      </c>
      <c r="D25" s="1" t="s">
        <v>15</v>
      </c>
      <c r="E25" s="1" t="s">
        <v>276</v>
      </c>
      <c r="F25" s="1" t="s">
        <v>277</v>
      </c>
      <c r="H25" s="1">
        <v>4501424102</v>
      </c>
      <c r="I25" s="1" t="s">
        <v>24</v>
      </c>
      <c r="J25" s="1" t="s">
        <v>278</v>
      </c>
      <c r="K25" s="1">
        <v>4</v>
      </c>
      <c r="L25" s="1" t="s">
        <v>26</v>
      </c>
      <c r="M25" s="3">
        <v>36809.599999999999</v>
      </c>
      <c r="N25" s="3">
        <f t="shared" si="0"/>
        <v>147238.39999999999</v>
      </c>
      <c r="P25" s="3">
        <f>Tabla1[[#This Row],[COSTO TOTAL]]</f>
        <v>147238.39999999999</v>
      </c>
      <c r="V25" s="3"/>
      <c r="W25" s="1"/>
      <c r="X25" s="1"/>
      <c r="Y25" s="1"/>
      <c r="Z25" s="1"/>
      <c r="AA25" s="1"/>
      <c r="AB25" s="1"/>
      <c r="AC25" s="1"/>
      <c r="AD25" s="1"/>
    </row>
    <row r="26" spans="1:30">
      <c r="A26" s="1" t="s">
        <v>279</v>
      </c>
      <c r="B26" s="2" t="s">
        <v>37</v>
      </c>
      <c r="C26" s="1">
        <v>7499127</v>
      </c>
      <c r="D26" s="1" t="s">
        <v>15</v>
      </c>
      <c r="E26" s="1" t="s">
        <v>24</v>
      </c>
      <c r="F26" s="1" t="s">
        <v>24</v>
      </c>
      <c r="H26" s="1" t="s">
        <v>22</v>
      </c>
      <c r="I26" s="1" t="s">
        <v>24</v>
      </c>
      <c r="J26" s="1" t="s">
        <v>280</v>
      </c>
      <c r="K26" s="1">
        <v>12</v>
      </c>
      <c r="L26" s="1" t="s">
        <v>26</v>
      </c>
      <c r="M26" s="3">
        <v>238.78</v>
      </c>
      <c r="N26" s="3">
        <f t="shared" si="0"/>
        <v>2865.36</v>
      </c>
      <c r="P26" s="3">
        <f>Tabla1[[#This Row],[COSTO TOTAL]]</f>
        <v>2865.36</v>
      </c>
      <c r="V26" s="3"/>
      <c r="W26" s="1"/>
      <c r="X26" s="1"/>
      <c r="Y26" s="1"/>
      <c r="Z26" s="1"/>
      <c r="AA26" s="1"/>
      <c r="AB26" s="1"/>
      <c r="AC26" s="1"/>
      <c r="AD26" s="1"/>
    </row>
    <row r="27" spans="1:30">
      <c r="A27" s="1" t="s">
        <v>279</v>
      </c>
      <c r="B27" s="2">
        <v>42783</v>
      </c>
      <c r="C27" s="1">
        <v>7386637</v>
      </c>
      <c r="D27" s="1" t="s">
        <v>15</v>
      </c>
      <c r="E27" s="1" t="s">
        <v>281</v>
      </c>
      <c r="F27" s="1" t="s">
        <v>282</v>
      </c>
      <c r="G27" s="1" t="s">
        <v>24</v>
      </c>
      <c r="H27" s="1">
        <v>4501399562</v>
      </c>
      <c r="I27" s="1" t="s">
        <v>24</v>
      </c>
      <c r="J27" s="1" t="s">
        <v>283</v>
      </c>
      <c r="K27" s="1">
        <v>1</v>
      </c>
      <c r="L27" s="1" t="s">
        <v>26</v>
      </c>
      <c r="M27" s="3">
        <v>8740</v>
      </c>
      <c r="N27" s="3">
        <f t="shared" si="0"/>
        <v>8740</v>
      </c>
      <c r="P27" s="3">
        <f>Tabla1[[#This Row],[COSTO TOTAL]]</f>
        <v>8740</v>
      </c>
      <c r="V27" s="3"/>
      <c r="W27" s="1"/>
      <c r="X27" s="1"/>
      <c r="Y27" s="1"/>
      <c r="Z27" s="1"/>
      <c r="AA27" s="1"/>
      <c r="AB27" s="1"/>
      <c r="AC27" s="1"/>
      <c r="AD27" s="1"/>
    </row>
    <row r="28" spans="1:30">
      <c r="A28" s="1" t="s">
        <v>284</v>
      </c>
      <c r="B28" s="2">
        <v>43355</v>
      </c>
      <c r="C28" s="1">
        <v>7444991</v>
      </c>
      <c r="D28" s="1" t="s">
        <v>15</v>
      </c>
      <c r="E28" s="1" t="s">
        <v>285</v>
      </c>
      <c r="F28" s="1" t="s">
        <v>286</v>
      </c>
      <c r="H28" s="1">
        <v>4501451479</v>
      </c>
      <c r="I28" s="1" t="s">
        <v>24</v>
      </c>
      <c r="J28" s="1" t="s">
        <v>287</v>
      </c>
      <c r="K28" s="1">
        <v>4</v>
      </c>
      <c r="L28" s="1" t="s">
        <v>26</v>
      </c>
      <c r="M28" s="3">
        <v>2095.14</v>
      </c>
      <c r="N28" s="3">
        <f t="shared" si="0"/>
        <v>8380.56</v>
      </c>
      <c r="P28" s="3">
        <f>Tabla1[[#This Row],[COSTO TOTAL]]</f>
        <v>8380.56</v>
      </c>
      <c r="V28" s="3"/>
      <c r="W28" s="1"/>
      <c r="X28" s="1"/>
      <c r="Y28" s="1"/>
      <c r="Z28" s="1"/>
      <c r="AA28" s="1"/>
      <c r="AB28" s="1"/>
      <c r="AC28" s="1"/>
      <c r="AD28" s="1"/>
    </row>
    <row r="29" spans="1:30">
      <c r="A29" s="1" t="s">
        <v>288</v>
      </c>
      <c r="B29" s="2">
        <v>43816</v>
      </c>
      <c r="C29" s="1" t="s">
        <v>24</v>
      </c>
      <c r="D29" s="1" t="s">
        <v>15</v>
      </c>
      <c r="E29" s="1" t="s">
        <v>24</v>
      </c>
      <c r="F29" s="1" t="s">
        <v>113</v>
      </c>
      <c r="G29" s="1" t="s">
        <v>24</v>
      </c>
      <c r="H29" s="1">
        <v>4501723712</v>
      </c>
      <c r="I29" s="1" t="s">
        <v>24</v>
      </c>
      <c r="J29" s="1" t="s">
        <v>289</v>
      </c>
      <c r="K29" s="1">
        <v>1</v>
      </c>
      <c r="L29" s="1" t="s">
        <v>26</v>
      </c>
      <c r="M29" s="3">
        <v>515300</v>
      </c>
      <c r="N29" s="3">
        <f t="shared" si="0"/>
        <v>515300</v>
      </c>
      <c r="P29" s="3">
        <f>Tabla1[[#This Row],[COSTO TOTAL]]</f>
        <v>515300</v>
      </c>
      <c r="V29" s="3"/>
      <c r="W29" s="1"/>
      <c r="X29" s="1"/>
      <c r="Y29" s="1"/>
      <c r="Z29" s="1"/>
      <c r="AA29" s="1"/>
      <c r="AB29" s="1"/>
      <c r="AC29" s="1"/>
      <c r="AD29" s="1"/>
    </row>
    <row r="30" spans="1:30">
      <c r="A30" s="1" t="s">
        <v>290</v>
      </c>
      <c r="B30" s="2" t="s">
        <v>37</v>
      </c>
      <c r="C30" s="1" t="s">
        <v>24</v>
      </c>
      <c r="D30" s="1" t="s">
        <v>15</v>
      </c>
      <c r="E30" s="1" t="s">
        <v>24</v>
      </c>
      <c r="F30" s="1" t="s">
        <v>291</v>
      </c>
      <c r="G30" s="1" t="s">
        <v>24</v>
      </c>
      <c r="H30" s="1">
        <v>4501599664</v>
      </c>
      <c r="I30" s="1" t="s">
        <v>24</v>
      </c>
      <c r="J30" s="1" t="s">
        <v>292</v>
      </c>
      <c r="K30" s="1">
        <v>7</v>
      </c>
      <c r="L30" s="1" t="s">
        <v>26</v>
      </c>
      <c r="M30" s="3">
        <v>682.5</v>
      </c>
      <c r="N30" s="3">
        <f t="shared" si="0"/>
        <v>4777.5</v>
      </c>
      <c r="P30" s="3">
        <f>Tabla1[[#This Row],[COSTO TOTAL]]</f>
        <v>4777.5</v>
      </c>
      <c r="V30" s="3"/>
      <c r="W30" s="1"/>
      <c r="X30" s="1"/>
      <c r="Y30" s="1"/>
      <c r="Z30" s="1"/>
      <c r="AA30" s="1"/>
      <c r="AB30" s="1"/>
      <c r="AC30" s="1"/>
      <c r="AD30" s="1"/>
    </row>
    <row r="31" spans="1:30">
      <c r="A31" s="1" t="s">
        <v>293</v>
      </c>
      <c r="B31" s="2">
        <v>43556</v>
      </c>
      <c r="C31" s="1">
        <v>7704170</v>
      </c>
      <c r="D31" s="1" t="s">
        <v>15</v>
      </c>
      <c r="E31" s="1" t="s">
        <v>294</v>
      </c>
      <c r="F31" s="1" t="s">
        <v>295</v>
      </c>
      <c r="G31" s="1" t="s">
        <v>24</v>
      </c>
      <c r="H31" s="1">
        <v>4501648570</v>
      </c>
      <c r="I31" s="1" t="s">
        <v>24</v>
      </c>
      <c r="J31" s="1" t="s">
        <v>292</v>
      </c>
      <c r="K31" s="1">
        <v>10</v>
      </c>
      <c r="L31" s="1" t="s">
        <v>26</v>
      </c>
      <c r="M31" s="3">
        <v>670</v>
      </c>
      <c r="N31" s="3">
        <f t="shared" si="0"/>
        <v>6700</v>
      </c>
      <c r="P31" s="3">
        <f>Tabla1[[#This Row],[COSTO TOTAL]]</f>
        <v>6700</v>
      </c>
      <c r="V31" s="3"/>
      <c r="W31" s="1"/>
      <c r="X31" s="1"/>
      <c r="Y31" s="1"/>
      <c r="Z31" s="1"/>
      <c r="AA31" s="1"/>
      <c r="AB31" s="1"/>
      <c r="AC31" s="1"/>
      <c r="AD31" s="1"/>
    </row>
    <row r="32" spans="1:30">
      <c r="A32" s="1" t="s">
        <v>296</v>
      </c>
      <c r="B32" s="2">
        <v>43748</v>
      </c>
      <c r="C32" s="1" t="s">
        <v>24</v>
      </c>
      <c r="D32" s="1" t="s">
        <v>15</v>
      </c>
      <c r="E32" s="1" t="s">
        <v>24</v>
      </c>
      <c r="F32" s="1" t="s">
        <v>297</v>
      </c>
      <c r="G32" s="1" t="s">
        <v>24</v>
      </c>
      <c r="H32" s="1" t="s">
        <v>24</v>
      </c>
      <c r="I32" s="1" t="s">
        <v>24</v>
      </c>
      <c r="J32" s="1" t="s">
        <v>298</v>
      </c>
      <c r="K32" s="1">
        <v>1</v>
      </c>
      <c r="L32" s="1" t="s">
        <v>26</v>
      </c>
      <c r="M32" s="3">
        <v>0</v>
      </c>
      <c r="N32" s="3">
        <f t="shared" si="0"/>
        <v>0</v>
      </c>
      <c r="P32" s="3">
        <f>Tabla1[[#This Row],[COSTO TOTAL]]</f>
        <v>0</v>
      </c>
      <c r="V32" s="3"/>
      <c r="W32" s="1"/>
      <c r="X32" s="1"/>
      <c r="Y32" s="1"/>
      <c r="Z32" s="1"/>
      <c r="AA32" s="1"/>
      <c r="AB32" s="1"/>
      <c r="AC32" s="1"/>
      <c r="AD32" s="1"/>
    </row>
    <row r="33" spans="1:30">
      <c r="A33" s="1" t="s">
        <v>296</v>
      </c>
      <c r="B33" s="2">
        <v>43809</v>
      </c>
      <c r="C33" s="1" t="s">
        <v>24</v>
      </c>
      <c r="D33" s="1" t="s">
        <v>15</v>
      </c>
      <c r="E33" s="1" t="s">
        <v>24</v>
      </c>
      <c r="F33" s="1" t="s">
        <v>381</v>
      </c>
      <c r="G33" s="1" t="s">
        <v>24</v>
      </c>
      <c r="H33" s="1">
        <v>4501707064</v>
      </c>
      <c r="I33" s="1" t="s">
        <v>24</v>
      </c>
      <c r="J33" s="1" t="s">
        <v>1082</v>
      </c>
      <c r="K33" s="1">
        <v>1</v>
      </c>
      <c r="L33" s="1" t="s">
        <v>26</v>
      </c>
      <c r="M33" s="3">
        <v>326382.59999999998</v>
      </c>
      <c r="N33" s="3">
        <f t="shared" si="0"/>
        <v>326382.59999999998</v>
      </c>
      <c r="P33" s="3">
        <f>Tabla1[[#This Row],[COSTO TOTAL]]</f>
        <v>326382.59999999998</v>
      </c>
      <c r="V33" s="3"/>
      <c r="W33" s="1"/>
      <c r="X33" s="1"/>
      <c r="Y33" s="1"/>
      <c r="Z33" s="1"/>
      <c r="AA33" s="1"/>
      <c r="AB33" s="1"/>
      <c r="AC33" s="1"/>
      <c r="AD33" s="1"/>
    </row>
    <row r="34" spans="1:30">
      <c r="A34" s="1" t="s">
        <v>296</v>
      </c>
      <c r="B34" s="2">
        <v>43809</v>
      </c>
      <c r="D34" s="1" t="s">
        <v>15</v>
      </c>
      <c r="E34" s="1" t="s">
        <v>24</v>
      </c>
      <c r="F34" s="1" t="s">
        <v>381</v>
      </c>
      <c r="G34" s="1" t="s">
        <v>24</v>
      </c>
      <c r="H34" s="1">
        <v>4501707064</v>
      </c>
      <c r="I34" s="1" t="s">
        <v>24</v>
      </c>
      <c r="J34" s="1" t="s">
        <v>1083</v>
      </c>
      <c r="K34" s="1">
        <v>1</v>
      </c>
      <c r="L34" s="1" t="s">
        <v>26</v>
      </c>
      <c r="M34" s="3">
        <v>82245.399999999994</v>
      </c>
      <c r="N34" s="3">
        <f t="shared" si="0"/>
        <v>82245.399999999994</v>
      </c>
      <c r="P34" s="3">
        <f>Tabla1[[#This Row],[COSTO TOTAL]]</f>
        <v>82245.399999999994</v>
      </c>
      <c r="V34" s="3"/>
      <c r="W34" s="1"/>
      <c r="X34" s="1"/>
      <c r="Y34" s="1"/>
      <c r="Z34" s="1"/>
      <c r="AA34" s="1"/>
      <c r="AB34" s="1"/>
      <c r="AC34" s="1"/>
      <c r="AD34" s="1"/>
    </row>
    <row r="35" spans="1:30">
      <c r="A35" s="1" t="s">
        <v>296</v>
      </c>
      <c r="B35" s="2">
        <v>43809</v>
      </c>
      <c r="D35" s="1" t="s">
        <v>15</v>
      </c>
      <c r="E35" s="1" t="s">
        <v>24</v>
      </c>
      <c r="F35" s="1" t="s">
        <v>381</v>
      </c>
      <c r="G35" s="1" t="s">
        <v>24</v>
      </c>
      <c r="H35" s="1">
        <v>4501707064</v>
      </c>
      <c r="I35" s="1" t="s">
        <v>24</v>
      </c>
      <c r="J35" s="1" t="s">
        <v>1084</v>
      </c>
      <c r="K35" s="1">
        <v>1</v>
      </c>
      <c r="L35" s="1" t="s">
        <v>26</v>
      </c>
      <c r="M35" s="3">
        <v>118689.8</v>
      </c>
      <c r="N35" s="3">
        <f t="shared" ref="N35:N66" si="1">M35*K35</f>
        <v>118689.8</v>
      </c>
      <c r="P35" s="3">
        <f>Tabla1[[#This Row],[COSTO TOTAL]]</f>
        <v>118689.8</v>
      </c>
      <c r="V35" s="3"/>
      <c r="W35" s="1"/>
      <c r="X35" s="1"/>
      <c r="Y35" s="1"/>
      <c r="Z35" s="1"/>
      <c r="AA35" s="1"/>
      <c r="AB35" s="1"/>
      <c r="AC35" s="1"/>
      <c r="AD35" s="1"/>
    </row>
    <row r="36" spans="1:30">
      <c r="A36" s="1" t="s">
        <v>296</v>
      </c>
      <c r="B36" s="2">
        <v>43809</v>
      </c>
      <c r="D36" s="1" t="s">
        <v>15</v>
      </c>
      <c r="E36" s="1" t="s">
        <v>24</v>
      </c>
      <c r="F36" s="1" t="s">
        <v>381</v>
      </c>
      <c r="G36" s="1" t="s">
        <v>24</v>
      </c>
      <c r="H36" s="1">
        <v>4501707064</v>
      </c>
      <c r="I36" s="1" t="s">
        <v>24</v>
      </c>
      <c r="J36" s="1" t="s">
        <v>1085</v>
      </c>
      <c r="K36" s="1">
        <v>1</v>
      </c>
      <c r="L36" s="1" t="s">
        <v>26</v>
      </c>
      <c r="M36" s="3">
        <v>118689.8</v>
      </c>
      <c r="N36" s="3">
        <f t="shared" si="1"/>
        <v>118689.8</v>
      </c>
      <c r="P36" s="3">
        <f>Tabla1[[#This Row],[COSTO TOTAL]]</f>
        <v>118689.8</v>
      </c>
      <c r="V36" s="3"/>
      <c r="W36" s="1"/>
      <c r="X36" s="1"/>
      <c r="Y36" s="1"/>
      <c r="Z36" s="1"/>
      <c r="AA36" s="1"/>
      <c r="AB36" s="1"/>
      <c r="AC36" s="1"/>
      <c r="AD36" s="1"/>
    </row>
    <row r="37" spans="1:30">
      <c r="A37" s="1" t="s">
        <v>296</v>
      </c>
      <c r="B37" s="2">
        <v>43809</v>
      </c>
      <c r="D37" s="1" t="s">
        <v>15</v>
      </c>
      <c r="E37" s="1" t="s">
        <v>24</v>
      </c>
      <c r="F37" s="1" t="s">
        <v>381</v>
      </c>
      <c r="G37" s="1" t="s">
        <v>24</v>
      </c>
      <c r="H37" s="1">
        <v>4501707064</v>
      </c>
      <c r="I37" s="1" t="s">
        <v>24</v>
      </c>
      <c r="J37" s="1" t="s">
        <v>1086</v>
      </c>
      <c r="K37" s="1">
        <v>1</v>
      </c>
      <c r="L37" s="1" t="s">
        <v>26</v>
      </c>
      <c r="M37" s="3">
        <v>34307.4</v>
      </c>
      <c r="N37" s="3">
        <f t="shared" si="1"/>
        <v>34307.4</v>
      </c>
      <c r="P37" s="3">
        <f>Tabla1[[#This Row],[COSTO TOTAL]]</f>
        <v>34307.4</v>
      </c>
      <c r="V37" s="3"/>
      <c r="W37" s="1"/>
      <c r="X37" s="1"/>
      <c r="Y37" s="1"/>
      <c r="Z37" s="1"/>
      <c r="AA37" s="1"/>
      <c r="AB37" s="1"/>
      <c r="AC37" s="1"/>
      <c r="AD37" s="1"/>
    </row>
    <row r="38" spans="1:30">
      <c r="A38" s="1" t="s">
        <v>296</v>
      </c>
      <c r="B38" s="2">
        <v>43809</v>
      </c>
      <c r="D38" s="1" t="s">
        <v>15</v>
      </c>
      <c r="E38" s="1" t="s">
        <v>24</v>
      </c>
      <c r="F38" s="1" t="s">
        <v>381</v>
      </c>
      <c r="G38" s="1" t="s">
        <v>24</v>
      </c>
      <c r="H38" s="1">
        <v>4501707064</v>
      </c>
      <c r="I38" s="1" t="s">
        <v>24</v>
      </c>
      <c r="J38" s="1" t="s">
        <v>1087</v>
      </c>
      <c r="K38" s="1">
        <v>1</v>
      </c>
      <c r="L38" s="1" t="s">
        <v>26</v>
      </c>
      <c r="M38" s="3">
        <v>34307.4</v>
      </c>
      <c r="N38" s="3">
        <f t="shared" si="1"/>
        <v>34307.4</v>
      </c>
      <c r="P38" s="3">
        <f>Tabla1[[#This Row],[COSTO TOTAL]]</f>
        <v>34307.4</v>
      </c>
      <c r="V38" s="3"/>
      <c r="W38" s="1"/>
      <c r="X38" s="1"/>
      <c r="Y38" s="1"/>
      <c r="Z38" s="1"/>
      <c r="AA38" s="1"/>
      <c r="AB38" s="1"/>
      <c r="AC38" s="1"/>
      <c r="AD38" s="1"/>
    </row>
    <row r="39" spans="1:30">
      <c r="A39" s="1" t="s">
        <v>296</v>
      </c>
      <c r="B39" s="2">
        <v>43809</v>
      </c>
      <c r="D39" s="1" t="s">
        <v>15</v>
      </c>
      <c r="E39" s="1" t="s">
        <v>24</v>
      </c>
      <c r="F39" s="1" t="s">
        <v>381</v>
      </c>
      <c r="G39" s="1" t="s">
        <v>24</v>
      </c>
      <c r="H39" s="1">
        <v>4501707064</v>
      </c>
      <c r="I39" s="1" t="s">
        <v>24</v>
      </c>
      <c r="J39" s="1" t="s">
        <v>1088</v>
      </c>
      <c r="K39" s="1">
        <v>1</v>
      </c>
      <c r="L39" s="1" t="s">
        <v>26</v>
      </c>
      <c r="M39" s="3">
        <v>147317.79999999999</v>
      </c>
      <c r="N39" s="3">
        <f t="shared" si="1"/>
        <v>147317.79999999999</v>
      </c>
      <c r="P39" s="3">
        <f>Tabla1[[#This Row],[COSTO TOTAL]]</f>
        <v>147317.79999999999</v>
      </c>
      <c r="V39" s="3"/>
      <c r="W39" s="1"/>
      <c r="X39" s="1"/>
      <c r="Y39" s="1"/>
      <c r="Z39" s="1"/>
      <c r="AA39" s="1"/>
      <c r="AB39" s="1"/>
      <c r="AC39" s="1"/>
      <c r="AD39" s="1"/>
    </row>
    <row r="40" spans="1:30">
      <c r="A40" s="1" t="s">
        <v>296</v>
      </c>
      <c r="B40" s="2">
        <v>43809</v>
      </c>
      <c r="D40" s="1" t="s">
        <v>15</v>
      </c>
      <c r="E40" s="1" t="s">
        <v>24</v>
      </c>
      <c r="F40" s="1" t="s">
        <v>381</v>
      </c>
      <c r="G40" s="1" t="s">
        <v>24</v>
      </c>
      <c r="H40" s="1">
        <v>4501707064</v>
      </c>
      <c r="I40" s="1" t="s">
        <v>24</v>
      </c>
      <c r="J40" s="1" t="s">
        <v>1089</v>
      </c>
      <c r="K40" s="1">
        <v>1</v>
      </c>
      <c r="L40" s="1" t="s">
        <v>26</v>
      </c>
      <c r="M40" s="3">
        <v>280485.40000000002</v>
      </c>
      <c r="N40" s="3">
        <f t="shared" si="1"/>
        <v>280485.40000000002</v>
      </c>
      <c r="P40" s="3">
        <f>Tabla1[[#This Row],[COSTO TOTAL]]</f>
        <v>280485.40000000002</v>
      </c>
      <c r="V40" s="3"/>
      <c r="W40" s="1"/>
      <c r="X40" s="1"/>
      <c r="Y40" s="1"/>
      <c r="Z40" s="1"/>
      <c r="AA40" s="1"/>
      <c r="AB40" s="1"/>
      <c r="AC40" s="1"/>
      <c r="AD40" s="1"/>
    </row>
    <row r="41" spans="1:30">
      <c r="A41" s="1" t="s">
        <v>296</v>
      </c>
      <c r="B41" s="2">
        <v>43809</v>
      </c>
      <c r="D41" s="1" t="s">
        <v>15</v>
      </c>
      <c r="E41" s="1" t="s">
        <v>24</v>
      </c>
      <c r="F41" s="1" t="s">
        <v>381</v>
      </c>
      <c r="G41" s="1" t="s">
        <v>24</v>
      </c>
      <c r="H41" s="1">
        <v>4501707064</v>
      </c>
      <c r="I41" s="1" t="s">
        <v>24</v>
      </c>
      <c r="J41" s="1" t="s">
        <v>1090</v>
      </c>
      <c r="K41" s="1">
        <v>1</v>
      </c>
      <c r="L41" s="1" t="s">
        <v>26</v>
      </c>
      <c r="M41" s="3">
        <v>113203</v>
      </c>
      <c r="N41" s="3">
        <f t="shared" si="1"/>
        <v>113203</v>
      </c>
      <c r="P41" s="3">
        <f>Tabla1[[#This Row],[COSTO TOTAL]]</f>
        <v>113203</v>
      </c>
      <c r="V41" s="3"/>
      <c r="W41" s="1"/>
      <c r="X41" s="1"/>
      <c r="Y41" s="1"/>
      <c r="Z41" s="1"/>
      <c r="AA41" s="1"/>
      <c r="AB41" s="1"/>
      <c r="AC41" s="1"/>
      <c r="AD41" s="1"/>
    </row>
    <row r="42" spans="1:30">
      <c r="A42" s="1" t="s">
        <v>296</v>
      </c>
      <c r="B42" s="2">
        <v>43809</v>
      </c>
      <c r="D42" s="1" t="s">
        <v>15</v>
      </c>
      <c r="E42" s="1" t="s">
        <v>24</v>
      </c>
      <c r="F42" s="1" t="s">
        <v>381</v>
      </c>
      <c r="G42" s="1" t="s">
        <v>24</v>
      </c>
      <c r="H42" s="1">
        <v>4501707064</v>
      </c>
      <c r="I42" s="1" t="s">
        <v>24</v>
      </c>
      <c r="J42" s="1" t="s">
        <v>1091</v>
      </c>
      <c r="K42" s="1">
        <v>1</v>
      </c>
      <c r="L42" s="1" t="s">
        <v>26</v>
      </c>
      <c r="M42" s="3">
        <v>117245.8</v>
      </c>
      <c r="N42" s="3">
        <f t="shared" si="1"/>
        <v>117245.8</v>
      </c>
      <c r="P42" s="3">
        <f>Tabla1[[#This Row],[COSTO TOTAL]]</f>
        <v>117245.8</v>
      </c>
      <c r="V42" s="3"/>
      <c r="W42" s="1"/>
      <c r="X42" s="1"/>
      <c r="Y42" s="1"/>
      <c r="Z42" s="1"/>
      <c r="AA42" s="1"/>
      <c r="AB42" s="1"/>
      <c r="AC42" s="1"/>
      <c r="AD42" s="1"/>
    </row>
    <row r="43" spans="1:30">
      <c r="A43" s="1" t="s">
        <v>296</v>
      </c>
      <c r="B43" s="2">
        <v>43809</v>
      </c>
      <c r="D43" s="1" t="s">
        <v>15</v>
      </c>
      <c r="E43" s="1" t="s">
        <v>24</v>
      </c>
      <c r="F43" s="1" t="s">
        <v>381</v>
      </c>
      <c r="G43" s="1" t="s">
        <v>24</v>
      </c>
      <c r="H43" s="1">
        <v>4501707064</v>
      </c>
      <c r="I43" s="1" t="s">
        <v>24</v>
      </c>
      <c r="J43" s="1" t="s">
        <v>1092</v>
      </c>
      <c r="K43" s="1">
        <v>1</v>
      </c>
      <c r="L43" s="1" t="s">
        <v>26</v>
      </c>
      <c r="M43" s="3">
        <v>171825.8</v>
      </c>
      <c r="N43" s="3">
        <f t="shared" si="1"/>
        <v>171825.8</v>
      </c>
      <c r="P43" s="3">
        <f>Tabla1[[#This Row],[COSTO TOTAL]]</f>
        <v>171825.8</v>
      </c>
      <c r="V43" s="3"/>
      <c r="W43" s="1"/>
      <c r="X43" s="1"/>
      <c r="Y43" s="1"/>
      <c r="Z43" s="1"/>
      <c r="AA43" s="1"/>
      <c r="AB43" s="1"/>
      <c r="AC43" s="1"/>
      <c r="AD43" s="1"/>
    </row>
    <row r="44" spans="1:30">
      <c r="A44" s="1" t="s">
        <v>296</v>
      </c>
      <c r="B44" s="2">
        <v>43809</v>
      </c>
      <c r="D44" s="1" t="s">
        <v>15</v>
      </c>
      <c r="E44" s="1" t="s">
        <v>24</v>
      </c>
      <c r="F44" s="1" t="s">
        <v>381</v>
      </c>
      <c r="G44" s="1" t="s">
        <v>24</v>
      </c>
      <c r="H44" s="1">
        <v>4501714344</v>
      </c>
      <c r="I44" s="1" t="s">
        <v>24</v>
      </c>
      <c r="J44" s="1" t="s">
        <v>1093</v>
      </c>
      <c r="K44" s="1">
        <v>1</v>
      </c>
      <c r="L44" s="1" t="s">
        <v>26</v>
      </c>
      <c r="M44" s="3">
        <v>85659.4</v>
      </c>
      <c r="N44" s="3">
        <f t="shared" si="1"/>
        <v>85659.4</v>
      </c>
      <c r="P44" s="3">
        <f>Tabla1[[#This Row],[COSTO TOTAL]]</f>
        <v>85659.4</v>
      </c>
      <c r="V44" s="3"/>
      <c r="W44" s="1"/>
      <c r="X44" s="1"/>
      <c r="Y44" s="1"/>
      <c r="Z44" s="1"/>
      <c r="AA44" s="1"/>
      <c r="AB44" s="1"/>
      <c r="AC44" s="1"/>
      <c r="AD44" s="1"/>
    </row>
    <row r="45" spans="1:30">
      <c r="A45" s="1" t="s">
        <v>296</v>
      </c>
      <c r="B45" s="2">
        <v>43809</v>
      </c>
      <c r="D45" s="1" t="s">
        <v>15</v>
      </c>
      <c r="E45" s="1" t="s">
        <v>24</v>
      </c>
      <c r="F45" s="1" t="s">
        <v>381</v>
      </c>
      <c r="G45" s="1" t="s">
        <v>24</v>
      </c>
      <c r="H45" s="1">
        <v>4501714344</v>
      </c>
      <c r="I45" s="1" t="s">
        <v>24</v>
      </c>
      <c r="J45" s="1" t="s">
        <v>1094</v>
      </c>
      <c r="K45" s="1">
        <v>1</v>
      </c>
      <c r="L45" s="1" t="s">
        <v>26</v>
      </c>
      <c r="M45" s="3">
        <v>98300.6</v>
      </c>
      <c r="N45" s="3">
        <f t="shared" si="1"/>
        <v>98300.6</v>
      </c>
      <c r="P45" s="3">
        <f>Tabla1[[#This Row],[COSTO TOTAL]]</f>
        <v>98300.6</v>
      </c>
      <c r="V45" s="3"/>
      <c r="W45" s="1"/>
      <c r="X45" s="1"/>
      <c r="Y45" s="1"/>
      <c r="Z45" s="1"/>
      <c r="AA45" s="1"/>
      <c r="AB45" s="1"/>
      <c r="AC45" s="1"/>
      <c r="AD45" s="1"/>
    </row>
    <row r="46" spans="1:30">
      <c r="A46" s="1" t="s">
        <v>296</v>
      </c>
      <c r="B46" s="2">
        <v>43809</v>
      </c>
      <c r="D46" s="1" t="s">
        <v>15</v>
      </c>
      <c r="E46" s="1" t="s">
        <v>24</v>
      </c>
      <c r="F46" s="1" t="s">
        <v>381</v>
      </c>
      <c r="G46" s="1" t="s">
        <v>24</v>
      </c>
      <c r="H46" s="1">
        <v>4501714344</v>
      </c>
      <c r="I46" s="1" t="s">
        <v>24</v>
      </c>
      <c r="J46" s="1" t="s">
        <v>1095</v>
      </c>
      <c r="K46" s="1">
        <v>1</v>
      </c>
      <c r="L46" s="1" t="s">
        <v>26</v>
      </c>
      <c r="M46" s="3">
        <v>117456.4</v>
      </c>
      <c r="N46" s="3">
        <f t="shared" si="1"/>
        <v>117456.4</v>
      </c>
      <c r="P46" s="3">
        <f>Tabla1[[#This Row],[COSTO TOTAL]]</f>
        <v>117456.4</v>
      </c>
      <c r="V46" s="3"/>
      <c r="W46" s="1"/>
      <c r="X46" s="1"/>
      <c r="Y46" s="1"/>
      <c r="Z46" s="1"/>
      <c r="AA46" s="1"/>
      <c r="AB46" s="1"/>
      <c r="AC46" s="1"/>
      <c r="AD46" s="1"/>
    </row>
    <row r="47" spans="1:30">
      <c r="A47" s="1" t="s">
        <v>296</v>
      </c>
      <c r="B47" s="2">
        <v>43809</v>
      </c>
      <c r="D47" s="1" t="s">
        <v>15</v>
      </c>
      <c r="E47" s="1" t="s">
        <v>24</v>
      </c>
      <c r="F47" s="1" t="s">
        <v>381</v>
      </c>
      <c r="G47" s="1" t="s">
        <v>24</v>
      </c>
      <c r="H47" s="1">
        <v>4501714344</v>
      </c>
      <c r="I47" s="1" t="s">
        <v>24</v>
      </c>
      <c r="J47" s="1" t="s">
        <v>1096</v>
      </c>
      <c r="K47" s="1">
        <v>1</v>
      </c>
      <c r="L47" s="1" t="s">
        <v>26</v>
      </c>
      <c r="M47" s="3">
        <v>47134</v>
      </c>
      <c r="N47" s="3">
        <f t="shared" si="1"/>
        <v>47134</v>
      </c>
      <c r="P47" s="3">
        <f>Tabla1[[#This Row],[COSTO TOTAL]]</f>
        <v>47134</v>
      </c>
      <c r="V47" s="3"/>
      <c r="W47" s="1"/>
      <c r="X47" s="1"/>
      <c r="Y47" s="1"/>
      <c r="Z47" s="1"/>
      <c r="AA47" s="1"/>
      <c r="AB47" s="1"/>
      <c r="AC47" s="1"/>
      <c r="AD47" s="1"/>
    </row>
    <row r="48" spans="1:30">
      <c r="A48" s="1" t="s">
        <v>296</v>
      </c>
      <c r="B48" s="2">
        <v>43809</v>
      </c>
      <c r="D48" s="1" t="s">
        <v>15</v>
      </c>
      <c r="E48" s="1" t="s">
        <v>24</v>
      </c>
      <c r="F48" s="1" t="s">
        <v>381</v>
      </c>
      <c r="G48" s="1" t="s">
        <v>24</v>
      </c>
      <c r="H48" s="1">
        <v>4501714344</v>
      </c>
      <c r="I48" s="1" t="s">
        <v>24</v>
      </c>
      <c r="J48" s="1" t="s">
        <v>1097</v>
      </c>
      <c r="K48" s="1">
        <v>1</v>
      </c>
      <c r="L48" s="1" t="s">
        <v>26</v>
      </c>
      <c r="M48" s="3">
        <v>67068</v>
      </c>
      <c r="N48" s="3">
        <f t="shared" si="1"/>
        <v>67068</v>
      </c>
      <c r="P48" s="3">
        <f>Tabla1[[#This Row],[COSTO TOTAL]]</f>
        <v>67068</v>
      </c>
      <c r="V48" s="3"/>
      <c r="W48" s="1"/>
      <c r="X48" s="1"/>
      <c r="Y48" s="1"/>
      <c r="Z48" s="1"/>
      <c r="AA48" s="1"/>
      <c r="AB48" s="1"/>
      <c r="AC48" s="1"/>
      <c r="AD48" s="1"/>
    </row>
    <row r="49" spans="1:30">
      <c r="A49" s="1" t="s">
        <v>296</v>
      </c>
      <c r="B49" s="2">
        <v>43809</v>
      </c>
      <c r="D49" s="1" t="s">
        <v>15</v>
      </c>
      <c r="E49" s="1" t="s">
        <v>24</v>
      </c>
      <c r="F49" s="1" t="s">
        <v>381</v>
      </c>
      <c r="G49" s="1" t="s">
        <v>24</v>
      </c>
      <c r="H49" s="1">
        <v>4501714344</v>
      </c>
      <c r="I49" s="1" t="s">
        <v>24</v>
      </c>
      <c r="J49" s="1" t="s">
        <v>1098</v>
      </c>
      <c r="K49" s="1">
        <v>1</v>
      </c>
      <c r="L49" s="1" t="s">
        <v>26</v>
      </c>
      <c r="M49" s="3">
        <v>163064</v>
      </c>
      <c r="N49" s="3">
        <f t="shared" si="1"/>
        <v>163064</v>
      </c>
      <c r="P49" s="3">
        <f>Tabla1[[#This Row],[COSTO TOTAL]]</f>
        <v>163064</v>
      </c>
      <c r="V49" s="3"/>
      <c r="W49" s="1"/>
      <c r="X49" s="1"/>
      <c r="Y49" s="1"/>
      <c r="Z49" s="1"/>
      <c r="AA49" s="1"/>
      <c r="AB49" s="1"/>
      <c r="AC49" s="1"/>
      <c r="AD49" s="1"/>
    </row>
    <row r="50" spans="1:30">
      <c r="A50" s="1" t="s">
        <v>296</v>
      </c>
      <c r="B50" s="2">
        <v>43809</v>
      </c>
      <c r="D50" s="1" t="s">
        <v>15</v>
      </c>
      <c r="E50" s="1" t="s">
        <v>24</v>
      </c>
      <c r="F50" s="1" t="s">
        <v>381</v>
      </c>
      <c r="G50" s="1" t="s">
        <v>24</v>
      </c>
      <c r="H50" s="1">
        <v>4501714344</v>
      </c>
      <c r="I50" s="1" t="s">
        <v>24</v>
      </c>
      <c r="J50" s="1" t="s">
        <v>1099</v>
      </c>
      <c r="K50" s="1">
        <v>1</v>
      </c>
      <c r="L50" s="1" t="s">
        <v>26</v>
      </c>
      <c r="M50" s="3">
        <v>109212.6</v>
      </c>
      <c r="N50" s="3">
        <f t="shared" si="1"/>
        <v>109212.6</v>
      </c>
      <c r="P50" s="3">
        <f>Tabla1[[#This Row],[COSTO TOTAL]]</f>
        <v>109212.6</v>
      </c>
      <c r="V50" s="3"/>
      <c r="W50" s="1"/>
      <c r="X50" s="1"/>
      <c r="Y50" s="1"/>
      <c r="Z50" s="1"/>
      <c r="AA50" s="1"/>
      <c r="AB50" s="1"/>
      <c r="AC50" s="1"/>
      <c r="AD50" s="1"/>
    </row>
    <row r="51" spans="1:30">
      <c r="A51" s="1" t="s">
        <v>296</v>
      </c>
      <c r="B51" s="2">
        <v>43809</v>
      </c>
      <c r="D51" s="1" t="s">
        <v>15</v>
      </c>
      <c r="E51" s="1" t="s">
        <v>24</v>
      </c>
      <c r="F51" s="1" t="s">
        <v>381</v>
      </c>
      <c r="G51" s="1" t="s">
        <v>24</v>
      </c>
      <c r="H51" s="1">
        <v>4501714344</v>
      </c>
      <c r="I51" s="1" t="s">
        <v>24</v>
      </c>
      <c r="J51" s="1" t="s">
        <v>1100</v>
      </c>
      <c r="K51" s="1">
        <v>1</v>
      </c>
      <c r="L51" s="1" t="s">
        <v>26</v>
      </c>
      <c r="M51" s="3">
        <v>482348.4</v>
      </c>
      <c r="N51" s="3">
        <f t="shared" si="1"/>
        <v>482348.4</v>
      </c>
      <c r="P51" s="3">
        <f>Tabla1[[#This Row],[COSTO TOTAL]]</f>
        <v>482348.4</v>
      </c>
      <c r="V51" s="3"/>
      <c r="W51" s="1"/>
      <c r="X51" s="1"/>
      <c r="Y51" s="1"/>
      <c r="Z51" s="1"/>
      <c r="AA51" s="1"/>
      <c r="AB51" s="1"/>
      <c r="AC51" s="1"/>
      <c r="AD51" s="1"/>
    </row>
    <row r="52" spans="1:30">
      <c r="A52" s="1" t="s">
        <v>296</v>
      </c>
      <c r="B52" s="2">
        <v>43809</v>
      </c>
      <c r="D52" s="1" t="s">
        <v>15</v>
      </c>
      <c r="E52" s="1" t="s">
        <v>24</v>
      </c>
      <c r="F52" s="1" t="s">
        <v>381</v>
      </c>
      <c r="G52" s="1" t="s">
        <v>24</v>
      </c>
      <c r="H52" s="1">
        <v>4501714344</v>
      </c>
      <c r="I52" s="1" t="s">
        <v>24</v>
      </c>
      <c r="J52" s="1" t="s">
        <v>1101</v>
      </c>
      <c r="K52" s="1">
        <v>1</v>
      </c>
      <c r="L52" s="1" t="s">
        <v>26</v>
      </c>
      <c r="M52" s="3">
        <v>590962.6</v>
      </c>
      <c r="N52" s="3">
        <f t="shared" si="1"/>
        <v>590962.6</v>
      </c>
      <c r="P52" s="3">
        <f>Tabla1[[#This Row],[COSTO TOTAL]]</f>
        <v>590962.6</v>
      </c>
      <c r="V52" s="3"/>
      <c r="W52" s="1"/>
      <c r="X52" s="1"/>
      <c r="Y52" s="1"/>
      <c r="Z52" s="1"/>
      <c r="AA52" s="1"/>
      <c r="AB52" s="1"/>
      <c r="AC52" s="1"/>
      <c r="AD52" s="1"/>
    </row>
    <row r="53" spans="1:30">
      <c r="A53" s="1" t="s">
        <v>299</v>
      </c>
      <c r="B53" s="2">
        <v>43420</v>
      </c>
      <c r="C53" s="1">
        <v>7644381</v>
      </c>
      <c r="D53" s="1" t="s">
        <v>15</v>
      </c>
      <c r="E53" s="1" t="s">
        <v>300</v>
      </c>
      <c r="F53" s="1" t="s">
        <v>113</v>
      </c>
      <c r="H53" s="1">
        <v>4501611233</v>
      </c>
      <c r="I53" s="1" t="s">
        <v>301</v>
      </c>
      <c r="J53" s="1" t="s">
        <v>302</v>
      </c>
      <c r="K53" s="1">
        <v>3</v>
      </c>
      <c r="L53" s="1" t="s">
        <v>26</v>
      </c>
      <c r="N53" s="3">
        <f t="shared" si="1"/>
        <v>0</v>
      </c>
      <c r="P53" s="3">
        <f>Tabla1[[#This Row],[COSTO TOTAL]]</f>
        <v>0</v>
      </c>
      <c r="V53" s="3"/>
      <c r="W53" s="1"/>
      <c r="X53" s="1"/>
      <c r="Y53" s="1"/>
      <c r="Z53" s="1"/>
      <c r="AA53" s="1"/>
      <c r="AB53" s="1"/>
      <c r="AC53" s="1"/>
      <c r="AD53" s="1"/>
    </row>
    <row r="54" spans="1:30">
      <c r="A54" s="1" t="s">
        <v>299</v>
      </c>
      <c r="B54" s="2">
        <v>43420</v>
      </c>
      <c r="C54" s="1">
        <v>7644381</v>
      </c>
      <c r="D54" s="1" t="s">
        <v>15</v>
      </c>
      <c r="E54" s="1" t="s">
        <v>300</v>
      </c>
      <c r="F54" s="1" t="s">
        <v>113</v>
      </c>
      <c r="H54" s="1">
        <v>4501611233</v>
      </c>
      <c r="I54" s="1" t="s">
        <v>301</v>
      </c>
      <c r="J54" s="1" t="s">
        <v>303</v>
      </c>
      <c r="K54" s="1">
        <v>2</v>
      </c>
      <c r="L54" s="1" t="s">
        <v>26</v>
      </c>
      <c r="M54" s="3">
        <v>8.25</v>
      </c>
      <c r="N54" s="3">
        <f t="shared" si="1"/>
        <v>16.5</v>
      </c>
      <c r="O54" s="1" t="s">
        <v>304</v>
      </c>
      <c r="P54" s="3">
        <f>Tabla1[[#This Row],[COSTO TOTAL]]</f>
        <v>16.5</v>
      </c>
      <c r="V54" s="3"/>
      <c r="W54" s="1"/>
      <c r="X54" s="1"/>
      <c r="Y54" s="1"/>
      <c r="Z54" s="1"/>
      <c r="AA54" s="1"/>
      <c r="AB54" s="1"/>
      <c r="AC54" s="1"/>
      <c r="AD54" s="1"/>
    </row>
    <row r="55" spans="1:30">
      <c r="A55" s="1" t="s">
        <v>299</v>
      </c>
      <c r="B55" s="2">
        <v>43420</v>
      </c>
      <c r="C55" s="1">
        <v>7644381</v>
      </c>
      <c r="D55" s="1" t="s">
        <v>15</v>
      </c>
      <c r="E55" s="1" t="s">
        <v>300</v>
      </c>
      <c r="F55" s="1" t="s">
        <v>113</v>
      </c>
      <c r="H55" s="1">
        <v>4501611233</v>
      </c>
      <c r="I55" s="1" t="s">
        <v>301</v>
      </c>
      <c r="J55" s="1" t="s">
        <v>305</v>
      </c>
      <c r="K55" s="1">
        <v>2</v>
      </c>
      <c r="L55" s="1" t="s">
        <v>26</v>
      </c>
      <c r="M55" s="3">
        <v>20.5</v>
      </c>
      <c r="N55" s="3">
        <f t="shared" si="1"/>
        <v>41</v>
      </c>
      <c r="P55" s="3">
        <f>Tabla1[[#This Row],[COSTO TOTAL]]</f>
        <v>41</v>
      </c>
      <c r="V55" s="3"/>
      <c r="W55" s="1"/>
      <c r="X55" s="1"/>
      <c r="Y55" s="1"/>
      <c r="Z55" s="1"/>
      <c r="AA55" s="1"/>
      <c r="AB55" s="1"/>
      <c r="AC55" s="1"/>
      <c r="AD55" s="1"/>
    </row>
    <row r="56" spans="1:30">
      <c r="A56" s="1" t="s">
        <v>299</v>
      </c>
      <c r="B56" s="2">
        <v>43420</v>
      </c>
      <c r="C56" s="1">
        <v>7644381</v>
      </c>
      <c r="D56" s="1" t="s">
        <v>15</v>
      </c>
      <c r="E56" s="1" t="s">
        <v>300</v>
      </c>
      <c r="F56" s="1" t="s">
        <v>113</v>
      </c>
      <c r="H56" s="1">
        <v>4501611233</v>
      </c>
      <c r="I56" s="1" t="s">
        <v>301</v>
      </c>
      <c r="J56" s="1" t="s">
        <v>306</v>
      </c>
      <c r="K56" s="1">
        <v>20</v>
      </c>
      <c r="L56" s="1" t="s">
        <v>26</v>
      </c>
      <c r="M56" s="3">
        <v>23.2</v>
      </c>
      <c r="N56" s="3">
        <f t="shared" si="1"/>
        <v>464</v>
      </c>
      <c r="O56" s="1" t="s">
        <v>307</v>
      </c>
      <c r="P56" s="3">
        <f>Tabla1[[#This Row],[COSTO TOTAL]]</f>
        <v>464</v>
      </c>
      <c r="V56" s="3"/>
      <c r="W56" s="1"/>
      <c r="X56" s="1"/>
      <c r="Y56" s="1"/>
      <c r="Z56" s="1"/>
      <c r="AA56" s="1"/>
      <c r="AB56" s="1"/>
      <c r="AC56" s="1"/>
      <c r="AD56" s="1"/>
    </row>
    <row r="57" spans="1:30">
      <c r="A57" s="1" t="s">
        <v>299</v>
      </c>
      <c r="B57" s="2">
        <v>43420</v>
      </c>
      <c r="C57" s="1">
        <v>7644381</v>
      </c>
      <c r="D57" s="1" t="s">
        <v>15</v>
      </c>
      <c r="E57" s="1" t="s">
        <v>300</v>
      </c>
      <c r="F57" s="1" t="s">
        <v>113</v>
      </c>
      <c r="H57" s="1">
        <v>4501611233</v>
      </c>
      <c r="I57" s="1" t="s">
        <v>301</v>
      </c>
      <c r="J57" s="1" t="s">
        <v>308</v>
      </c>
      <c r="K57" s="1">
        <v>1</v>
      </c>
      <c r="L57" s="1" t="s">
        <v>26</v>
      </c>
      <c r="M57" s="3">
        <v>30.8</v>
      </c>
      <c r="N57" s="3">
        <f t="shared" si="1"/>
        <v>30.8</v>
      </c>
      <c r="O57" s="1" t="s">
        <v>309</v>
      </c>
      <c r="P57" s="3">
        <f>Tabla1[[#This Row],[COSTO TOTAL]]</f>
        <v>30.8</v>
      </c>
      <c r="V57" s="3"/>
      <c r="W57" s="1"/>
      <c r="X57" s="1"/>
      <c r="Y57" s="1"/>
      <c r="Z57" s="1"/>
      <c r="AA57" s="1"/>
      <c r="AB57" s="1"/>
      <c r="AC57" s="1"/>
      <c r="AD57" s="1"/>
    </row>
    <row r="58" spans="1:30">
      <c r="A58" s="1" t="s">
        <v>299</v>
      </c>
      <c r="B58" s="2">
        <v>43420</v>
      </c>
      <c r="C58" s="1">
        <v>7644381</v>
      </c>
      <c r="D58" s="1" t="s">
        <v>15</v>
      </c>
      <c r="E58" s="1" t="s">
        <v>300</v>
      </c>
      <c r="F58" s="1" t="s">
        <v>113</v>
      </c>
      <c r="H58" s="1">
        <v>4501611233</v>
      </c>
      <c r="I58" s="1" t="s">
        <v>301</v>
      </c>
      <c r="J58" s="1" t="s">
        <v>310</v>
      </c>
      <c r="K58" s="1">
        <v>8</v>
      </c>
      <c r="L58" s="1" t="s">
        <v>26</v>
      </c>
      <c r="M58" s="3">
        <v>50.7</v>
      </c>
      <c r="N58" s="3">
        <f t="shared" si="1"/>
        <v>405.6</v>
      </c>
      <c r="O58" s="1" t="s">
        <v>311</v>
      </c>
      <c r="P58" s="3">
        <f>Tabla1[[#This Row],[COSTO TOTAL]]</f>
        <v>405.6</v>
      </c>
      <c r="V58" s="3"/>
      <c r="W58" s="1"/>
      <c r="X58" s="1"/>
      <c r="Y58" s="1"/>
      <c r="Z58" s="1"/>
      <c r="AA58" s="1"/>
      <c r="AB58" s="1"/>
      <c r="AC58" s="1"/>
      <c r="AD58" s="1"/>
    </row>
    <row r="59" spans="1:30">
      <c r="A59" s="1" t="s">
        <v>299</v>
      </c>
      <c r="B59" s="2">
        <v>43420</v>
      </c>
      <c r="C59" s="1">
        <v>7644381</v>
      </c>
      <c r="D59" s="1" t="s">
        <v>15</v>
      </c>
      <c r="E59" s="1" t="s">
        <v>300</v>
      </c>
      <c r="F59" s="1" t="s">
        <v>113</v>
      </c>
      <c r="H59" s="1">
        <v>4501611233</v>
      </c>
      <c r="I59" s="1" t="s">
        <v>301</v>
      </c>
      <c r="J59" s="1" t="s">
        <v>312</v>
      </c>
      <c r="K59" s="1">
        <v>18</v>
      </c>
      <c r="L59" s="1" t="s">
        <v>26</v>
      </c>
      <c r="M59" s="3">
        <v>78.599999999999994</v>
      </c>
      <c r="N59" s="3">
        <f t="shared" si="1"/>
        <v>1414.8</v>
      </c>
      <c r="O59" s="1" t="s">
        <v>313</v>
      </c>
      <c r="P59" s="3">
        <f>Tabla1[[#This Row],[COSTO TOTAL]]</f>
        <v>1414.8</v>
      </c>
      <c r="V59" s="3"/>
      <c r="W59" s="1"/>
      <c r="X59" s="1"/>
      <c r="Y59" s="1"/>
      <c r="Z59" s="1"/>
      <c r="AA59" s="1"/>
      <c r="AB59" s="1"/>
      <c r="AC59" s="1"/>
      <c r="AD59" s="1"/>
    </row>
    <row r="60" spans="1:30">
      <c r="A60" s="1" t="s">
        <v>299</v>
      </c>
      <c r="B60" s="2">
        <v>43420</v>
      </c>
      <c r="C60" s="1">
        <v>7644381</v>
      </c>
      <c r="D60" s="1" t="s">
        <v>15</v>
      </c>
      <c r="E60" s="1" t="s">
        <v>300</v>
      </c>
      <c r="F60" s="1" t="s">
        <v>113</v>
      </c>
      <c r="H60" s="1">
        <v>4501611233</v>
      </c>
      <c r="I60" s="1" t="s">
        <v>301</v>
      </c>
      <c r="J60" s="1" t="s">
        <v>314</v>
      </c>
      <c r="K60" s="1">
        <v>27</v>
      </c>
      <c r="L60" s="1" t="s">
        <v>26</v>
      </c>
      <c r="N60" s="3">
        <f t="shared" si="1"/>
        <v>0</v>
      </c>
      <c r="P60" s="3">
        <f>Tabla1[[#This Row],[COSTO TOTAL]]</f>
        <v>0</v>
      </c>
      <c r="V60" s="3"/>
      <c r="W60" s="1"/>
      <c r="X60" s="1"/>
      <c r="Y60" s="1"/>
      <c r="Z60" s="1"/>
      <c r="AA60" s="1"/>
      <c r="AB60" s="1"/>
      <c r="AC60" s="1"/>
      <c r="AD60" s="1"/>
    </row>
    <row r="61" spans="1:30">
      <c r="A61" s="1" t="s">
        <v>315</v>
      </c>
      <c r="B61" s="2">
        <v>43346</v>
      </c>
      <c r="C61" s="1" t="s">
        <v>22</v>
      </c>
      <c r="D61" s="1" t="s">
        <v>15</v>
      </c>
      <c r="E61" s="1" t="s">
        <v>316</v>
      </c>
      <c r="F61" s="1" t="s">
        <v>60</v>
      </c>
      <c r="G61" s="1" t="s">
        <v>24</v>
      </c>
      <c r="H61" s="1" t="s">
        <v>24</v>
      </c>
      <c r="I61" s="1" t="s">
        <v>24</v>
      </c>
      <c r="J61" s="1" t="s">
        <v>317</v>
      </c>
      <c r="K61" s="1">
        <v>1</v>
      </c>
      <c r="L61" s="1" t="s">
        <v>26</v>
      </c>
      <c r="N61" s="3">
        <f t="shared" si="1"/>
        <v>0</v>
      </c>
      <c r="P61" s="3">
        <f>Tabla1[[#This Row],[COSTO TOTAL]]</f>
        <v>0</v>
      </c>
      <c r="V61" s="3"/>
      <c r="W61" s="1"/>
      <c r="X61" s="1"/>
      <c r="Y61" s="1"/>
      <c r="Z61" s="1"/>
      <c r="AA61" s="1"/>
      <c r="AB61" s="1"/>
      <c r="AC61" s="1"/>
      <c r="AD61" s="1"/>
    </row>
    <row r="62" spans="1:30">
      <c r="A62" s="1" t="s">
        <v>315</v>
      </c>
      <c r="B62" s="2">
        <v>43565</v>
      </c>
      <c r="C62" s="1" t="s">
        <v>24</v>
      </c>
      <c r="D62" s="1" t="s">
        <v>15</v>
      </c>
      <c r="E62" s="1" t="s">
        <v>24</v>
      </c>
      <c r="F62" s="1" t="s">
        <v>113</v>
      </c>
      <c r="G62" s="1" t="s">
        <v>24</v>
      </c>
      <c r="H62" s="1" t="s">
        <v>24</v>
      </c>
      <c r="I62" s="1" t="s">
        <v>24</v>
      </c>
      <c r="J62" s="1" t="s">
        <v>318</v>
      </c>
      <c r="K62" s="1">
        <v>8</v>
      </c>
      <c r="L62" s="1" t="s">
        <v>26</v>
      </c>
      <c r="N62" s="3">
        <f t="shared" si="1"/>
        <v>0</v>
      </c>
      <c r="O62" s="1" t="s">
        <v>319</v>
      </c>
      <c r="P62" s="3">
        <f>Tabla1[[#This Row],[COSTO TOTAL]]</f>
        <v>0</v>
      </c>
      <c r="V62" s="3"/>
      <c r="W62" s="1"/>
      <c r="X62" s="1"/>
      <c r="Y62" s="1"/>
      <c r="Z62" s="1"/>
      <c r="AA62" s="1"/>
      <c r="AB62" s="1"/>
      <c r="AC62" s="1"/>
      <c r="AD62" s="1"/>
    </row>
    <row r="63" spans="1:30">
      <c r="A63" s="1" t="s">
        <v>315</v>
      </c>
      <c r="B63" s="2">
        <v>43565</v>
      </c>
      <c r="C63" s="1" t="s">
        <v>24</v>
      </c>
      <c r="D63" s="1" t="s">
        <v>15</v>
      </c>
      <c r="E63" s="1" t="s">
        <v>24</v>
      </c>
      <c r="F63" s="1" t="s">
        <v>113</v>
      </c>
      <c r="G63" s="1" t="s">
        <v>24</v>
      </c>
      <c r="H63" s="1" t="s">
        <v>24</v>
      </c>
      <c r="I63" s="1" t="s">
        <v>24</v>
      </c>
      <c r="J63" s="1" t="s">
        <v>320</v>
      </c>
      <c r="K63" s="1">
        <v>8</v>
      </c>
      <c r="L63" s="1" t="s">
        <v>26</v>
      </c>
      <c r="N63" s="3">
        <f t="shared" si="1"/>
        <v>0</v>
      </c>
      <c r="O63" s="1" t="s">
        <v>319</v>
      </c>
      <c r="P63" s="3">
        <f>Tabla1[[#This Row],[COSTO TOTAL]]</f>
        <v>0</v>
      </c>
      <c r="V63" s="3"/>
      <c r="W63" s="1"/>
      <c r="X63" s="1"/>
      <c r="Y63" s="1"/>
      <c r="Z63" s="1"/>
      <c r="AA63" s="1"/>
      <c r="AB63" s="1"/>
      <c r="AC63" s="1"/>
      <c r="AD63" s="1"/>
    </row>
    <row r="64" spans="1:30">
      <c r="A64" s="1" t="s">
        <v>315</v>
      </c>
      <c r="B64" s="2">
        <v>43621</v>
      </c>
      <c r="C64" s="1">
        <v>7634177</v>
      </c>
      <c r="D64" s="1" t="s">
        <v>15</v>
      </c>
      <c r="E64" s="1" t="s">
        <v>24</v>
      </c>
      <c r="F64" s="1" t="s">
        <v>113</v>
      </c>
      <c r="G64" s="1" t="s">
        <v>24</v>
      </c>
      <c r="H64" s="1">
        <v>4501672800</v>
      </c>
      <c r="I64" s="1" t="s">
        <v>24</v>
      </c>
      <c r="J64" s="1" t="s">
        <v>321</v>
      </c>
      <c r="K64" s="1">
        <v>4</v>
      </c>
      <c r="L64" s="1" t="s">
        <v>26</v>
      </c>
      <c r="N64" s="3">
        <f t="shared" si="1"/>
        <v>0</v>
      </c>
      <c r="P64" s="3">
        <f>Tabla1[[#This Row],[COSTO TOTAL]]</f>
        <v>0</v>
      </c>
      <c r="V64" s="3"/>
      <c r="W64" s="1"/>
      <c r="X64" s="1"/>
      <c r="Y64" s="1"/>
      <c r="Z64" s="1"/>
      <c r="AA64" s="1"/>
      <c r="AB64" s="1"/>
      <c r="AC64" s="1"/>
      <c r="AD64" s="1"/>
    </row>
    <row r="65" spans="1:208">
      <c r="A65" s="1" t="s">
        <v>315</v>
      </c>
      <c r="B65" s="2">
        <v>43621</v>
      </c>
      <c r="C65" s="1">
        <v>7634177</v>
      </c>
      <c r="D65" s="1" t="s">
        <v>15</v>
      </c>
      <c r="E65" s="1" t="s">
        <v>24</v>
      </c>
      <c r="F65" s="1" t="s">
        <v>113</v>
      </c>
      <c r="G65" s="1" t="s">
        <v>24</v>
      </c>
      <c r="H65" s="1">
        <v>4501672800</v>
      </c>
      <c r="I65" s="1" t="s">
        <v>24</v>
      </c>
      <c r="J65" s="1" t="s">
        <v>322</v>
      </c>
      <c r="K65" s="1">
        <v>4</v>
      </c>
      <c r="L65" s="1" t="s">
        <v>26</v>
      </c>
      <c r="M65" s="3">
        <v>165</v>
      </c>
      <c r="N65" s="3">
        <f t="shared" si="1"/>
        <v>660</v>
      </c>
      <c r="P65" s="3">
        <f>Tabla1[[#This Row],[COSTO TOTAL]]</f>
        <v>660</v>
      </c>
      <c r="V65" s="3"/>
      <c r="W65" s="1"/>
      <c r="X65" s="1"/>
      <c r="Y65" s="1"/>
      <c r="Z65" s="1"/>
      <c r="AA65" s="1"/>
      <c r="AB65" s="1"/>
      <c r="AC65" s="1"/>
      <c r="AD65" s="1"/>
    </row>
    <row r="66" spans="1:208">
      <c r="A66" s="1" t="s">
        <v>315</v>
      </c>
      <c r="B66" s="2">
        <v>43621</v>
      </c>
      <c r="C66" s="1">
        <v>7634177</v>
      </c>
      <c r="D66" s="1" t="s">
        <v>15</v>
      </c>
      <c r="E66" s="1" t="s">
        <v>24</v>
      </c>
      <c r="F66" s="1" t="s">
        <v>113</v>
      </c>
      <c r="G66" s="1" t="s">
        <v>24</v>
      </c>
      <c r="H66" s="1">
        <v>4501672800</v>
      </c>
      <c r="I66" s="1" t="s">
        <v>24</v>
      </c>
      <c r="J66" s="1" t="s">
        <v>323</v>
      </c>
      <c r="K66" s="1">
        <v>26</v>
      </c>
      <c r="L66" s="1" t="s">
        <v>26</v>
      </c>
      <c r="M66" s="3">
        <v>210</v>
      </c>
      <c r="N66" s="3">
        <f t="shared" si="1"/>
        <v>5460</v>
      </c>
      <c r="P66" s="3">
        <f>Tabla1[[#This Row],[COSTO TOTAL]]</f>
        <v>5460</v>
      </c>
      <c r="V66" s="3"/>
      <c r="W66" s="1"/>
      <c r="X66" s="1"/>
      <c r="Y66" s="1"/>
      <c r="Z66" s="1"/>
      <c r="AA66" s="1"/>
      <c r="AB66" s="1"/>
      <c r="AC66" s="1"/>
      <c r="AD66" s="1"/>
    </row>
    <row r="67" spans="1:208">
      <c r="A67" s="1" t="s">
        <v>315</v>
      </c>
      <c r="B67" s="2">
        <v>43621</v>
      </c>
      <c r="C67" s="1">
        <v>7634177</v>
      </c>
      <c r="D67" s="1" t="s">
        <v>15</v>
      </c>
      <c r="E67" s="1" t="s">
        <v>24</v>
      </c>
      <c r="F67" s="1" t="s">
        <v>113</v>
      </c>
      <c r="G67" s="1" t="s">
        <v>24</v>
      </c>
      <c r="H67" s="1">
        <v>4501672800</v>
      </c>
      <c r="I67" s="1" t="s">
        <v>24</v>
      </c>
      <c r="J67" s="1" t="s">
        <v>324</v>
      </c>
      <c r="K67" s="1">
        <v>15</v>
      </c>
      <c r="L67" s="1" t="s">
        <v>26</v>
      </c>
      <c r="M67" s="3">
        <v>276</v>
      </c>
      <c r="N67" s="3">
        <f t="shared" ref="N67:N98" si="2">M67*K67</f>
        <v>4140</v>
      </c>
      <c r="P67" s="3">
        <f>Tabla1[[#This Row],[COSTO TOTAL]]</f>
        <v>4140</v>
      </c>
      <c r="V67" s="3"/>
      <c r="W67" s="1"/>
      <c r="X67" s="1"/>
      <c r="Y67" s="1"/>
      <c r="Z67" s="1"/>
      <c r="AA67" s="1"/>
      <c r="AB67" s="1"/>
      <c r="AC67" s="1"/>
      <c r="AD67" s="1"/>
    </row>
    <row r="68" spans="1:208">
      <c r="A68" s="1" t="s">
        <v>315</v>
      </c>
      <c r="B68" s="2">
        <v>43621</v>
      </c>
      <c r="C68" s="1">
        <v>7634177</v>
      </c>
      <c r="D68" s="1" t="s">
        <v>15</v>
      </c>
      <c r="E68" s="1" t="s">
        <v>24</v>
      </c>
      <c r="F68" s="1" t="s">
        <v>113</v>
      </c>
      <c r="G68" s="1" t="s">
        <v>24</v>
      </c>
      <c r="H68" s="1">
        <v>4501672800</v>
      </c>
      <c r="I68" s="1" t="s">
        <v>24</v>
      </c>
      <c r="J68" s="1" t="s">
        <v>325</v>
      </c>
      <c r="K68" s="1">
        <v>14</v>
      </c>
      <c r="L68" s="1" t="s">
        <v>26</v>
      </c>
      <c r="M68" s="3">
        <v>464</v>
      </c>
      <c r="N68" s="3">
        <f t="shared" si="2"/>
        <v>6496</v>
      </c>
      <c r="P68" s="3">
        <f>Tabla1[[#This Row],[COSTO TOTAL]]</f>
        <v>6496</v>
      </c>
      <c r="V68" s="3"/>
      <c r="W68" s="1"/>
      <c r="X68" s="1"/>
      <c r="Y68" s="1"/>
      <c r="Z68" s="1"/>
      <c r="AA68" s="1"/>
      <c r="AB68" s="1"/>
      <c r="AC68" s="1"/>
      <c r="AD68" s="1"/>
    </row>
    <row r="69" spans="1:208">
      <c r="A69" s="1" t="s">
        <v>315</v>
      </c>
      <c r="B69" s="2">
        <v>43621</v>
      </c>
      <c r="C69" s="1">
        <v>7634177</v>
      </c>
      <c r="D69" s="1" t="s">
        <v>15</v>
      </c>
      <c r="E69" s="1" t="s">
        <v>24</v>
      </c>
      <c r="F69" s="1" t="s">
        <v>113</v>
      </c>
      <c r="G69" s="1" t="s">
        <v>24</v>
      </c>
      <c r="H69" s="1">
        <v>4501672800</v>
      </c>
      <c r="I69" s="1" t="s">
        <v>24</v>
      </c>
      <c r="J69" s="1" t="s">
        <v>326</v>
      </c>
      <c r="K69" s="1">
        <v>14</v>
      </c>
      <c r="L69" s="1" t="s">
        <v>26</v>
      </c>
      <c r="M69" s="3">
        <v>616</v>
      </c>
      <c r="N69" s="3">
        <f t="shared" si="2"/>
        <v>8624</v>
      </c>
      <c r="P69" s="3">
        <f>Tabla1[[#This Row],[COSTO TOTAL]]</f>
        <v>8624</v>
      </c>
      <c r="V69" s="3"/>
      <c r="W69" s="1"/>
      <c r="X69" s="1"/>
      <c r="Y69" s="1"/>
      <c r="Z69" s="1"/>
      <c r="AA69" s="1"/>
      <c r="AB69" s="1"/>
      <c r="AC69" s="1"/>
      <c r="AD69" s="1"/>
    </row>
    <row r="70" spans="1:208">
      <c r="A70" s="1" t="s">
        <v>315</v>
      </c>
      <c r="B70" s="2">
        <v>43621</v>
      </c>
      <c r="C70" s="1">
        <v>7634177</v>
      </c>
      <c r="D70" s="1" t="s">
        <v>15</v>
      </c>
      <c r="E70" s="1" t="s">
        <v>24</v>
      </c>
      <c r="F70" s="1" t="s">
        <v>113</v>
      </c>
      <c r="G70" s="1" t="s">
        <v>24</v>
      </c>
      <c r="H70" s="1">
        <v>4501672800</v>
      </c>
      <c r="I70" s="1" t="s">
        <v>24</v>
      </c>
      <c r="J70" s="1" t="s">
        <v>327</v>
      </c>
      <c r="K70" s="1">
        <v>2</v>
      </c>
      <c r="L70" s="1" t="s">
        <v>26</v>
      </c>
      <c r="M70" s="3">
        <v>1014</v>
      </c>
      <c r="N70" s="3">
        <f t="shared" si="2"/>
        <v>2028</v>
      </c>
      <c r="P70" s="3">
        <f>Tabla1[[#This Row],[COSTO TOTAL]]</f>
        <v>2028</v>
      </c>
      <c r="V70" s="3"/>
      <c r="W70" s="1"/>
      <c r="X70" s="1"/>
      <c r="Y70" s="1"/>
      <c r="Z70" s="1"/>
      <c r="AA70" s="1"/>
      <c r="AB70" s="1"/>
      <c r="AC70" s="1"/>
      <c r="AD70" s="1"/>
    </row>
    <row r="71" spans="1:208">
      <c r="A71" s="1" t="s">
        <v>315</v>
      </c>
      <c r="B71" s="2">
        <v>43621</v>
      </c>
      <c r="C71" s="1">
        <v>7634177</v>
      </c>
      <c r="D71" s="1" t="s">
        <v>15</v>
      </c>
      <c r="E71" s="1" t="s">
        <v>24</v>
      </c>
      <c r="F71" s="1" t="s">
        <v>113</v>
      </c>
      <c r="G71" s="1" t="s">
        <v>24</v>
      </c>
      <c r="H71" s="1">
        <v>4501672800</v>
      </c>
      <c r="I71" s="1" t="s">
        <v>24</v>
      </c>
      <c r="J71" s="1" t="s">
        <v>328</v>
      </c>
      <c r="K71" s="1">
        <v>1</v>
      </c>
      <c r="L71" s="1" t="s">
        <v>26</v>
      </c>
      <c r="M71" s="3">
        <v>1572</v>
      </c>
      <c r="N71" s="3">
        <f t="shared" si="2"/>
        <v>1572</v>
      </c>
      <c r="P71" s="3">
        <f>Tabla1[[#This Row],[COSTO TOTAL]]</f>
        <v>1572</v>
      </c>
      <c r="V71" s="3"/>
      <c r="W71" s="1"/>
      <c r="X71" s="1"/>
      <c r="Y71" s="1"/>
      <c r="Z71" s="1"/>
      <c r="AA71" s="1"/>
      <c r="AB71" s="1"/>
      <c r="AC71" s="1"/>
      <c r="AD71" s="1"/>
    </row>
    <row r="72" spans="1:208">
      <c r="A72" s="1" t="s">
        <v>315</v>
      </c>
      <c r="B72" s="2">
        <v>43621</v>
      </c>
      <c r="C72" s="1">
        <v>7634177</v>
      </c>
      <c r="D72" s="1" t="s">
        <v>15</v>
      </c>
      <c r="E72" s="1" t="s">
        <v>24</v>
      </c>
      <c r="F72" s="1" t="s">
        <v>113</v>
      </c>
      <c r="G72" s="1" t="s">
        <v>24</v>
      </c>
      <c r="H72" s="1">
        <v>4501672800</v>
      </c>
      <c r="I72" s="1" t="s">
        <v>24</v>
      </c>
      <c r="J72" s="1" t="s">
        <v>329</v>
      </c>
      <c r="K72" s="1">
        <v>1</v>
      </c>
      <c r="L72" s="1" t="s">
        <v>26</v>
      </c>
      <c r="N72" s="3">
        <f t="shared" si="2"/>
        <v>0</v>
      </c>
      <c r="P72" s="3">
        <f>Tabla1[[#This Row],[COSTO TOTAL]]</f>
        <v>0</v>
      </c>
      <c r="V72" s="3"/>
      <c r="W72" s="1"/>
      <c r="X72" s="1"/>
      <c r="Y72" s="1"/>
      <c r="Z72" s="1"/>
      <c r="AA72" s="1"/>
      <c r="AB72" s="1"/>
      <c r="AC72" s="1"/>
      <c r="AD72" s="1"/>
    </row>
    <row r="73" spans="1:208">
      <c r="A73" s="1" t="s">
        <v>330</v>
      </c>
      <c r="B73" s="2">
        <v>43420</v>
      </c>
      <c r="C73" s="1">
        <v>7644380</v>
      </c>
      <c r="D73" s="1" t="s">
        <v>15</v>
      </c>
      <c r="E73" s="1" t="s">
        <v>300</v>
      </c>
      <c r="F73" s="1" t="s">
        <v>113</v>
      </c>
      <c r="G73" s="1" t="s">
        <v>24</v>
      </c>
      <c r="H73" s="1">
        <v>4501611212</v>
      </c>
      <c r="I73" s="1" t="s">
        <v>301</v>
      </c>
      <c r="J73" s="1" t="s">
        <v>331</v>
      </c>
      <c r="K73" s="1">
        <v>2</v>
      </c>
      <c r="L73" s="1" t="s">
        <v>26</v>
      </c>
      <c r="M73" s="3">
        <v>13.8</v>
      </c>
      <c r="N73" s="3">
        <f t="shared" si="2"/>
        <v>27.6</v>
      </c>
      <c r="O73" s="1" t="s">
        <v>332</v>
      </c>
      <c r="P73" s="3">
        <f>Tabla1[[#This Row],[COSTO TOTAL]]</f>
        <v>27.6</v>
      </c>
      <c r="V73" s="3"/>
      <c r="W73" s="1"/>
      <c r="X73" s="1"/>
      <c r="Y73" s="1"/>
      <c r="Z73" s="1"/>
      <c r="AA73" s="1"/>
      <c r="AB73" s="1"/>
      <c r="AC73" s="1"/>
      <c r="AD73" s="1"/>
    </row>
    <row r="74" spans="1:208">
      <c r="A74" s="1" t="s">
        <v>330</v>
      </c>
      <c r="B74" s="2">
        <v>43420</v>
      </c>
      <c r="C74" s="1">
        <v>7644380</v>
      </c>
      <c r="D74" s="1" t="s">
        <v>15</v>
      </c>
      <c r="E74" s="1" t="s">
        <v>300</v>
      </c>
      <c r="F74" s="1" t="s">
        <v>113</v>
      </c>
      <c r="G74" s="1" t="s">
        <v>24</v>
      </c>
      <c r="H74" s="1">
        <v>4501611212</v>
      </c>
      <c r="I74" s="1" t="s">
        <v>301</v>
      </c>
      <c r="J74" s="1" t="s">
        <v>333</v>
      </c>
      <c r="K74" s="1">
        <v>95</v>
      </c>
      <c r="L74" s="1" t="s">
        <v>26</v>
      </c>
      <c r="M74" s="3">
        <v>23.2</v>
      </c>
      <c r="N74" s="3">
        <f t="shared" si="2"/>
        <v>2204</v>
      </c>
      <c r="O74" s="1" t="s">
        <v>334</v>
      </c>
      <c r="P74" s="3">
        <f>Tabla1[[#This Row],[COSTO TOTAL]]</f>
        <v>2204</v>
      </c>
      <c r="V74" s="3"/>
      <c r="W74" s="1"/>
      <c r="X74" s="1"/>
      <c r="Y74" s="1"/>
      <c r="Z74" s="1"/>
      <c r="AA74" s="1"/>
      <c r="AB74" s="1"/>
      <c r="AC74" s="1"/>
      <c r="AD74" s="1"/>
    </row>
    <row r="75" spans="1:208">
      <c r="A75" s="1" t="s">
        <v>330</v>
      </c>
      <c r="B75" s="2">
        <v>43420</v>
      </c>
      <c r="C75" s="1">
        <v>7644380</v>
      </c>
      <c r="D75" s="1" t="s">
        <v>15</v>
      </c>
      <c r="E75" s="1" t="s">
        <v>300</v>
      </c>
      <c r="F75" s="1" t="s">
        <v>113</v>
      </c>
      <c r="G75" s="1" t="s">
        <v>24</v>
      </c>
      <c r="H75" s="1">
        <v>4501611212</v>
      </c>
      <c r="I75" s="1" t="s">
        <v>301</v>
      </c>
      <c r="J75" s="1" t="s">
        <v>335</v>
      </c>
      <c r="K75" s="1">
        <v>58</v>
      </c>
      <c r="L75" s="1" t="s">
        <v>26</v>
      </c>
      <c r="M75" s="3">
        <v>30.8</v>
      </c>
      <c r="N75" s="3">
        <f t="shared" si="2"/>
        <v>1786.4</v>
      </c>
      <c r="O75" s="1" t="s">
        <v>336</v>
      </c>
      <c r="P75" s="3">
        <f>Tabla1[[#This Row],[COSTO TOTAL]]</f>
        <v>1786.4</v>
      </c>
      <c r="V75" s="3"/>
      <c r="W75" s="1"/>
      <c r="X75" s="1"/>
      <c r="Y75" s="1"/>
      <c r="Z75" s="1"/>
      <c r="AA75" s="1"/>
      <c r="AB75" s="1"/>
      <c r="AC75" s="1"/>
      <c r="AD75" s="1"/>
    </row>
    <row r="76" spans="1:208">
      <c r="A76" s="1" t="s">
        <v>330</v>
      </c>
      <c r="B76" s="2">
        <v>43420</v>
      </c>
      <c r="C76" s="1">
        <v>7644380</v>
      </c>
      <c r="D76" s="1" t="s">
        <v>15</v>
      </c>
      <c r="E76" s="1" t="s">
        <v>300</v>
      </c>
      <c r="F76" s="1" t="s">
        <v>113</v>
      </c>
      <c r="G76" s="1" t="s">
        <v>24</v>
      </c>
      <c r="H76" s="1">
        <v>4501611212</v>
      </c>
      <c r="I76" s="1" t="s">
        <v>301</v>
      </c>
      <c r="J76" s="1" t="s">
        <v>337</v>
      </c>
      <c r="K76" s="1">
        <v>41</v>
      </c>
      <c r="L76" s="1" t="s">
        <v>26</v>
      </c>
      <c r="M76" s="3">
        <v>50.7</v>
      </c>
      <c r="N76" s="3">
        <f t="shared" si="2"/>
        <v>2078.7000000000003</v>
      </c>
      <c r="O76" s="1" t="s">
        <v>338</v>
      </c>
      <c r="P76" s="3">
        <f>Tabla1[[#This Row],[COSTO TOTAL]]</f>
        <v>2078.7000000000003</v>
      </c>
      <c r="V76" s="3"/>
      <c r="W76" s="1"/>
      <c r="X76" s="1"/>
      <c r="Y76" s="1"/>
      <c r="Z76" s="1"/>
      <c r="AA76" s="1"/>
      <c r="AB76" s="1"/>
      <c r="AC76" s="1"/>
      <c r="AD76" s="1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5"/>
      <c r="FN76" s="25"/>
      <c r="FO76" s="25"/>
      <c r="FP76" s="25"/>
      <c r="FQ76" s="25"/>
      <c r="FR76" s="25"/>
      <c r="FS76" s="25"/>
      <c r="FT76" s="25"/>
      <c r="FU76" s="25"/>
      <c r="FV76" s="25"/>
      <c r="FW76" s="25"/>
      <c r="FX76" s="25"/>
      <c r="FY76" s="25"/>
      <c r="FZ76" s="25"/>
      <c r="GA76" s="25"/>
      <c r="GB76" s="25"/>
      <c r="GC76" s="25"/>
      <c r="GD76" s="25"/>
      <c r="GE76" s="25"/>
      <c r="GF76" s="25"/>
      <c r="GG76" s="25"/>
      <c r="GH76" s="25"/>
      <c r="GI76" s="25"/>
      <c r="GJ76" s="25"/>
      <c r="GK76" s="25"/>
      <c r="GL76" s="25"/>
      <c r="GM76" s="25"/>
      <c r="GN76" s="25"/>
      <c r="GO76" s="25"/>
      <c r="GP76" s="25"/>
      <c r="GQ76" s="25"/>
      <c r="GR76" s="25"/>
      <c r="GS76" s="25"/>
      <c r="GT76" s="25"/>
      <c r="GU76" s="25"/>
      <c r="GV76" s="25"/>
      <c r="GW76" s="25"/>
      <c r="GX76" s="25"/>
      <c r="GY76" s="25"/>
      <c r="GZ76" s="25"/>
    </row>
    <row r="77" spans="1:208">
      <c r="A77" s="1" t="s">
        <v>330</v>
      </c>
      <c r="B77" s="2">
        <v>43420</v>
      </c>
      <c r="C77" s="1">
        <v>7644380</v>
      </c>
      <c r="D77" s="1" t="s">
        <v>15</v>
      </c>
      <c r="E77" s="1" t="s">
        <v>300</v>
      </c>
      <c r="F77" s="1" t="s">
        <v>113</v>
      </c>
      <c r="G77" s="1" t="s">
        <v>24</v>
      </c>
      <c r="H77" s="1">
        <v>4501611212</v>
      </c>
      <c r="I77" s="1" t="s">
        <v>301</v>
      </c>
      <c r="J77" s="1" t="s">
        <v>339</v>
      </c>
      <c r="K77" s="1">
        <v>10</v>
      </c>
      <c r="L77" s="1" t="s">
        <v>26</v>
      </c>
      <c r="M77" s="3">
        <v>78.599999999999994</v>
      </c>
      <c r="N77" s="3">
        <f t="shared" si="2"/>
        <v>786</v>
      </c>
      <c r="O77" s="1" t="s">
        <v>340</v>
      </c>
      <c r="P77" s="3">
        <f>Tabla1[[#This Row],[COSTO TOTAL]]</f>
        <v>786</v>
      </c>
      <c r="V77" s="3"/>
      <c r="W77" s="1"/>
      <c r="X77" s="1"/>
      <c r="Y77" s="1"/>
      <c r="Z77" s="1"/>
      <c r="AA77" s="1"/>
      <c r="AB77" s="1"/>
      <c r="AC77" s="1"/>
      <c r="AD77" s="1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5"/>
      <c r="FN77" s="25"/>
      <c r="FO77" s="25"/>
      <c r="FP77" s="25"/>
      <c r="FQ77" s="25"/>
      <c r="FR77" s="25"/>
      <c r="FS77" s="25"/>
      <c r="FT77" s="25"/>
      <c r="FU77" s="25"/>
      <c r="FV77" s="25"/>
      <c r="FW77" s="25"/>
      <c r="FX77" s="25"/>
      <c r="FY77" s="25"/>
      <c r="FZ77" s="25"/>
      <c r="GA77" s="25"/>
      <c r="GB77" s="25"/>
      <c r="GC77" s="25"/>
      <c r="GD77" s="25"/>
      <c r="GE77" s="25"/>
      <c r="GF77" s="25"/>
      <c r="GG77" s="25"/>
      <c r="GH77" s="25"/>
      <c r="GI77" s="25"/>
      <c r="GJ77" s="25"/>
      <c r="GK77" s="25"/>
      <c r="GL77" s="25"/>
      <c r="GM77" s="25"/>
      <c r="GN77" s="25"/>
      <c r="GO77" s="25"/>
      <c r="GP77" s="25"/>
      <c r="GQ77" s="25"/>
      <c r="GR77" s="25"/>
      <c r="GS77" s="25"/>
      <c r="GT77" s="25"/>
      <c r="GU77" s="25"/>
      <c r="GV77" s="25"/>
      <c r="GW77" s="25"/>
      <c r="GX77" s="25"/>
      <c r="GY77" s="25"/>
      <c r="GZ77" s="25"/>
    </row>
    <row r="78" spans="1:208">
      <c r="A78" s="1" t="s">
        <v>330</v>
      </c>
      <c r="B78" s="2">
        <v>43420</v>
      </c>
      <c r="C78" s="1">
        <v>7644380</v>
      </c>
      <c r="D78" s="1" t="s">
        <v>15</v>
      </c>
      <c r="E78" s="1" t="s">
        <v>300</v>
      </c>
      <c r="F78" s="1" t="s">
        <v>113</v>
      </c>
      <c r="G78" s="1" t="s">
        <v>24</v>
      </c>
      <c r="H78" s="1">
        <v>4501611212</v>
      </c>
      <c r="I78" s="1" t="s">
        <v>301</v>
      </c>
      <c r="J78" s="1" t="s">
        <v>341</v>
      </c>
      <c r="K78" s="1">
        <v>24</v>
      </c>
      <c r="L78" s="1" t="s">
        <v>26</v>
      </c>
      <c r="N78" s="3">
        <f t="shared" si="2"/>
        <v>0</v>
      </c>
      <c r="O78" s="1" t="s">
        <v>342</v>
      </c>
      <c r="P78" s="3">
        <f>Tabla1[[#This Row],[COSTO TOTAL]]</f>
        <v>0</v>
      </c>
      <c r="V78" s="3"/>
      <c r="W78" s="1"/>
      <c r="X78" s="1"/>
      <c r="Y78" s="1"/>
      <c r="Z78" s="1"/>
      <c r="AA78" s="1"/>
      <c r="AB78" s="1"/>
      <c r="AC78" s="1"/>
      <c r="AD78" s="1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/>
      <c r="FN78" s="25"/>
      <c r="FO78" s="25"/>
      <c r="FP78" s="25"/>
      <c r="FQ78" s="25"/>
      <c r="FR78" s="25"/>
      <c r="FS78" s="25"/>
      <c r="FT78" s="25"/>
      <c r="FU78" s="25"/>
      <c r="FV78" s="25"/>
      <c r="FW78" s="25"/>
      <c r="FX78" s="25"/>
      <c r="FY78" s="25"/>
      <c r="FZ78" s="25"/>
      <c r="GA78" s="25"/>
      <c r="GB78" s="25"/>
      <c r="GC78" s="25"/>
      <c r="GD78" s="25"/>
      <c r="GE78" s="25"/>
      <c r="GF78" s="25"/>
      <c r="GG78" s="25"/>
      <c r="GH78" s="25"/>
      <c r="GI78" s="25"/>
      <c r="GJ78" s="25"/>
      <c r="GK78" s="25"/>
      <c r="GL78" s="25"/>
      <c r="GM78" s="25"/>
      <c r="GN78" s="25"/>
      <c r="GO78" s="25"/>
      <c r="GP78" s="25"/>
      <c r="GQ78" s="25"/>
      <c r="GR78" s="25"/>
      <c r="GS78" s="25"/>
      <c r="GT78" s="25"/>
      <c r="GU78" s="25"/>
      <c r="GV78" s="25"/>
      <c r="GW78" s="25"/>
      <c r="GX78" s="25"/>
      <c r="GY78" s="25"/>
      <c r="GZ78" s="25"/>
    </row>
    <row r="79" spans="1:208">
      <c r="A79" s="1" t="s">
        <v>330</v>
      </c>
      <c r="B79" s="2" t="s">
        <v>37</v>
      </c>
      <c r="C79" s="1">
        <v>7713442</v>
      </c>
      <c r="D79" s="1" t="s">
        <v>15</v>
      </c>
      <c r="E79" s="1" t="s">
        <v>24</v>
      </c>
      <c r="F79" s="1" t="s">
        <v>113</v>
      </c>
      <c r="G79" s="1" t="s">
        <v>24</v>
      </c>
      <c r="H79" s="1">
        <v>4501656736</v>
      </c>
      <c r="I79" s="1" t="s">
        <v>24</v>
      </c>
      <c r="J79" s="1" t="s">
        <v>321</v>
      </c>
      <c r="K79" s="1">
        <v>10</v>
      </c>
      <c r="L79" s="1" t="s">
        <v>26</v>
      </c>
      <c r="N79" s="3">
        <f t="shared" si="2"/>
        <v>0</v>
      </c>
      <c r="P79" s="3">
        <f>Tabla1[[#This Row],[COSTO TOTAL]]</f>
        <v>0</v>
      </c>
      <c r="V79" s="3"/>
      <c r="W79" s="1"/>
      <c r="X79" s="1"/>
      <c r="Y79" s="1"/>
      <c r="Z79" s="1"/>
      <c r="AA79" s="1"/>
      <c r="AB79" s="1"/>
      <c r="AC79" s="1"/>
      <c r="AD79" s="1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5"/>
      <c r="FN79" s="25"/>
      <c r="FO79" s="25"/>
      <c r="FP79" s="25"/>
      <c r="FQ79" s="25"/>
      <c r="FR79" s="25"/>
      <c r="FS79" s="25"/>
      <c r="FT79" s="25"/>
      <c r="FU79" s="25"/>
      <c r="FV79" s="25"/>
      <c r="FW79" s="25"/>
      <c r="FX79" s="25"/>
      <c r="FY79" s="25"/>
      <c r="FZ79" s="25"/>
      <c r="GA79" s="25"/>
      <c r="GB79" s="25"/>
      <c r="GC79" s="25"/>
      <c r="GD79" s="25"/>
      <c r="GE79" s="25"/>
      <c r="GF79" s="25"/>
      <c r="GG79" s="25"/>
      <c r="GH79" s="25"/>
      <c r="GI79" s="25"/>
      <c r="GJ79" s="25"/>
      <c r="GK79" s="25"/>
      <c r="GL79" s="25"/>
      <c r="GM79" s="25"/>
      <c r="GN79" s="25"/>
      <c r="GO79" s="25"/>
      <c r="GP79" s="25"/>
      <c r="GQ79" s="25"/>
      <c r="GR79" s="25"/>
      <c r="GS79" s="25"/>
      <c r="GT79" s="25"/>
      <c r="GU79" s="25"/>
      <c r="GV79" s="25"/>
      <c r="GW79" s="25"/>
      <c r="GX79" s="25"/>
      <c r="GY79" s="25"/>
      <c r="GZ79" s="25"/>
    </row>
    <row r="80" spans="1:208">
      <c r="A80" s="1" t="s">
        <v>330</v>
      </c>
      <c r="B80" s="2" t="s">
        <v>37</v>
      </c>
      <c r="C80" s="1">
        <v>7713442</v>
      </c>
      <c r="D80" s="1" t="s">
        <v>15</v>
      </c>
      <c r="E80" s="1" t="s">
        <v>24</v>
      </c>
      <c r="F80" s="1" t="s">
        <v>113</v>
      </c>
      <c r="G80" s="1" t="s">
        <v>24</v>
      </c>
      <c r="H80" s="1">
        <v>4501656736</v>
      </c>
      <c r="I80" s="1" t="s">
        <v>24</v>
      </c>
      <c r="J80" s="1" t="s">
        <v>343</v>
      </c>
      <c r="K80" s="1">
        <v>15</v>
      </c>
      <c r="L80" s="1" t="s">
        <v>26</v>
      </c>
      <c r="N80" s="3">
        <f t="shared" si="2"/>
        <v>0</v>
      </c>
      <c r="P80" s="3">
        <f>Tabla1[[#This Row],[COSTO TOTAL]]</f>
        <v>0</v>
      </c>
      <c r="V80" s="3"/>
      <c r="W80" s="1"/>
      <c r="X80" s="1"/>
      <c r="Y80" s="1"/>
      <c r="Z80" s="1"/>
      <c r="AA80" s="1"/>
      <c r="AB80" s="1"/>
      <c r="AC80" s="1"/>
      <c r="AD80" s="1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5"/>
      <c r="FN80" s="25"/>
      <c r="FO80" s="25"/>
      <c r="FP80" s="25"/>
      <c r="FQ80" s="25"/>
      <c r="FR80" s="25"/>
      <c r="FS80" s="25"/>
      <c r="FT80" s="25"/>
      <c r="FU80" s="25"/>
      <c r="FV80" s="25"/>
      <c r="FW80" s="25"/>
      <c r="FX80" s="25"/>
      <c r="FY80" s="25"/>
      <c r="FZ80" s="25"/>
      <c r="GA80" s="25"/>
      <c r="GB80" s="25"/>
      <c r="GC80" s="25"/>
      <c r="GD80" s="25"/>
      <c r="GE80" s="25"/>
      <c r="GF80" s="25"/>
      <c r="GG80" s="25"/>
      <c r="GH80" s="25"/>
      <c r="GI80" s="25"/>
      <c r="GJ80" s="25"/>
      <c r="GK80" s="25"/>
      <c r="GL80" s="25"/>
      <c r="GM80" s="25"/>
      <c r="GN80" s="25"/>
      <c r="GO80" s="25"/>
      <c r="GP80" s="25"/>
      <c r="GQ80" s="25"/>
      <c r="GR80" s="25"/>
      <c r="GS80" s="25"/>
      <c r="GT80" s="25"/>
      <c r="GU80" s="25"/>
      <c r="GV80" s="25"/>
      <c r="GW80" s="25"/>
      <c r="GX80" s="25"/>
      <c r="GY80" s="25"/>
      <c r="GZ80" s="25"/>
    </row>
    <row r="81" spans="1:208">
      <c r="A81" s="1" t="s">
        <v>330</v>
      </c>
      <c r="B81" s="2" t="s">
        <v>37</v>
      </c>
      <c r="C81" s="1">
        <v>7713442</v>
      </c>
      <c r="D81" s="1" t="s">
        <v>15</v>
      </c>
      <c r="E81" s="1" t="s">
        <v>24</v>
      </c>
      <c r="F81" s="1" t="s">
        <v>113</v>
      </c>
      <c r="G81" s="1" t="s">
        <v>24</v>
      </c>
      <c r="H81" s="1">
        <v>4501656736</v>
      </c>
      <c r="I81" s="1" t="s">
        <v>24</v>
      </c>
      <c r="J81" s="1" t="s">
        <v>322</v>
      </c>
      <c r="K81" s="1">
        <v>24</v>
      </c>
      <c r="L81" s="1" t="s">
        <v>26</v>
      </c>
      <c r="N81" s="3">
        <f t="shared" si="2"/>
        <v>0</v>
      </c>
      <c r="P81" s="3">
        <f>Tabla1[[#This Row],[COSTO TOTAL]]</f>
        <v>0</v>
      </c>
      <c r="V81" s="3"/>
      <c r="W81" s="1"/>
      <c r="X81" s="1"/>
      <c r="Y81" s="1"/>
      <c r="Z81" s="1"/>
      <c r="AA81" s="1"/>
      <c r="AB81" s="1"/>
      <c r="AC81" s="1"/>
      <c r="AD81" s="1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5"/>
      <c r="FN81" s="25"/>
      <c r="FO81" s="25"/>
      <c r="FP81" s="25"/>
      <c r="FQ81" s="25"/>
      <c r="FR81" s="25"/>
      <c r="FS81" s="25"/>
      <c r="FT81" s="25"/>
      <c r="FU81" s="25"/>
      <c r="FV81" s="25"/>
      <c r="FW81" s="25"/>
      <c r="FX81" s="25"/>
      <c r="FY81" s="25"/>
      <c r="FZ81" s="25"/>
      <c r="GA81" s="25"/>
      <c r="GB81" s="25"/>
      <c r="GC81" s="25"/>
      <c r="GD81" s="25"/>
      <c r="GE81" s="25"/>
      <c r="GF81" s="25"/>
      <c r="GG81" s="25"/>
      <c r="GH81" s="25"/>
      <c r="GI81" s="25"/>
      <c r="GJ81" s="25"/>
      <c r="GK81" s="25"/>
      <c r="GL81" s="25"/>
      <c r="GM81" s="25"/>
      <c r="GN81" s="25"/>
      <c r="GO81" s="25"/>
      <c r="GP81" s="25"/>
      <c r="GQ81" s="25"/>
      <c r="GR81" s="25"/>
      <c r="GS81" s="25"/>
      <c r="GT81" s="25"/>
      <c r="GU81" s="25"/>
      <c r="GV81" s="25"/>
      <c r="GW81" s="25"/>
      <c r="GX81" s="25"/>
      <c r="GY81" s="25"/>
      <c r="GZ81" s="25"/>
    </row>
    <row r="82" spans="1:208">
      <c r="A82" s="1" t="s">
        <v>330</v>
      </c>
      <c r="B82" s="2" t="s">
        <v>37</v>
      </c>
      <c r="C82" s="1">
        <v>7713442</v>
      </c>
      <c r="D82" s="1" t="s">
        <v>15</v>
      </c>
      <c r="E82" s="1" t="s">
        <v>24</v>
      </c>
      <c r="F82" s="1" t="s">
        <v>113</v>
      </c>
      <c r="G82" s="1" t="s">
        <v>24</v>
      </c>
      <c r="H82" s="1">
        <v>4501656736</v>
      </c>
      <c r="I82" s="1" t="s">
        <v>24</v>
      </c>
      <c r="J82" s="1" t="s">
        <v>324</v>
      </c>
      <c r="K82" s="1">
        <v>125</v>
      </c>
      <c r="L82" s="1" t="s">
        <v>26</v>
      </c>
      <c r="N82" s="3">
        <f t="shared" si="2"/>
        <v>0</v>
      </c>
      <c r="P82" s="3">
        <f>Tabla1[[#This Row],[COSTO TOTAL]]</f>
        <v>0</v>
      </c>
      <c r="V82" s="3"/>
      <c r="W82" s="1"/>
      <c r="X82" s="1"/>
      <c r="Y82" s="1"/>
      <c r="Z82" s="1"/>
      <c r="AA82" s="1"/>
      <c r="AB82" s="1"/>
      <c r="AC82" s="1"/>
      <c r="AD82" s="1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5"/>
      <c r="FN82" s="25"/>
      <c r="FO82" s="25"/>
      <c r="FP82" s="25"/>
      <c r="FQ82" s="25"/>
      <c r="FR82" s="25"/>
      <c r="FS82" s="25"/>
      <c r="FT82" s="25"/>
      <c r="FU82" s="25"/>
      <c r="FV82" s="25"/>
      <c r="FW82" s="25"/>
      <c r="FX82" s="25"/>
      <c r="FY82" s="25"/>
      <c r="FZ82" s="25"/>
      <c r="GA82" s="25"/>
      <c r="GB82" s="25"/>
      <c r="GC82" s="25"/>
      <c r="GD82" s="25"/>
      <c r="GE82" s="25"/>
      <c r="GF82" s="25"/>
      <c r="GG82" s="25"/>
      <c r="GH82" s="25"/>
      <c r="GI82" s="25"/>
      <c r="GJ82" s="25"/>
      <c r="GK82" s="25"/>
      <c r="GL82" s="25"/>
      <c r="GM82" s="25"/>
      <c r="GN82" s="25"/>
      <c r="GO82" s="25"/>
      <c r="GP82" s="25"/>
      <c r="GQ82" s="25"/>
      <c r="GR82" s="25"/>
      <c r="GS82" s="25"/>
      <c r="GT82" s="25"/>
      <c r="GU82" s="25"/>
      <c r="GV82" s="25"/>
      <c r="GW82" s="25"/>
      <c r="GX82" s="25"/>
      <c r="GY82" s="25"/>
      <c r="GZ82" s="25"/>
    </row>
    <row r="83" spans="1:208">
      <c r="A83" s="1" t="s">
        <v>330</v>
      </c>
      <c r="B83" s="2" t="s">
        <v>37</v>
      </c>
      <c r="C83" s="1">
        <v>7713442</v>
      </c>
      <c r="D83" s="1" t="s">
        <v>15</v>
      </c>
      <c r="E83" s="1" t="s">
        <v>24</v>
      </c>
      <c r="F83" s="1" t="s">
        <v>113</v>
      </c>
      <c r="G83" s="1" t="s">
        <v>24</v>
      </c>
      <c r="H83" s="1">
        <v>4501656736</v>
      </c>
      <c r="I83" s="1" t="s">
        <v>24</v>
      </c>
      <c r="J83" s="1" t="s">
        <v>344</v>
      </c>
      <c r="K83" s="1">
        <v>30</v>
      </c>
      <c r="L83" s="1" t="s">
        <v>26</v>
      </c>
      <c r="N83" s="3">
        <f t="shared" si="2"/>
        <v>0</v>
      </c>
      <c r="P83" s="3">
        <f>Tabla1[[#This Row],[COSTO TOTAL]]</f>
        <v>0</v>
      </c>
      <c r="V83" s="3"/>
      <c r="W83" s="1"/>
      <c r="X83" s="1"/>
      <c r="Y83" s="1"/>
      <c r="Z83" s="1"/>
      <c r="AA83" s="1"/>
      <c r="AB83" s="1"/>
      <c r="AC83" s="1"/>
      <c r="AD83" s="1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  <c r="FN83" s="25"/>
      <c r="FO83" s="25"/>
      <c r="FP83" s="25"/>
      <c r="FQ83" s="25"/>
      <c r="FR83" s="25"/>
      <c r="FS83" s="25"/>
      <c r="FT83" s="25"/>
      <c r="FU83" s="25"/>
      <c r="FV83" s="25"/>
      <c r="FW83" s="25"/>
      <c r="FX83" s="25"/>
      <c r="FY83" s="25"/>
      <c r="FZ83" s="25"/>
      <c r="GA83" s="25"/>
      <c r="GB83" s="25"/>
      <c r="GC83" s="25"/>
      <c r="GD83" s="25"/>
      <c r="GE83" s="25"/>
      <c r="GF83" s="25"/>
      <c r="GG83" s="25"/>
      <c r="GH83" s="25"/>
      <c r="GI83" s="25"/>
      <c r="GJ83" s="25"/>
      <c r="GK83" s="25"/>
      <c r="GL83" s="25"/>
      <c r="GM83" s="25"/>
      <c r="GN83" s="25"/>
      <c r="GO83" s="25"/>
      <c r="GP83" s="25"/>
      <c r="GQ83" s="25"/>
      <c r="GR83" s="25"/>
      <c r="GS83" s="25"/>
      <c r="GT83" s="25"/>
      <c r="GU83" s="25"/>
      <c r="GV83" s="25"/>
      <c r="GW83" s="25"/>
      <c r="GX83" s="25"/>
      <c r="GY83" s="25"/>
      <c r="GZ83" s="25"/>
    </row>
    <row r="84" spans="1:208">
      <c r="A84" s="1" t="s">
        <v>330</v>
      </c>
      <c r="B84" s="2" t="s">
        <v>37</v>
      </c>
      <c r="C84" s="1">
        <v>7713442</v>
      </c>
      <c r="D84" s="1" t="s">
        <v>15</v>
      </c>
      <c r="E84" s="1" t="s">
        <v>24</v>
      </c>
      <c r="F84" s="1" t="s">
        <v>113</v>
      </c>
      <c r="G84" s="1" t="s">
        <v>24</v>
      </c>
      <c r="H84" s="1">
        <v>4501656736</v>
      </c>
      <c r="I84" s="1" t="s">
        <v>24</v>
      </c>
      <c r="J84" s="1" t="s">
        <v>325</v>
      </c>
      <c r="K84" s="1">
        <v>203</v>
      </c>
      <c r="L84" s="1" t="s">
        <v>26</v>
      </c>
      <c r="N84" s="3">
        <f t="shared" si="2"/>
        <v>0</v>
      </c>
      <c r="P84" s="3">
        <f>Tabla1[[#This Row],[COSTO TOTAL]]</f>
        <v>0</v>
      </c>
      <c r="V84" s="3"/>
      <c r="W84" s="1"/>
      <c r="X84" s="1"/>
      <c r="Y84" s="1"/>
      <c r="Z84" s="1"/>
      <c r="AA84" s="1"/>
      <c r="AB84" s="1"/>
      <c r="AC84" s="1"/>
      <c r="AD84" s="1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  <c r="FN84" s="25"/>
      <c r="FO84" s="25"/>
      <c r="FP84" s="25"/>
      <c r="FQ84" s="25"/>
      <c r="FR84" s="25"/>
      <c r="FS84" s="25"/>
      <c r="FT84" s="25"/>
      <c r="FU84" s="25"/>
      <c r="FV84" s="25"/>
      <c r="FW84" s="25"/>
      <c r="FX84" s="25"/>
      <c r="FY84" s="25"/>
      <c r="FZ84" s="25"/>
      <c r="GA84" s="25"/>
      <c r="GB84" s="25"/>
      <c r="GC84" s="25"/>
      <c r="GD84" s="25"/>
      <c r="GE84" s="25"/>
      <c r="GF84" s="25"/>
      <c r="GG84" s="25"/>
      <c r="GH84" s="25"/>
      <c r="GI84" s="25"/>
      <c r="GJ84" s="25"/>
      <c r="GK84" s="25"/>
      <c r="GL84" s="25"/>
      <c r="GM84" s="25"/>
      <c r="GN84" s="25"/>
      <c r="GO84" s="25"/>
      <c r="GP84" s="25"/>
      <c r="GQ84" s="25"/>
      <c r="GR84" s="25"/>
      <c r="GS84" s="25"/>
      <c r="GT84" s="25"/>
      <c r="GU84" s="25"/>
      <c r="GV84" s="25"/>
      <c r="GW84" s="25"/>
      <c r="GX84" s="25"/>
      <c r="GY84" s="25"/>
      <c r="GZ84" s="25"/>
    </row>
    <row r="85" spans="1:208">
      <c r="A85" s="1" t="s">
        <v>330</v>
      </c>
      <c r="B85" s="2" t="s">
        <v>37</v>
      </c>
      <c r="C85" s="1">
        <v>7713442</v>
      </c>
      <c r="D85" s="1" t="s">
        <v>15</v>
      </c>
      <c r="E85" s="1" t="s">
        <v>24</v>
      </c>
      <c r="F85" s="1" t="s">
        <v>113</v>
      </c>
      <c r="G85" s="1" t="s">
        <v>24</v>
      </c>
      <c r="H85" s="1">
        <v>4501656736</v>
      </c>
      <c r="I85" s="1" t="s">
        <v>24</v>
      </c>
      <c r="J85" s="1" t="s">
        <v>326</v>
      </c>
      <c r="K85" s="1">
        <v>77</v>
      </c>
      <c r="L85" s="1" t="s">
        <v>26</v>
      </c>
      <c r="N85" s="3">
        <f t="shared" si="2"/>
        <v>0</v>
      </c>
      <c r="P85" s="3">
        <f>Tabla1[[#This Row],[COSTO TOTAL]]</f>
        <v>0</v>
      </c>
      <c r="V85" s="3"/>
      <c r="W85" s="1"/>
      <c r="X85" s="1"/>
      <c r="Y85" s="1"/>
      <c r="Z85" s="1"/>
      <c r="AA85" s="1"/>
      <c r="AB85" s="1"/>
      <c r="AC85" s="1"/>
      <c r="AD85" s="1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  <c r="FN85" s="25"/>
      <c r="FO85" s="25"/>
      <c r="FP85" s="25"/>
      <c r="FQ85" s="25"/>
      <c r="FR85" s="25"/>
      <c r="FS85" s="25"/>
      <c r="FT85" s="25"/>
      <c r="FU85" s="25"/>
      <c r="FV85" s="25"/>
      <c r="FW85" s="25"/>
      <c r="FX85" s="25"/>
      <c r="FY85" s="25"/>
      <c r="FZ85" s="25"/>
      <c r="GA85" s="25"/>
      <c r="GB85" s="25"/>
      <c r="GC85" s="25"/>
      <c r="GD85" s="25"/>
      <c r="GE85" s="25"/>
      <c r="GF85" s="25"/>
      <c r="GG85" s="25"/>
      <c r="GH85" s="25"/>
      <c r="GI85" s="25"/>
      <c r="GJ85" s="25"/>
      <c r="GK85" s="25"/>
      <c r="GL85" s="25"/>
      <c r="GM85" s="25"/>
      <c r="GN85" s="25"/>
      <c r="GO85" s="25"/>
      <c r="GP85" s="25"/>
      <c r="GQ85" s="25"/>
      <c r="GR85" s="25"/>
      <c r="GS85" s="25"/>
      <c r="GT85" s="25"/>
      <c r="GU85" s="25"/>
      <c r="GV85" s="25"/>
      <c r="GW85" s="25"/>
      <c r="GX85" s="25"/>
      <c r="GY85" s="25"/>
      <c r="GZ85" s="25"/>
    </row>
    <row r="86" spans="1:208">
      <c r="A86" s="1" t="s">
        <v>330</v>
      </c>
      <c r="B86" s="2" t="s">
        <v>37</v>
      </c>
      <c r="C86" s="1">
        <v>7713442</v>
      </c>
      <c r="D86" s="1" t="s">
        <v>15</v>
      </c>
      <c r="E86" s="1" t="s">
        <v>24</v>
      </c>
      <c r="F86" s="1" t="s">
        <v>113</v>
      </c>
      <c r="G86" s="1" t="s">
        <v>24</v>
      </c>
      <c r="H86" s="1">
        <v>4501656736</v>
      </c>
      <c r="I86" s="1" t="s">
        <v>24</v>
      </c>
      <c r="J86" s="1" t="s">
        <v>327</v>
      </c>
      <c r="K86" s="1">
        <v>30</v>
      </c>
      <c r="L86" s="1" t="s">
        <v>26</v>
      </c>
      <c r="N86" s="3">
        <f t="shared" si="2"/>
        <v>0</v>
      </c>
      <c r="P86" s="3">
        <f>Tabla1[[#This Row],[COSTO TOTAL]]</f>
        <v>0</v>
      </c>
      <c r="V86" s="3"/>
      <c r="W86" s="1"/>
      <c r="X86" s="1"/>
      <c r="Y86" s="1"/>
      <c r="Z86" s="1"/>
      <c r="AA86" s="1"/>
      <c r="AB86" s="1"/>
      <c r="AC86" s="1"/>
      <c r="AD86" s="1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/>
      <c r="FW86" s="25"/>
      <c r="FX86" s="25"/>
      <c r="FY86" s="25"/>
      <c r="FZ86" s="25"/>
      <c r="GA86" s="25"/>
      <c r="GB86" s="25"/>
      <c r="GC86" s="25"/>
      <c r="GD86" s="25"/>
      <c r="GE86" s="25"/>
      <c r="GF86" s="25"/>
      <c r="GG86" s="25"/>
      <c r="GH86" s="25"/>
      <c r="GI86" s="25"/>
      <c r="GJ86" s="25"/>
      <c r="GK86" s="25"/>
      <c r="GL86" s="25"/>
      <c r="GM86" s="25"/>
      <c r="GN86" s="25"/>
      <c r="GO86" s="25"/>
      <c r="GP86" s="25"/>
      <c r="GQ86" s="25"/>
      <c r="GR86" s="25"/>
      <c r="GS86" s="25"/>
      <c r="GT86" s="25"/>
      <c r="GU86" s="25"/>
      <c r="GV86" s="25"/>
      <c r="GW86" s="25"/>
      <c r="GX86" s="25"/>
      <c r="GY86" s="25"/>
      <c r="GZ86" s="25"/>
    </row>
    <row r="87" spans="1:208">
      <c r="A87" s="1" t="s">
        <v>330</v>
      </c>
      <c r="B87" s="2" t="s">
        <v>37</v>
      </c>
      <c r="C87" s="1">
        <v>7713442</v>
      </c>
      <c r="D87" s="1" t="s">
        <v>15</v>
      </c>
      <c r="E87" s="1" t="s">
        <v>24</v>
      </c>
      <c r="F87" s="1" t="s">
        <v>113</v>
      </c>
      <c r="G87" s="1" t="s">
        <v>24</v>
      </c>
      <c r="H87" s="1">
        <v>4501656736</v>
      </c>
      <c r="I87" s="1" t="s">
        <v>24</v>
      </c>
      <c r="J87" s="1" t="s">
        <v>328</v>
      </c>
      <c r="K87" s="1">
        <v>22</v>
      </c>
      <c r="L87" s="1" t="s">
        <v>26</v>
      </c>
      <c r="N87" s="3">
        <f t="shared" si="2"/>
        <v>0</v>
      </c>
      <c r="P87" s="3">
        <f>Tabla1[[#This Row],[COSTO TOTAL]]</f>
        <v>0</v>
      </c>
      <c r="V87" s="3"/>
      <c r="W87" s="1"/>
      <c r="X87" s="1"/>
      <c r="Y87" s="1"/>
      <c r="Z87" s="1"/>
      <c r="AA87" s="1"/>
      <c r="AB87" s="1"/>
      <c r="AC87" s="1"/>
      <c r="AD87" s="1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  <c r="FN87" s="25"/>
      <c r="FO87" s="25"/>
      <c r="FP87" s="25"/>
      <c r="FQ87" s="25"/>
      <c r="FR87" s="25"/>
      <c r="FS87" s="25"/>
      <c r="FT87" s="25"/>
      <c r="FU87" s="25"/>
      <c r="FV87" s="25"/>
      <c r="FW87" s="25"/>
      <c r="FX87" s="25"/>
      <c r="FY87" s="25"/>
      <c r="FZ87" s="25"/>
      <c r="GA87" s="25"/>
      <c r="GB87" s="25"/>
      <c r="GC87" s="25"/>
      <c r="GD87" s="25"/>
      <c r="GE87" s="25"/>
      <c r="GF87" s="25"/>
      <c r="GG87" s="25"/>
      <c r="GH87" s="25"/>
      <c r="GI87" s="25"/>
      <c r="GJ87" s="25"/>
      <c r="GK87" s="25"/>
      <c r="GL87" s="25"/>
      <c r="GM87" s="25"/>
      <c r="GN87" s="25"/>
      <c r="GO87" s="25"/>
      <c r="GP87" s="25"/>
      <c r="GQ87" s="25"/>
      <c r="GR87" s="25"/>
      <c r="GS87" s="25"/>
      <c r="GT87" s="25"/>
      <c r="GU87" s="25"/>
      <c r="GV87" s="25"/>
      <c r="GW87" s="25"/>
      <c r="GX87" s="25"/>
      <c r="GY87" s="25"/>
      <c r="GZ87" s="25"/>
    </row>
    <row r="88" spans="1:208">
      <c r="A88" s="1" t="s">
        <v>330</v>
      </c>
      <c r="B88" s="2" t="s">
        <v>37</v>
      </c>
      <c r="C88" s="1">
        <v>7713442</v>
      </c>
      <c r="D88" s="1" t="s">
        <v>15</v>
      </c>
      <c r="E88" s="1" t="s">
        <v>24</v>
      </c>
      <c r="F88" s="1" t="s">
        <v>113</v>
      </c>
      <c r="G88" s="1" t="s">
        <v>24</v>
      </c>
      <c r="H88" s="1">
        <v>4501656736</v>
      </c>
      <c r="I88" s="1" t="s">
        <v>24</v>
      </c>
      <c r="J88" s="1" t="s">
        <v>329</v>
      </c>
      <c r="K88" s="1">
        <v>10</v>
      </c>
      <c r="L88" s="1" t="s">
        <v>26</v>
      </c>
      <c r="N88" s="3">
        <f t="shared" si="2"/>
        <v>0</v>
      </c>
      <c r="P88" s="3">
        <f>Tabla1[[#This Row],[COSTO TOTAL]]</f>
        <v>0</v>
      </c>
      <c r="V88" s="3"/>
      <c r="W88" s="1"/>
      <c r="X88" s="1"/>
      <c r="Y88" s="1"/>
      <c r="Z88" s="1"/>
      <c r="AA88" s="1"/>
      <c r="AB88" s="1"/>
      <c r="AC88" s="1"/>
      <c r="AD88" s="1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  <c r="FN88" s="25"/>
      <c r="FO88" s="25"/>
      <c r="FP88" s="25"/>
      <c r="FQ88" s="25"/>
      <c r="FR88" s="25"/>
      <c r="FS88" s="25"/>
      <c r="FT88" s="25"/>
      <c r="FU88" s="25"/>
      <c r="FV88" s="25"/>
      <c r="FW88" s="25"/>
      <c r="FX88" s="25"/>
      <c r="FY88" s="25"/>
      <c r="FZ88" s="25"/>
      <c r="GA88" s="25"/>
      <c r="GB88" s="25"/>
      <c r="GC88" s="25"/>
      <c r="GD88" s="25"/>
      <c r="GE88" s="25"/>
      <c r="GF88" s="25"/>
      <c r="GG88" s="25"/>
      <c r="GH88" s="25"/>
      <c r="GI88" s="25"/>
      <c r="GJ88" s="25"/>
      <c r="GK88" s="25"/>
      <c r="GL88" s="25"/>
      <c r="GM88" s="25"/>
      <c r="GN88" s="25"/>
      <c r="GO88" s="25"/>
      <c r="GP88" s="25"/>
      <c r="GQ88" s="25"/>
      <c r="GR88" s="25"/>
      <c r="GS88" s="25"/>
      <c r="GT88" s="25"/>
      <c r="GU88" s="25"/>
      <c r="GV88" s="25"/>
      <c r="GW88" s="25"/>
      <c r="GX88" s="25"/>
      <c r="GY88" s="25"/>
      <c r="GZ88" s="25"/>
    </row>
    <row r="89" spans="1:208">
      <c r="A89" s="1" t="s">
        <v>345</v>
      </c>
      <c r="B89" s="2" t="s">
        <v>37</v>
      </c>
      <c r="C89" s="1" t="s">
        <v>22</v>
      </c>
      <c r="D89" s="1" t="s">
        <v>15</v>
      </c>
      <c r="E89" s="1" t="s">
        <v>24</v>
      </c>
      <c r="F89" s="1" t="s">
        <v>113</v>
      </c>
      <c r="G89" s="1" t="s">
        <v>24</v>
      </c>
      <c r="H89" s="1" t="s">
        <v>22</v>
      </c>
      <c r="I89" s="1" t="s">
        <v>24</v>
      </c>
      <c r="J89" s="1" t="s">
        <v>346</v>
      </c>
      <c r="K89" s="1">
        <v>1</v>
      </c>
      <c r="L89" s="1" t="s">
        <v>26</v>
      </c>
      <c r="N89" s="3">
        <f t="shared" si="2"/>
        <v>0</v>
      </c>
      <c r="P89" s="3">
        <f>Tabla1[[#This Row],[COSTO TOTAL]]</f>
        <v>0</v>
      </c>
      <c r="V89" s="3"/>
      <c r="W89" s="1"/>
      <c r="X89" s="1"/>
      <c r="Y89" s="1"/>
      <c r="Z89" s="1"/>
      <c r="AA89" s="1"/>
      <c r="AB89" s="1"/>
      <c r="AC89" s="1"/>
      <c r="AD89" s="1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5"/>
      <c r="FN89" s="25"/>
      <c r="FO89" s="25"/>
      <c r="FP89" s="25"/>
      <c r="FQ89" s="25"/>
      <c r="FR89" s="25"/>
      <c r="FS89" s="25"/>
      <c r="FT89" s="25"/>
      <c r="FU89" s="25"/>
      <c r="FV89" s="25"/>
      <c r="FW89" s="25"/>
      <c r="FX89" s="25"/>
      <c r="FY89" s="25"/>
      <c r="FZ89" s="25"/>
      <c r="GA89" s="25"/>
      <c r="GB89" s="25"/>
      <c r="GC89" s="25"/>
      <c r="GD89" s="25"/>
      <c r="GE89" s="25"/>
      <c r="GF89" s="25"/>
      <c r="GG89" s="25"/>
      <c r="GH89" s="25"/>
      <c r="GI89" s="25"/>
      <c r="GJ89" s="25"/>
      <c r="GK89" s="25"/>
      <c r="GL89" s="25"/>
      <c r="GM89" s="25"/>
      <c r="GN89" s="25"/>
      <c r="GO89" s="25"/>
      <c r="GP89" s="25"/>
      <c r="GQ89" s="25"/>
      <c r="GR89" s="25"/>
      <c r="GS89" s="25"/>
      <c r="GT89" s="25"/>
      <c r="GU89" s="25"/>
      <c r="GV89" s="25"/>
      <c r="GW89" s="25"/>
      <c r="GX89" s="25"/>
      <c r="GY89" s="25"/>
      <c r="GZ89" s="25"/>
    </row>
    <row r="90" spans="1:208">
      <c r="A90" s="1" t="s">
        <v>345</v>
      </c>
      <c r="B90" s="2" t="s">
        <v>37</v>
      </c>
      <c r="C90" s="1" t="s">
        <v>22</v>
      </c>
      <c r="D90" s="1" t="s">
        <v>15</v>
      </c>
      <c r="E90" s="1" t="s">
        <v>24</v>
      </c>
      <c r="F90" s="1" t="s">
        <v>24</v>
      </c>
      <c r="H90" s="1" t="s">
        <v>22</v>
      </c>
      <c r="I90" s="1" t="s">
        <v>24</v>
      </c>
      <c r="J90" s="1" t="s">
        <v>347</v>
      </c>
      <c r="K90" s="1">
        <v>2</v>
      </c>
      <c r="L90" s="1" t="s">
        <v>26</v>
      </c>
      <c r="N90" s="3">
        <f t="shared" si="2"/>
        <v>0</v>
      </c>
      <c r="P90" s="3">
        <f>Tabla1[[#This Row],[COSTO TOTAL]]</f>
        <v>0</v>
      </c>
      <c r="V90" s="3"/>
      <c r="W90" s="1"/>
      <c r="X90" s="1"/>
      <c r="Y90" s="1"/>
      <c r="Z90" s="1"/>
      <c r="AA90" s="1"/>
      <c r="AB90" s="1"/>
      <c r="AC90" s="1"/>
      <c r="AD90" s="1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5"/>
      <c r="FN90" s="25"/>
      <c r="FO90" s="25"/>
      <c r="FP90" s="25"/>
      <c r="FQ90" s="25"/>
      <c r="FR90" s="25"/>
      <c r="FS90" s="25"/>
      <c r="FT90" s="25"/>
      <c r="FU90" s="25"/>
      <c r="FV90" s="25"/>
      <c r="FW90" s="25"/>
      <c r="FX90" s="25"/>
      <c r="FY90" s="25"/>
      <c r="FZ90" s="25"/>
      <c r="GA90" s="25"/>
      <c r="GB90" s="25"/>
      <c r="GC90" s="25"/>
      <c r="GD90" s="25"/>
      <c r="GE90" s="25"/>
      <c r="GF90" s="25"/>
      <c r="GG90" s="25"/>
      <c r="GH90" s="25"/>
      <c r="GI90" s="25"/>
      <c r="GJ90" s="25"/>
      <c r="GK90" s="25"/>
      <c r="GL90" s="25"/>
      <c r="GM90" s="25"/>
      <c r="GN90" s="25"/>
      <c r="GO90" s="25"/>
      <c r="GP90" s="25"/>
      <c r="GQ90" s="25"/>
      <c r="GR90" s="25"/>
      <c r="GS90" s="25"/>
      <c r="GT90" s="25"/>
      <c r="GU90" s="25"/>
      <c r="GV90" s="25"/>
      <c r="GW90" s="25"/>
      <c r="GX90" s="25"/>
      <c r="GY90" s="25"/>
      <c r="GZ90" s="25"/>
    </row>
    <row r="91" spans="1:208">
      <c r="A91" s="1" t="s">
        <v>345</v>
      </c>
      <c r="B91" s="2" t="s">
        <v>37</v>
      </c>
      <c r="C91" s="1" t="s">
        <v>22</v>
      </c>
      <c r="D91" s="1" t="s">
        <v>15</v>
      </c>
      <c r="E91" s="1" t="s">
        <v>24</v>
      </c>
      <c r="F91" s="1" t="s">
        <v>24</v>
      </c>
      <c r="H91" s="1" t="s">
        <v>22</v>
      </c>
      <c r="I91" s="1" t="s">
        <v>24</v>
      </c>
      <c r="J91" s="1" t="s">
        <v>348</v>
      </c>
      <c r="K91" s="1">
        <v>2</v>
      </c>
      <c r="L91" s="1" t="s">
        <v>26</v>
      </c>
      <c r="N91" s="3">
        <f t="shared" si="2"/>
        <v>0</v>
      </c>
      <c r="P91" s="3">
        <f>Tabla1[[#This Row],[COSTO TOTAL]]</f>
        <v>0</v>
      </c>
      <c r="V91" s="3"/>
      <c r="W91" s="1"/>
      <c r="X91" s="1"/>
      <c r="Y91" s="1"/>
      <c r="Z91" s="1"/>
      <c r="AA91" s="1"/>
      <c r="AB91" s="1"/>
      <c r="AC91" s="1"/>
      <c r="AD91" s="1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  <c r="FN91" s="25"/>
      <c r="FO91" s="25"/>
      <c r="FP91" s="25"/>
      <c r="FQ91" s="25"/>
      <c r="FR91" s="25"/>
      <c r="FS91" s="25"/>
      <c r="FT91" s="25"/>
      <c r="FU91" s="25"/>
      <c r="FV91" s="25"/>
      <c r="FW91" s="25"/>
      <c r="FX91" s="25"/>
      <c r="FY91" s="25"/>
      <c r="FZ91" s="25"/>
      <c r="GA91" s="25"/>
      <c r="GB91" s="25"/>
      <c r="GC91" s="25"/>
      <c r="GD91" s="25"/>
      <c r="GE91" s="25"/>
      <c r="GF91" s="25"/>
      <c r="GG91" s="25"/>
      <c r="GH91" s="25"/>
      <c r="GI91" s="25"/>
      <c r="GJ91" s="25"/>
      <c r="GK91" s="25"/>
      <c r="GL91" s="25"/>
      <c r="GM91" s="25"/>
      <c r="GN91" s="25"/>
      <c r="GO91" s="25"/>
      <c r="GP91" s="25"/>
      <c r="GQ91" s="25"/>
      <c r="GR91" s="25"/>
      <c r="GS91" s="25"/>
      <c r="GT91" s="25"/>
      <c r="GU91" s="25"/>
      <c r="GV91" s="25"/>
      <c r="GW91" s="25"/>
      <c r="GX91" s="25"/>
      <c r="GY91" s="25"/>
      <c r="GZ91" s="25"/>
    </row>
    <row r="92" spans="1:208">
      <c r="A92" s="1" t="s">
        <v>345</v>
      </c>
      <c r="B92" s="2" t="s">
        <v>37</v>
      </c>
      <c r="C92" s="1" t="s">
        <v>22</v>
      </c>
      <c r="D92" s="1" t="s">
        <v>15</v>
      </c>
      <c r="E92" s="1" t="s">
        <v>24</v>
      </c>
      <c r="F92" s="1" t="s">
        <v>24</v>
      </c>
      <c r="H92" s="1" t="s">
        <v>22</v>
      </c>
      <c r="I92" s="1" t="s">
        <v>24</v>
      </c>
      <c r="J92" s="1" t="s">
        <v>349</v>
      </c>
      <c r="K92" s="1">
        <v>6</v>
      </c>
      <c r="L92" s="1" t="s">
        <v>26</v>
      </c>
      <c r="N92" s="3">
        <f t="shared" si="2"/>
        <v>0</v>
      </c>
      <c r="P92" s="3">
        <f>Tabla1[[#This Row],[COSTO TOTAL]]</f>
        <v>0</v>
      </c>
      <c r="V92" s="3"/>
      <c r="W92" s="1"/>
      <c r="X92" s="1"/>
      <c r="Y92" s="1"/>
      <c r="Z92" s="1"/>
      <c r="AA92" s="1"/>
      <c r="AB92" s="1"/>
      <c r="AC92" s="1"/>
      <c r="AD92" s="1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/>
      <c r="FZ92" s="25"/>
      <c r="GA92" s="25"/>
      <c r="GB92" s="25"/>
      <c r="GC92" s="25"/>
      <c r="GD92" s="25"/>
      <c r="GE92" s="25"/>
      <c r="GF92" s="25"/>
      <c r="GG92" s="25"/>
      <c r="GH92" s="25"/>
      <c r="GI92" s="25"/>
      <c r="GJ92" s="25"/>
      <c r="GK92" s="25"/>
      <c r="GL92" s="25"/>
      <c r="GM92" s="25"/>
      <c r="GN92" s="25"/>
      <c r="GO92" s="25"/>
      <c r="GP92" s="25"/>
      <c r="GQ92" s="25"/>
      <c r="GR92" s="25"/>
      <c r="GS92" s="25"/>
      <c r="GT92" s="25"/>
      <c r="GU92" s="25"/>
      <c r="GV92" s="25"/>
      <c r="GW92" s="25"/>
      <c r="GX92" s="25"/>
      <c r="GY92" s="25"/>
      <c r="GZ92" s="25"/>
    </row>
    <row r="93" spans="1:208">
      <c r="A93" s="1" t="s">
        <v>345</v>
      </c>
      <c r="B93" s="2" t="s">
        <v>37</v>
      </c>
      <c r="C93" s="1" t="s">
        <v>22</v>
      </c>
      <c r="D93" s="1" t="s">
        <v>15</v>
      </c>
      <c r="E93" s="1" t="s">
        <v>24</v>
      </c>
      <c r="F93" s="1" t="s">
        <v>24</v>
      </c>
      <c r="H93" s="1" t="s">
        <v>22</v>
      </c>
      <c r="I93" s="1" t="s">
        <v>24</v>
      </c>
      <c r="J93" s="1" t="s">
        <v>350</v>
      </c>
      <c r="K93" s="1">
        <v>4</v>
      </c>
      <c r="L93" s="1" t="s">
        <v>26</v>
      </c>
      <c r="N93" s="3">
        <f t="shared" si="2"/>
        <v>0</v>
      </c>
      <c r="P93" s="3">
        <f>Tabla1[[#This Row],[COSTO TOTAL]]</f>
        <v>0</v>
      </c>
      <c r="V93" s="3"/>
      <c r="W93" s="1"/>
      <c r="X93" s="1"/>
      <c r="Y93" s="1"/>
      <c r="Z93" s="1"/>
      <c r="AA93" s="1"/>
      <c r="AB93" s="1"/>
      <c r="AC93" s="1"/>
      <c r="AD93" s="1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  <c r="FN93" s="25"/>
      <c r="FO93" s="25"/>
      <c r="FP93" s="25"/>
      <c r="FQ93" s="25"/>
      <c r="FR93" s="25"/>
      <c r="FS93" s="25"/>
      <c r="FT93" s="25"/>
      <c r="FU93" s="25"/>
      <c r="FV93" s="25"/>
      <c r="FW93" s="25"/>
      <c r="FX93" s="25"/>
      <c r="FY93" s="25"/>
      <c r="FZ93" s="25"/>
      <c r="GA93" s="25"/>
      <c r="GB93" s="25"/>
      <c r="GC93" s="25"/>
      <c r="GD93" s="25"/>
      <c r="GE93" s="25"/>
      <c r="GF93" s="25"/>
      <c r="GG93" s="25"/>
      <c r="GH93" s="25"/>
      <c r="GI93" s="25"/>
      <c r="GJ93" s="25"/>
      <c r="GK93" s="25"/>
      <c r="GL93" s="25"/>
      <c r="GM93" s="25"/>
      <c r="GN93" s="25"/>
      <c r="GO93" s="25"/>
      <c r="GP93" s="25"/>
      <c r="GQ93" s="25"/>
      <c r="GR93" s="25"/>
      <c r="GS93" s="25"/>
      <c r="GT93" s="25"/>
      <c r="GU93" s="25"/>
      <c r="GV93" s="25"/>
      <c r="GW93" s="25"/>
      <c r="GX93" s="25"/>
      <c r="GY93" s="25"/>
      <c r="GZ93" s="25"/>
    </row>
    <row r="94" spans="1:208">
      <c r="A94" s="1" t="s">
        <v>345</v>
      </c>
      <c r="B94" s="2" t="s">
        <v>37</v>
      </c>
      <c r="C94" s="1" t="s">
        <v>22</v>
      </c>
      <c r="D94" s="1" t="s">
        <v>15</v>
      </c>
      <c r="E94" s="1" t="s">
        <v>24</v>
      </c>
      <c r="F94" s="1" t="s">
        <v>24</v>
      </c>
      <c r="H94" s="1" t="s">
        <v>22</v>
      </c>
      <c r="I94" s="1" t="s">
        <v>24</v>
      </c>
      <c r="J94" s="1" t="s">
        <v>351</v>
      </c>
      <c r="K94" s="1">
        <v>2</v>
      </c>
      <c r="L94" s="1" t="s">
        <v>26</v>
      </c>
      <c r="N94" s="3">
        <f t="shared" si="2"/>
        <v>0</v>
      </c>
      <c r="P94" s="3">
        <f>Tabla1[[#This Row],[COSTO TOTAL]]</f>
        <v>0</v>
      </c>
      <c r="V94" s="3"/>
      <c r="W94" s="1"/>
      <c r="X94" s="1"/>
      <c r="Y94" s="1"/>
      <c r="Z94" s="1"/>
      <c r="AA94" s="1"/>
      <c r="AB94" s="1"/>
      <c r="AC94" s="1"/>
      <c r="AD94" s="1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5"/>
      <c r="FN94" s="25"/>
      <c r="FO94" s="25"/>
      <c r="FP94" s="25"/>
      <c r="FQ94" s="25"/>
      <c r="FR94" s="25"/>
      <c r="FS94" s="25"/>
      <c r="FT94" s="25"/>
      <c r="FU94" s="25"/>
      <c r="FV94" s="25"/>
      <c r="FW94" s="25"/>
      <c r="FX94" s="25"/>
      <c r="FY94" s="25"/>
      <c r="FZ94" s="25"/>
      <c r="GA94" s="25"/>
      <c r="GB94" s="25"/>
      <c r="GC94" s="25"/>
      <c r="GD94" s="25"/>
      <c r="GE94" s="25"/>
      <c r="GF94" s="25"/>
      <c r="GG94" s="25"/>
      <c r="GH94" s="25"/>
      <c r="GI94" s="25"/>
      <c r="GJ94" s="25"/>
      <c r="GK94" s="25"/>
      <c r="GL94" s="25"/>
      <c r="GM94" s="25"/>
      <c r="GN94" s="25"/>
      <c r="GO94" s="25"/>
      <c r="GP94" s="25"/>
      <c r="GQ94" s="25"/>
      <c r="GR94" s="25"/>
      <c r="GS94" s="25"/>
      <c r="GT94" s="25"/>
      <c r="GU94" s="25"/>
      <c r="GV94" s="25"/>
      <c r="GW94" s="25"/>
      <c r="GX94" s="25"/>
      <c r="GY94" s="25"/>
      <c r="GZ94" s="25"/>
    </row>
    <row r="95" spans="1:208">
      <c r="A95" s="1" t="s">
        <v>345</v>
      </c>
      <c r="B95" s="2" t="s">
        <v>37</v>
      </c>
      <c r="C95" s="1" t="s">
        <v>22</v>
      </c>
      <c r="D95" s="1" t="s">
        <v>15</v>
      </c>
      <c r="E95" s="1" t="s">
        <v>24</v>
      </c>
      <c r="F95" s="1" t="s">
        <v>24</v>
      </c>
      <c r="H95" s="1" t="s">
        <v>22</v>
      </c>
      <c r="I95" s="1" t="s">
        <v>24</v>
      </c>
      <c r="J95" s="1" t="s">
        <v>351</v>
      </c>
      <c r="K95" s="1">
        <v>5</v>
      </c>
      <c r="L95" s="1" t="s">
        <v>26</v>
      </c>
      <c r="N95" s="3">
        <f t="shared" si="2"/>
        <v>0</v>
      </c>
      <c r="P95" s="3">
        <f>Tabla1[[#This Row],[COSTO TOTAL]]</f>
        <v>0</v>
      </c>
      <c r="V95" s="3"/>
      <c r="W95" s="1"/>
      <c r="X95" s="1"/>
      <c r="Y95" s="1"/>
      <c r="Z95" s="1"/>
      <c r="AA95" s="1"/>
      <c r="AB95" s="1"/>
      <c r="AC95" s="1"/>
      <c r="AD95" s="1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/>
      <c r="FN95" s="25"/>
      <c r="FO95" s="25"/>
      <c r="FP95" s="25"/>
      <c r="FQ95" s="25"/>
      <c r="FR95" s="25"/>
      <c r="FS95" s="25"/>
      <c r="FT95" s="25"/>
      <c r="FU95" s="25"/>
      <c r="FV95" s="25"/>
      <c r="FW95" s="25"/>
      <c r="FX95" s="25"/>
      <c r="FY95" s="25"/>
      <c r="FZ95" s="25"/>
      <c r="GA95" s="25"/>
      <c r="GB95" s="25"/>
      <c r="GC95" s="25"/>
      <c r="GD95" s="25"/>
      <c r="GE95" s="25"/>
      <c r="GF95" s="25"/>
      <c r="GG95" s="25"/>
      <c r="GH95" s="25"/>
      <c r="GI95" s="25"/>
      <c r="GJ95" s="25"/>
      <c r="GK95" s="25"/>
      <c r="GL95" s="25"/>
      <c r="GM95" s="25"/>
      <c r="GN95" s="25"/>
      <c r="GO95" s="25"/>
      <c r="GP95" s="25"/>
      <c r="GQ95" s="25"/>
      <c r="GR95" s="25"/>
      <c r="GS95" s="25"/>
      <c r="GT95" s="25"/>
      <c r="GU95" s="25"/>
      <c r="GV95" s="25"/>
      <c r="GW95" s="25"/>
      <c r="GX95" s="25"/>
      <c r="GY95" s="25"/>
      <c r="GZ95" s="25"/>
    </row>
    <row r="96" spans="1:208">
      <c r="A96" s="1" t="s">
        <v>345</v>
      </c>
      <c r="B96" s="2" t="s">
        <v>37</v>
      </c>
      <c r="C96" s="1" t="s">
        <v>22</v>
      </c>
      <c r="D96" s="1" t="s">
        <v>15</v>
      </c>
      <c r="E96" s="1" t="s">
        <v>24</v>
      </c>
      <c r="F96" s="1" t="s">
        <v>24</v>
      </c>
      <c r="H96" s="1" t="s">
        <v>22</v>
      </c>
      <c r="I96" s="1" t="s">
        <v>24</v>
      </c>
      <c r="J96" s="1" t="s">
        <v>347</v>
      </c>
      <c r="K96" s="1">
        <v>2</v>
      </c>
      <c r="L96" s="1" t="s">
        <v>26</v>
      </c>
      <c r="N96" s="3">
        <f t="shared" si="2"/>
        <v>0</v>
      </c>
      <c r="P96" s="3">
        <f>Tabla1[[#This Row],[COSTO TOTAL]]</f>
        <v>0</v>
      </c>
      <c r="V96" s="3"/>
      <c r="W96" s="1"/>
      <c r="X96" s="1"/>
      <c r="Y96" s="1"/>
      <c r="Z96" s="1"/>
      <c r="AA96" s="1"/>
      <c r="AB96" s="1"/>
      <c r="AC96" s="1"/>
      <c r="AD96" s="1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  <c r="FN96" s="25"/>
      <c r="FO96" s="25"/>
      <c r="FP96" s="25"/>
      <c r="FQ96" s="25"/>
      <c r="FR96" s="25"/>
      <c r="FS96" s="25"/>
      <c r="FT96" s="25"/>
      <c r="FU96" s="25"/>
      <c r="FV96" s="25"/>
      <c r="FW96" s="25"/>
      <c r="FX96" s="25"/>
      <c r="FY96" s="25"/>
      <c r="FZ96" s="25"/>
      <c r="GA96" s="25"/>
      <c r="GB96" s="25"/>
      <c r="GC96" s="25"/>
      <c r="GD96" s="25"/>
      <c r="GE96" s="25"/>
      <c r="GF96" s="25"/>
      <c r="GG96" s="25"/>
      <c r="GH96" s="25"/>
      <c r="GI96" s="25"/>
      <c r="GJ96" s="25"/>
      <c r="GK96" s="25"/>
      <c r="GL96" s="25"/>
      <c r="GM96" s="25"/>
      <c r="GN96" s="25"/>
      <c r="GO96" s="25"/>
      <c r="GP96" s="25"/>
      <c r="GQ96" s="25"/>
      <c r="GR96" s="25"/>
      <c r="GS96" s="25"/>
      <c r="GT96" s="25"/>
      <c r="GU96" s="25"/>
      <c r="GV96" s="25"/>
      <c r="GW96" s="25"/>
      <c r="GX96" s="25"/>
      <c r="GY96" s="25"/>
      <c r="GZ96" s="25"/>
    </row>
    <row r="97" spans="1:208">
      <c r="A97" s="1" t="s">
        <v>352</v>
      </c>
      <c r="B97" s="2">
        <v>43343</v>
      </c>
      <c r="C97" s="1" t="s">
        <v>353</v>
      </c>
      <c r="D97" s="1" t="s">
        <v>15</v>
      </c>
      <c r="E97" s="1" t="s">
        <v>24</v>
      </c>
      <c r="F97" s="1" t="s">
        <v>354</v>
      </c>
      <c r="H97" s="1">
        <v>4501502805</v>
      </c>
      <c r="I97" s="1" t="s">
        <v>24</v>
      </c>
      <c r="J97" s="1" t="s">
        <v>355</v>
      </c>
      <c r="K97" s="1">
        <v>1</v>
      </c>
      <c r="L97" s="1" t="s">
        <v>54</v>
      </c>
      <c r="M97" s="3">
        <v>585994.80000000005</v>
      </c>
      <c r="N97" s="3">
        <f t="shared" si="2"/>
        <v>585994.80000000005</v>
      </c>
      <c r="P97" s="3">
        <f>Tabla1[[#This Row],[COSTO TOTAL]]</f>
        <v>585994.80000000005</v>
      </c>
      <c r="V97" s="3"/>
      <c r="W97" s="1"/>
      <c r="X97" s="1"/>
      <c r="Y97" s="1"/>
      <c r="Z97" s="1"/>
      <c r="AA97" s="1"/>
      <c r="AB97" s="1"/>
      <c r="AC97" s="1"/>
      <c r="AD97" s="1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  <c r="GD97" s="25"/>
      <c r="GE97" s="25"/>
      <c r="GF97" s="25"/>
      <c r="GG97" s="25"/>
      <c r="GH97" s="25"/>
      <c r="GI97" s="25"/>
      <c r="GJ97" s="25"/>
      <c r="GK97" s="25"/>
      <c r="GL97" s="25"/>
      <c r="GM97" s="25"/>
      <c r="GN97" s="25"/>
      <c r="GO97" s="25"/>
      <c r="GP97" s="25"/>
      <c r="GQ97" s="25"/>
      <c r="GR97" s="25"/>
      <c r="GS97" s="25"/>
      <c r="GT97" s="25"/>
      <c r="GU97" s="25"/>
      <c r="GV97" s="25"/>
      <c r="GW97" s="25"/>
      <c r="GX97" s="25"/>
      <c r="GY97" s="25"/>
      <c r="GZ97" s="25"/>
    </row>
    <row r="98" spans="1:208">
      <c r="A98" s="1" t="s">
        <v>352</v>
      </c>
      <c r="B98" s="2" t="s">
        <v>37</v>
      </c>
      <c r="C98" s="1" t="s">
        <v>22</v>
      </c>
      <c r="D98" s="1" t="s">
        <v>15</v>
      </c>
      <c r="E98" s="1" t="s">
        <v>24</v>
      </c>
      <c r="F98" s="1" t="s">
        <v>24</v>
      </c>
      <c r="H98" s="1" t="s">
        <v>22</v>
      </c>
      <c r="I98" s="1" t="s">
        <v>24</v>
      </c>
      <c r="J98" s="1" t="s">
        <v>356</v>
      </c>
      <c r="K98" s="1">
        <v>2</v>
      </c>
      <c r="L98" s="1" t="s">
        <v>26</v>
      </c>
      <c r="N98" s="3">
        <f t="shared" si="2"/>
        <v>0</v>
      </c>
      <c r="P98" s="3">
        <f>Tabla1[[#This Row],[COSTO TOTAL]]</f>
        <v>0</v>
      </c>
      <c r="V98" s="3"/>
      <c r="W98" s="1"/>
      <c r="X98" s="1"/>
      <c r="Y98" s="1"/>
      <c r="Z98" s="1"/>
      <c r="AA98" s="1"/>
      <c r="AB98" s="1"/>
      <c r="AC98" s="1"/>
      <c r="AD98" s="1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5"/>
      <c r="FN98" s="25"/>
      <c r="FO98" s="25"/>
      <c r="FP98" s="25"/>
      <c r="FQ98" s="25"/>
      <c r="FR98" s="25"/>
      <c r="FS98" s="25"/>
      <c r="FT98" s="25"/>
      <c r="FU98" s="25"/>
      <c r="FV98" s="25"/>
      <c r="FW98" s="25"/>
      <c r="FX98" s="25"/>
      <c r="FY98" s="25"/>
      <c r="FZ98" s="25"/>
      <c r="GA98" s="25"/>
      <c r="GB98" s="25"/>
      <c r="GC98" s="25"/>
      <c r="GD98" s="25"/>
      <c r="GE98" s="25"/>
      <c r="GF98" s="25"/>
      <c r="GG98" s="25"/>
      <c r="GH98" s="25"/>
      <c r="GI98" s="25"/>
      <c r="GJ98" s="25"/>
      <c r="GK98" s="25"/>
      <c r="GL98" s="25"/>
      <c r="GM98" s="25"/>
      <c r="GN98" s="25"/>
      <c r="GO98" s="25"/>
      <c r="GP98" s="25"/>
      <c r="GQ98" s="25"/>
      <c r="GR98" s="25"/>
      <c r="GS98" s="25"/>
      <c r="GT98" s="25"/>
      <c r="GU98" s="25"/>
      <c r="GV98" s="25"/>
      <c r="GW98" s="25"/>
      <c r="GX98" s="25"/>
      <c r="GY98" s="25"/>
      <c r="GZ98" s="25"/>
    </row>
    <row r="99" spans="1:208">
      <c r="A99" s="1" t="s">
        <v>352</v>
      </c>
      <c r="B99" s="2">
        <v>43202</v>
      </c>
      <c r="C99" s="1">
        <v>7556202</v>
      </c>
      <c r="D99" s="1" t="s">
        <v>15</v>
      </c>
      <c r="E99" s="1" t="s">
        <v>357</v>
      </c>
      <c r="F99" s="1" t="s">
        <v>358</v>
      </c>
      <c r="H99" s="1">
        <v>4501540015</v>
      </c>
      <c r="I99" s="1" t="s">
        <v>24</v>
      </c>
      <c r="J99" s="1" t="s">
        <v>359</v>
      </c>
      <c r="K99" s="1">
        <v>1</v>
      </c>
      <c r="L99" s="1" t="s">
        <v>26</v>
      </c>
      <c r="M99" s="3">
        <v>1580</v>
      </c>
      <c r="N99" s="3">
        <f t="shared" ref="N99:N112" si="3">M99*K99</f>
        <v>1580</v>
      </c>
      <c r="P99" s="3">
        <f>Tabla1[[#This Row],[COSTO TOTAL]]</f>
        <v>1580</v>
      </c>
      <c r="V99" s="3"/>
      <c r="W99" s="1"/>
      <c r="X99" s="1"/>
      <c r="Y99" s="1"/>
      <c r="Z99" s="1"/>
      <c r="AA99" s="1"/>
      <c r="AB99" s="1"/>
      <c r="AC99" s="1"/>
      <c r="AD99" s="1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  <c r="FN99" s="25"/>
      <c r="FO99" s="25"/>
      <c r="FP99" s="25"/>
      <c r="FQ99" s="25"/>
      <c r="FR99" s="25"/>
      <c r="FS99" s="25"/>
      <c r="FT99" s="25"/>
      <c r="FU99" s="25"/>
      <c r="FV99" s="25"/>
      <c r="FW99" s="25"/>
      <c r="FX99" s="25"/>
      <c r="FY99" s="25"/>
      <c r="FZ99" s="25"/>
      <c r="GA99" s="25"/>
      <c r="GB99" s="25"/>
      <c r="GC99" s="25"/>
      <c r="GD99" s="25"/>
      <c r="GE99" s="25"/>
      <c r="GF99" s="25"/>
      <c r="GG99" s="25"/>
      <c r="GH99" s="25"/>
      <c r="GI99" s="25"/>
      <c r="GJ99" s="25"/>
      <c r="GK99" s="25"/>
      <c r="GL99" s="25"/>
      <c r="GM99" s="25"/>
      <c r="GN99" s="25"/>
      <c r="GO99" s="25"/>
      <c r="GP99" s="25"/>
      <c r="GQ99" s="25"/>
      <c r="GR99" s="25"/>
      <c r="GS99" s="25"/>
      <c r="GT99" s="25"/>
      <c r="GU99" s="25"/>
      <c r="GV99" s="25"/>
      <c r="GW99" s="25"/>
      <c r="GX99" s="25"/>
      <c r="GY99" s="25"/>
      <c r="GZ99" s="25"/>
    </row>
    <row r="100" spans="1:208">
      <c r="A100" s="1" t="s">
        <v>352</v>
      </c>
      <c r="B100" s="2">
        <v>43202</v>
      </c>
      <c r="C100" s="1">
        <v>7556202</v>
      </c>
      <c r="D100" s="1" t="s">
        <v>15</v>
      </c>
      <c r="E100" s="1" t="s">
        <v>357</v>
      </c>
      <c r="F100" s="1" t="s">
        <v>358</v>
      </c>
      <c r="H100" s="1">
        <v>4501540015</v>
      </c>
      <c r="I100" s="1" t="s">
        <v>24</v>
      </c>
      <c r="J100" s="1" t="s">
        <v>360</v>
      </c>
      <c r="K100" s="1">
        <v>2</v>
      </c>
      <c r="L100" s="1" t="s">
        <v>26</v>
      </c>
      <c r="M100" s="3">
        <v>1560</v>
      </c>
      <c r="N100" s="3">
        <f t="shared" si="3"/>
        <v>3120</v>
      </c>
      <c r="P100" s="3">
        <f>Tabla1[[#This Row],[COSTO TOTAL]]</f>
        <v>3120</v>
      </c>
      <c r="V100" s="3"/>
      <c r="W100" s="1"/>
      <c r="X100" s="1"/>
      <c r="Y100" s="1"/>
      <c r="Z100" s="1"/>
      <c r="AA100" s="1"/>
      <c r="AB100" s="1"/>
      <c r="AC100" s="1"/>
      <c r="AD100" s="1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  <c r="FN100" s="25"/>
      <c r="FO100" s="25"/>
      <c r="FP100" s="25"/>
      <c r="FQ100" s="25"/>
      <c r="FR100" s="25"/>
      <c r="FS100" s="25"/>
      <c r="FT100" s="25"/>
      <c r="FU100" s="25"/>
      <c r="FV100" s="25"/>
      <c r="FW100" s="25"/>
      <c r="FX100" s="25"/>
      <c r="FY100" s="25"/>
      <c r="FZ100" s="25"/>
      <c r="GA100" s="25"/>
      <c r="GB100" s="25"/>
      <c r="GC100" s="25"/>
      <c r="GD100" s="25"/>
      <c r="GE100" s="25"/>
      <c r="GF100" s="25"/>
      <c r="GG100" s="25"/>
      <c r="GH100" s="25"/>
      <c r="GI100" s="25"/>
      <c r="GJ100" s="25"/>
      <c r="GK100" s="25"/>
      <c r="GL100" s="25"/>
      <c r="GM100" s="25"/>
      <c r="GN100" s="25"/>
      <c r="GO100" s="25"/>
      <c r="GP100" s="25"/>
      <c r="GQ100" s="25"/>
      <c r="GR100" s="25"/>
      <c r="GS100" s="25"/>
      <c r="GT100" s="25"/>
      <c r="GU100" s="25"/>
      <c r="GV100" s="25"/>
      <c r="GW100" s="25"/>
      <c r="GX100" s="25"/>
      <c r="GY100" s="25"/>
      <c r="GZ100" s="25"/>
    </row>
    <row r="101" spans="1:208">
      <c r="A101" s="1" t="s">
        <v>352</v>
      </c>
      <c r="B101" s="2">
        <v>43822</v>
      </c>
      <c r="C101" s="1">
        <v>7793421</v>
      </c>
      <c r="D101" s="1" t="s">
        <v>15</v>
      </c>
      <c r="E101" s="1" t="s">
        <v>24</v>
      </c>
      <c r="F101" s="1" t="s">
        <v>361</v>
      </c>
      <c r="G101" s="1" t="s">
        <v>24</v>
      </c>
      <c r="H101" s="1">
        <v>4501709861</v>
      </c>
      <c r="I101" s="1" t="s">
        <v>24</v>
      </c>
      <c r="J101" s="1" t="s">
        <v>362</v>
      </c>
      <c r="K101" s="1">
        <v>4</v>
      </c>
      <c r="L101" s="1" t="s">
        <v>26</v>
      </c>
      <c r="M101" s="3">
        <v>14100</v>
      </c>
      <c r="N101" s="3">
        <f t="shared" si="3"/>
        <v>56400</v>
      </c>
      <c r="P101" s="3">
        <f>Tabla1[[#This Row],[COSTO TOTAL]]</f>
        <v>56400</v>
      </c>
      <c r="V101" s="3"/>
      <c r="W101" s="1"/>
      <c r="X101" s="1"/>
      <c r="Y101" s="1"/>
      <c r="Z101" s="1"/>
      <c r="AA101" s="1"/>
      <c r="AB101" s="1"/>
      <c r="AC101" s="1"/>
      <c r="AD101" s="1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  <c r="FN101" s="25"/>
      <c r="FO101" s="25"/>
      <c r="FP101" s="25"/>
      <c r="FQ101" s="25"/>
      <c r="FR101" s="25"/>
      <c r="FS101" s="25"/>
      <c r="FT101" s="25"/>
      <c r="FU101" s="25"/>
      <c r="FV101" s="25"/>
      <c r="FW101" s="25"/>
      <c r="FX101" s="25"/>
      <c r="FY101" s="25"/>
      <c r="FZ101" s="25"/>
      <c r="GA101" s="25"/>
      <c r="GB101" s="25"/>
      <c r="GC101" s="25"/>
      <c r="GD101" s="25"/>
      <c r="GE101" s="25"/>
      <c r="GF101" s="25"/>
      <c r="GG101" s="25"/>
      <c r="GH101" s="25"/>
      <c r="GI101" s="25"/>
      <c r="GJ101" s="25"/>
      <c r="GK101" s="25"/>
      <c r="GL101" s="25"/>
      <c r="GM101" s="25"/>
      <c r="GN101" s="25"/>
      <c r="GO101" s="25"/>
      <c r="GP101" s="25"/>
      <c r="GQ101" s="25"/>
      <c r="GR101" s="25"/>
      <c r="GS101" s="25"/>
      <c r="GT101" s="25"/>
      <c r="GU101" s="25"/>
      <c r="GV101" s="25"/>
      <c r="GW101" s="25"/>
      <c r="GX101" s="25"/>
      <c r="GY101" s="25"/>
      <c r="GZ101" s="25"/>
    </row>
    <row r="102" spans="1:208" s="8" customFormat="1">
      <c r="A102" s="1" t="s">
        <v>352</v>
      </c>
      <c r="B102" s="2">
        <v>43822</v>
      </c>
      <c r="C102" s="1">
        <v>7793421</v>
      </c>
      <c r="D102" s="1" t="s">
        <v>15</v>
      </c>
      <c r="E102" s="1" t="s">
        <v>24</v>
      </c>
      <c r="F102" s="1" t="s">
        <v>361</v>
      </c>
      <c r="G102" s="1" t="s">
        <v>24</v>
      </c>
      <c r="H102" s="1">
        <v>4501709861</v>
      </c>
      <c r="I102" s="1" t="s">
        <v>24</v>
      </c>
      <c r="J102" s="1" t="s">
        <v>363</v>
      </c>
      <c r="K102" s="1">
        <v>2</v>
      </c>
      <c r="L102" s="1" t="s">
        <v>26</v>
      </c>
      <c r="M102" s="3">
        <v>3980</v>
      </c>
      <c r="N102" s="3">
        <f t="shared" si="3"/>
        <v>7960</v>
      </c>
      <c r="O102" s="1"/>
      <c r="P102" s="3">
        <f>Tabla1[[#This Row],[COSTO TOTAL]]</f>
        <v>7960</v>
      </c>
      <c r="Q102" s="1"/>
      <c r="R102" s="1"/>
      <c r="S102" s="1"/>
      <c r="T102" s="1"/>
      <c r="U102" s="1"/>
      <c r="V102" s="3"/>
      <c r="W102" s="1"/>
      <c r="X102" s="1"/>
      <c r="Y102" s="1"/>
      <c r="Z102" s="1"/>
      <c r="AA102" s="1"/>
      <c r="AB102" s="1"/>
      <c r="AC102" s="1"/>
      <c r="AD102" s="1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  <c r="FN102" s="25"/>
      <c r="FO102" s="25"/>
      <c r="FP102" s="25"/>
      <c r="FQ102" s="25"/>
      <c r="FR102" s="25"/>
      <c r="FS102" s="25"/>
      <c r="FT102" s="25"/>
      <c r="FU102" s="25"/>
      <c r="FV102" s="25"/>
      <c r="FW102" s="25"/>
      <c r="FX102" s="25"/>
      <c r="FY102" s="25"/>
      <c r="FZ102" s="25"/>
      <c r="GA102" s="25"/>
      <c r="GB102" s="25"/>
      <c r="GC102" s="25"/>
      <c r="GD102" s="25"/>
      <c r="GE102" s="25"/>
      <c r="GF102" s="25"/>
      <c r="GG102" s="25"/>
      <c r="GH102" s="25"/>
      <c r="GI102" s="25"/>
      <c r="GJ102" s="25"/>
      <c r="GK102" s="25"/>
      <c r="GL102" s="25"/>
      <c r="GM102" s="25"/>
      <c r="GN102" s="25"/>
      <c r="GO102" s="25"/>
      <c r="GP102" s="25"/>
      <c r="GQ102" s="25"/>
      <c r="GR102" s="25"/>
      <c r="GS102" s="25"/>
      <c r="GT102" s="25"/>
      <c r="GU102" s="25"/>
      <c r="GV102" s="25"/>
      <c r="GW102" s="25"/>
      <c r="GX102" s="25"/>
      <c r="GY102" s="25"/>
      <c r="GZ102" s="25"/>
    </row>
    <row r="103" spans="1:208">
      <c r="A103" s="1" t="s">
        <v>352</v>
      </c>
      <c r="B103" s="2">
        <v>43822</v>
      </c>
      <c r="C103" s="1">
        <v>7793421</v>
      </c>
      <c r="D103" s="1" t="s">
        <v>15</v>
      </c>
      <c r="E103" s="1" t="s">
        <v>24</v>
      </c>
      <c r="F103" s="1" t="s">
        <v>361</v>
      </c>
      <c r="G103" s="1" t="s">
        <v>24</v>
      </c>
      <c r="H103" s="1">
        <v>4501709861</v>
      </c>
      <c r="I103" s="1" t="s">
        <v>24</v>
      </c>
      <c r="J103" s="1" t="s">
        <v>364</v>
      </c>
      <c r="K103" s="1">
        <v>2</v>
      </c>
      <c r="L103" s="1" t="s">
        <v>26</v>
      </c>
      <c r="M103" s="3">
        <v>1480</v>
      </c>
      <c r="N103" s="3">
        <f t="shared" si="3"/>
        <v>2960</v>
      </c>
      <c r="P103" s="3">
        <f>Tabla1[[#This Row],[COSTO TOTAL]]</f>
        <v>2960</v>
      </c>
      <c r="V103" s="3"/>
      <c r="W103" s="1"/>
      <c r="X103" s="1"/>
      <c r="Y103" s="1"/>
      <c r="Z103" s="1"/>
      <c r="AA103" s="1"/>
      <c r="AB103" s="1"/>
      <c r="AC103" s="1"/>
      <c r="AD103" s="1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  <c r="FN103" s="25"/>
      <c r="FO103" s="25"/>
      <c r="FP103" s="25"/>
      <c r="FQ103" s="25"/>
      <c r="FR103" s="25"/>
      <c r="FS103" s="25"/>
      <c r="FT103" s="25"/>
      <c r="FU103" s="25"/>
      <c r="FV103" s="25"/>
      <c r="FW103" s="25"/>
      <c r="FX103" s="25"/>
      <c r="FY103" s="25"/>
      <c r="FZ103" s="25"/>
      <c r="GA103" s="25"/>
      <c r="GB103" s="25"/>
      <c r="GC103" s="25"/>
      <c r="GD103" s="25"/>
      <c r="GE103" s="25"/>
      <c r="GF103" s="25"/>
      <c r="GG103" s="25"/>
      <c r="GH103" s="25"/>
      <c r="GI103" s="25"/>
      <c r="GJ103" s="25"/>
      <c r="GK103" s="25"/>
      <c r="GL103" s="25"/>
      <c r="GM103" s="25"/>
      <c r="GN103" s="25"/>
      <c r="GO103" s="25"/>
      <c r="GP103" s="25"/>
      <c r="GQ103" s="25"/>
      <c r="GR103" s="25"/>
      <c r="GS103" s="25"/>
      <c r="GT103" s="25"/>
      <c r="GU103" s="25"/>
      <c r="GV103" s="25"/>
      <c r="GW103" s="25"/>
      <c r="GX103" s="25"/>
      <c r="GY103" s="25"/>
      <c r="GZ103" s="25"/>
    </row>
    <row r="104" spans="1:208">
      <c r="A104" s="1" t="s">
        <v>352</v>
      </c>
      <c r="B104" s="2">
        <v>43822</v>
      </c>
      <c r="C104" s="1">
        <v>7793421</v>
      </c>
      <c r="D104" s="1" t="s">
        <v>15</v>
      </c>
      <c r="E104" s="1" t="s">
        <v>24</v>
      </c>
      <c r="F104" s="1" t="s">
        <v>361</v>
      </c>
      <c r="G104" s="1" t="s">
        <v>24</v>
      </c>
      <c r="H104" s="1">
        <v>4501709861</v>
      </c>
      <c r="I104" s="1" t="s">
        <v>24</v>
      </c>
      <c r="J104" s="1" t="s">
        <v>365</v>
      </c>
      <c r="K104" s="1">
        <v>2</v>
      </c>
      <c r="L104" s="1" t="s">
        <v>26</v>
      </c>
      <c r="M104" s="3">
        <v>9240</v>
      </c>
      <c r="N104" s="3">
        <f t="shared" si="3"/>
        <v>18480</v>
      </c>
      <c r="P104" s="3">
        <f>Tabla1[[#This Row],[COSTO TOTAL]]</f>
        <v>18480</v>
      </c>
      <c r="V104" s="3"/>
      <c r="W104" s="1"/>
      <c r="X104" s="1"/>
      <c r="Y104" s="1"/>
      <c r="Z104" s="1"/>
      <c r="AA104" s="1"/>
      <c r="AB104" s="1"/>
      <c r="AC104" s="1"/>
      <c r="AD104" s="1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  <c r="FN104" s="25"/>
      <c r="FO104" s="25"/>
      <c r="FP104" s="25"/>
      <c r="FQ104" s="25"/>
      <c r="FR104" s="25"/>
      <c r="FS104" s="25"/>
      <c r="FT104" s="25"/>
      <c r="FU104" s="25"/>
      <c r="FV104" s="25"/>
      <c r="FW104" s="25"/>
      <c r="FX104" s="25"/>
      <c r="FY104" s="25"/>
      <c r="FZ104" s="25"/>
      <c r="GA104" s="25"/>
      <c r="GB104" s="25"/>
      <c r="GC104" s="25"/>
      <c r="GD104" s="25"/>
      <c r="GE104" s="25"/>
      <c r="GF104" s="25"/>
      <c r="GG104" s="25"/>
      <c r="GH104" s="25"/>
      <c r="GI104" s="25"/>
      <c r="GJ104" s="25"/>
      <c r="GK104" s="25"/>
      <c r="GL104" s="25"/>
      <c r="GM104" s="25"/>
      <c r="GN104" s="25"/>
      <c r="GO104" s="25"/>
      <c r="GP104" s="25"/>
      <c r="GQ104" s="25"/>
      <c r="GR104" s="25"/>
      <c r="GS104" s="25"/>
      <c r="GT104" s="25"/>
      <c r="GU104" s="25"/>
      <c r="GV104" s="25"/>
      <c r="GW104" s="25"/>
      <c r="GX104" s="25"/>
      <c r="GY104" s="25"/>
      <c r="GZ104" s="25"/>
    </row>
    <row r="105" spans="1:208">
      <c r="A105" s="1" t="s">
        <v>352</v>
      </c>
      <c r="B105" s="2">
        <v>43822</v>
      </c>
      <c r="C105" s="1">
        <v>7793421</v>
      </c>
      <c r="D105" s="1" t="s">
        <v>15</v>
      </c>
      <c r="E105" s="1" t="s">
        <v>24</v>
      </c>
      <c r="F105" s="1" t="s">
        <v>361</v>
      </c>
      <c r="G105" s="1" t="s">
        <v>24</v>
      </c>
      <c r="H105" s="1">
        <v>4501709861</v>
      </c>
      <c r="I105" s="1" t="s">
        <v>24</v>
      </c>
      <c r="J105" s="1" t="s">
        <v>366</v>
      </c>
      <c r="K105" s="1">
        <v>2</v>
      </c>
      <c r="L105" s="1" t="s">
        <v>26</v>
      </c>
      <c r="M105" s="3">
        <v>5340</v>
      </c>
      <c r="N105" s="3">
        <f t="shared" si="3"/>
        <v>10680</v>
      </c>
      <c r="P105" s="3">
        <f>Tabla1[[#This Row],[COSTO TOTAL]]</f>
        <v>10680</v>
      </c>
      <c r="V105" s="3"/>
      <c r="W105" s="1"/>
      <c r="X105" s="1"/>
      <c r="Y105" s="1"/>
      <c r="Z105" s="1"/>
      <c r="AA105" s="1"/>
      <c r="AB105" s="1"/>
      <c r="AC105" s="1"/>
      <c r="AD105" s="1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/>
      <c r="FY105" s="25"/>
      <c r="FZ105" s="25"/>
      <c r="GA105" s="25"/>
      <c r="GB105" s="25"/>
      <c r="GC105" s="25"/>
      <c r="GD105" s="25"/>
      <c r="GE105" s="25"/>
      <c r="GF105" s="25"/>
      <c r="GG105" s="25"/>
      <c r="GH105" s="25"/>
      <c r="GI105" s="25"/>
      <c r="GJ105" s="25"/>
      <c r="GK105" s="25"/>
      <c r="GL105" s="25"/>
      <c r="GM105" s="25"/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25"/>
    </row>
    <row r="106" spans="1:208">
      <c r="A106" s="1" t="s">
        <v>368</v>
      </c>
      <c r="B106" s="2" t="s">
        <v>37</v>
      </c>
      <c r="C106" s="1">
        <v>7469918</v>
      </c>
      <c r="D106" s="1" t="s">
        <v>15</v>
      </c>
      <c r="E106" s="1" t="s">
        <v>24</v>
      </c>
      <c r="F106" s="1" t="s">
        <v>24</v>
      </c>
      <c r="H106" s="1">
        <v>4501480730</v>
      </c>
      <c r="I106" s="1" t="s">
        <v>24</v>
      </c>
      <c r="J106" s="1" t="s">
        <v>369</v>
      </c>
      <c r="K106" s="1">
        <v>3</v>
      </c>
      <c r="L106" s="1" t="s">
        <v>26</v>
      </c>
      <c r="M106" s="3">
        <v>1330</v>
      </c>
      <c r="N106" s="3">
        <f t="shared" si="3"/>
        <v>3990</v>
      </c>
      <c r="O106" s="1" t="s">
        <v>370</v>
      </c>
      <c r="P106" s="3">
        <f>Tabla1[[#This Row],[COSTO TOTAL]]</f>
        <v>3990</v>
      </c>
      <c r="V106" s="3"/>
      <c r="W106" s="1"/>
      <c r="X106" s="1"/>
      <c r="Y106" s="1"/>
      <c r="Z106" s="1"/>
      <c r="AA106" s="1"/>
      <c r="AB106" s="1"/>
      <c r="AC106" s="1"/>
      <c r="AD106" s="1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  <c r="GD106" s="25"/>
      <c r="GE106" s="25"/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</row>
    <row r="107" spans="1:208">
      <c r="A107" s="1" t="s">
        <v>368</v>
      </c>
      <c r="B107" s="2" t="s">
        <v>37</v>
      </c>
      <c r="C107" s="1">
        <v>7469918</v>
      </c>
      <c r="D107" s="1" t="s">
        <v>15</v>
      </c>
      <c r="E107" s="1" t="s">
        <v>24</v>
      </c>
      <c r="F107" s="1" t="s">
        <v>24</v>
      </c>
      <c r="H107" s="1">
        <v>4501480730</v>
      </c>
      <c r="I107" s="1" t="s">
        <v>24</v>
      </c>
      <c r="J107" s="1" t="s">
        <v>371</v>
      </c>
      <c r="K107" s="1">
        <v>2</v>
      </c>
      <c r="L107" s="1" t="s">
        <v>26</v>
      </c>
      <c r="M107" s="3">
        <v>1000</v>
      </c>
      <c r="N107" s="3">
        <f t="shared" si="3"/>
        <v>2000</v>
      </c>
      <c r="O107" s="1" t="s">
        <v>372</v>
      </c>
      <c r="P107" s="3">
        <f>Tabla1[[#This Row],[COSTO TOTAL]]</f>
        <v>2000</v>
      </c>
      <c r="V107" s="3"/>
      <c r="W107" s="1"/>
      <c r="X107" s="1"/>
      <c r="Y107" s="1"/>
      <c r="Z107" s="1"/>
      <c r="AA107" s="1"/>
      <c r="AB107" s="1"/>
      <c r="AC107" s="1"/>
      <c r="AD107" s="1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/>
      <c r="FQ107" s="25"/>
      <c r="FR107" s="25"/>
      <c r="FS107" s="25"/>
      <c r="FT107" s="25"/>
      <c r="FU107" s="25"/>
      <c r="FV107" s="25"/>
      <c r="FW107" s="25"/>
      <c r="FX107" s="25"/>
      <c r="FY107" s="25"/>
      <c r="FZ107" s="25"/>
      <c r="GA107" s="25"/>
      <c r="GB107" s="25"/>
      <c r="GC107" s="25"/>
      <c r="GD107" s="25"/>
      <c r="GE107" s="25"/>
      <c r="GF107" s="25"/>
      <c r="GG107" s="25"/>
      <c r="GH107" s="25"/>
      <c r="GI107" s="25"/>
      <c r="GJ107" s="25"/>
      <c r="GK107" s="25"/>
      <c r="GL107" s="25"/>
      <c r="GM107" s="25"/>
      <c r="GN107" s="25"/>
      <c r="GO107" s="25"/>
      <c r="GP107" s="25"/>
      <c r="GQ107" s="25"/>
      <c r="GR107" s="25"/>
      <c r="GS107" s="25"/>
      <c r="GT107" s="25"/>
      <c r="GU107" s="25"/>
      <c r="GV107" s="25"/>
      <c r="GW107" s="25"/>
      <c r="GX107" s="25"/>
      <c r="GY107" s="25"/>
      <c r="GZ107" s="25"/>
    </row>
    <row r="108" spans="1:208">
      <c r="A108" s="1" t="s">
        <v>368</v>
      </c>
      <c r="B108" s="2">
        <v>43206</v>
      </c>
      <c r="C108" s="1">
        <v>7520512</v>
      </c>
      <c r="D108" s="1" t="s">
        <v>15</v>
      </c>
      <c r="E108" s="1" t="s">
        <v>373</v>
      </c>
      <c r="F108" s="1" t="s">
        <v>374</v>
      </c>
      <c r="H108" s="1">
        <v>4501528872</v>
      </c>
      <c r="I108" s="1" t="s">
        <v>24</v>
      </c>
      <c r="J108" s="1" t="s">
        <v>375</v>
      </c>
      <c r="K108" s="1">
        <v>1</v>
      </c>
      <c r="L108" s="1" t="s">
        <v>26</v>
      </c>
      <c r="M108" s="3">
        <v>41164</v>
      </c>
      <c r="N108" s="3">
        <f t="shared" si="3"/>
        <v>41164</v>
      </c>
      <c r="P108" s="3">
        <f>Tabla1[[#This Row],[COSTO TOTAL]]</f>
        <v>41164</v>
      </c>
      <c r="V108" s="3"/>
      <c r="W108" s="1"/>
      <c r="X108" s="1"/>
      <c r="Y108" s="1"/>
      <c r="Z108" s="1"/>
      <c r="AA108" s="1"/>
      <c r="AB108" s="1"/>
      <c r="AC108" s="1"/>
      <c r="AD108" s="1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5"/>
      <c r="FN108" s="25"/>
      <c r="FO108" s="25"/>
      <c r="FP108" s="25"/>
      <c r="FQ108" s="25"/>
      <c r="FR108" s="25"/>
      <c r="FS108" s="25"/>
      <c r="FT108" s="25"/>
      <c r="FU108" s="25"/>
      <c r="FV108" s="25"/>
      <c r="FW108" s="25"/>
      <c r="FX108" s="25"/>
      <c r="FY108" s="25"/>
      <c r="FZ108" s="25"/>
      <c r="GA108" s="25"/>
      <c r="GB108" s="25"/>
      <c r="GC108" s="25"/>
      <c r="GD108" s="25"/>
      <c r="GE108" s="25"/>
      <c r="GF108" s="25"/>
      <c r="GG108" s="25"/>
      <c r="GH108" s="25"/>
      <c r="GI108" s="25"/>
      <c r="GJ108" s="25"/>
      <c r="GK108" s="25"/>
      <c r="GL108" s="25"/>
      <c r="GM108" s="25"/>
      <c r="GN108" s="25"/>
      <c r="GO108" s="25"/>
      <c r="GP108" s="25"/>
      <c r="GQ108" s="25"/>
      <c r="GR108" s="25"/>
      <c r="GS108" s="25"/>
      <c r="GT108" s="25"/>
      <c r="GU108" s="25"/>
      <c r="GV108" s="25"/>
      <c r="GW108" s="25"/>
      <c r="GX108" s="25"/>
      <c r="GY108" s="25"/>
      <c r="GZ108" s="25"/>
    </row>
    <row r="109" spans="1:208">
      <c r="A109" s="1" t="s">
        <v>376</v>
      </c>
      <c r="B109" s="2">
        <v>43692</v>
      </c>
      <c r="C109" s="1">
        <v>7741799</v>
      </c>
      <c r="D109" s="1" t="s">
        <v>15</v>
      </c>
      <c r="E109" s="1" t="s">
        <v>24</v>
      </c>
      <c r="F109" s="1" t="s">
        <v>377</v>
      </c>
      <c r="G109" s="1" t="s">
        <v>24</v>
      </c>
      <c r="H109" s="1">
        <v>4501685387</v>
      </c>
      <c r="I109" s="1" t="s">
        <v>24</v>
      </c>
      <c r="J109" s="1" t="s">
        <v>378</v>
      </c>
      <c r="K109" s="1">
        <v>1</v>
      </c>
      <c r="L109" s="1" t="s">
        <v>379</v>
      </c>
      <c r="M109" s="3">
        <v>304907.81</v>
      </c>
      <c r="N109" s="3">
        <f t="shared" si="3"/>
        <v>304907.81</v>
      </c>
      <c r="P109" s="3">
        <f>Tabla1[[#This Row],[COSTO TOTAL]]</f>
        <v>304907.81</v>
      </c>
      <c r="V109" s="3"/>
      <c r="W109" s="1"/>
      <c r="X109" s="1"/>
      <c r="Y109" s="1"/>
      <c r="Z109" s="1"/>
      <c r="AA109" s="1"/>
      <c r="AB109" s="1"/>
      <c r="AC109" s="1"/>
      <c r="AD109" s="1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  <c r="FN109" s="25"/>
      <c r="FO109" s="25"/>
      <c r="FP109" s="25"/>
      <c r="FQ109" s="25"/>
      <c r="FR109" s="25"/>
      <c r="FS109" s="25"/>
      <c r="FT109" s="25"/>
      <c r="FU109" s="25"/>
      <c r="FV109" s="25"/>
      <c r="FW109" s="25"/>
      <c r="FX109" s="25"/>
      <c r="FY109" s="25"/>
      <c r="FZ109" s="25"/>
      <c r="GA109" s="25"/>
      <c r="GB109" s="25"/>
      <c r="GC109" s="25"/>
      <c r="GD109" s="25"/>
      <c r="GE109" s="25"/>
      <c r="GF109" s="25"/>
      <c r="GG109" s="25"/>
      <c r="GH109" s="25"/>
      <c r="GI109" s="25"/>
      <c r="GJ109" s="25"/>
      <c r="GK109" s="25"/>
      <c r="GL109" s="25"/>
      <c r="GM109" s="25"/>
      <c r="GN109" s="25"/>
      <c r="GO109" s="25"/>
      <c r="GP109" s="25"/>
      <c r="GQ109" s="25"/>
      <c r="GR109" s="25"/>
      <c r="GS109" s="25"/>
      <c r="GT109" s="25"/>
      <c r="GU109" s="25"/>
      <c r="GV109" s="25"/>
      <c r="GW109" s="25"/>
      <c r="GX109" s="25"/>
      <c r="GY109" s="25"/>
      <c r="GZ109" s="25"/>
    </row>
    <row r="110" spans="1:208">
      <c r="A110" s="1" t="s">
        <v>380</v>
      </c>
      <c r="B110" s="2">
        <v>43826</v>
      </c>
      <c r="C110" s="1" t="s">
        <v>24</v>
      </c>
      <c r="D110" s="1" t="s">
        <v>15</v>
      </c>
      <c r="E110" s="1" t="s">
        <v>24</v>
      </c>
      <c r="F110" s="1" t="s">
        <v>381</v>
      </c>
      <c r="G110" s="1" t="s">
        <v>24</v>
      </c>
      <c r="H110" s="1">
        <v>4501713103</v>
      </c>
      <c r="I110" s="1" t="s">
        <v>24</v>
      </c>
      <c r="J110" s="1" t="s">
        <v>382</v>
      </c>
      <c r="K110" s="1">
        <v>1</v>
      </c>
      <c r="L110" s="1" t="s">
        <v>26</v>
      </c>
      <c r="M110" s="3">
        <v>76000</v>
      </c>
      <c r="N110" s="3">
        <f t="shared" si="3"/>
        <v>76000</v>
      </c>
      <c r="P110" s="3">
        <f>Tabla1[[#This Row],[COSTO TOTAL]]</f>
        <v>76000</v>
      </c>
      <c r="V110" s="3"/>
      <c r="W110" s="1"/>
      <c r="X110" s="1"/>
      <c r="Y110" s="1"/>
      <c r="Z110" s="1"/>
      <c r="AA110" s="1"/>
      <c r="AB110" s="1"/>
      <c r="AC110" s="1"/>
      <c r="AD110" s="1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  <c r="FX110" s="25"/>
      <c r="FY110" s="25"/>
      <c r="FZ110" s="25"/>
      <c r="GA110" s="25"/>
      <c r="GB110" s="25"/>
      <c r="GC110" s="25"/>
      <c r="GD110" s="25"/>
      <c r="GE110" s="25"/>
      <c r="GF110" s="25"/>
      <c r="GG110" s="25"/>
      <c r="GH110" s="25"/>
      <c r="GI110" s="25"/>
      <c r="GJ110" s="25"/>
      <c r="GK110" s="25"/>
      <c r="GL110" s="25"/>
      <c r="GM110" s="25"/>
      <c r="GN110" s="25"/>
      <c r="GO110" s="25"/>
      <c r="GP110" s="25"/>
      <c r="GQ110" s="25"/>
      <c r="GR110" s="25"/>
      <c r="GS110" s="25"/>
      <c r="GT110" s="25"/>
      <c r="GU110" s="25"/>
      <c r="GV110" s="25"/>
      <c r="GW110" s="25"/>
      <c r="GX110" s="25"/>
      <c r="GY110" s="25"/>
      <c r="GZ110" s="25"/>
    </row>
    <row r="111" spans="1:208">
      <c r="A111" s="1" t="s">
        <v>383</v>
      </c>
      <c r="B111" s="2">
        <v>43826</v>
      </c>
      <c r="C111" s="1" t="s">
        <v>24</v>
      </c>
      <c r="D111" s="1" t="s">
        <v>15</v>
      </c>
      <c r="E111" s="1" t="s">
        <v>24</v>
      </c>
      <c r="F111" s="1" t="s">
        <v>381</v>
      </c>
      <c r="G111" s="1" t="s">
        <v>24</v>
      </c>
      <c r="H111" s="1">
        <v>4501713103</v>
      </c>
      <c r="I111" s="1" t="s">
        <v>24</v>
      </c>
      <c r="J111" s="1" t="s">
        <v>384</v>
      </c>
      <c r="K111" s="1">
        <v>1</v>
      </c>
      <c r="L111" s="1" t="s">
        <v>26</v>
      </c>
      <c r="M111" s="3">
        <v>40000</v>
      </c>
      <c r="N111" s="3">
        <f t="shared" si="3"/>
        <v>40000</v>
      </c>
      <c r="P111" s="3">
        <f>Tabla1[[#This Row],[COSTO TOTAL]]</f>
        <v>40000</v>
      </c>
      <c r="V111" s="3"/>
      <c r="W111" s="1"/>
      <c r="X111" s="1"/>
      <c r="Y111" s="1"/>
      <c r="Z111" s="1"/>
      <c r="AA111" s="1"/>
      <c r="AB111" s="1"/>
      <c r="AC111" s="1"/>
      <c r="AD111" s="1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  <c r="FN111" s="25"/>
      <c r="FO111" s="25"/>
      <c r="FP111" s="25"/>
      <c r="FQ111" s="25"/>
      <c r="FR111" s="25"/>
      <c r="FS111" s="25"/>
      <c r="FT111" s="25"/>
      <c r="FU111" s="25"/>
      <c r="FV111" s="25"/>
      <c r="FW111" s="25"/>
      <c r="FX111" s="25"/>
      <c r="FY111" s="25"/>
      <c r="FZ111" s="25"/>
      <c r="GA111" s="25"/>
      <c r="GB111" s="25"/>
      <c r="GC111" s="25"/>
      <c r="GD111" s="25"/>
      <c r="GE111" s="25"/>
      <c r="GF111" s="25"/>
      <c r="GG111" s="25"/>
      <c r="GH111" s="25"/>
      <c r="GI111" s="25"/>
      <c r="GJ111" s="25"/>
      <c r="GK111" s="25"/>
      <c r="GL111" s="25"/>
      <c r="GM111" s="25"/>
      <c r="GN111" s="25"/>
      <c r="GO111" s="25"/>
      <c r="GP111" s="25"/>
      <c r="GQ111" s="25"/>
      <c r="GR111" s="25"/>
      <c r="GS111" s="25"/>
      <c r="GT111" s="25"/>
      <c r="GU111" s="25"/>
      <c r="GV111" s="25"/>
      <c r="GW111" s="25"/>
      <c r="GX111" s="25"/>
      <c r="GY111" s="25"/>
      <c r="GZ111" s="25"/>
    </row>
    <row r="112" spans="1:208">
      <c r="A112" s="1" t="s">
        <v>380</v>
      </c>
      <c r="B112" s="2">
        <v>43826</v>
      </c>
      <c r="C112" s="1" t="s">
        <v>24</v>
      </c>
      <c r="D112" s="1" t="s">
        <v>15</v>
      </c>
      <c r="E112" s="1" t="s">
        <v>24</v>
      </c>
      <c r="F112" s="1" t="s">
        <v>381</v>
      </c>
      <c r="G112" s="1" t="s">
        <v>24</v>
      </c>
      <c r="H112" s="1">
        <v>4501713103</v>
      </c>
      <c r="I112" s="1" t="s">
        <v>24</v>
      </c>
      <c r="J112" s="1" t="s">
        <v>385</v>
      </c>
      <c r="K112" s="1">
        <v>1</v>
      </c>
      <c r="L112" s="1" t="s">
        <v>26</v>
      </c>
      <c r="M112" s="3">
        <v>580000</v>
      </c>
      <c r="N112" s="3">
        <f t="shared" si="3"/>
        <v>580000</v>
      </c>
      <c r="P112" s="3">
        <f>Tabla1[[#This Row],[COSTO TOTAL]]</f>
        <v>580000</v>
      </c>
      <c r="V112" s="3"/>
      <c r="W112" s="1"/>
      <c r="X112" s="1"/>
      <c r="Y112" s="1"/>
      <c r="Z112" s="1"/>
      <c r="AA112" s="1"/>
      <c r="AB112" s="1"/>
      <c r="AC112" s="1"/>
      <c r="AD112" s="1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  <c r="FN112" s="25"/>
      <c r="FO112" s="25"/>
      <c r="FP112" s="25"/>
      <c r="FQ112" s="25"/>
      <c r="FR112" s="25"/>
      <c r="FS112" s="25"/>
      <c r="FT112" s="25"/>
      <c r="FU112" s="25"/>
      <c r="FV112" s="25"/>
      <c r="FW112" s="25"/>
      <c r="FX112" s="25"/>
      <c r="FY112" s="25"/>
      <c r="FZ112" s="25"/>
      <c r="GA112" s="25"/>
      <c r="GB112" s="25"/>
      <c r="GC112" s="25"/>
      <c r="GD112" s="25"/>
      <c r="GE112" s="25"/>
      <c r="GF112" s="25"/>
      <c r="GG112" s="25"/>
      <c r="GH112" s="25"/>
      <c r="GI112" s="25"/>
      <c r="GJ112" s="25"/>
      <c r="GK112" s="25"/>
      <c r="GL112" s="25"/>
      <c r="GM112" s="25"/>
      <c r="GN112" s="25"/>
      <c r="GO112" s="25"/>
      <c r="GP112" s="25"/>
      <c r="GQ112" s="25"/>
      <c r="GR112" s="25"/>
      <c r="GS112" s="25"/>
      <c r="GT112" s="25"/>
      <c r="GU112" s="25"/>
      <c r="GV112" s="25"/>
      <c r="GW112" s="25"/>
      <c r="GX112" s="25"/>
      <c r="GY112" s="25"/>
      <c r="GZ112" s="25"/>
    </row>
    <row r="113" spans="1:208">
      <c r="B113" s="2">
        <v>43496</v>
      </c>
      <c r="C113" s="1" t="s">
        <v>24</v>
      </c>
      <c r="D113" s="1" t="s">
        <v>15</v>
      </c>
      <c r="E113" s="1" t="s">
        <v>24</v>
      </c>
      <c r="F113" s="1" t="s">
        <v>1124</v>
      </c>
      <c r="H113" s="1">
        <v>4501746748</v>
      </c>
      <c r="I113" s="1" t="s">
        <v>24</v>
      </c>
      <c r="J113" s="1" t="s">
        <v>1125</v>
      </c>
      <c r="K113" s="1">
        <v>10</v>
      </c>
      <c r="L113" s="1" t="s">
        <v>26</v>
      </c>
      <c r="M113" s="3">
        <v>15</v>
      </c>
      <c r="N113" s="3">
        <f>M113*K113</f>
        <v>150</v>
      </c>
      <c r="P113" s="3">
        <f>Tabla1[[#This Row],[COSTO TOTAL]]</f>
        <v>150</v>
      </c>
      <c r="V113" s="3"/>
      <c r="W113" s="1"/>
      <c r="X113" s="1"/>
      <c r="Y113" s="1"/>
      <c r="Z113" s="1"/>
      <c r="AA113" s="1"/>
      <c r="AB113" s="1"/>
      <c r="AC113" s="1" t="s">
        <v>112</v>
      </c>
      <c r="AD113" s="1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5"/>
      <c r="FN113" s="25"/>
      <c r="FO113" s="25"/>
      <c r="FP113" s="25"/>
      <c r="FQ113" s="25"/>
      <c r="FR113" s="25"/>
      <c r="FS113" s="25"/>
      <c r="FT113" s="25"/>
      <c r="FU113" s="25"/>
      <c r="FV113" s="25"/>
      <c r="FW113" s="25"/>
      <c r="FX113" s="25"/>
      <c r="FY113" s="25"/>
      <c r="FZ113" s="25"/>
      <c r="GA113" s="25"/>
      <c r="GB113" s="25"/>
      <c r="GC113" s="25"/>
      <c r="GD113" s="25"/>
      <c r="GE113" s="25"/>
      <c r="GF113" s="25"/>
      <c r="GG113" s="25"/>
      <c r="GH113" s="25"/>
      <c r="GI113" s="25"/>
      <c r="GJ113" s="25"/>
      <c r="GK113" s="25"/>
      <c r="GL113" s="25"/>
      <c r="GM113" s="25"/>
      <c r="GN113" s="25"/>
      <c r="GO113" s="25"/>
      <c r="GP113" s="25"/>
      <c r="GQ113" s="25"/>
      <c r="GR113" s="25"/>
      <c r="GS113" s="25"/>
      <c r="GT113" s="25"/>
      <c r="GU113" s="25"/>
      <c r="GV113" s="25"/>
      <c r="GW113" s="25"/>
      <c r="GX113" s="25"/>
      <c r="GY113" s="25"/>
      <c r="GZ113" s="25"/>
    </row>
    <row r="114" spans="1:208">
      <c r="B114" s="2">
        <v>43496</v>
      </c>
      <c r="C114" s="1" t="s">
        <v>24</v>
      </c>
      <c r="D114" s="1" t="s">
        <v>15</v>
      </c>
      <c r="E114" s="1" t="s">
        <v>24</v>
      </c>
      <c r="F114" s="1" t="s">
        <v>1124</v>
      </c>
      <c r="H114" s="1">
        <v>4501746748</v>
      </c>
      <c r="I114" s="1" t="s">
        <v>24</v>
      </c>
      <c r="J114" s="1" t="s">
        <v>1126</v>
      </c>
      <c r="K114" s="1">
        <v>0</v>
      </c>
      <c r="L114" s="1" t="s">
        <v>26</v>
      </c>
      <c r="M114" s="3">
        <v>430</v>
      </c>
      <c r="N114" s="3">
        <f>M114*K114</f>
        <v>0</v>
      </c>
      <c r="P114" s="3">
        <f>Tabla1[[#This Row],[COSTO TOTAL]]</f>
        <v>0</v>
      </c>
      <c r="V114" s="3"/>
      <c r="W114" s="1"/>
      <c r="X114" s="1"/>
      <c r="Y114" s="1"/>
      <c r="Z114" s="1"/>
      <c r="AA114" s="1"/>
      <c r="AB114" s="1"/>
      <c r="AC114" s="1"/>
      <c r="AD114" s="1" t="s">
        <v>112</v>
      </c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5"/>
      <c r="FN114" s="25"/>
      <c r="FO114" s="25"/>
      <c r="FP114" s="25"/>
      <c r="FQ114" s="25"/>
      <c r="FR114" s="25"/>
      <c r="FS114" s="25"/>
      <c r="FT114" s="25"/>
      <c r="FU114" s="25"/>
      <c r="FV114" s="25"/>
      <c r="FW114" s="25"/>
      <c r="FX114" s="25"/>
      <c r="FY114" s="25"/>
      <c r="FZ114" s="25"/>
      <c r="GA114" s="25"/>
      <c r="GB114" s="25"/>
      <c r="GC114" s="25"/>
      <c r="GD114" s="25"/>
      <c r="GE114" s="25"/>
      <c r="GF114" s="25"/>
      <c r="GG114" s="25"/>
      <c r="GH114" s="25"/>
      <c r="GI114" s="25"/>
      <c r="GJ114" s="25"/>
      <c r="GK114" s="25"/>
      <c r="GL114" s="25"/>
      <c r="GM114" s="25"/>
      <c r="GN114" s="25"/>
      <c r="GO114" s="25"/>
      <c r="GP114" s="25"/>
      <c r="GQ114" s="25"/>
      <c r="GR114" s="25"/>
      <c r="GS114" s="25"/>
      <c r="GT114" s="25"/>
      <c r="GU114" s="25"/>
      <c r="GV114" s="25"/>
      <c r="GW114" s="25"/>
      <c r="GX114" s="25"/>
      <c r="GY114" s="25"/>
      <c r="GZ114" s="25"/>
    </row>
    <row r="115" spans="1:208">
      <c r="A115" s="9"/>
      <c r="B115" s="10"/>
      <c r="C115" s="9"/>
      <c r="D115" s="9"/>
      <c r="E115" s="9"/>
      <c r="F115" s="9"/>
      <c r="G115" s="9"/>
      <c r="H115" s="9"/>
      <c r="I115" s="9"/>
      <c r="J115" s="9" t="s">
        <v>1005</v>
      </c>
      <c r="K115" s="9"/>
      <c r="L115" s="9"/>
      <c r="M115" s="11"/>
      <c r="N115" s="11"/>
      <c r="O115" s="9"/>
      <c r="P115" s="9"/>
      <c r="Q115" s="9"/>
      <c r="R115" s="9"/>
      <c r="S115" s="9"/>
      <c r="T115" s="9"/>
      <c r="U115" s="9"/>
      <c r="V115" s="11"/>
      <c r="W115" s="9"/>
      <c r="X115" s="9"/>
      <c r="Y115" s="9"/>
      <c r="Z115" s="9"/>
      <c r="AA115" s="9"/>
      <c r="AB115" s="9"/>
      <c r="AC115" s="9"/>
      <c r="AD115" s="9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5"/>
      <c r="FN115" s="25"/>
      <c r="FO115" s="25"/>
      <c r="FP115" s="25"/>
      <c r="FQ115" s="25"/>
      <c r="FR115" s="25"/>
      <c r="FS115" s="25"/>
      <c r="FT115" s="25"/>
      <c r="FU115" s="25"/>
      <c r="FV115" s="25"/>
      <c r="FW115" s="25"/>
      <c r="FX115" s="25"/>
      <c r="FY115" s="25"/>
      <c r="FZ115" s="25"/>
      <c r="GA115" s="25"/>
      <c r="GB115" s="25"/>
      <c r="GC115" s="25"/>
      <c r="GD115" s="25"/>
      <c r="GE115" s="25"/>
      <c r="GF115" s="25"/>
      <c r="GG115" s="25"/>
      <c r="GH115" s="25"/>
      <c r="GI115" s="25"/>
      <c r="GJ115" s="25"/>
      <c r="GK115" s="25"/>
      <c r="GL115" s="25"/>
      <c r="GM115" s="25"/>
      <c r="GN115" s="25"/>
      <c r="GO115" s="25"/>
      <c r="GP115" s="25"/>
      <c r="GQ115" s="25"/>
      <c r="GR115" s="25"/>
      <c r="GS115" s="25"/>
      <c r="GT115" s="25"/>
      <c r="GU115" s="25"/>
      <c r="GV115" s="25"/>
      <c r="GW115" s="25"/>
      <c r="GX115" s="25"/>
      <c r="GY115" s="25"/>
      <c r="GZ115" s="25"/>
    </row>
    <row r="116" spans="1:208">
      <c r="A116" s="1" t="s">
        <v>21</v>
      </c>
      <c r="B116" s="2">
        <v>43661</v>
      </c>
      <c r="C116" s="1" t="s">
        <v>22</v>
      </c>
      <c r="D116" s="1" t="s">
        <v>155</v>
      </c>
      <c r="E116" s="1" t="s">
        <v>24</v>
      </c>
      <c r="F116" s="1" t="s">
        <v>24</v>
      </c>
      <c r="G116" s="1" t="s">
        <v>24</v>
      </c>
      <c r="H116" s="1">
        <v>4501670596</v>
      </c>
      <c r="I116" s="1" t="s">
        <v>24</v>
      </c>
      <c r="J116" s="1" t="s">
        <v>158</v>
      </c>
      <c r="K116" s="1">
        <v>1</v>
      </c>
      <c r="L116" s="1" t="s">
        <v>26</v>
      </c>
      <c r="M116" s="3">
        <v>894</v>
      </c>
      <c r="N116" s="3">
        <f t="shared" ref="N116:N179" si="4">M116*K116</f>
        <v>894</v>
      </c>
      <c r="Q116" s="3">
        <f>Tabla1[[#This Row],[COSTO TOTAL]]</f>
        <v>894</v>
      </c>
      <c r="R116" s="3"/>
      <c r="V116" s="3"/>
      <c r="W116" s="1"/>
      <c r="X116" s="1"/>
      <c r="Y116" s="1"/>
      <c r="Z116" s="1"/>
      <c r="AA116" s="1"/>
      <c r="AB116" s="1"/>
      <c r="AC116" s="1"/>
      <c r="AD116" s="1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5"/>
      <c r="FN116" s="25"/>
      <c r="FO116" s="25"/>
      <c r="FP116" s="25"/>
      <c r="FQ116" s="25"/>
      <c r="FR116" s="25"/>
      <c r="FS116" s="25"/>
      <c r="FT116" s="25"/>
      <c r="FU116" s="25"/>
      <c r="FV116" s="25"/>
      <c r="FW116" s="25"/>
      <c r="FX116" s="25"/>
      <c r="FY116" s="25"/>
      <c r="FZ116" s="25"/>
      <c r="GA116" s="25"/>
      <c r="GB116" s="25"/>
      <c r="GC116" s="25"/>
      <c r="GD116" s="25"/>
      <c r="GE116" s="25"/>
      <c r="GF116" s="25"/>
      <c r="GG116" s="25"/>
      <c r="GH116" s="25"/>
      <c r="GI116" s="25"/>
      <c r="GJ116" s="25"/>
      <c r="GK116" s="25"/>
      <c r="GL116" s="25"/>
      <c r="GM116" s="25"/>
      <c r="GN116" s="25"/>
      <c r="GO116" s="25"/>
      <c r="GP116" s="25"/>
      <c r="GQ116" s="25"/>
      <c r="GR116" s="25"/>
      <c r="GS116" s="25"/>
      <c r="GT116" s="25"/>
      <c r="GU116" s="25"/>
      <c r="GV116" s="25"/>
      <c r="GW116" s="25"/>
      <c r="GX116" s="25"/>
      <c r="GY116" s="25"/>
      <c r="GZ116" s="25"/>
    </row>
    <row r="117" spans="1:208">
      <c r="A117" s="1" t="s">
        <v>27</v>
      </c>
      <c r="B117" s="2">
        <v>42931</v>
      </c>
      <c r="C117" s="1" t="s">
        <v>22</v>
      </c>
      <c r="D117" s="1" t="s">
        <v>155</v>
      </c>
      <c r="E117" s="1" t="s">
        <v>159</v>
      </c>
      <c r="F117" s="1" t="s">
        <v>24</v>
      </c>
      <c r="H117" s="1" t="s">
        <v>22</v>
      </c>
      <c r="J117" s="1" t="s">
        <v>160</v>
      </c>
      <c r="K117" s="1">
        <v>1</v>
      </c>
      <c r="L117" s="1" t="s">
        <v>26</v>
      </c>
      <c r="N117" s="3">
        <f t="shared" si="4"/>
        <v>0</v>
      </c>
      <c r="Q117" s="3">
        <f>Tabla1[[#This Row],[COSTO TOTAL]]</f>
        <v>0</v>
      </c>
      <c r="R117" s="3"/>
      <c r="V117" s="3"/>
      <c r="W117" s="1"/>
      <c r="X117" s="1"/>
      <c r="Y117" s="1"/>
      <c r="Z117" s="1"/>
      <c r="AA117" s="1"/>
      <c r="AB117" s="1"/>
      <c r="AC117" s="1"/>
      <c r="AD117" s="1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5"/>
      <c r="FN117" s="25"/>
      <c r="FO117" s="25"/>
      <c r="FP117" s="25"/>
      <c r="FQ117" s="25"/>
      <c r="FR117" s="25"/>
      <c r="FS117" s="25"/>
      <c r="FT117" s="25"/>
      <c r="FU117" s="25"/>
      <c r="FV117" s="25"/>
      <c r="FW117" s="25"/>
      <c r="FX117" s="25"/>
      <c r="FY117" s="25"/>
      <c r="FZ117" s="25"/>
      <c r="GA117" s="25"/>
      <c r="GB117" s="25"/>
      <c r="GC117" s="25"/>
      <c r="GD117" s="25"/>
      <c r="GE117" s="25"/>
      <c r="GF117" s="25"/>
      <c r="GG117" s="25"/>
      <c r="GH117" s="25"/>
      <c r="GI117" s="25"/>
      <c r="GJ117" s="25"/>
      <c r="GK117" s="25"/>
      <c r="GL117" s="25"/>
      <c r="GM117" s="25"/>
      <c r="GN117" s="25"/>
      <c r="GO117" s="25"/>
      <c r="GP117" s="25"/>
      <c r="GQ117" s="25"/>
      <c r="GR117" s="25"/>
      <c r="GS117" s="25"/>
      <c r="GT117" s="25"/>
      <c r="GU117" s="25"/>
      <c r="GV117" s="25"/>
      <c r="GW117" s="25"/>
      <c r="GX117" s="25"/>
      <c r="GY117" s="25"/>
      <c r="GZ117" s="25"/>
    </row>
    <row r="118" spans="1:208">
      <c r="A118" s="1" t="s">
        <v>27</v>
      </c>
      <c r="B118" s="2">
        <v>42931</v>
      </c>
      <c r="C118" s="1" t="s">
        <v>22</v>
      </c>
      <c r="D118" s="1" t="s">
        <v>155</v>
      </c>
      <c r="E118" s="1" t="s">
        <v>159</v>
      </c>
      <c r="F118" s="1" t="s">
        <v>24</v>
      </c>
      <c r="H118" s="1" t="s">
        <v>22</v>
      </c>
      <c r="J118" s="1" t="s">
        <v>161</v>
      </c>
      <c r="K118" s="1">
        <v>1</v>
      </c>
      <c r="L118" s="1" t="s">
        <v>26</v>
      </c>
      <c r="N118" s="3">
        <f t="shared" si="4"/>
        <v>0</v>
      </c>
      <c r="Q118" s="3">
        <f>Tabla1[[#This Row],[COSTO TOTAL]]</f>
        <v>0</v>
      </c>
      <c r="R118" s="3"/>
      <c r="V118" s="3"/>
      <c r="W118" s="1"/>
      <c r="X118" s="1"/>
      <c r="Y118" s="1"/>
      <c r="Z118" s="1"/>
      <c r="AA118" s="1"/>
      <c r="AB118" s="1"/>
      <c r="AC118" s="1"/>
      <c r="AD118" s="1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  <c r="FN118" s="25"/>
      <c r="FO118" s="25"/>
      <c r="FP118" s="25"/>
      <c r="FQ118" s="25"/>
      <c r="FR118" s="25"/>
      <c r="FS118" s="25"/>
      <c r="FT118" s="25"/>
      <c r="FU118" s="25"/>
      <c r="FV118" s="25"/>
      <c r="FW118" s="25"/>
      <c r="FX118" s="25"/>
      <c r="FY118" s="25"/>
      <c r="FZ118" s="25"/>
      <c r="GA118" s="25"/>
      <c r="GB118" s="25"/>
      <c r="GC118" s="25"/>
      <c r="GD118" s="25"/>
      <c r="GE118" s="25"/>
      <c r="GF118" s="25"/>
      <c r="GG118" s="25"/>
      <c r="GH118" s="25"/>
      <c r="GI118" s="25"/>
      <c r="GJ118" s="25"/>
      <c r="GK118" s="25"/>
      <c r="GL118" s="25"/>
      <c r="GM118" s="25"/>
      <c r="GN118" s="25"/>
      <c r="GO118" s="25"/>
      <c r="GP118" s="25"/>
      <c r="GQ118" s="25"/>
      <c r="GR118" s="25"/>
      <c r="GS118" s="25"/>
      <c r="GT118" s="25"/>
      <c r="GU118" s="25"/>
      <c r="GV118" s="25"/>
      <c r="GW118" s="25"/>
      <c r="GX118" s="25"/>
      <c r="GY118" s="25"/>
      <c r="GZ118" s="25"/>
    </row>
    <row r="119" spans="1:208">
      <c r="A119" s="1" t="s">
        <v>27</v>
      </c>
      <c r="B119" s="2" t="s">
        <v>37</v>
      </c>
      <c r="C119" s="1" t="s">
        <v>22</v>
      </c>
      <c r="D119" s="1" t="s">
        <v>155</v>
      </c>
      <c r="E119" s="1" t="s">
        <v>24</v>
      </c>
      <c r="F119" s="1" t="s">
        <v>24</v>
      </c>
      <c r="G119" s="1" t="s">
        <v>24</v>
      </c>
      <c r="H119" s="1" t="s">
        <v>24</v>
      </c>
      <c r="I119" s="1" t="s">
        <v>24</v>
      </c>
      <c r="J119" s="1" t="s">
        <v>162</v>
      </c>
      <c r="K119" s="1">
        <v>1</v>
      </c>
      <c r="L119" s="1" t="s">
        <v>26</v>
      </c>
      <c r="N119" s="3">
        <f t="shared" si="4"/>
        <v>0</v>
      </c>
      <c r="Q119" s="3">
        <f>Tabla1[[#This Row],[COSTO TOTAL]]</f>
        <v>0</v>
      </c>
      <c r="R119" s="3"/>
      <c r="V119" s="3"/>
      <c r="W119" s="1"/>
      <c r="X119" s="1"/>
      <c r="Y119" s="1"/>
      <c r="Z119" s="1"/>
      <c r="AA119" s="1"/>
      <c r="AB119" s="1"/>
      <c r="AC119" s="1"/>
      <c r="AD119" s="1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5"/>
      <c r="FN119" s="25"/>
      <c r="FO119" s="25"/>
      <c r="FP119" s="25"/>
      <c r="FQ119" s="25"/>
      <c r="FR119" s="25"/>
      <c r="FS119" s="25"/>
      <c r="FT119" s="25"/>
      <c r="FU119" s="25"/>
      <c r="FV119" s="25"/>
      <c r="FW119" s="25"/>
      <c r="FX119" s="25"/>
      <c r="FY119" s="25"/>
      <c r="FZ119" s="25"/>
      <c r="GA119" s="25"/>
      <c r="GB119" s="25"/>
      <c r="GC119" s="25"/>
      <c r="GD119" s="25"/>
      <c r="GE119" s="25"/>
      <c r="GF119" s="25"/>
      <c r="GG119" s="25"/>
      <c r="GH119" s="25"/>
      <c r="GI119" s="25"/>
      <c r="GJ119" s="25"/>
      <c r="GK119" s="25"/>
      <c r="GL119" s="25"/>
      <c r="GM119" s="25"/>
      <c r="GN119" s="25"/>
      <c r="GO119" s="25"/>
      <c r="GP119" s="25"/>
      <c r="GQ119" s="25"/>
      <c r="GR119" s="25"/>
      <c r="GS119" s="25"/>
      <c r="GT119" s="25"/>
      <c r="GU119" s="25"/>
      <c r="GV119" s="25"/>
      <c r="GW119" s="25"/>
      <c r="GX119" s="25"/>
      <c r="GY119" s="25"/>
      <c r="GZ119" s="25"/>
    </row>
    <row r="120" spans="1:208">
      <c r="A120" s="1" t="s">
        <v>27</v>
      </c>
      <c r="B120" s="2">
        <v>43354</v>
      </c>
      <c r="C120" s="1">
        <v>7336057</v>
      </c>
      <c r="D120" s="1" t="s">
        <v>155</v>
      </c>
      <c r="E120" s="1" t="s">
        <v>163</v>
      </c>
      <c r="F120" s="1" t="s">
        <v>164</v>
      </c>
      <c r="G120" s="1" t="s">
        <v>24</v>
      </c>
      <c r="H120" s="1">
        <v>4501406830</v>
      </c>
      <c r="I120" s="1" t="s">
        <v>24</v>
      </c>
      <c r="J120" s="1" t="s">
        <v>165</v>
      </c>
      <c r="K120" s="1">
        <v>1</v>
      </c>
      <c r="L120" s="1" t="s">
        <v>26</v>
      </c>
      <c r="M120" s="3">
        <v>23903</v>
      </c>
      <c r="N120" s="3">
        <f t="shared" si="4"/>
        <v>23903</v>
      </c>
      <c r="Q120" s="3">
        <f>Tabla1[[#This Row],[COSTO TOTAL]]</f>
        <v>23903</v>
      </c>
      <c r="R120" s="3"/>
      <c r="V120" s="3"/>
      <c r="W120" s="1"/>
      <c r="X120" s="1"/>
      <c r="Y120" s="1"/>
      <c r="Z120" s="1"/>
      <c r="AA120" s="1"/>
      <c r="AB120" s="1"/>
      <c r="AC120" s="1"/>
      <c r="AD120" s="1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5"/>
      <c r="FN120" s="25"/>
      <c r="FO120" s="25"/>
      <c r="FP120" s="25"/>
      <c r="FQ120" s="25"/>
      <c r="FR120" s="25"/>
      <c r="FS120" s="25"/>
      <c r="FT120" s="25"/>
      <c r="FU120" s="25"/>
      <c r="FV120" s="25"/>
      <c r="FW120" s="25"/>
      <c r="FX120" s="25"/>
      <c r="FY120" s="25"/>
      <c r="FZ120" s="25"/>
      <c r="GA120" s="25"/>
      <c r="GB120" s="25"/>
      <c r="GC120" s="25"/>
      <c r="GD120" s="25"/>
      <c r="GE120" s="25"/>
      <c r="GF120" s="25"/>
      <c r="GG120" s="25"/>
      <c r="GH120" s="25"/>
      <c r="GI120" s="25"/>
      <c r="GJ120" s="25"/>
      <c r="GK120" s="25"/>
      <c r="GL120" s="25"/>
      <c r="GM120" s="25"/>
      <c r="GN120" s="25"/>
      <c r="GO120" s="25"/>
      <c r="GP120" s="25"/>
      <c r="GQ120" s="25"/>
      <c r="GR120" s="25"/>
      <c r="GS120" s="25"/>
      <c r="GT120" s="25"/>
      <c r="GU120" s="25"/>
      <c r="GV120" s="25"/>
      <c r="GW120" s="25"/>
      <c r="GX120" s="25"/>
      <c r="GY120" s="25"/>
      <c r="GZ120" s="25"/>
    </row>
    <row r="121" spans="1:208">
      <c r="A121" s="1" t="s">
        <v>31</v>
      </c>
      <c r="B121" s="2">
        <v>43424</v>
      </c>
      <c r="C121" s="1">
        <v>7562568</v>
      </c>
      <c r="D121" s="1" t="s">
        <v>155</v>
      </c>
      <c r="E121" s="1" t="s">
        <v>166</v>
      </c>
      <c r="F121" s="1" t="s">
        <v>76</v>
      </c>
      <c r="G121" s="1" t="s">
        <v>24</v>
      </c>
      <c r="H121" s="1">
        <v>4501613029</v>
      </c>
      <c r="I121" s="1" t="s">
        <v>167</v>
      </c>
      <c r="J121" s="1" t="s">
        <v>168</v>
      </c>
      <c r="K121" s="1">
        <v>10</v>
      </c>
      <c r="L121" s="1" t="s">
        <v>26</v>
      </c>
      <c r="M121" s="3">
        <v>594.79999999999995</v>
      </c>
      <c r="N121" s="3">
        <f t="shared" si="4"/>
        <v>5948</v>
      </c>
      <c r="Q121" s="3">
        <f>Tabla1[[#This Row],[COSTO TOTAL]]</f>
        <v>5948</v>
      </c>
      <c r="R121" s="3"/>
      <c r="V121" s="3"/>
      <c r="W121" s="1"/>
      <c r="X121" s="1"/>
      <c r="Y121" s="1"/>
      <c r="Z121" s="1"/>
      <c r="AA121" s="1"/>
      <c r="AB121" s="1"/>
      <c r="AC121" s="1"/>
      <c r="AD121" s="1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5"/>
      <c r="FN121" s="25"/>
      <c r="FO121" s="25"/>
      <c r="FP121" s="25"/>
      <c r="FQ121" s="25"/>
      <c r="FR121" s="25"/>
      <c r="FS121" s="25"/>
      <c r="FT121" s="25"/>
      <c r="FU121" s="25"/>
      <c r="FV121" s="25"/>
      <c r="FW121" s="25"/>
      <c r="FX121" s="25"/>
      <c r="FY121" s="25"/>
      <c r="FZ121" s="25"/>
      <c r="GA121" s="25"/>
      <c r="GB121" s="25"/>
      <c r="GC121" s="25"/>
      <c r="GD121" s="25"/>
      <c r="GE121" s="25"/>
      <c r="GF121" s="25"/>
      <c r="GG121" s="25"/>
      <c r="GH121" s="25"/>
      <c r="GI121" s="25"/>
      <c r="GJ121" s="25"/>
      <c r="GK121" s="25"/>
      <c r="GL121" s="25"/>
      <c r="GM121" s="25"/>
      <c r="GN121" s="25"/>
      <c r="GO121" s="25"/>
      <c r="GP121" s="25"/>
      <c r="GQ121" s="25"/>
      <c r="GR121" s="25"/>
      <c r="GS121" s="25"/>
      <c r="GT121" s="25"/>
      <c r="GU121" s="25"/>
      <c r="GV121" s="25"/>
      <c r="GW121" s="25"/>
      <c r="GX121" s="25"/>
      <c r="GY121" s="25"/>
      <c r="GZ121" s="25"/>
    </row>
    <row r="122" spans="1:208">
      <c r="A122" s="1" t="s">
        <v>31</v>
      </c>
      <c r="B122" s="2">
        <v>43424</v>
      </c>
      <c r="C122" s="1">
        <v>7562568</v>
      </c>
      <c r="D122" s="1" t="s">
        <v>155</v>
      </c>
      <c r="E122" s="1" t="s">
        <v>166</v>
      </c>
      <c r="F122" s="1" t="s">
        <v>76</v>
      </c>
      <c r="G122" s="1" t="s">
        <v>24</v>
      </c>
      <c r="H122" s="1">
        <v>4501613029</v>
      </c>
      <c r="I122" s="1" t="s">
        <v>167</v>
      </c>
      <c r="J122" s="1" t="s">
        <v>169</v>
      </c>
      <c r="K122" s="1">
        <v>20</v>
      </c>
      <c r="L122" s="1" t="s">
        <v>26</v>
      </c>
      <c r="M122" s="3">
        <v>29.33</v>
      </c>
      <c r="N122" s="3">
        <f t="shared" si="4"/>
        <v>586.59999999999991</v>
      </c>
      <c r="Q122" s="3">
        <f>Tabla1[[#This Row],[COSTO TOTAL]]</f>
        <v>586.59999999999991</v>
      </c>
      <c r="R122" s="3"/>
      <c r="V122" s="3"/>
      <c r="W122" s="1"/>
      <c r="X122" s="1"/>
      <c r="Y122" s="1"/>
      <c r="Z122" s="1"/>
      <c r="AA122" s="1"/>
      <c r="AB122" s="1"/>
      <c r="AC122" s="1"/>
      <c r="AD122" s="1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5"/>
      <c r="FN122" s="25"/>
      <c r="FO122" s="25"/>
      <c r="FP122" s="25"/>
      <c r="FQ122" s="25"/>
      <c r="FR122" s="25"/>
      <c r="FS122" s="25"/>
      <c r="FT122" s="25"/>
      <c r="FU122" s="25"/>
      <c r="FV122" s="25"/>
      <c r="FW122" s="25"/>
      <c r="FX122" s="25"/>
      <c r="FY122" s="25"/>
      <c r="FZ122" s="25"/>
      <c r="GA122" s="25"/>
      <c r="GB122" s="25"/>
      <c r="GC122" s="25"/>
      <c r="GD122" s="25"/>
      <c r="GE122" s="25"/>
      <c r="GF122" s="25"/>
      <c r="GG122" s="25"/>
      <c r="GH122" s="25"/>
      <c r="GI122" s="25"/>
      <c r="GJ122" s="25"/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GU122" s="25"/>
      <c r="GV122" s="25"/>
      <c r="GW122" s="25"/>
      <c r="GX122" s="25"/>
      <c r="GY122" s="25"/>
      <c r="GZ122" s="25"/>
    </row>
    <row r="123" spans="1:208">
      <c r="A123" s="1" t="s">
        <v>31</v>
      </c>
      <c r="B123" s="2">
        <v>43265</v>
      </c>
      <c r="C123" s="1">
        <v>7567809</v>
      </c>
      <c r="D123" s="1" t="s">
        <v>155</v>
      </c>
      <c r="E123" s="1" t="s">
        <v>170</v>
      </c>
      <c r="F123" s="1" t="s">
        <v>171</v>
      </c>
      <c r="G123" s="1" t="s">
        <v>24</v>
      </c>
      <c r="H123" s="1">
        <v>4501553428</v>
      </c>
      <c r="I123" s="1" t="s">
        <v>24</v>
      </c>
      <c r="J123" s="1" t="s">
        <v>172</v>
      </c>
      <c r="K123" s="1">
        <v>20</v>
      </c>
      <c r="L123" s="1" t="s">
        <v>26</v>
      </c>
      <c r="M123" s="3">
        <v>399.6</v>
      </c>
      <c r="N123" s="3">
        <f t="shared" si="4"/>
        <v>7992</v>
      </c>
      <c r="Q123" s="3">
        <f>Tabla1[[#This Row],[COSTO TOTAL]]</f>
        <v>7992</v>
      </c>
      <c r="R123" s="3"/>
      <c r="V123" s="3"/>
      <c r="W123" s="1"/>
      <c r="X123" s="1"/>
      <c r="Y123" s="1"/>
      <c r="Z123" s="1"/>
      <c r="AA123" s="1"/>
      <c r="AB123" s="1"/>
      <c r="AC123" s="1"/>
      <c r="AD123" s="1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5"/>
      <c r="FN123" s="25"/>
      <c r="FO123" s="25"/>
      <c r="FP123" s="25"/>
      <c r="FQ123" s="25"/>
      <c r="FR123" s="25"/>
      <c r="FS123" s="25"/>
      <c r="FT123" s="25"/>
      <c r="FU123" s="25"/>
      <c r="FV123" s="25"/>
      <c r="FW123" s="25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  <c r="GU123" s="25"/>
      <c r="GV123" s="25"/>
      <c r="GW123" s="25"/>
      <c r="GX123" s="25"/>
      <c r="GY123" s="25"/>
      <c r="GZ123" s="25"/>
    </row>
    <row r="124" spans="1:208">
      <c r="A124" s="1" t="s">
        <v>63</v>
      </c>
      <c r="B124" s="2">
        <v>43531</v>
      </c>
      <c r="C124" s="1">
        <v>7696141</v>
      </c>
      <c r="D124" s="1" t="s">
        <v>155</v>
      </c>
      <c r="E124" s="1" t="s">
        <v>173</v>
      </c>
      <c r="F124" s="1" t="s">
        <v>174</v>
      </c>
      <c r="G124" s="1" t="s">
        <v>24</v>
      </c>
      <c r="H124" s="1">
        <v>4501645760</v>
      </c>
      <c r="I124" s="1" t="s">
        <v>175</v>
      </c>
      <c r="J124" s="1" t="s">
        <v>176</v>
      </c>
      <c r="K124" s="1">
        <v>27</v>
      </c>
      <c r="L124" s="1" t="s">
        <v>26</v>
      </c>
      <c r="M124" s="3">
        <v>438</v>
      </c>
      <c r="N124" s="3">
        <f t="shared" si="4"/>
        <v>11826</v>
      </c>
      <c r="O124" s="1" t="s">
        <v>177</v>
      </c>
      <c r="Q124" s="3">
        <f>Tabla1[[#This Row],[COSTO TOTAL]]</f>
        <v>11826</v>
      </c>
      <c r="R124" s="3"/>
      <c r="V124" s="3"/>
      <c r="W124" s="1"/>
      <c r="X124" s="1"/>
      <c r="Y124" s="1"/>
      <c r="Z124" s="1"/>
      <c r="AA124" s="1"/>
      <c r="AB124" s="1"/>
      <c r="AC124" s="1"/>
      <c r="AD124" s="1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5"/>
      <c r="FN124" s="25"/>
      <c r="FO124" s="25"/>
      <c r="FP124" s="25"/>
      <c r="FQ124" s="25"/>
      <c r="FR124" s="25"/>
      <c r="FS124" s="25"/>
      <c r="FT124" s="25"/>
      <c r="FU124" s="25"/>
      <c r="FV124" s="25"/>
      <c r="FW124" s="25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  <c r="GU124" s="25"/>
      <c r="GV124" s="25"/>
      <c r="GW124" s="25"/>
      <c r="GX124" s="25"/>
      <c r="GY124" s="25"/>
      <c r="GZ124" s="25"/>
    </row>
    <row r="125" spans="1:208">
      <c r="A125" s="1" t="s">
        <v>63</v>
      </c>
      <c r="B125" s="2">
        <v>43531</v>
      </c>
      <c r="C125" s="1">
        <v>7696141</v>
      </c>
      <c r="D125" s="1" t="s">
        <v>155</v>
      </c>
      <c r="E125" s="1" t="s">
        <v>173</v>
      </c>
      <c r="F125" s="1" t="s">
        <v>174</v>
      </c>
      <c r="G125" s="1" t="s">
        <v>24</v>
      </c>
      <c r="H125" s="1">
        <v>4501645760</v>
      </c>
      <c r="I125" s="1" t="s">
        <v>175</v>
      </c>
      <c r="J125" s="1" t="s">
        <v>178</v>
      </c>
      <c r="K125" s="1">
        <v>3</v>
      </c>
      <c r="L125" s="1" t="s">
        <v>26</v>
      </c>
      <c r="M125" s="3">
        <v>188.65</v>
      </c>
      <c r="N125" s="3">
        <f t="shared" si="4"/>
        <v>565.95000000000005</v>
      </c>
      <c r="O125" s="1" t="s">
        <v>179</v>
      </c>
      <c r="Q125" s="3">
        <f>Tabla1[[#This Row],[COSTO TOTAL]]</f>
        <v>565.95000000000005</v>
      </c>
      <c r="R125" s="3"/>
      <c r="V125" s="3"/>
      <c r="W125" s="1"/>
      <c r="X125" s="1"/>
      <c r="Y125" s="1"/>
      <c r="Z125" s="1"/>
      <c r="AA125" s="1"/>
      <c r="AB125" s="1"/>
      <c r="AC125" s="1"/>
      <c r="AD125" s="1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5"/>
      <c r="FN125" s="25"/>
      <c r="FO125" s="25"/>
      <c r="FP125" s="25"/>
      <c r="FQ125" s="25"/>
      <c r="FR125" s="25"/>
      <c r="FS125" s="25"/>
      <c r="FT125" s="25"/>
      <c r="FU125" s="25"/>
      <c r="FV125" s="25"/>
      <c r="FW125" s="25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  <c r="GU125" s="25"/>
      <c r="GV125" s="25"/>
      <c r="GW125" s="25"/>
      <c r="GX125" s="25"/>
      <c r="GY125" s="25"/>
      <c r="GZ125" s="25"/>
    </row>
    <row r="126" spans="1:208">
      <c r="A126" s="1" t="s">
        <v>63</v>
      </c>
      <c r="B126" s="2">
        <v>43531</v>
      </c>
      <c r="C126" s="1">
        <v>7696141</v>
      </c>
      <c r="D126" s="1" t="s">
        <v>155</v>
      </c>
      <c r="E126" s="1" t="s">
        <v>173</v>
      </c>
      <c r="F126" s="1" t="s">
        <v>174</v>
      </c>
      <c r="G126" s="1" t="s">
        <v>24</v>
      </c>
      <c r="H126" s="1" t="s">
        <v>180</v>
      </c>
      <c r="I126" s="1" t="s">
        <v>175</v>
      </c>
      <c r="J126" s="1" t="s">
        <v>181</v>
      </c>
      <c r="K126" s="1">
        <v>20</v>
      </c>
      <c r="L126" s="1" t="s">
        <v>26</v>
      </c>
      <c r="M126" s="3">
        <v>287.97000000000003</v>
      </c>
      <c r="N126" s="3">
        <f t="shared" si="4"/>
        <v>5759.4000000000005</v>
      </c>
      <c r="O126" s="1" t="s">
        <v>182</v>
      </c>
      <c r="Q126" s="3">
        <f>Tabla1[[#This Row],[COSTO TOTAL]]</f>
        <v>5759.4000000000005</v>
      </c>
      <c r="R126" s="3"/>
      <c r="V126" s="3"/>
      <c r="W126" s="1"/>
      <c r="X126" s="1"/>
      <c r="Y126" s="1"/>
      <c r="Z126" s="1"/>
      <c r="AA126" s="1"/>
      <c r="AB126" s="1"/>
      <c r="AC126" s="1"/>
      <c r="AD126" s="1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5"/>
      <c r="FN126" s="25"/>
      <c r="FO126" s="25"/>
      <c r="FP126" s="25"/>
      <c r="FQ126" s="25"/>
      <c r="FR126" s="25"/>
      <c r="FS126" s="25"/>
      <c r="FT126" s="25"/>
      <c r="FU126" s="25"/>
      <c r="FV126" s="25"/>
      <c r="FW126" s="25"/>
      <c r="FX126" s="25"/>
      <c r="FY126" s="25"/>
      <c r="FZ126" s="25"/>
      <c r="GA126" s="25"/>
      <c r="GB126" s="25"/>
      <c r="GC126" s="25"/>
      <c r="GD126" s="25"/>
      <c r="GE126" s="25"/>
      <c r="GF126" s="25"/>
      <c r="GG126" s="25"/>
      <c r="GH126" s="25"/>
      <c r="GI126" s="25"/>
      <c r="GJ126" s="25"/>
      <c r="GK126" s="25"/>
      <c r="GL126" s="25"/>
      <c r="GM126" s="25"/>
      <c r="GN126" s="25"/>
      <c r="GO126" s="25"/>
      <c r="GP126" s="25"/>
      <c r="GQ126" s="25"/>
      <c r="GR126" s="25"/>
      <c r="GS126" s="25"/>
      <c r="GT126" s="25"/>
      <c r="GU126" s="25"/>
      <c r="GV126" s="25"/>
      <c r="GW126" s="25"/>
      <c r="GX126" s="25"/>
      <c r="GY126" s="25"/>
      <c r="GZ126" s="25"/>
    </row>
    <row r="127" spans="1:208">
      <c r="A127" s="1" t="s">
        <v>63</v>
      </c>
      <c r="B127" s="2">
        <v>43531</v>
      </c>
      <c r="C127" s="1">
        <v>7696141</v>
      </c>
      <c r="D127" s="1" t="s">
        <v>155</v>
      </c>
      <c r="E127" s="1" t="s">
        <v>173</v>
      </c>
      <c r="F127" s="1" t="s">
        <v>174</v>
      </c>
      <c r="G127" s="1" t="s">
        <v>24</v>
      </c>
      <c r="H127" s="1" t="s">
        <v>180</v>
      </c>
      <c r="I127" s="1" t="s">
        <v>175</v>
      </c>
      <c r="J127" s="1" t="s">
        <v>183</v>
      </c>
      <c r="K127" s="1">
        <v>19</v>
      </c>
      <c r="L127" s="1" t="s">
        <v>26</v>
      </c>
      <c r="M127" s="3">
        <v>212.46</v>
      </c>
      <c r="N127" s="3">
        <f t="shared" si="4"/>
        <v>4036.7400000000002</v>
      </c>
      <c r="O127" s="1" t="s">
        <v>184</v>
      </c>
      <c r="Q127" s="3">
        <f>Tabla1[[#This Row],[COSTO TOTAL]]</f>
        <v>4036.7400000000002</v>
      </c>
      <c r="R127" s="3"/>
      <c r="V127" s="3"/>
      <c r="W127" s="1"/>
      <c r="X127" s="1"/>
      <c r="Y127" s="1"/>
      <c r="Z127" s="1"/>
      <c r="AA127" s="1"/>
      <c r="AB127" s="1"/>
      <c r="AC127" s="1"/>
      <c r="AD127" s="1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5"/>
      <c r="FN127" s="25"/>
      <c r="FO127" s="25"/>
      <c r="FP127" s="25"/>
      <c r="FQ127" s="25"/>
      <c r="FR127" s="25"/>
      <c r="FS127" s="25"/>
      <c r="FT127" s="25"/>
      <c r="FU127" s="25"/>
      <c r="FV127" s="25"/>
      <c r="FW127" s="25"/>
      <c r="FX127" s="25"/>
      <c r="FY127" s="25"/>
      <c r="FZ127" s="25"/>
      <c r="GA127" s="25"/>
      <c r="GB127" s="25"/>
      <c r="GC127" s="25"/>
      <c r="GD127" s="25"/>
      <c r="GE127" s="25"/>
      <c r="GF127" s="25"/>
      <c r="GG127" s="25"/>
      <c r="GH127" s="25"/>
      <c r="GI127" s="25"/>
      <c r="GJ127" s="25"/>
      <c r="GK127" s="25"/>
      <c r="GL127" s="25"/>
      <c r="GM127" s="25"/>
      <c r="GN127" s="25"/>
      <c r="GO127" s="25"/>
      <c r="GP127" s="25"/>
      <c r="GQ127" s="25"/>
      <c r="GR127" s="25"/>
      <c r="GS127" s="25"/>
      <c r="GT127" s="25"/>
      <c r="GU127" s="25"/>
      <c r="GV127" s="25"/>
      <c r="GW127" s="25"/>
      <c r="GX127" s="25"/>
      <c r="GY127" s="25"/>
      <c r="GZ127" s="25"/>
    </row>
    <row r="128" spans="1:208">
      <c r="A128" s="1" t="s">
        <v>63</v>
      </c>
      <c r="B128" s="2">
        <v>43531</v>
      </c>
      <c r="C128" s="1">
        <v>7696141</v>
      </c>
      <c r="D128" s="1" t="s">
        <v>155</v>
      </c>
      <c r="E128" s="1" t="s">
        <v>173</v>
      </c>
      <c r="F128" s="1" t="s">
        <v>174</v>
      </c>
      <c r="G128" s="1" t="s">
        <v>24</v>
      </c>
      <c r="H128" s="1" t="s">
        <v>180</v>
      </c>
      <c r="I128" s="1" t="s">
        <v>175</v>
      </c>
      <c r="J128" s="1" t="s">
        <v>185</v>
      </c>
      <c r="K128" s="1">
        <v>5</v>
      </c>
      <c r="L128" s="1" t="s">
        <v>26</v>
      </c>
      <c r="M128" s="3">
        <v>4945.17</v>
      </c>
      <c r="N128" s="3">
        <f t="shared" si="4"/>
        <v>24725.85</v>
      </c>
      <c r="O128" s="1" t="s">
        <v>186</v>
      </c>
      <c r="Q128" s="3">
        <f>Tabla1[[#This Row],[COSTO TOTAL]]</f>
        <v>24725.85</v>
      </c>
      <c r="R128" s="3"/>
      <c r="V128" s="3"/>
      <c r="W128" s="1"/>
      <c r="X128" s="1"/>
      <c r="Y128" s="1"/>
      <c r="Z128" s="1"/>
      <c r="AA128" s="1"/>
      <c r="AB128" s="1"/>
      <c r="AC128" s="1"/>
      <c r="AD128" s="1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</row>
    <row r="129" spans="1:208">
      <c r="A129" s="1" t="s">
        <v>63</v>
      </c>
      <c r="B129" s="2">
        <v>43531</v>
      </c>
      <c r="C129" s="1">
        <v>7696141</v>
      </c>
      <c r="D129" s="1" t="s">
        <v>155</v>
      </c>
      <c r="E129" s="1" t="s">
        <v>173</v>
      </c>
      <c r="F129" s="1" t="s">
        <v>174</v>
      </c>
      <c r="G129" s="1" t="s">
        <v>24</v>
      </c>
      <c r="H129" s="1" t="s">
        <v>180</v>
      </c>
      <c r="I129" s="1" t="s">
        <v>175</v>
      </c>
      <c r="J129" s="1" t="s">
        <v>187</v>
      </c>
      <c r="K129" s="1">
        <v>5</v>
      </c>
      <c r="L129" s="1" t="s">
        <v>26</v>
      </c>
      <c r="M129" s="3">
        <v>1764.82</v>
      </c>
      <c r="N129" s="3">
        <f t="shared" si="4"/>
        <v>8824.1</v>
      </c>
      <c r="O129" s="1" t="s">
        <v>188</v>
      </c>
      <c r="Q129" s="3">
        <f>Tabla1[[#This Row],[COSTO TOTAL]]</f>
        <v>8824.1</v>
      </c>
      <c r="R129" s="3"/>
      <c r="V129" s="3"/>
      <c r="W129" s="1"/>
      <c r="X129" s="1"/>
      <c r="Y129" s="1"/>
      <c r="Z129" s="1"/>
      <c r="AA129" s="1"/>
      <c r="AB129" s="1"/>
      <c r="AC129" s="1"/>
      <c r="AD129" s="1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5"/>
      <c r="FN129" s="25"/>
      <c r="FO129" s="25"/>
      <c r="FP129" s="25"/>
      <c r="FQ129" s="25"/>
      <c r="FR129" s="25"/>
      <c r="FS129" s="25"/>
      <c r="FT129" s="25"/>
      <c r="FU129" s="25"/>
      <c r="FV129" s="25"/>
      <c r="FW129" s="25"/>
      <c r="FX129" s="25"/>
      <c r="FY129" s="25"/>
      <c r="FZ129" s="25"/>
      <c r="GA129" s="25"/>
      <c r="GB129" s="25"/>
      <c r="GC129" s="25"/>
      <c r="GD129" s="25"/>
      <c r="GE129" s="25"/>
      <c r="GF129" s="25"/>
      <c r="GG129" s="25"/>
      <c r="GH129" s="25"/>
      <c r="GI129" s="25"/>
      <c r="GJ129" s="25"/>
      <c r="GK129" s="25"/>
      <c r="GL129" s="25"/>
      <c r="GM129" s="25"/>
      <c r="GN129" s="25"/>
      <c r="GO129" s="25"/>
      <c r="GP129" s="25"/>
      <c r="GQ129" s="25"/>
      <c r="GR129" s="25"/>
      <c r="GS129" s="25"/>
      <c r="GT129" s="25"/>
      <c r="GU129" s="25"/>
      <c r="GV129" s="25"/>
      <c r="GW129" s="25"/>
      <c r="GX129" s="25"/>
      <c r="GY129" s="25"/>
      <c r="GZ129" s="25"/>
    </row>
    <row r="130" spans="1:208">
      <c r="A130" s="1" t="s">
        <v>63</v>
      </c>
      <c r="B130" s="2">
        <v>43531</v>
      </c>
      <c r="C130" s="1">
        <v>7696140</v>
      </c>
      <c r="D130" s="1" t="s">
        <v>155</v>
      </c>
      <c r="E130" s="1" t="s">
        <v>24</v>
      </c>
      <c r="F130" s="1" t="s">
        <v>76</v>
      </c>
      <c r="G130" s="1" t="s">
        <v>24</v>
      </c>
      <c r="H130" s="1">
        <v>4501645299</v>
      </c>
      <c r="I130" s="1" t="s">
        <v>24</v>
      </c>
      <c r="J130" s="1" t="s">
        <v>189</v>
      </c>
      <c r="K130" s="1">
        <v>0</v>
      </c>
      <c r="L130" s="1" t="s">
        <v>26</v>
      </c>
      <c r="M130" s="3">
        <v>504.1</v>
      </c>
      <c r="N130" s="3">
        <f t="shared" si="4"/>
        <v>0</v>
      </c>
      <c r="O130" s="1" t="s">
        <v>190</v>
      </c>
      <c r="Q130" s="3">
        <f>Tabla1[[#This Row],[COSTO TOTAL]]</f>
        <v>0</v>
      </c>
      <c r="R130" s="3"/>
      <c r="V130" s="3"/>
      <c r="W130" s="1"/>
      <c r="X130" s="1"/>
      <c r="Y130" s="1"/>
      <c r="Z130" s="1"/>
      <c r="AA130" s="1"/>
      <c r="AB130" s="1"/>
      <c r="AC130" s="1"/>
      <c r="AD130" s="1" t="s">
        <v>112</v>
      </c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5"/>
      <c r="FN130" s="25"/>
      <c r="FO130" s="25"/>
      <c r="FP130" s="25"/>
      <c r="FQ130" s="25"/>
      <c r="FR130" s="25"/>
      <c r="FS130" s="25"/>
      <c r="FT130" s="25"/>
      <c r="FU130" s="25"/>
      <c r="FV130" s="25"/>
      <c r="FW130" s="25"/>
      <c r="FX130" s="25"/>
      <c r="FY130" s="25"/>
      <c r="FZ130" s="25"/>
      <c r="GA130" s="25"/>
      <c r="GB130" s="25"/>
      <c r="GC130" s="25"/>
      <c r="GD130" s="25"/>
      <c r="GE130" s="25"/>
      <c r="GF130" s="25"/>
      <c r="GG130" s="25"/>
      <c r="GH130" s="25"/>
      <c r="GI130" s="25"/>
      <c r="GJ130" s="25"/>
      <c r="GK130" s="25"/>
      <c r="GL130" s="25"/>
      <c r="GM130" s="25"/>
      <c r="GN130" s="25"/>
      <c r="GO130" s="25"/>
      <c r="GP130" s="25"/>
      <c r="GQ130" s="25"/>
      <c r="GR130" s="25"/>
      <c r="GS130" s="25"/>
      <c r="GT130" s="25"/>
      <c r="GU130" s="25"/>
      <c r="GV130" s="25"/>
      <c r="GW130" s="25"/>
      <c r="GX130" s="25"/>
      <c r="GY130" s="25"/>
      <c r="GZ130" s="25"/>
    </row>
    <row r="131" spans="1:208">
      <c r="A131" s="1" t="s">
        <v>63</v>
      </c>
      <c r="B131" s="2">
        <v>43531</v>
      </c>
      <c r="C131" s="1">
        <v>7696140</v>
      </c>
      <c r="D131" s="1" t="s">
        <v>155</v>
      </c>
      <c r="E131" s="1" t="s">
        <v>24</v>
      </c>
      <c r="F131" s="1" t="s">
        <v>76</v>
      </c>
      <c r="G131" s="1" t="s">
        <v>24</v>
      </c>
      <c r="H131" s="1">
        <v>4501645299</v>
      </c>
      <c r="I131" s="1" t="s">
        <v>24</v>
      </c>
      <c r="J131" s="1" t="s">
        <v>191</v>
      </c>
      <c r="K131" s="1">
        <v>6</v>
      </c>
      <c r="L131" s="1" t="s">
        <v>26</v>
      </c>
      <c r="M131" s="3">
        <v>52.53</v>
      </c>
      <c r="N131" s="3">
        <f t="shared" si="4"/>
        <v>315.18</v>
      </c>
      <c r="Q131" s="3">
        <f>Tabla1[[#This Row],[COSTO TOTAL]]</f>
        <v>315.18</v>
      </c>
      <c r="R131" s="3"/>
      <c r="V131" s="3"/>
      <c r="W131" s="1"/>
      <c r="X131" s="1"/>
      <c r="Y131" s="1"/>
      <c r="Z131" s="1"/>
      <c r="AA131" s="1"/>
      <c r="AB131" s="1"/>
      <c r="AC131" s="1"/>
      <c r="AD131" s="1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5"/>
      <c r="FN131" s="25"/>
      <c r="FO131" s="25"/>
      <c r="FP131" s="25"/>
      <c r="FQ131" s="25"/>
      <c r="FR131" s="25"/>
      <c r="FS131" s="25"/>
      <c r="FT131" s="25"/>
      <c r="FU131" s="25"/>
      <c r="FV131" s="25"/>
      <c r="FW131" s="25"/>
      <c r="FX131" s="25"/>
      <c r="FY131" s="25"/>
      <c r="FZ131" s="25"/>
      <c r="GA131" s="25"/>
      <c r="GB131" s="25"/>
      <c r="GC131" s="25"/>
      <c r="GD131" s="25"/>
      <c r="GE131" s="25"/>
      <c r="GF131" s="25"/>
      <c r="GG131" s="25"/>
      <c r="GH131" s="25"/>
      <c r="GI131" s="25"/>
      <c r="GJ131" s="25"/>
      <c r="GK131" s="25"/>
      <c r="GL131" s="25"/>
      <c r="GM131" s="25"/>
      <c r="GN131" s="25"/>
      <c r="GO131" s="25"/>
      <c r="GP131" s="25"/>
      <c r="GQ131" s="25"/>
      <c r="GR131" s="25"/>
      <c r="GS131" s="25"/>
      <c r="GT131" s="25"/>
      <c r="GU131" s="25"/>
      <c r="GV131" s="25"/>
      <c r="GW131" s="25"/>
      <c r="GX131" s="25"/>
      <c r="GY131" s="25"/>
      <c r="GZ131" s="25"/>
    </row>
    <row r="132" spans="1:208">
      <c r="A132" s="1" t="s">
        <v>63</v>
      </c>
      <c r="B132" s="2">
        <v>43531</v>
      </c>
      <c r="C132" s="1">
        <v>7696140</v>
      </c>
      <c r="D132" s="1" t="s">
        <v>155</v>
      </c>
      <c r="E132" s="1" t="s">
        <v>24</v>
      </c>
      <c r="F132" s="1" t="s">
        <v>76</v>
      </c>
      <c r="G132" s="1" t="s">
        <v>24</v>
      </c>
      <c r="H132" s="1">
        <v>4501645299</v>
      </c>
      <c r="I132" s="1" t="s">
        <v>24</v>
      </c>
      <c r="J132" s="1" t="s">
        <v>192</v>
      </c>
      <c r="K132" s="1">
        <v>2</v>
      </c>
      <c r="L132" s="1" t="s">
        <v>26</v>
      </c>
      <c r="M132" s="3">
        <v>34.5</v>
      </c>
      <c r="N132" s="3">
        <f t="shared" si="4"/>
        <v>69</v>
      </c>
      <c r="Q132" s="3">
        <f>Tabla1[[#This Row],[COSTO TOTAL]]</f>
        <v>69</v>
      </c>
      <c r="R132" s="3"/>
      <c r="V132" s="3"/>
      <c r="W132" s="1"/>
      <c r="X132" s="1"/>
      <c r="Y132" s="1"/>
      <c r="Z132" s="1"/>
      <c r="AA132" s="1"/>
      <c r="AB132" s="1"/>
      <c r="AC132" s="1"/>
      <c r="AD132" s="1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5"/>
      <c r="FN132" s="25"/>
      <c r="FO132" s="25"/>
      <c r="FP132" s="25"/>
      <c r="FQ132" s="25"/>
      <c r="FR132" s="25"/>
      <c r="FS132" s="25"/>
      <c r="FT132" s="25"/>
      <c r="FU132" s="25"/>
      <c r="FV132" s="25"/>
      <c r="FW132" s="25"/>
      <c r="FX132" s="25"/>
      <c r="FY132" s="25"/>
      <c r="FZ132" s="25"/>
      <c r="GA132" s="25"/>
      <c r="GB132" s="25"/>
      <c r="GC132" s="25"/>
      <c r="GD132" s="25"/>
      <c r="GE132" s="25"/>
      <c r="GF132" s="25"/>
      <c r="GG132" s="25"/>
      <c r="GH132" s="25"/>
      <c r="GI132" s="25"/>
      <c r="GJ132" s="25"/>
      <c r="GK132" s="25"/>
      <c r="GL132" s="25"/>
      <c r="GM132" s="25"/>
      <c r="GN132" s="25"/>
      <c r="GO132" s="25"/>
      <c r="GP132" s="25"/>
      <c r="GQ132" s="25"/>
      <c r="GR132" s="25"/>
      <c r="GS132" s="25"/>
      <c r="GT132" s="25"/>
      <c r="GU132" s="25"/>
      <c r="GV132" s="25"/>
      <c r="GW132" s="25"/>
      <c r="GX132" s="25"/>
      <c r="GY132" s="25"/>
      <c r="GZ132" s="25"/>
    </row>
    <row r="133" spans="1:208">
      <c r="A133" s="1" t="s">
        <v>63</v>
      </c>
      <c r="B133" s="2" t="s">
        <v>37</v>
      </c>
      <c r="C133" s="1" t="s">
        <v>22</v>
      </c>
      <c r="D133" s="1" t="s">
        <v>155</v>
      </c>
      <c r="E133" s="1" t="s">
        <v>193</v>
      </c>
      <c r="F133" s="1" t="s">
        <v>194</v>
      </c>
      <c r="G133" s="1" t="s">
        <v>24</v>
      </c>
      <c r="H133" s="1" t="s">
        <v>24</v>
      </c>
      <c r="I133" s="1" t="s">
        <v>24</v>
      </c>
      <c r="J133" s="1" t="s">
        <v>195</v>
      </c>
      <c r="K133" s="1">
        <v>2</v>
      </c>
      <c r="L133" s="1" t="s">
        <v>26</v>
      </c>
      <c r="N133" s="3">
        <f t="shared" si="4"/>
        <v>0</v>
      </c>
      <c r="Q133" s="3">
        <f>Tabla1[[#This Row],[COSTO TOTAL]]</f>
        <v>0</v>
      </c>
      <c r="R133" s="3"/>
      <c r="V133" s="3"/>
      <c r="W133" s="1"/>
      <c r="X133" s="1"/>
      <c r="Y133" s="1"/>
      <c r="Z133" s="1"/>
      <c r="AA133" s="1"/>
      <c r="AB133" s="1"/>
      <c r="AC133" s="1"/>
      <c r="AD133" s="1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  <c r="FN133" s="25"/>
      <c r="FO133" s="25"/>
      <c r="FP133" s="25"/>
      <c r="FQ133" s="25"/>
      <c r="FR133" s="25"/>
      <c r="FS133" s="25"/>
      <c r="FT133" s="25"/>
      <c r="FU133" s="25"/>
      <c r="FV133" s="25"/>
      <c r="FW133" s="25"/>
      <c r="FX133" s="25"/>
      <c r="FY133" s="25"/>
      <c r="FZ133" s="25"/>
      <c r="GA133" s="25"/>
      <c r="GB133" s="25"/>
      <c r="GC133" s="25"/>
      <c r="GD133" s="25"/>
      <c r="GE133" s="25"/>
      <c r="GF133" s="25"/>
      <c r="GG133" s="25"/>
      <c r="GH133" s="25"/>
      <c r="GI133" s="25"/>
      <c r="GJ133" s="25"/>
      <c r="GK133" s="25"/>
      <c r="GL133" s="25"/>
      <c r="GM133" s="25"/>
      <c r="GN133" s="25"/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</row>
    <row r="134" spans="1:208">
      <c r="A134" s="1" t="s">
        <v>63</v>
      </c>
      <c r="B134" s="2" t="s">
        <v>37</v>
      </c>
      <c r="C134" s="1" t="s">
        <v>22</v>
      </c>
      <c r="D134" s="1" t="s">
        <v>155</v>
      </c>
      <c r="E134" s="1" t="s">
        <v>193</v>
      </c>
      <c r="F134" s="1" t="s">
        <v>194</v>
      </c>
      <c r="G134" s="1" t="s">
        <v>24</v>
      </c>
      <c r="H134" s="1" t="s">
        <v>24</v>
      </c>
      <c r="I134" s="1" t="s">
        <v>24</v>
      </c>
      <c r="J134" s="1" t="s">
        <v>196</v>
      </c>
      <c r="K134" s="1">
        <v>1</v>
      </c>
      <c r="L134" s="1" t="s">
        <v>26</v>
      </c>
      <c r="N134" s="3">
        <f t="shared" si="4"/>
        <v>0</v>
      </c>
      <c r="Q134" s="3">
        <f>Tabla1[[#This Row],[COSTO TOTAL]]</f>
        <v>0</v>
      </c>
      <c r="R134" s="3"/>
      <c r="V134" s="3"/>
      <c r="W134" s="1"/>
      <c r="X134" s="1"/>
      <c r="Y134" s="1"/>
      <c r="Z134" s="1"/>
      <c r="AA134" s="1"/>
      <c r="AB134" s="1"/>
      <c r="AC134" s="1"/>
      <c r="AD134" s="1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5"/>
      <c r="FN134" s="25"/>
      <c r="FO134" s="25"/>
      <c r="FP134" s="25"/>
      <c r="FQ134" s="25"/>
      <c r="FR134" s="25"/>
      <c r="FS134" s="25"/>
      <c r="FT134" s="25"/>
      <c r="FU134" s="25"/>
      <c r="FV134" s="25"/>
      <c r="FW134" s="25"/>
      <c r="FX134" s="25"/>
      <c r="FY134" s="25"/>
      <c r="FZ134" s="25"/>
      <c r="GA134" s="25"/>
      <c r="GB134" s="25"/>
      <c r="GC134" s="25"/>
      <c r="GD134" s="25"/>
      <c r="GE134" s="25"/>
      <c r="GF134" s="25"/>
      <c r="GG134" s="25"/>
      <c r="GH134" s="25"/>
      <c r="GI134" s="25"/>
      <c r="GJ134" s="25"/>
      <c r="GK134" s="25"/>
      <c r="GL134" s="25"/>
      <c r="GM134" s="25"/>
      <c r="GN134" s="25"/>
      <c r="GO134" s="25"/>
      <c r="GP134" s="25"/>
      <c r="GQ134" s="25"/>
      <c r="GR134" s="25"/>
      <c r="GS134" s="25"/>
      <c r="GT134" s="25"/>
      <c r="GU134" s="25"/>
      <c r="GV134" s="25"/>
      <c r="GW134" s="25"/>
      <c r="GX134" s="25"/>
      <c r="GY134" s="25"/>
      <c r="GZ134" s="25"/>
    </row>
    <row r="135" spans="1:208">
      <c r="A135" s="1" t="s">
        <v>63</v>
      </c>
      <c r="B135" s="2">
        <v>46904</v>
      </c>
      <c r="C135" s="1">
        <v>7574559</v>
      </c>
      <c r="D135" s="1" t="s">
        <v>155</v>
      </c>
      <c r="E135" s="1" t="s">
        <v>197</v>
      </c>
      <c r="F135" s="1" t="s">
        <v>66</v>
      </c>
      <c r="G135" s="1" t="s">
        <v>24</v>
      </c>
      <c r="H135" s="1">
        <v>4501557034</v>
      </c>
      <c r="J135" s="1" t="s">
        <v>198</v>
      </c>
      <c r="K135" s="1">
        <v>1</v>
      </c>
      <c r="L135" s="1" t="s">
        <v>26</v>
      </c>
      <c r="M135" s="3">
        <v>6400</v>
      </c>
      <c r="N135" s="3">
        <f t="shared" si="4"/>
        <v>6400</v>
      </c>
      <c r="Q135" s="3">
        <f>Tabla1[[#This Row],[COSTO TOTAL]]</f>
        <v>6400</v>
      </c>
      <c r="R135" s="3"/>
      <c r="V135" s="3"/>
      <c r="W135" s="1"/>
      <c r="X135" s="1"/>
      <c r="Y135" s="1"/>
      <c r="Z135" s="1"/>
      <c r="AA135" s="1"/>
      <c r="AB135" s="1"/>
      <c r="AC135" s="1"/>
      <c r="AD135" s="1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5"/>
      <c r="FN135" s="25"/>
      <c r="FO135" s="25"/>
      <c r="FP135" s="25"/>
      <c r="FQ135" s="25"/>
      <c r="FR135" s="25"/>
      <c r="FS135" s="25"/>
      <c r="FT135" s="25"/>
      <c r="FU135" s="25"/>
      <c r="FV135" s="25"/>
      <c r="FW135" s="25"/>
      <c r="FX135" s="25"/>
      <c r="FY135" s="25"/>
      <c r="FZ135" s="25"/>
      <c r="GA135" s="25"/>
      <c r="GB135" s="25"/>
      <c r="GC135" s="25"/>
      <c r="GD135" s="25"/>
      <c r="GE135" s="25"/>
      <c r="GF135" s="25"/>
      <c r="GG135" s="25"/>
      <c r="GH135" s="25"/>
      <c r="GI135" s="25"/>
      <c r="GJ135" s="25"/>
      <c r="GK135" s="25"/>
      <c r="GL135" s="25"/>
      <c r="GM135" s="25"/>
      <c r="GN135" s="25"/>
      <c r="GO135" s="25"/>
      <c r="GP135" s="25"/>
      <c r="GQ135" s="25"/>
      <c r="GR135" s="25"/>
      <c r="GS135" s="25"/>
      <c r="GT135" s="25"/>
      <c r="GU135" s="25"/>
      <c r="GV135" s="25"/>
      <c r="GW135" s="25"/>
      <c r="GX135" s="25"/>
      <c r="GY135" s="25"/>
      <c r="GZ135" s="25"/>
    </row>
    <row r="136" spans="1:208">
      <c r="A136" s="1" t="s">
        <v>63</v>
      </c>
      <c r="B136" s="2">
        <v>43354</v>
      </c>
      <c r="C136" s="1">
        <v>7327363</v>
      </c>
      <c r="D136" s="1" t="s">
        <v>155</v>
      </c>
      <c r="E136" s="1" t="s">
        <v>199</v>
      </c>
      <c r="F136" s="1" t="s">
        <v>60</v>
      </c>
      <c r="G136" s="1" t="s">
        <v>24</v>
      </c>
      <c r="H136" s="1">
        <v>4501414726</v>
      </c>
      <c r="I136" s="1" t="s">
        <v>24</v>
      </c>
      <c r="J136" s="1" t="s">
        <v>200</v>
      </c>
      <c r="K136" s="1">
        <v>2</v>
      </c>
      <c r="L136" s="1" t="s">
        <v>26</v>
      </c>
      <c r="M136" s="3">
        <v>37300</v>
      </c>
      <c r="N136" s="3">
        <f t="shared" si="4"/>
        <v>74600</v>
      </c>
      <c r="Q136" s="3">
        <f>Tabla1[[#This Row],[COSTO TOTAL]]</f>
        <v>74600</v>
      </c>
      <c r="R136" s="3"/>
      <c r="V136" s="3"/>
      <c r="W136" s="1"/>
      <c r="X136" s="1"/>
      <c r="Y136" s="1"/>
      <c r="Z136" s="1"/>
      <c r="AA136" s="1"/>
      <c r="AB136" s="1"/>
      <c r="AC136" s="1"/>
      <c r="AD136" s="1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5"/>
      <c r="FN136" s="25"/>
      <c r="FO136" s="25"/>
      <c r="FP136" s="25"/>
      <c r="FQ136" s="25"/>
      <c r="FR136" s="25"/>
      <c r="FS136" s="25"/>
      <c r="FT136" s="25"/>
      <c r="FU136" s="25"/>
      <c r="FV136" s="25"/>
      <c r="FW136" s="25"/>
      <c r="FX136" s="25"/>
      <c r="FY136" s="25"/>
      <c r="FZ136" s="25"/>
      <c r="GA136" s="25"/>
      <c r="GB136" s="25"/>
      <c r="GC136" s="25"/>
      <c r="GD136" s="25"/>
      <c r="GE136" s="25"/>
      <c r="GF136" s="25"/>
      <c r="GG136" s="25"/>
      <c r="GH136" s="25"/>
      <c r="GI136" s="25"/>
      <c r="GJ136" s="25"/>
      <c r="GK136" s="25"/>
      <c r="GL136" s="25"/>
      <c r="GM136" s="25"/>
      <c r="GN136" s="25"/>
      <c r="GO136" s="25"/>
      <c r="GP136" s="25"/>
      <c r="GQ136" s="25"/>
      <c r="GR136" s="25"/>
      <c r="GS136" s="25"/>
      <c r="GT136" s="25"/>
      <c r="GU136" s="25"/>
      <c r="GV136" s="25"/>
      <c r="GW136" s="25"/>
      <c r="GX136" s="25"/>
      <c r="GY136" s="25"/>
      <c r="GZ136" s="25"/>
    </row>
    <row r="137" spans="1:208">
      <c r="A137" s="1" t="s">
        <v>63</v>
      </c>
      <c r="B137" s="2">
        <v>43354</v>
      </c>
      <c r="C137" s="1">
        <v>7327363</v>
      </c>
      <c r="D137" s="1" t="s">
        <v>155</v>
      </c>
      <c r="E137" s="1" t="s">
        <v>199</v>
      </c>
      <c r="F137" s="1" t="s">
        <v>60</v>
      </c>
      <c r="G137" s="1" t="s">
        <v>24</v>
      </c>
      <c r="H137" s="1">
        <v>4501414726</v>
      </c>
      <c r="I137" s="1" t="s">
        <v>24</v>
      </c>
      <c r="J137" s="1" t="s">
        <v>201</v>
      </c>
      <c r="K137" s="1">
        <v>1</v>
      </c>
      <c r="L137" s="1" t="s">
        <v>26</v>
      </c>
      <c r="M137" s="3">
        <v>920</v>
      </c>
      <c r="N137" s="3">
        <f t="shared" si="4"/>
        <v>920</v>
      </c>
      <c r="Q137" s="3">
        <f>Tabla1[[#This Row],[COSTO TOTAL]]</f>
        <v>920</v>
      </c>
      <c r="R137" s="3"/>
      <c r="V137" s="3"/>
      <c r="W137" s="1"/>
      <c r="X137" s="1"/>
      <c r="Y137" s="1"/>
      <c r="Z137" s="1"/>
      <c r="AA137" s="1"/>
      <c r="AB137" s="1"/>
      <c r="AC137" s="1"/>
      <c r="AD137" s="1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5"/>
      <c r="FN137" s="25"/>
      <c r="FO137" s="25"/>
      <c r="FP137" s="25"/>
      <c r="FQ137" s="25"/>
      <c r="FR137" s="25"/>
      <c r="FS137" s="25"/>
      <c r="FT137" s="25"/>
      <c r="FU137" s="25"/>
      <c r="FV137" s="25"/>
      <c r="FW137" s="25"/>
      <c r="FX137" s="25"/>
      <c r="FY137" s="25"/>
      <c r="FZ137" s="25"/>
      <c r="GA137" s="25"/>
      <c r="GB137" s="25"/>
      <c r="GC137" s="25"/>
      <c r="GD137" s="25"/>
      <c r="GE137" s="25"/>
      <c r="GF137" s="25"/>
      <c r="GG137" s="25"/>
      <c r="GH137" s="25"/>
      <c r="GI137" s="25"/>
      <c r="GJ137" s="25"/>
      <c r="GK137" s="25"/>
      <c r="GL137" s="25"/>
      <c r="GM137" s="25"/>
      <c r="GN137" s="25"/>
      <c r="GO137" s="25"/>
      <c r="GP137" s="25"/>
      <c r="GQ137" s="25"/>
      <c r="GR137" s="25"/>
      <c r="GS137" s="25"/>
      <c r="GT137" s="25"/>
      <c r="GU137" s="25"/>
      <c r="GV137" s="25"/>
      <c r="GW137" s="25"/>
      <c r="GX137" s="25"/>
      <c r="GY137" s="25"/>
      <c r="GZ137" s="25"/>
    </row>
    <row r="138" spans="1:208">
      <c r="A138" s="1" t="s">
        <v>63</v>
      </c>
      <c r="B138" s="2">
        <v>43700</v>
      </c>
      <c r="C138" s="1" t="s">
        <v>22</v>
      </c>
      <c r="D138" s="1" t="s">
        <v>155</v>
      </c>
      <c r="E138" s="1" t="s">
        <v>73</v>
      </c>
      <c r="F138" s="1" t="s">
        <v>202</v>
      </c>
      <c r="G138" s="1" t="s">
        <v>24</v>
      </c>
      <c r="H138" s="1" t="s">
        <v>24</v>
      </c>
      <c r="I138" s="1" t="s">
        <v>24</v>
      </c>
      <c r="J138" s="1" t="s">
        <v>203</v>
      </c>
      <c r="K138" s="1">
        <v>2</v>
      </c>
      <c r="L138" s="1" t="s">
        <v>26</v>
      </c>
      <c r="N138" s="3">
        <f t="shared" si="4"/>
        <v>0</v>
      </c>
      <c r="Q138" s="3">
        <f>Tabla1[[#This Row],[COSTO TOTAL]]</f>
        <v>0</v>
      </c>
      <c r="R138" s="3"/>
      <c r="V138" s="3"/>
      <c r="W138" s="1"/>
      <c r="X138" s="1"/>
      <c r="Y138" s="1"/>
      <c r="Z138" s="1"/>
      <c r="AA138" s="1"/>
      <c r="AB138" s="1"/>
      <c r="AC138" s="1"/>
      <c r="AD138" s="1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5"/>
      <c r="FN138" s="25"/>
      <c r="FO138" s="25"/>
      <c r="FP138" s="25"/>
      <c r="FQ138" s="25"/>
      <c r="FR138" s="25"/>
      <c r="FS138" s="25"/>
      <c r="FT138" s="25"/>
      <c r="FU138" s="25"/>
      <c r="FV138" s="25"/>
      <c r="FW138" s="25"/>
      <c r="FX138" s="25"/>
      <c r="FY138" s="25"/>
      <c r="FZ138" s="25"/>
      <c r="GA138" s="25"/>
      <c r="GB138" s="25"/>
      <c r="GC138" s="25"/>
      <c r="GD138" s="25"/>
      <c r="GE138" s="25"/>
      <c r="GF138" s="25"/>
      <c r="GG138" s="25"/>
      <c r="GH138" s="25"/>
      <c r="GI138" s="25"/>
      <c r="GJ138" s="25"/>
      <c r="GK138" s="25"/>
      <c r="GL138" s="25"/>
      <c r="GM138" s="25"/>
      <c r="GN138" s="25"/>
      <c r="GO138" s="25"/>
      <c r="GP138" s="25"/>
      <c r="GQ138" s="25"/>
      <c r="GR138" s="25"/>
      <c r="GS138" s="25"/>
      <c r="GT138" s="25"/>
      <c r="GU138" s="25"/>
      <c r="GV138" s="25"/>
      <c r="GW138" s="25"/>
      <c r="GX138" s="25"/>
      <c r="GY138" s="25"/>
      <c r="GZ138" s="25"/>
    </row>
    <row r="139" spans="1:208">
      <c r="A139" s="1" t="s">
        <v>72</v>
      </c>
      <c r="B139" s="2">
        <v>43437</v>
      </c>
      <c r="C139" s="1">
        <v>7609441</v>
      </c>
      <c r="D139" s="1" t="s">
        <v>155</v>
      </c>
      <c r="E139" s="1" t="s">
        <v>204</v>
      </c>
      <c r="F139" s="1" t="s">
        <v>76</v>
      </c>
      <c r="G139" s="1" t="s">
        <v>24</v>
      </c>
      <c r="H139" s="1">
        <v>4501616355</v>
      </c>
      <c r="I139" s="1" t="s">
        <v>205</v>
      </c>
      <c r="J139" s="1" t="s">
        <v>206</v>
      </c>
      <c r="K139" s="1">
        <v>1</v>
      </c>
      <c r="L139" s="1" t="s">
        <v>26</v>
      </c>
      <c r="M139" s="3">
        <v>269.44</v>
      </c>
      <c r="N139" s="3">
        <f t="shared" si="4"/>
        <v>269.44</v>
      </c>
      <c r="Q139" s="3">
        <f>Tabla1[[#This Row],[COSTO TOTAL]]</f>
        <v>269.44</v>
      </c>
      <c r="R139" s="3"/>
      <c r="V139" s="3"/>
      <c r="W139" s="1"/>
      <c r="X139" s="1"/>
      <c r="Y139" s="1"/>
      <c r="Z139" s="1"/>
      <c r="AA139" s="1"/>
      <c r="AB139" s="1"/>
      <c r="AC139" s="1"/>
      <c r="AD139" s="1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5"/>
      <c r="FN139" s="25"/>
      <c r="FO139" s="25"/>
      <c r="FP139" s="25"/>
      <c r="FQ139" s="25"/>
      <c r="FR139" s="25"/>
      <c r="FS139" s="25"/>
      <c r="FT139" s="25"/>
      <c r="FU139" s="25"/>
      <c r="FV139" s="25"/>
      <c r="FW139" s="25"/>
      <c r="FX139" s="25"/>
      <c r="FY139" s="25"/>
      <c r="FZ139" s="25"/>
      <c r="GA139" s="25"/>
      <c r="GB139" s="25"/>
      <c r="GC139" s="25"/>
      <c r="GD139" s="25"/>
      <c r="GE139" s="25"/>
      <c r="GF139" s="25"/>
      <c r="GG139" s="25"/>
      <c r="GH139" s="25"/>
      <c r="GI139" s="25"/>
      <c r="GJ139" s="25"/>
      <c r="GK139" s="25"/>
      <c r="GL139" s="25"/>
      <c r="GM139" s="25"/>
      <c r="GN139" s="25"/>
      <c r="GO139" s="25"/>
      <c r="GP139" s="25"/>
      <c r="GQ139" s="25"/>
      <c r="GR139" s="25"/>
      <c r="GS139" s="25"/>
      <c r="GT139" s="25"/>
      <c r="GU139" s="25"/>
      <c r="GV139" s="25"/>
      <c r="GW139" s="25"/>
      <c r="GX139" s="25"/>
      <c r="GY139" s="25"/>
      <c r="GZ139" s="25"/>
    </row>
    <row r="140" spans="1:208">
      <c r="A140" s="1" t="s">
        <v>72</v>
      </c>
      <c r="B140" s="2">
        <v>43437</v>
      </c>
      <c r="C140" s="1">
        <v>7609441</v>
      </c>
      <c r="D140" s="1" t="s">
        <v>155</v>
      </c>
      <c r="E140" s="1" t="s">
        <v>204</v>
      </c>
      <c r="F140" s="1" t="s">
        <v>76</v>
      </c>
      <c r="G140" s="1" t="s">
        <v>24</v>
      </c>
      <c r="H140" s="1">
        <v>4501616355</v>
      </c>
      <c r="I140" s="1" t="s">
        <v>205</v>
      </c>
      <c r="J140" s="1" t="s">
        <v>207</v>
      </c>
      <c r="K140" s="1">
        <v>3</v>
      </c>
      <c r="L140" s="1" t="s">
        <v>26</v>
      </c>
      <c r="M140" s="3">
        <v>213.99</v>
      </c>
      <c r="N140" s="3">
        <f t="shared" si="4"/>
        <v>641.97</v>
      </c>
      <c r="Q140" s="3">
        <f>Tabla1[[#This Row],[COSTO TOTAL]]</f>
        <v>641.97</v>
      </c>
      <c r="R140" s="3"/>
      <c r="V140" s="3"/>
      <c r="W140" s="1"/>
      <c r="X140" s="1"/>
      <c r="Y140" s="1"/>
      <c r="Z140" s="1"/>
      <c r="AA140" s="1"/>
      <c r="AB140" s="1"/>
      <c r="AC140" s="1"/>
      <c r="AD140" s="1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5"/>
      <c r="FN140" s="25"/>
      <c r="FO140" s="25"/>
      <c r="FP140" s="25"/>
      <c r="FQ140" s="25"/>
      <c r="FR140" s="25"/>
      <c r="FS140" s="25"/>
      <c r="FT140" s="25"/>
      <c r="FU140" s="25"/>
      <c r="FV140" s="25"/>
      <c r="FW140" s="25"/>
      <c r="FX140" s="25"/>
      <c r="FY140" s="25"/>
      <c r="FZ140" s="25"/>
      <c r="GA140" s="25"/>
      <c r="GB140" s="25"/>
      <c r="GC140" s="25"/>
      <c r="GD140" s="25"/>
      <c r="GE140" s="25"/>
      <c r="GF140" s="25"/>
      <c r="GG140" s="25"/>
      <c r="GH140" s="25"/>
      <c r="GI140" s="25"/>
      <c r="GJ140" s="25"/>
      <c r="GK140" s="25"/>
      <c r="GL140" s="25"/>
      <c r="GM140" s="25"/>
      <c r="GN140" s="25"/>
      <c r="GO140" s="25"/>
      <c r="GP140" s="25"/>
      <c r="GQ140" s="25"/>
      <c r="GR140" s="25"/>
      <c r="GS140" s="25"/>
      <c r="GT140" s="25"/>
      <c r="GU140" s="25"/>
      <c r="GV140" s="25"/>
      <c r="GW140" s="25"/>
      <c r="GX140" s="25"/>
      <c r="GY140" s="25"/>
      <c r="GZ140" s="25"/>
    </row>
    <row r="141" spans="1:208">
      <c r="A141" s="1" t="s">
        <v>72</v>
      </c>
      <c r="B141" s="2">
        <v>43203</v>
      </c>
      <c r="C141" s="1">
        <v>7432649</v>
      </c>
      <c r="D141" s="1" t="s">
        <v>155</v>
      </c>
      <c r="E141" s="1" t="s">
        <v>208</v>
      </c>
      <c r="F141" s="1" t="s">
        <v>46</v>
      </c>
      <c r="G141" s="1" t="s">
        <v>24</v>
      </c>
      <c r="H141" s="1">
        <v>4501514724</v>
      </c>
      <c r="I141" s="1" t="s">
        <v>24</v>
      </c>
      <c r="J141" s="1" t="s">
        <v>209</v>
      </c>
      <c r="K141" s="1">
        <v>1</v>
      </c>
      <c r="L141" s="1" t="s">
        <v>26</v>
      </c>
      <c r="M141" s="3">
        <v>933.31</v>
      </c>
      <c r="N141" s="3">
        <f t="shared" si="4"/>
        <v>933.31</v>
      </c>
      <c r="Q141" s="3">
        <f>Tabla1[[#This Row],[COSTO TOTAL]]</f>
        <v>933.31</v>
      </c>
      <c r="R141" s="3"/>
      <c r="V141" s="3"/>
      <c r="W141" s="1"/>
      <c r="X141" s="1"/>
      <c r="Y141" s="1"/>
      <c r="Z141" s="1"/>
      <c r="AA141" s="1"/>
      <c r="AB141" s="1"/>
      <c r="AC141" s="1"/>
      <c r="AD141" s="1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5"/>
      <c r="FN141" s="25"/>
      <c r="FO141" s="25"/>
      <c r="FP141" s="25"/>
      <c r="FQ141" s="25"/>
      <c r="FR141" s="25"/>
      <c r="FS141" s="25"/>
      <c r="FT141" s="25"/>
      <c r="FU141" s="25"/>
      <c r="FV141" s="25"/>
      <c r="FW141" s="25"/>
      <c r="FX141" s="25"/>
      <c r="FY141" s="25"/>
      <c r="FZ141" s="25"/>
      <c r="GA141" s="25"/>
      <c r="GB141" s="25"/>
      <c r="GC141" s="25"/>
      <c r="GD141" s="25"/>
      <c r="GE141" s="25"/>
      <c r="GF141" s="25"/>
      <c r="GG141" s="25"/>
      <c r="GH141" s="25"/>
      <c r="GI141" s="25"/>
      <c r="GJ141" s="25"/>
      <c r="GK141" s="25"/>
      <c r="GL141" s="25"/>
      <c r="GM141" s="25"/>
      <c r="GN141" s="25"/>
      <c r="GO141" s="25"/>
      <c r="GP141" s="25"/>
      <c r="GQ141" s="25"/>
      <c r="GR141" s="25"/>
      <c r="GS141" s="25"/>
      <c r="GT141" s="25"/>
      <c r="GU141" s="25"/>
      <c r="GV141" s="25"/>
      <c r="GW141" s="25"/>
      <c r="GX141" s="25"/>
      <c r="GY141" s="25"/>
      <c r="GZ141" s="25"/>
    </row>
    <row r="142" spans="1:208">
      <c r="A142" s="1" t="s">
        <v>72</v>
      </c>
      <c r="B142" s="2">
        <v>43656</v>
      </c>
      <c r="C142" s="1" t="s">
        <v>22</v>
      </c>
      <c r="D142" s="1" t="s">
        <v>155</v>
      </c>
      <c r="E142" s="1" t="s">
        <v>210</v>
      </c>
      <c r="F142" s="1" t="s">
        <v>24</v>
      </c>
      <c r="G142" s="1" t="s">
        <v>24</v>
      </c>
      <c r="H142" s="1">
        <v>4501665524</v>
      </c>
      <c r="I142" s="1" t="s">
        <v>24</v>
      </c>
      <c r="J142" s="1" t="s">
        <v>211</v>
      </c>
      <c r="K142" s="1">
        <v>2</v>
      </c>
      <c r="L142" s="1" t="s">
        <v>26</v>
      </c>
      <c r="M142" s="3">
        <v>18017</v>
      </c>
      <c r="N142" s="3">
        <f t="shared" si="4"/>
        <v>36034</v>
      </c>
      <c r="Q142" s="3">
        <f>Tabla1[[#This Row],[COSTO TOTAL]]</f>
        <v>36034</v>
      </c>
      <c r="R142" s="3"/>
      <c r="V142" s="3"/>
      <c r="W142" s="1"/>
      <c r="X142" s="1"/>
      <c r="Y142" s="1"/>
      <c r="Z142" s="1"/>
      <c r="AA142" s="1"/>
      <c r="AB142" s="1"/>
      <c r="AC142" s="1"/>
      <c r="AD142" s="1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5"/>
      <c r="FN142" s="25"/>
      <c r="FO142" s="25"/>
      <c r="FP142" s="25"/>
      <c r="FQ142" s="25"/>
      <c r="FR142" s="25"/>
      <c r="FS142" s="25"/>
      <c r="FT142" s="25"/>
      <c r="FU142" s="25"/>
      <c r="FV142" s="25"/>
      <c r="FW142" s="25"/>
      <c r="FX142" s="25"/>
      <c r="FY142" s="25"/>
      <c r="FZ142" s="25"/>
      <c r="GA142" s="25"/>
      <c r="GB142" s="25"/>
      <c r="GC142" s="25"/>
      <c r="GD142" s="25"/>
      <c r="GE142" s="25"/>
      <c r="GF142" s="25"/>
      <c r="GG142" s="25"/>
      <c r="GH142" s="25"/>
      <c r="GI142" s="25"/>
      <c r="GJ142" s="25"/>
      <c r="GK142" s="25"/>
      <c r="GL142" s="25"/>
      <c r="GM142" s="25"/>
      <c r="GN142" s="25"/>
      <c r="GO142" s="25"/>
      <c r="GP142" s="25"/>
      <c r="GQ142" s="25"/>
      <c r="GR142" s="25"/>
      <c r="GS142" s="25"/>
      <c r="GT142" s="25"/>
      <c r="GU142" s="25"/>
      <c r="GV142" s="25"/>
      <c r="GW142" s="25"/>
      <c r="GX142" s="25"/>
      <c r="GY142" s="25"/>
      <c r="GZ142" s="25"/>
    </row>
    <row r="143" spans="1:208">
      <c r="A143" s="1" t="s">
        <v>212</v>
      </c>
      <c r="B143" s="2">
        <v>43300</v>
      </c>
      <c r="C143" s="1">
        <v>7566183</v>
      </c>
      <c r="D143" s="1" t="s">
        <v>155</v>
      </c>
      <c r="E143" s="1" t="s">
        <v>213</v>
      </c>
      <c r="F143" s="1" t="s">
        <v>214</v>
      </c>
      <c r="G143" s="1" t="s">
        <v>24</v>
      </c>
      <c r="H143" s="1" t="s">
        <v>24</v>
      </c>
      <c r="J143" s="1" t="s">
        <v>215</v>
      </c>
      <c r="K143" s="1">
        <v>2</v>
      </c>
      <c r="L143" s="1" t="s">
        <v>26</v>
      </c>
      <c r="N143" s="3">
        <f t="shared" si="4"/>
        <v>0</v>
      </c>
      <c r="Q143" s="3">
        <f>Tabla1[[#This Row],[COSTO TOTAL]]</f>
        <v>0</v>
      </c>
      <c r="R143" s="3"/>
      <c r="V143" s="3"/>
      <c r="W143" s="1"/>
      <c r="X143" s="1"/>
      <c r="Y143" s="1"/>
      <c r="Z143" s="1"/>
      <c r="AA143" s="1"/>
      <c r="AB143" s="1"/>
      <c r="AC143" s="1"/>
      <c r="AD143" s="1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5"/>
      <c r="FN143" s="25"/>
      <c r="FO143" s="25"/>
      <c r="FP143" s="25"/>
      <c r="FQ143" s="25"/>
      <c r="FR143" s="25"/>
      <c r="FS143" s="25"/>
      <c r="FT143" s="25"/>
      <c r="FU143" s="25"/>
      <c r="FV143" s="25"/>
      <c r="FW143" s="25"/>
      <c r="FX143" s="25"/>
      <c r="FY143" s="25"/>
      <c r="FZ143" s="25"/>
      <c r="GA143" s="25"/>
      <c r="GB143" s="25"/>
      <c r="GC143" s="25"/>
      <c r="GD143" s="25"/>
      <c r="GE143" s="25"/>
      <c r="GF143" s="25"/>
      <c r="GG143" s="25"/>
      <c r="GH143" s="25"/>
      <c r="GI143" s="25"/>
      <c r="GJ143" s="25"/>
      <c r="GK143" s="25"/>
      <c r="GL143" s="25"/>
      <c r="GM143" s="25"/>
      <c r="GN143" s="25"/>
      <c r="GO143" s="25"/>
      <c r="GP143" s="25"/>
      <c r="GQ143" s="25"/>
      <c r="GR143" s="25"/>
      <c r="GS143" s="25"/>
      <c r="GT143" s="25"/>
      <c r="GU143" s="25"/>
      <c r="GV143" s="25"/>
      <c r="GW143" s="25"/>
      <c r="GX143" s="25"/>
      <c r="GY143" s="25"/>
      <c r="GZ143" s="25"/>
    </row>
    <row r="144" spans="1:208">
      <c r="A144" s="1" t="s">
        <v>212</v>
      </c>
      <c r="B144" s="2">
        <v>43300</v>
      </c>
      <c r="C144" s="1">
        <v>7566183</v>
      </c>
      <c r="D144" s="1" t="s">
        <v>155</v>
      </c>
      <c r="E144" s="1" t="s">
        <v>213</v>
      </c>
      <c r="F144" s="1" t="s">
        <v>214</v>
      </c>
      <c r="G144" s="1" t="s">
        <v>24</v>
      </c>
      <c r="H144" s="1" t="s">
        <v>24</v>
      </c>
      <c r="J144" s="1">
        <v>901529</v>
      </c>
      <c r="K144" s="1">
        <v>1</v>
      </c>
      <c r="L144" s="1" t="s">
        <v>26</v>
      </c>
      <c r="N144" s="3">
        <f t="shared" si="4"/>
        <v>0</v>
      </c>
      <c r="Q144" s="3">
        <f>Tabla1[[#This Row],[COSTO TOTAL]]</f>
        <v>0</v>
      </c>
      <c r="R144" s="3"/>
      <c r="V144" s="3"/>
      <c r="W144" s="1"/>
      <c r="X144" s="1"/>
      <c r="Y144" s="1"/>
      <c r="Z144" s="1"/>
      <c r="AA144" s="1"/>
      <c r="AB144" s="1"/>
      <c r="AC144" s="1"/>
      <c r="AD144" s="1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5"/>
      <c r="FN144" s="25"/>
      <c r="FO144" s="25"/>
      <c r="FP144" s="25"/>
      <c r="FQ144" s="25"/>
      <c r="FR144" s="25"/>
      <c r="FS144" s="25"/>
      <c r="FT144" s="25"/>
      <c r="FU144" s="25"/>
      <c r="FV144" s="25"/>
      <c r="FW144" s="25"/>
      <c r="FX144" s="25"/>
      <c r="FY144" s="25"/>
      <c r="FZ144" s="25"/>
      <c r="GA144" s="25"/>
      <c r="GB144" s="25"/>
      <c r="GC144" s="25"/>
      <c r="GD144" s="25"/>
      <c r="GE144" s="25"/>
      <c r="GF144" s="25"/>
      <c r="GG144" s="25"/>
      <c r="GH144" s="25"/>
      <c r="GI144" s="25"/>
      <c r="GJ144" s="25"/>
      <c r="GK144" s="25"/>
      <c r="GL144" s="25"/>
      <c r="GM144" s="25"/>
      <c r="GN144" s="25"/>
      <c r="GO144" s="25"/>
      <c r="GP144" s="25"/>
      <c r="GQ144" s="25"/>
      <c r="GR144" s="25"/>
      <c r="GS144" s="25"/>
      <c r="GT144" s="25"/>
      <c r="GU144" s="25"/>
      <c r="GV144" s="25"/>
      <c r="GW144" s="25"/>
      <c r="GX144" s="25"/>
      <c r="GY144" s="25"/>
      <c r="GZ144" s="25"/>
    </row>
    <row r="145" spans="1:208">
      <c r="A145" s="1" t="s">
        <v>216</v>
      </c>
      <c r="B145" s="2">
        <v>43300</v>
      </c>
      <c r="C145" s="1">
        <v>7566183</v>
      </c>
      <c r="D145" s="1" t="s">
        <v>155</v>
      </c>
      <c r="E145" s="1" t="s">
        <v>213</v>
      </c>
      <c r="F145" s="1" t="s">
        <v>214</v>
      </c>
      <c r="G145" s="1" t="s">
        <v>24</v>
      </c>
      <c r="H145" s="1" t="s">
        <v>24</v>
      </c>
      <c r="J145" s="1" t="s">
        <v>217</v>
      </c>
      <c r="K145" s="1">
        <v>2</v>
      </c>
      <c r="L145" s="1" t="s">
        <v>26</v>
      </c>
      <c r="N145" s="3">
        <f t="shared" si="4"/>
        <v>0</v>
      </c>
      <c r="Q145" s="3">
        <f>Tabla1[[#This Row],[COSTO TOTAL]]</f>
        <v>0</v>
      </c>
      <c r="R145" s="3"/>
      <c r="V145" s="3"/>
      <c r="W145" s="1"/>
      <c r="X145" s="1"/>
      <c r="Y145" s="1"/>
      <c r="Z145" s="1"/>
      <c r="AA145" s="1"/>
      <c r="AB145" s="1"/>
      <c r="AC145" s="1"/>
      <c r="AD145" s="1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5"/>
      <c r="FN145" s="25"/>
      <c r="FO145" s="25"/>
      <c r="FP145" s="25"/>
      <c r="FQ145" s="25"/>
      <c r="FR145" s="25"/>
      <c r="FS145" s="25"/>
      <c r="FT145" s="25"/>
      <c r="FU145" s="25"/>
      <c r="FV145" s="25"/>
      <c r="FW145" s="25"/>
      <c r="FX145" s="25"/>
      <c r="FY145" s="25"/>
      <c r="FZ145" s="25"/>
      <c r="GA145" s="25"/>
      <c r="GB145" s="25"/>
      <c r="GC145" s="25"/>
      <c r="GD145" s="25"/>
      <c r="GE145" s="25"/>
      <c r="GF145" s="25"/>
      <c r="GG145" s="25"/>
      <c r="GH145" s="25"/>
      <c r="GI145" s="25"/>
      <c r="GJ145" s="25"/>
      <c r="GK145" s="25"/>
      <c r="GL145" s="25"/>
      <c r="GM145" s="25"/>
      <c r="GN145" s="25"/>
      <c r="GO145" s="25"/>
      <c r="GP145" s="25"/>
      <c r="GQ145" s="25"/>
      <c r="GR145" s="25"/>
      <c r="GS145" s="25"/>
      <c r="GT145" s="25"/>
      <c r="GU145" s="25"/>
      <c r="GV145" s="25"/>
      <c r="GW145" s="25"/>
      <c r="GX145" s="25"/>
      <c r="GY145" s="25"/>
      <c r="GZ145" s="25"/>
    </row>
    <row r="146" spans="1:208">
      <c r="A146" s="1" t="s">
        <v>216</v>
      </c>
      <c r="B146" s="2">
        <v>43300</v>
      </c>
      <c r="C146" s="1">
        <v>7566183</v>
      </c>
      <c r="D146" s="1" t="s">
        <v>155</v>
      </c>
      <c r="E146" s="1" t="s">
        <v>213</v>
      </c>
      <c r="F146" s="1" t="s">
        <v>214</v>
      </c>
      <c r="G146" s="1" t="s">
        <v>24</v>
      </c>
      <c r="H146" s="1" t="s">
        <v>24</v>
      </c>
      <c r="J146" s="1">
        <v>901569</v>
      </c>
      <c r="K146" s="1">
        <v>1</v>
      </c>
      <c r="L146" s="1" t="s">
        <v>26</v>
      </c>
      <c r="N146" s="3">
        <f t="shared" si="4"/>
        <v>0</v>
      </c>
      <c r="Q146" s="3">
        <f>Tabla1[[#This Row],[COSTO TOTAL]]</f>
        <v>0</v>
      </c>
      <c r="R146" s="3"/>
      <c r="V146" s="3"/>
      <c r="W146" s="1"/>
      <c r="X146" s="1"/>
      <c r="Y146" s="1"/>
      <c r="Z146" s="1"/>
      <c r="AA146" s="1"/>
      <c r="AB146" s="1"/>
      <c r="AC146" s="1"/>
      <c r="AD146" s="1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5"/>
      <c r="FN146" s="25"/>
      <c r="FO146" s="25"/>
      <c r="FP146" s="25"/>
      <c r="FQ146" s="25"/>
      <c r="FR146" s="25"/>
      <c r="FS146" s="25"/>
      <c r="FT146" s="25"/>
      <c r="FU146" s="25"/>
      <c r="FV146" s="25"/>
      <c r="FW146" s="25"/>
      <c r="FX146" s="25"/>
      <c r="FY146" s="25"/>
      <c r="FZ146" s="25"/>
      <c r="GA146" s="25"/>
      <c r="GB146" s="25"/>
      <c r="GC146" s="25"/>
      <c r="GD146" s="25"/>
      <c r="GE146" s="25"/>
      <c r="GF146" s="25"/>
      <c r="GG146" s="25"/>
      <c r="GH146" s="25"/>
      <c r="GI146" s="25"/>
      <c r="GJ146" s="25"/>
      <c r="GK146" s="25"/>
      <c r="GL146" s="25"/>
      <c r="GM146" s="25"/>
      <c r="GN146" s="25"/>
      <c r="GO146" s="25"/>
      <c r="GP146" s="25"/>
      <c r="GQ146" s="25"/>
      <c r="GR146" s="25"/>
      <c r="GS146" s="25"/>
      <c r="GT146" s="25"/>
      <c r="GU146" s="25"/>
      <c r="GV146" s="25"/>
      <c r="GW146" s="25"/>
      <c r="GX146" s="25"/>
      <c r="GY146" s="25"/>
      <c r="GZ146" s="25"/>
    </row>
    <row r="147" spans="1:208">
      <c r="A147" s="1" t="s">
        <v>218</v>
      </c>
      <c r="B147" s="2">
        <v>43300</v>
      </c>
      <c r="C147" s="1">
        <v>7566183</v>
      </c>
      <c r="D147" s="1" t="s">
        <v>155</v>
      </c>
      <c r="E147" s="1" t="s">
        <v>213</v>
      </c>
      <c r="F147" s="1" t="s">
        <v>214</v>
      </c>
      <c r="G147" s="1" t="s">
        <v>24</v>
      </c>
      <c r="H147" s="1" t="s">
        <v>24</v>
      </c>
      <c r="J147" s="1" t="s">
        <v>219</v>
      </c>
      <c r="K147" s="1">
        <v>2</v>
      </c>
      <c r="L147" s="1" t="s">
        <v>26</v>
      </c>
      <c r="N147" s="3">
        <f t="shared" si="4"/>
        <v>0</v>
      </c>
      <c r="Q147" s="3">
        <f>Tabla1[[#This Row],[COSTO TOTAL]]</f>
        <v>0</v>
      </c>
      <c r="R147" s="3"/>
      <c r="V147" s="3"/>
      <c r="W147" s="1"/>
      <c r="X147" s="1"/>
      <c r="Y147" s="1"/>
      <c r="Z147" s="1"/>
      <c r="AA147" s="1"/>
      <c r="AB147" s="1"/>
      <c r="AC147" s="1"/>
      <c r="AD147" s="1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5"/>
      <c r="FN147" s="25"/>
      <c r="FO147" s="25"/>
      <c r="FP147" s="25"/>
      <c r="FQ147" s="25"/>
      <c r="FR147" s="25"/>
      <c r="FS147" s="25"/>
      <c r="FT147" s="25"/>
      <c r="FU147" s="25"/>
      <c r="FV147" s="25"/>
      <c r="FW147" s="25"/>
      <c r="FX147" s="25"/>
      <c r="FY147" s="25"/>
      <c r="FZ147" s="25"/>
      <c r="GA147" s="25"/>
      <c r="GB147" s="25"/>
      <c r="GC147" s="25"/>
      <c r="GD147" s="25"/>
      <c r="GE147" s="25"/>
      <c r="GF147" s="25"/>
      <c r="GG147" s="25"/>
      <c r="GH147" s="25"/>
      <c r="GI147" s="25"/>
      <c r="GJ147" s="25"/>
      <c r="GK147" s="25"/>
      <c r="GL147" s="25"/>
      <c r="GM147" s="25"/>
      <c r="GN147" s="25"/>
      <c r="GO147" s="25"/>
      <c r="GP147" s="25"/>
      <c r="GQ147" s="25"/>
      <c r="GR147" s="25"/>
      <c r="GS147" s="25"/>
      <c r="GT147" s="25"/>
      <c r="GU147" s="25"/>
      <c r="GV147" s="25"/>
      <c r="GW147" s="25"/>
      <c r="GX147" s="25"/>
      <c r="GY147" s="25"/>
      <c r="GZ147" s="25"/>
    </row>
    <row r="148" spans="1:208">
      <c r="A148" s="1" t="s">
        <v>218</v>
      </c>
      <c r="B148" s="2">
        <v>43300</v>
      </c>
      <c r="C148" s="1">
        <v>7566183</v>
      </c>
      <c r="D148" s="1" t="s">
        <v>155</v>
      </c>
      <c r="E148" s="1" t="s">
        <v>213</v>
      </c>
      <c r="F148" s="1" t="s">
        <v>214</v>
      </c>
      <c r="G148" s="1" t="s">
        <v>24</v>
      </c>
      <c r="H148" s="1" t="s">
        <v>24</v>
      </c>
      <c r="J148" s="1">
        <v>901509</v>
      </c>
      <c r="K148" s="1">
        <v>1</v>
      </c>
      <c r="L148" s="1" t="s">
        <v>26</v>
      </c>
      <c r="N148" s="3">
        <f t="shared" si="4"/>
        <v>0</v>
      </c>
      <c r="Q148" s="3">
        <f>Tabla1[[#This Row],[COSTO TOTAL]]</f>
        <v>0</v>
      </c>
      <c r="R148" s="3"/>
      <c r="V148" s="3"/>
      <c r="W148" s="1"/>
      <c r="X148" s="1"/>
      <c r="Y148" s="1"/>
      <c r="Z148" s="1"/>
      <c r="AA148" s="1"/>
      <c r="AB148" s="1"/>
      <c r="AC148" s="1"/>
      <c r="AD148" s="1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5"/>
      <c r="FN148" s="25"/>
      <c r="FO148" s="25"/>
      <c r="FP148" s="25"/>
      <c r="FQ148" s="25"/>
      <c r="FR148" s="25"/>
      <c r="FS148" s="25"/>
      <c r="FT148" s="25"/>
      <c r="FU148" s="25"/>
      <c r="FV148" s="25"/>
      <c r="FW148" s="25"/>
      <c r="FX148" s="25"/>
      <c r="FY148" s="25"/>
      <c r="FZ148" s="25"/>
      <c r="GA148" s="25"/>
      <c r="GB148" s="25"/>
      <c r="GC148" s="25"/>
      <c r="GD148" s="25"/>
      <c r="GE148" s="25"/>
      <c r="GF148" s="25"/>
      <c r="GG148" s="25"/>
      <c r="GH148" s="25"/>
      <c r="GI148" s="25"/>
      <c r="GJ148" s="25"/>
      <c r="GK148" s="25"/>
      <c r="GL148" s="25"/>
      <c r="GM148" s="25"/>
      <c r="GN148" s="25"/>
      <c r="GO148" s="25"/>
      <c r="GP148" s="25"/>
      <c r="GQ148" s="25"/>
      <c r="GR148" s="25"/>
      <c r="GS148" s="25"/>
      <c r="GT148" s="25"/>
      <c r="GU148" s="25"/>
      <c r="GV148" s="25"/>
      <c r="GW148" s="25"/>
      <c r="GX148" s="25"/>
      <c r="GY148" s="25"/>
      <c r="GZ148" s="25"/>
    </row>
    <row r="149" spans="1:208">
      <c r="A149" s="1" t="s">
        <v>112</v>
      </c>
      <c r="B149" s="2">
        <v>43353</v>
      </c>
      <c r="C149" s="1">
        <v>7356555</v>
      </c>
      <c r="D149" s="1" t="s">
        <v>155</v>
      </c>
      <c r="E149" s="1" t="s">
        <v>220</v>
      </c>
      <c r="F149" s="1" t="s">
        <v>221</v>
      </c>
      <c r="H149" s="1">
        <v>4501444392</v>
      </c>
      <c r="J149" s="1" t="s">
        <v>222</v>
      </c>
      <c r="K149" s="1">
        <v>4</v>
      </c>
      <c r="L149" s="1" t="s">
        <v>26</v>
      </c>
      <c r="M149" s="3">
        <v>16800</v>
      </c>
      <c r="N149" s="3">
        <f t="shared" si="4"/>
        <v>67200</v>
      </c>
      <c r="Q149" s="3">
        <f>Tabla1[[#This Row],[COSTO TOTAL]]</f>
        <v>67200</v>
      </c>
      <c r="R149" s="3"/>
      <c r="V149" s="3"/>
      <c r="W149" s="1"/>
      <c r="X149" s="1"/>
      <c r="Y149" s="1"/>
      <c r="Z149" s="1"/>
      <c r="AA149" s="1"/>
      <c r="AB149" s="1"/>
      <c r="AC149" s="1"/>
      <c r="AD149" s="1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5"/>
      <c r="FN149" s="25"/>
      <c r="FO149" s="25"/>
      <c r="FP149" s="25"/>
      <c r="FQ149" s="25"/>
      <c r="FR149" s="25"/>
      <c r="FS149" s="25"/>
      <c r="FT149" s="25"/>
      <c r="FU149" s="25"/>
      <c r="FV149" s="25"/>
      <c r="FW149" s="25"/>
      <c r="FX149" s="25"/>
      <c r="FY149" s="25"/>
      <c r="FZ149" s="25"/>
      <c r="GA149" s="25"/>
      <c r="GB149" s="25"/>
      <c r="GC149" s="25"/>
      <c r="GD149" s="25"/>
      <c r="GE149" s="25"/>
      <c r="GF149" s="25"/>
      <c r="GG149" s="25"/>
      <c r="GH149" s="25"/>
      <c r="GI149" s="25"/>
      <c r="GJ149" s="25"/>
      <c r="GK149" s="25"/>
      <c r="GL149" s="25"/>
      <c r="GM149" s="25"/>
      <c r="GN149" s="25"/>
      <c r="GO149" s="25"/>
      <c r="GP149" s="25"/>
      <c r="GQ149" s="25"/>
      <c r="GR149" s="25"/>
      <c r="GS149" s="25"/>
      <c r="GT149" s="25"/>
      <c r="GU149" s="25"/>
      <c r="GV149" s="25"/>
      <c r="GW149" s="25"/>
      <c r="GX149" s="25"/>
      <c r="GY149" s="25"/>
      <c r="GZ149" s="25"/>
    </row>
    <row r="150" spans="1:208">
      <c r="A150" s="1" t="s">
        <v>112</v>
      </c>
      <c r="B150" s="2">
        <v>43206</v>
      </c>
      <c r="C150" s="1">
        <v>7551215</v>
      </c>
      <c r="D150" s="1" t="s">
        <v>155</v>
      </c>
      <c r="E150" s="1" t="s">
        <v>223</v>
      </c>
      <c r="F150" s="1" t="s">
        <v>224</v>
      </c>
      <c r="H150" s="1">
        <v>4501538928</v>
      </c>
      <c r="J150" s="1" t="s">
        <v>225</v>
      </c>
      <c r="K150" s="1">
        <v>5</v>
      </c>
      <c r="L150" s="1" t="s">
        <v>26</v>
      </c>
      <c r="M150" s="3">
        <v>23.2</v>
      </c>
      <c r="N150" s="3">
        <f t="shared" si="4"/>
        <v>116</v>
      </c>
      <c r="Q150" s="3">
        <f>Tabla1[[#This Row],[COSTO TOTAL]]</f>
        <v>116</v>
      </c>
      <c r="R150" s="3"/>
      <c r="V150" s="3"/>
      <c r="W150" s="1"/>
      <c r="X150" s="1"/>
      <c r="Y150" s="1"/>
      <c r="Z150" s="1"/>
      <c r="AA150" s="1"/>
      <c r="AB150" s="1"/>
      <c r="AC150" s="1"/>
      <c r="AD150" s="1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5"/>
      <c r="FN150" s="25"/>
      <c r="FO150" s="25"/>
      <c r="FP150" s="25"/>
      <c r="FQ150" s="25"/>
      <c r="FR150" s="25"/>
      <c r="FS150" s="25"/>
      <c r="FT150" s="25"/>
      <c r="FU150" s="25"/>
      <c r="FV150" s="25"/>
      <c r="FW150" s="25"/>
      <c r="FX150" s="25"/>
      <c r="FY150" s="25"/>
      <c r="FZ150" s="25"/>
      <c r="GA150" s="25"/>
      <c r="GB150" s="25"/>
      <c r="GC150" s="25"/>
      <c r="GD150" s="25"/>
      <c r="GE150" s="25"/>
      <c r="GF150" s="25"/>
      <c r="GG150" s="25"/>
      <c r="GH150" s="25"/>
      <c r="GI150" s="25"/>
      <c r="GJ150" s="25"/>
      <c r="GK150" s="25"/>
      <c r="GL150" s="25"/>
      <c r="GM150" s="25"/>
      <c r="GN150" s="25"/>
      <c r="GO150" s="25"/>
      <c r="GP150" s="25"/>
      <c r="GQ150" s="25"/>
      <c r="GR150" s="25"/>
      <c r="GS150" s="25"/>
      <c r="GT150" s="25"/>
      <c r="GU150" s="25"/>
      <c r="GV150" s="25"/>
      <c r="GW150" s="25"/>
      <c r="GX150" s="25"/>
      <c r="GY150" s="25"/>
      <c r="GZ150" s="25"/>
    </row>
    <row r="151" spans="1:208">
      <c r="A151" s="1" t="s">
        <v>112</v>
      </c>
      <c r="B151" s="2">
        <v>43206</v>
      </c>
      <c r="C151" s="1">
        <v>7551215</v>
      </c>
      <c r="D151" s="1" t="s">
        <v>155</v>
      </c>
      <c r="E151" s="1" t="s">
        <v>223</v>
      </c>
      <c r="F151" s="1" t="s">
        <v>224</v>
      </c>
      <c r="H151" s="1">
        <v>4501538928</v>
      </c>
      <c r="J151" s="1" t="s">
        <v>226</v>
      </c>
      <c r="K151" s="1">
        <v>3</v>
      </c>
      <c r="L151" s="1" t="s">
        <v>26</v>
      </c>
      <c r="M151" s="3">
        <v>37</v>
      </c>
      <c r="N151" s="3">
        <f t="shared" si="4"/>
        <v>111</v>
      </c>
      <c r="Q151" s="3">
        <f>Tabla1[[#This Row],[COSTO TOTAL]]</f>
        <v>111</v>
      </c>
      <c r="R151" s="3"/>
      <c r="V151" s="3"/>
      <c r="W151" s="1"/>
      <c r="X151" s="1"/>
      <c r="Y151" s="1"/>
      <c r="Z151" s="1"/>
      <c r="AA151" s="1"/>
      <c r="AB151" s="1"/>
      <c r="AC151" s="1"/>
      <c r="AD151" s="1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5"/>
      <c r="FN151" s="25"/>
      <c r="FO151" s="25"/>
      <c r="FP151" s="25"/>
      <c r="FQ151" s="25"/>
      <c r="FR151" s="25"/>
      <c r="FS151" s="25"/>
      <c r="FT151" s="25"/>
      <c r="FU151" s="25"/>
      <c r="FV151" s="25"/>
      <c r="FW151" s="25"/>
      <c r="FX151" s="25"/>
      <c r="FY151" s="25"/>
      <c r="FZ151" s="25"/>
      <c r="GA151" s="25"/>
      <c r="GB151" s="25"/>
      <c r="GC151" s="25"/>
      <c r="GD151" s="25"/>
      <c r="GE151" s="25"/>
      <c r="GF151" s="25"/>
      <c r="GG151" s="25"/>
      <c r="GH151" s="25"/>
      <c r="GI151" s="25"/>
      <c r="GJ151" s="25"/>
      <c r="GK151" s="25"/>
      <c r="GL151" s="25"/>
      <c r="GM151" s="25"/>
      <c r="GN151" s="25"/>
      <c r="GO151" s="25"/>
      <c r="GP151" s="25"/>
      <c r="GQ151" s="25"/>
      <c r="GR151" s="25"/>
      <c r="GS151" s="25"/>
      <c r="GT151" s="25"/>
      <c r="GU151" s="25"/>
      <c r="GV151" s="25"/>
      <c r="GW151" s="25"/>
      <c r="GX151" s="25"/>
      <c r="GY151" s="25"/>
      <c r="GZ151" s="25"/>
    </row>
    <row r="152" spans="1:208">
      <c r="A152" s="1" t="s">
        <v>112</v>
      </c>
      <c r="B152" s="2">
        <v>43206</v>
      </c>
      <c r="C152" s="1">
        <v>7551215</v>
      </c>
      <c r="D152" s="1" t="s">
        <v>155</v>
      </c>
      <c r="E152" s="1" t="s">
        <v>223</v>
      </c>
      <c r="F152" s="1" t="s">
        <v>224</v>
      </c>
      <c r="H152" s="1">
        <v>4501538928</v>
      </c>
      <c r="J152" s="1" t="s">
        <v>227</v>
      </c>
      <c r="K152" s="1">
        <v>6</v>
      </c>
      <c r="L152" s="1" t="s">
        <v>26</v>
      </c>
      <c r="M152" s="3">
        <v>177</v>
      </c>
      <c r="N152" s="3">
        <f t="shared" si="4"/>
        <v>1062</v>
      </c>
      <c r="Q152" s="3">
        <f>Tabla1[[#This Row],[COSTO TOTAL]]</f>
        <v>1062</v>
      </c>
      <c r="R152" s="3"/>
      <c r="V152" s="3"/>
      <c r="W152" s="1"/>
      <c r="X152" s="1"/>
      <c r="Y152" s="1"/>
      <c r="Z152" s="1"/>
      <c r="AA152" s="1"/>
      <c r="AB152" s="1"/>
      <c r="AC152" s="1"/>
      <c r="AD152" s="1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5"/>
      <c r="FN152" s="25"/>
      <c r="FO152" s="25"/>
      <c r="FP152" s="25"/>
      <c r="FQ152" s="25"/>
      <c r="FR152" s="25"/>
      <c r="FS152" s="25"/>
      <c r="FT152" s="25"/>
      <c r="FU152" s="25"/>
      <c r="FV152" s="25"/>
      <c r="FW152" s="25"/>
      <c r="FX152" s="25"/>
      <c r="FY152" s="25"/>
      <c r="FZ152" s="25"/>
      <c r="GA152" s="25"/>
      <c r="GB152" s="25"/>
      <c r="GC152" s="25"/>
      <c r="GD152" s="25"/>
      <c r="GE152" s="25"/>
      <c r="GF152" s="25"/>
      <c r="GG152" s="25"/>
      <c r="GH152" s="25"/>
      <c r="GI152" s="25"/>
      <c r="GJ152" s="25"/>
      <c r="GK152" s="25"/>
      <c r="GL152" s="25"/>
      <c r="GM152" s="25"/>
      <c r="GN152" s="25"/>
      <c r="GO152" s="25"/>
      <c r="GP152" s="25"/>
      <c r="GQ152" s="25"/>
      <c r="GR152" s="25"/>
      <c r="GS152" s="25"/>
      <c r="GT152" s="25"/>
      <c r="GU152" s="25"/>
      <c r="GV152" s="25"/>
      <c r="GW152" s="25"/>
      <c r="GX152" s="25"/>
      <c r="GY152" s="25"/>
      <c r="GZ152" s="25"/>
    </row>
    <row r="153" spans="1:208">
      <c r="A153" s="1" t="s">
        <v>112</v>
      </c>
      <c r="B153" s="2">
        <v>43206</v>
      </c>
      <c r="C153" s="1">
        <v>7551215</v>
      </c>
      <c r="D153" s="1" t="s">
        <v>155</v>
      </c>
      <c r="E153" s="1" t="s">
        <v>223</v>
      </c>
      <c r="F153" s="1" t="s">
        <v>224</v>
      </c>
      <c r="H153" s="1">
        <v>4501538928</v>
      </c>
      <c r="J153" s="1" t="s">
        <v>228</v>
      </c>
      <c r="K153" s="1">
        <v>3</v>
      </c>
      <c r="L153" s="1" t="s">
        <v>26</v>
      </c>
      <c r="M153" s="3">
        <v>125.2</v>
      </c>
      <c r="N153" s="3">
        <f t="shared" si="4"/>
        <v>375.6</v>
      </c>
      <c r="Q153" s="3">
        <f>Tabla1[[#This Row],[COSTO TOTAL]]</f>
        <v>375.6</v>
      </c>
      <c r="R153" s="3"/>
      <c r="V153" s="3"/>
      <c r="W153" s="1"/>
      <c r="X153" s="1"/>
      <c r="Y153" s="1"/>
      <c r="Z153" s="1"/>
      <c r="AA153" s="1"/>
      <c r="AB153" s="1"/>
      <c r="AC153" s="1"/>
      <c r="AD153" s="1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5"/>
      <c r="FN153" s="25"/>
      <c r="FO153" s="25"/>
      <c r="FP153" s="25"/>
      <c r="FQ153" s="25"/>
      <c r="FR153" s="25"/>
      <c r="FS153" s="25"/>
      <c r="FT153" s="25"/>
      <c r="FU153" s="25"/>
      <c r="FV153" s="25"/>
      <c r="FW153" s="25"/>
      <c r="FX153" s="25"/>
      <c r="FY153" s="25"/>
      <c r="FZ153" s="25"/>
      <c r="GA153" s="25"/>
      <c r="GB153" s="25"/>
      <c r="GC153" s="25"/>
      <c r="GD153" s="25"/>
      <c r="GE153" s="25"/>
      <c r="GF153" s="25"/>
      <c r="GG153" s="25"/>
      <c r="GH153" s="25"/>
      <c r="GI153" s="25"/>
      <c r="GJ153" s="25"/>
      <c r="GK153" s="25"/>
      <c r="GL153" s="25"/>
      <c r="GM153" s="25"/>
      <c r="GN153" s="25"/>
      <c r="GO153" s="25"/>
      <c r="GP153" s="25"/>
      <c r="GQ153" s="25"/>
      <c r="GR153" s="25"/>
      <c r="GS153" s="25"/>
      <c r="GT153" s="25"/>
      <c r="GU153" s="25"/>
      <c r="GV153" s="25"/>
      <c r="GW153" s="25"/>
      <c r="GX153" s="25"/>
      <c r="GY153" s="25"/>
      <c r="GZ153" s="25"/>
    </row>
    <row r="154" spans="1:208">
      <c r="A154" s="1" t="s">
        <v>112</v>
      </c>
      <c r="B154" s="2">
        <v>43206</v>
      </c>
      <c r="C154" s="1">
        <v>7551215</v>
      </c>
      <c r="D154" s="1" t="s">
        <v>155</v>
      </c>
      <c r="E154" s="1" t="s">
        <v>223</v>
      </c>
      <c r="F154" s="1" t="s">
        <v>224</v>
      </c>
      <c r="H154" s="1">
        <v>4501538928</v>
      </c>
      <c r="J154" s="1" t="s">
        <v>229</v>
      </c>
      <c r="K154" s="1">
        <v>6</v>
      </c>
      <c r="L154" s="1" t="s">
        <v>26</v>
      </c>
      <c r="M154" s="3">
        <v>85.6</v>
      </c>
      <c r="N154" s="3">
        <f t="shared" si="4"/>
        <v>513.59999999999991</v>
      </c>
      <c r="Q154" s="3">
        <f>Tabla1[[#This Row],[COSTO TOTAL]]</f>
        <v>513.59999999999991</v>
      </c>
      <c r="R154" s="3"/>
      <c r="V154" s="3"/>
      <c r="W154" s="1"/>
      <c r="X154" s="1"/>
      <c r="Y154" s="1"/>
      <c r="Z154" s="1"/>
      <c r="AA154" s="1"/>
      <c r="AB154" s="1"/>
      <c r="AC154" s="1"/>
      <c r="AD154" s="1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5"/>
      <c r="FN154" s="25"/>
      <c r="FO154" s="25"/>
      <c r="FP154" s="25"/>
      <c r="FQ154" s="25"/>
      <c r="FR154" s="25"/>
      <c r="FS154" s="25"/>
      <c r="FT154" s="25"/>
      <c r="FU154" s="25"/>
      <c r="FV154" s="25"/>
      <c r="FW154" s="25"/>
      <c r="FX154" s="25"/>
      <c r="FY154" s="25"/>
      <c r="FZ154" s="25"/>
      <c r="GA154" s="25"/>
      <c r="GB154" s="25"/>
      <c r="GC154" s="25"/>
      <c r="GD154" s="25"/>
      <c r="GE154" s="25"/>
      <c r="GF154" s="25"/>
      <c r="GG154" s="25"/>
      <c r="GH154" s="25"/>
      <c r="GI154" s="25"/>
      <c r="GJ154" s="25"/>
      <c r="GK154" s="25"/>
      <c r="GL154" s="25"/>
      <c r="GM154" s="25"/>
      <c r="GN154" s="25"/>
      <c r="GO154" s="25"/>
      <c r="GP154" s="25"/>
      <c r="GQ154" s="25"/>
      <c r="GR154" s="25"/>
      <c r="GS154" s="25"/>
      <c r="GT154" s="25"/>
      <c r="GU154" s="25"/>
      <c r="GV154" s="25"/>
      <c r="GW154" s="25"/>
      <c r="GX154" s="25"/>
      <c r="GY154" s="25"/>
      <c r="GZ154" s="25"/>
    </row>
    <row r="155" spans="1:208">
      <c r="A155" s="1" t="s">
        <v>112</v>
      </c>
      <c r="B155" s="2">
        <v>43206</v>
      </c>
      <c r="C155" s="1">
        <v>7551215</v>
      </c>
      <c r="D155" s="1" t="s">
        <v>155</v>
      </c>
      <c r="E155" s="1" t="s">
        <v>223</v>
      </c>
      <c r="F155" s="1" t="s">
        <v>224</v>
      </c>
      <c r="H155" s="1">
        <v>4501538928</v>
      </c>
      <c r="J155" s="1" t="s">
        <v>230</v>
      </c>
      <c r="K155" s="1">
        <v>1</v>
      </c>
      <c r="L155" s="1" t="s">
        <v>26</v>
      </c>
      <c r="M155" s="3">
        <v>417.6</v>
      </c>
      <c r="N155" s="3">
        <f t="shared" si="4"/>
        <v>417.6</v>
      </c>
      <c r="Q155" s="3">
        <f>Tabla1[[#This Row],[COSTO TOTAL]]</f>
        <v>417.6</v>
      </c>
      <c r="R155" s="3"/>
      <c r="V155" s="3"/>
      <c r="W155" s="1"/>
      <c r="X155" s="1"/>
      <c r="Y155" s="1"/>
      <c r="Z155" s="1"/>
      <c r="AA155" s="1"/>
      <c r="AB155" s="1"/>
      <c r="AC155" s="1"/>
      <c r="AD155" s="1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  <c r="FN155" s="25"/>
      <c r="FO155" s="25"/>
      <c r="FP155" s="25"/>
      <c r="FQ155" s="25"/>
      <c r="FR155" s="25"/>
      <c r="FS155" s="25"/>
      <c r="FT155" s="25"/>
      <c r="FU155" s="25"/>
      <c r="FV155" s="25"/>
      <c r="FW155" s="25"/>
      <c r="FX155" s="25"/>
      <c r="FY155" s="25"/>
      <c r="FZ155" s="25"/>
      <c r="GA155" s="25"/>
      <c r="GB155" s="25"/>
      <c r="GC155" s="25"/>
      <c r="GD155" s="25"/>
      <c r="GE155" s="25"/>
      <c r="GF155" s="25"/>
      <c r="GG155" s="25"/>
      <c r="GH155" s="25"/>
      <c r="GI155" s="25"/>
      <c r="GJ155" s="25"/>
      <c r="GK155" s="25"/>
      <c r="GL155" s="25"/>
      <c r="GM155" s="25"/>
      <c r="GN155" s="25"/>
      <c r="GO155" s="25"/>
      <c r="GP155" s="25"/>
      <c r="GQ155" s="25"/>
      <c r="GR155" s="25"/>
      <c r="GS155" s="25"/>
      <c r="GT155" s="25"/>
      <c r="GU155" s="25"/>
      <c r="GV155" s="25"/>
      <c r="GW155" s="25"/>
      <c r="GX155" s="25"/>
      <c r="GY155" s="25"/>
      <c r="GZ155" s="25"/>
    </row>
    <row r="156" spans="1:208">
      <c r="A156" s="1" t="s">
        <v>112</v>
      </c>
      <c r="B156" s="2">
        <v>43206</v>
      </c>
      <c r="C156" s="1">
        <v>7551215</v>
      </c>
      <c r="D156" s="1" t="s">
        <v>155</v>
      </c>
      <c r="E156" s="1" t="s">
        <v>223</v>
      </c>
      <c r="F156" s="1" t="s">
        <v>224</v>
      </c>
      <c r="H156" s="1">
        <v>4501538928</v>
      </c>
      <c r="J156" s="1" t="s">
        <v>231</v>
      </c>
      <c r="K156" s="1">
        <v>2</v>
      </c>
      <c r="L156" s="1" t="s">
        <v>26</v>
      </c>
      <c r="M156" s="3">
        <v>909.4</v>
      </c>
      <c r="N156" s="3">
        <f t="shared" si="4"/>
        <v>1818.8</v>
      </c>
      <c r="Q156" s="3">
        <f>Tabla1[[#This Row],[COSTO TOTAL]]</f>
        <v>1818.8</v>
      </c>
      <c r="R156" s="3"/>
      <c r="V156" s="3"/>
      <c r="W156" s="1"/>
      <c r="X156" s="1"/>
      <c r="Y156" s="1"/>
      <c r="Z156" s="1"/>
      <c r="AA156" s="1"/>
      <c r="AB156" s="1"/>
      <c r="AC156" s="1"/>
      <c r="AD156" s="1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5"/>
      <c r="FN156" s="25"/>
      <c r="FO156" s="25"/>
      <c r="FP156" s="25"/>
      <c r="FQ156" s="25"/>
      <c r="FR156" s="25"/>
      <c r="FS156" s="25"/>
      <c r="FT156" s="25"/>
      <c r="FU156" s="25"/>
      <c r="FV156" s="25"/>
      <c r="FW156" s="25"/>
      <c r="FX156" s="25"/>
      <c r="FY156" s="25"/>
      <c r="FZ156" s="25"/>
      <c r="GA156" s="25"/>
      <c r="GB156" s="25"/>
      <c r="GC156" s="25"/>
      <c r="GD156" s="25"/>
      <c r="GE156" s="25"/>
      <c r="GF156" s="25"/>
      <c r="GG156" s="25"/>
      <c r="GH156" s="25"/>
      <c r="GI156" s="25"/>
      <c r="GJ156" s="25"/>
      <c r="GK156" s="25"/>
      <c r="GL156" s="25"/>
      <c r="GM156" s="25"/>
      <c r="GN156" s="25"/>
      <c r="GO156" s="25"/>
      <c r="GP156" s="25"/>
      <c r="GQ156" s="25"/>
      <c r="GR156" s="25"/>
      <c r="GS156" s="25"/>
      <c r="GT156" s="25"/>
      <c r="GU156" s="25"/>
      <c r="GV156" s="25"/>
      <c r="GW156" s="25"/>
      <c r="GX156" s="25"/>
      <c r="GY156" s="25"/>
      <c r="GZ156" s="25"/>
    </row>
    <row r="157" spans="1:208">
      <c r="A157" s="1" t="s">
        <v>112</v>
      </c>
      <c r="B157" s="2">
        <v>43206</v>
      </c>
      <c r="C157" s="1">
        <v>7551215</v>
      </c>
      <c r="D157" s="1" t="s">
        <v>155</v>
      </c>
      <c r="E157" s="1" t="s">
        <v>223</v>
      </c>
      <c r="F157" s="1" t="s">
        <v>224</v>
      </c>
      <c r="H157" s="1">
        <v>4501538928</v>
      </c>
      <c r="J157" s="1" t="s">
        <v>232</v>
      </c>
      <c r="K157" s="1">
        <v>1</v>
      </c>
      <c r="L157" s="1" t="s">
        <v>26</v>
      </c>
      <c r="M157" s="3">
        <v>166.4</v>
      </c>
      <c r="N157" s="3">
        <f t="shared" si="4"/>
        <v>166.4</v>
      </c>
      <c r="Q157" s="3">
        <f>Tabla1[[#This Row],[COSTO TOTAL]]</f>
        <v>166.4</v>
      </c>
      <c r="R157" s="3"/>
      <c r="V157" s="3"/>
      <c r="W157" s="1"/>
      <c r="X157" s="1"/>
      <c r="Y157" s="1"/>
      <c r="Z157" s="1"/>
      <c r="AA157" s="1"/>
      <c r="AB157" s="1"/>
      <c r="AC157" s="1"/>
      <c r="AD157" s="1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5"/>
      <c r="FN157" s="25"/>
      <c r="FO157" s="25"/>
      <c r="FP157" s="25"/>
      <c r="FQ157" s="25"/>
      <c r="FR157" s="25"/>
      <c r="FS157" s="25"/>
      <c r="FT157" s="25"/>
      <c r="FU157" s="25"/>
      <c r="FV157" s="25"/>
      <c r="FW157" s="25"/>
      <c r="FX157" s="25"/>
      <c r="FY157" s="25"/>
      <c r="FZ157" s="25"/>
      <c r="GA157" s="25"/>
      <c r="GB157" s="25"/>
      <c r="GC157" s="25"/>
      <c r="GD157" s="25"/>
      <c r="GE157" s="25"/>
      <c r="GF157" s="25"/>
      <c r="GG157" s="25"/>
      <c r="GH157" s="25"/>
      <c r="GI157" s="25"/>
      <c r="GJ157" s="25"/>
      <c r="GK157" s="25"/>
      <c r="GL157" s="25"/>
      <c r="GM157" s="25"/>
      <c r="GN157" s="25"/>
      <c r="GO157" s="25"/>
      <c r="GP157" s="25"/>
      <c r="GQ157" s="25"/>
      <c r="GR157" s="25"/>
      <c r="GS157" s="25"/>
      <c r="GT157" s="25"/>
      <c r="GU157" s="25"/>
      <c r="GV157" s="25"/>
      <c r="GW157" s="25"/>
      <c r="GX157" s="25"/>
      <c r="GY157" s="25"/>
      <c r="GZ157" s="25"/>
    </row>
    <row r="158" spans="1:208">
      <c r="A158" s="1" t="s">
        <v>112</v>
      </c>
      <c r="B158" s="2">
        <v>43175</v>
      </c>
      <c r="C158" s="1">
        <v>7440477</v>
      </c>
      <c r="D158" s="1" t="s">
        <v>155</v>
      </c>
      <c r="E158" s="1" t="s">
        <v>126</v>
      </c>
      <c r="F158" s="1" t="s">
        <v>233</v>
      </c>
      <c r="H158" s="1">
        <v>4501532284</v>
      </c>
      <c r="J158" s="1" t="s">
        <v>234</v>
      </c>
      <c r="K158" s="1">
        <v>6</v>
      </c>
      <c r="L158" s="1" t="s">
        <v>26</v>
      </c>
      <c r="M158" s="3">
        <v>161.29</v>
      </c>
      <c r="N158" s="3">
        <f t="shared" si="4"/>
        <v>967.74</v>
      </c>
      <c r="Q158" s="3">
        <f>Tabla1[[#This Row],[COSTO TOTAL]]</f>
        <v>967.74</v>
      </c>
      <c r="R158" s="3"/>
      <c r="V158" s="3"/>
      <c r="W158" s="1"/>
      <c r="X158" s="1"/>
      <c r="Y158" s="1"/>
      <c r="Z158" s="1"/>
      <c r="AA158" s="1"/>
      <c r="AB158" s="1"/>
      <c r="AC158" s="1"/>
      <c r="AD158" s="1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5"/>
      <c r="FN158" s="25"/>
      <c r="FO158" s="25"/>
      <c r="FP158" s="25"/>
      <c r="FQ158" s="25"/>
      <c r="FR158" s="25"/>
      <c r="FS158" s="25"/>
      <c r="FT158" s="25"/>
      <c r="FU158" s="25"/>
      <c r="FV158" s="25"/>
      <c r="FW158" s="25"/>
      <c r="FX158" s="25"/>
      <c r="FY158" s="25"/>
      <c r="FZ158" s="25"/>
      <c r="GA158" s="25"/>
      <c r="GB158" s="25"/>
      <c r="GC158" s="25"/>
      <c r="GD158" s="25"/>
      <c r="GE158" s="25"/>
      <c r="GF158" s="25"/>
      <c r="GG158" s="25"/>
      <c r="GH158" s="25"/>
      <c r="GI158" s="25"/>
      <c r="GJ158" s="25"/>
      <c r="GK158" s="25"/>
      <c r="GL158" s="25"/>
      <c r="GM158" s="25"/>
      <c r="GN158" s="25"/>
      <c r="GO158" s="25"/>
      <c r="GP158" s="25"/>
      <c r="GQ158" s="25"/>
      <c r="GR158" s="25"/>
      <c r="GS158" s="25"/>
      <c r="GT158" s="25"/>
      <c r="GU158" s="25"/>
      <c r="GV158" s="25"/>
      <c r="GW158" s="25"/>
      <c r="GX158" s="25"/>
      <c r="GY158" s="25"/>
      <c r="GZ158" s="25"/>
    </row>
    <row r="159" spans="1:208">
      <c r="A159" s="1" t="s">
        <v>112</v>
      </c>
      <c r="B159" s="2">
        <v>43175</v>
      </c>
      <c r="C159" s="1">
        <v>7440477</v>
      </c>
      <c r="D159" s="1" t="s">
        <v>155</v>
      </c>
      <c r="E159" s="1" t="s">
        <v>126</v>
      </c>
      <c r="F159" s="1" t="s">
        <v>233</v>
      </c>
      <c r="H159" s="1">
        <v>4501532284</v>
      </c>
      <c r="J159" s="1" t="s">
        <v>235</v>
      </c>
      <c r="K159" s="1">
        <v>6</v>
      </c>
      <c r="L159" s="1" t="s">
        <v>26</v>
      </c>
      <c r="M159" s="3">
        <v>274.47000000000003</v>
      </c>
      <c r="N159" s="3">
        <f t="shared" si="4"/>
        <v>1646.8200000000002</v>
      </c>
      <c r="Q159" s="3">
        <f>Tabla1[[#This Row],[COSTO TOTAL]]</f>
        <v>1646.8200000000002</v>
      </c>
      <c r="R159" s="3"/>
      <c r="V159" s="3"/>
      <c r="W159" s="1"/>
      <c r="X159" s="1"/>
      <c r="Y159" s="1"/>
      <c r="Z159" s="1"/>
      <c r="AA159" s="1"/>
      <c r="AB159" s="1"/>
      <c r="AC159" s="1"/>
      <c r="AD159" s="1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5"/>
      <c r="FN159" s="25"/>
      <c r="FO159" s="25"/>
      <c r="FP159" s="25"/>
      <c r="FQ159" s="25"/>
      <c r="FR159" s="25"/>
      <c r="FS159" s="25"/>
      <c r="FT159" s="25"/>
      <c r="FU159" s="25"/>
      <c r="FV159" s="25"/>
      <c r="FW159" s="25"/>
      <c r="FX159" s="25"/>
      <c r="FY159" s="25"/>
      <c r="FZ159" s="25"/>
      <c r="GA159" s="25"/>
      <c r="GB159" s="25"/>
      <c r="GC159" s="25"/>
      <c r="GD159" s="25"/>
      <c r="GE159" s="25"/>
      <c r="GF159" s="25"/>
      <c r="GG159" s="25"/>
      <c r="GH159" s="25"/>
      <c r="GI159" s="25"/>
      <c r="GJ159" s="25"/>
      <c r="GK159" s="25"/>
      <c r="GL159" s="25"/>
      <c r="GM159" s="25"/>
      <c r="GN159" s="25"/>
      <c r="GO159" s="25"/>
      <c r="GP159" s="25"/>
      <c r="GQ159" s="25"/>
      <c r="GR159" s="25"/>
      <c r="GS159" s="25"/>
      <c r="GT159" s="25"/>
      <c r="GU159" s="25"/>
      <c r="GV159" s="25"/>
      <c r="GW159" s="25"/>
      <c r="GX159" s="25"/>
      <c r="GY159" s="25"/>
      <c r="GZ159" s="25"/>
    </row>
    <row r="160" spans="1:208">
      <c r="A160" s="1" t="s">
        <v>112</v>
      </c>
      <c r="B160" s="2">
        <v>42986</v>
      </c>
      <c r="C160" s="1">
        <v>7458963</v>
      </c>
      <c r="D160" s="1" t="s">
        <v>155</v>
      </c>
      <c r="E160" s="1" t="s">
        <v>236</v>
      </c>
      <c r="F160" s="1" t="s">
        <v>237</v>
      </c>
      <c r="G160" s="1" t="s">
        <v>24</v>
      </c>
      <c r="H160" s="1">
        <v>4501464251</v>
      </c>
      <c r="I160" s="1" t="s">
        <v>24</v>
      </c>
      <c r="J160" s="1" t="s">
        <v>238</v>
      </c>
      <c r="K160" s="1">
        <v>1</v>
      </c>
      <c r="L160" s="1" t="s">
        <v>26</v>
      </c>
      <c r="M160" s="3">
        <v>885.8</v>
      </c>
      <c r="N160" s="3">
        <f t="shared" si="4"/>
        <v>885.8</v>
      </c>
      <c r="Q160" s="3">
        <f>Tabla1[[#This Row],[COSTO TOTAL]]</f>
        <v>885.8</v>
      </c>
      <c r="R160" s="3"/>
      <c r="V160" s="3"/>
      <c r="W160" s="1"/>
      <c r="X160" s="1"/>
      <c r="Y160" s="1"/>
      <c r="Z160" s="1"/>
      <c r="AA160" s="1"/>
      <c r="AB160" s="1"/>
      <c r="AC160" s="1"/>
      <c r="AD160" s="1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5"/>
      <c r="FN160" s="25"/>
      <c r="FO160" s="25"/>
      <c r="FP160" s="25"/>
      <c r="FQ160" s="25"/>
      <c r="FR160" s="25"/>
      <c r="FS160" s="25"/>
      <c r="FT160" s="25"/>
      <c r="FU160" s="25"/>
      <c r="FV160" s="25"/>
      <c r="FW160" s="25"/>
      <c r="FX160" s="25"/>
      <c r="FY160" s="25"/>
      <c r="FZ160" s="25"/>
      <c r="GA160" s="25"/>
      <c r="GB160" s="25"/>
      <c r="GC160" s="25"/>
      <c r="GD160" s="25"/>
      <c r="GE160" s="25"/>
      <c r="GF160" s="25"/>
      <c r="GG160" s="25"/>
      <c r="GH160" s="25"/>
      <c r="GI160" s="25"/>
      <c r="GJ160" s="25"/>
      <c r="GK160" s="25"/>
      <c r="GL160" s="25"/>
      <c r="GM160" s="25"/>
      <c r="GN160" s="25"/>
      <c r="GO160" s="25"/>
      <c r="GP160" s="25"/>
      <c r="GQ160" s="25"/>
      <c r="GR160" s="25"/>
      <c r="GS160" s="25"/>
      <c r="GT160" s="25"/>
      <c r="GU160" s="25"/>
      <c r="GV160" s="25"/>
      <c r="GW160" s="25"/>
      <c r="GX160" s="25"/>
      <c r="GY160" s="25"/>
      <c r="GZ160" s="25"/>
    </row>
    <row r="161" spans="1:208">
      <c r="A161" s="1" t="s">
        <v>112</v>
      </c>
      <c r="B161" s="2">
        <v>43353</v>
      </c>
      <c r="C161" s="1">
        <v>7462940</v>
      </c>
      <c r="D161" s="1" t="s">
        <v>155</v>
      </c>
      <c r="E161" s="1" t="s">
        <v>239</v>
      </c>
      <c r="F161" s="1" t="s">
        <v>240</v>
      </c>
      <c r="H161" s="1">
        <v>4501490613</v>
      </c>
      <c r="J161" s="1" t="s">
        <v>241</v>
      </c>
      <c r="K161" s="1">
        <v>1</v>
      </c>
      <c r="L161" s="1" t="s">
        <v>26</v>
      </c>
      <c r="M161" s="3">
        <v>154</v>
      </c>
      <c r="N161" s="3">
        <f t="shared" si="4"/>
        <v>154</v>
      </c>
      <c r="Q161" s="3">
        <f>Tabla1[[#This Row],[COSTO TOTAL]]</f>
        <v>154</v>
      </c>
      <c r="R161" s="3"/>
      <c r="V161" s="3"/>
      <c r="W161" s="1"/>
      <c r="X161" s="1"/>
      <c r="Y161" s="1"/>
      <c r="Z161" s="1"/>
      <c r="AA161" s="1"/>
      <c r="AB161" s="1"/>
      <c r="AC161" s="1"/>
      <c r="AD161" s="1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5"/>
      <c r="FN161" s="25"/>
      <c r="FO161" s="25"/>
      <c r="FP161" s="25"/>
      <c r="FQ161" s="25"/>
      <c r="FR161" s="25"/>
      <c r="FS161" s="25"/>
      <c r="FT161" s="25"/>
      <c r="FU161" s="25"/>
      <c r="FV161" s="25"/>
      <c r="FW161" s="25"/>
      <c r="FX161" s="25"/>
      <c r="FY161" s="25"/>
      <c r="FZ161" s="25"/>
      <c r="GA161" s="25"/>
      <c r="GB161" s="25"/>
      <c r="GC161" s="25"/>
      <c r="GD161" s="25"/>
      <c r="GE161" s="25"/>
      <c r="GF161" s="25"/>
      <c r="GG161" s="25"/>
      <c r="GH161" s="25"/>
      <c r="GI161" s="25"/>
      <c r="GJ161" s="25"/>
      <c r="GK161" s="25"/>
      <c r="GL161" s="25"/>
      <c r="GM161" s="25"/>
      <c r="GN161" s="25"/>
      <c r="GO161" s="25"/>
      <c r="GP161" s="25"/>
      <c r="GQ161" s="25"/>
      <c r="GR161" s="25"/>
      <c r="GS161" s="25"/>
      <c r="GT161" s="25"/>
      <c r="GU161" s="25"/>
      <c r="GV161" s="25"/>
      <c r="GW161" s="25"/>
      <c r="GX161" s="25"/>
      <c r="GY161" s="25"/>
      <c r="GZ161" s="25"/>
    </row>
    <row r="162" spans="1:208">
      <c r="A162" s="1" t="s">
        <v>112</v>
      </c>
      <c r="B162" s="2">
        <v>43353</v>
      </c>
      <c r="C162" s="1">
        <v>7462940</v>
      </c>
      <c r="D162" s="1" t="s">
        <v>155</v>
      </c>
      <c r="E162" s="1" t="s">
        <v>239</v>
      </c>
      <c r="F162" s="1" t="s">
        <v>240</v>
      </c>
      <c r="H162" s="1">
        <v>4501490613</v>
      </c>
      <c r="J162" s="1" t="s">
        <v>242</v>
      </c>
      <c r="K162" s="1">
        <v>1</v>
      </c>
      <c r="L162" s="1" t="s">
        <v>26</v>
      </c>
      <c r="M162" s="3">
        <v>259.05</v>
      </c>
      <c r="N162" s="3">
        <f t="shared" si="4"/>
        <v>259.05</v>
      </c>
      <c r="Q162" s="3">
        <f>Tabla1[[#This Row],[COSTO TOTAL]]</f>
        <v>259.05</v>
      </c>
      <c r="R162" s="3"/>
      <c r="V162" s="3"/>
      <c r="W162" s="1"/>
      <c r="X162" s="1"/>
      <c r="Y162" s="1"/>
      <c r="Z162" s="1"/>
      <c r="AA162" s="1"/>
      <c r="AB162" s="1"/>
      <c r="AC162" s="1"/>
      <c r="AD162" s="1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5"/>
      <c r="FN162" s="25"/>
      <c r="FO162" s="25"/>
      <c r="FP162" s="25"/>
      <c r="FQ162" s="25"/>
      <c r="FR162" s="25"/>
      <c r="FS162" s="25"/>
      <c r="FT162" s="25"/>
      <c r="FU162" s="25"/>
      <c r="FV162" s="25"/>
      <c r="FW162" s="25"/>
      <c r="FX162" s="25"/>
      <c r="FY162" s="25"/>
      <c r="FZ162" s="25"/>
      <c r="GA162" s="25"/>
      <c r="GB162" s="25"/>
      <c r="GC162" s="25"/>
      <c r="GD162" s="25"/>
      <c r="GE162" s="25"/>
      <c r="GF162" s="25"/>
      <c r="GG162" s="25"/>
      <c r="GH162" s="25"/>
      <c r="GI162" s="25"/>
      <c r="GJ162" s="25"/>
      <c r="GK162" s="25"/>
      <c r="GL162" s="25"/>
      <c r="GM162" s="25"/>
      <c r="GN162" s="25"/>
      <c r="GO162" s="25"/>
      <c r="GP162" s="25"/>
      <c r="GQ162" s="25"/>
      <c r="GR162" s="25"/>
      <c r="GS162" s="25"/>
      <c r="GT162" s="25"/>
      <c r="GU162" s="25"/>
      <c r="GV162" s="25"/>
      <c r="GW162" s="25"/>
      <c r="GX162" s="25"/>
      <c r="GY162" s="25"/>
      <c r="GZ162" s="25"/>
    </row>
    <row r="163" spans="1:208">
      <c r="A163" s="1" t="s">
        <v>110</v>
      </c>
      <c r="B163" s="2">
        <v>43168</v>
      </c>
      <c r="C163" s="1" t="s">
        <v>22</v>
      </c>
      <c r="D163" s="1" t="s">
        <v>155</v>
      </c>
      <c r="E163" s="1" t="s">
        <v>243</v>
      </c>
      <c r="F163" s="1" t="s">
        <v>24</v>
      </c>
      <c r="H163" s="1" t="s">
        <v>22</v>
      </c>
      <c r="J163" s="1" t="s">
        <v>244</v>
      </c>
      <c r="K163" s="1">
        <v>5</v>
      </c>
      <c r="L163" s="1" t="s">
        <v>26</v>
      </c>
      <c r="N163" s="3">
        <f t="shared" si="4"/>
        <v>0</v>
      </c>
      <c r="Q163" s="3">
        <f>Tabla1[[#This Row],[COSTO TOTAL]]</f>
        <v>0</v>
      </c>
      <c r="R163" s="3"/>
      <c r="V163" s="3"/>
      <c r="W163" s="1"/>
      <c r="X163" s="1"/>
      <c r="Y163" s="1"/>
      <c r="Z163" s="1"/>
      <c r="AA163" s="1"/>
      <c r="AB163" s="1"/>
      <c r="AC163" s="1"/>
      <c r="AD163" s="1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5"/>
      <c r="FN163" s="25"/>
      <c r="FO163" s="25"/>
      <c r="FP163" s="25"/>
      <c r="FQ163" s="25"/>
      <c r="FR163" s="25"/>
      <c r="FS163" s="25"/>
      <c r="FT163" s="25"/>
      <c r="FU163" s="25"/>
      <c r="FV163" s="25"/>
      <c r="FW163" s="25"/>
      <c r="FX163" s="25"/>
      <c r="FY163" s="25"/>
      <c r="FZ163" s="25"/>
      <c r="GA163" s="25"/>
      <c r="GB163" s="25"/>
      <c r="GC163" s="25"/>
      <c r="GD163" s="25"/>
      <c r="GE163" s="25"/>
      <c r="GF163" s="25"/>
      <c r="GG163" s="25"/>
      <c r="GH163" s="25"/>
      <c r="GI163" s="25"/>
      <c r="GJ163" s="25"/>
      <c r="GK163" s="25"/>
      <c r="GL163" s="25"/>
      <c r="GM163" s="25"/>
      <c r="GN163" s="25"/>
      <c r="GO163" s="25"/>
      <c r="GP163" s="25"/>
      <c r="GQ163" s="25"/>
      <c r="GR163" s="25"/>
      <c r="GS163" s="25"/>
      <c r="GT163" s="25"/>
      <c r="GU163" s="25"/>
      <c r="GV163" s="25"/>
      <c r="GW163" s="25"/>
      <c r="GX163" s="25"/>
      <c r="GY163" s="25"/>
      <c r="GZ163" s="25"/>
    </row>
    <row r="164" spans="1:208">
      <c r="A164" s="13"/>
      <c r="B164" s="14"/>
      <c r="C164" s="13"/>
      <c r="D164" s="13"/>
      <c r="E164" s="13"/>
      <c r="F164" s="13"/>
      <c r="G164" s="13"/>
      <c r="H164" s="13"/>
      <c r="I164" s="13"/>
      <c r="J164" s="16" t="s">
        <v>1063</v>
      </c>
      <c r="K164" s="13"/>
      <c r="L164" s="13"/>
      <c r="M164" s="15"/>
      <c r="N164" s="15">
        <f t="shared" si="4"/>
        <v>0</v>
      </c>
      <c r="O164" s="13"/>
      <c r="P164" s="13"/>
      <c r="Q164" s="15"/>
      <c r="R164" s="15"/>
      <c r="S164" s="13"/>
      <c r="T164" s="13"/>
      <c r="U164" s="13"/>
      <c r="V164" s="15"/>
      <c r="W164" s="13"/>
      <c r="X164" s="13"/>
      <c r="Y164" s="13"/>
      <c r="Z164" s="13"/>
      <c r="AA164" s="13"/>
      <c r="AB164" s="13"/>
      <c r="AC164" s="13"/>
      <c r="AD164" s="13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5"/>
      <c r="FN164" s="25"/>
      <c r="FO164" s="25"/>
      <c r="FP164" s="25"/>
      <c r="FQ164" s="25"/>
      <c r="FR164" s="25"/>
      <c r="FS164" s="25"/>
      <c r="FT164" s="25"/>
      <c r="FU164" s="25"/>
      <c r="FV164" s="25"/>
      <c r="FW164" s="25"/>
      <c r="FX164" s="25"/>
      <c r="FY164" s="25"/>
      <c r="FZ164" s="25"/>
      <c r="GA164" s="25"/>
      <c r="GB164" s="25"/>
      <c r="GC164" s="25"/>
      <c r="GD164" s="25"/>
      <c r="GE164" s="25"/>
      <c r="GF164" s="25"/>
      <c r="GG164" s="25"/>
      <c r="GH164" s="25"/>
      <c r="GI164" s="25"/>
      <c r="GJ164" s="25"/>
      <c r="GK164" s="25"/>
      <c r="GL164" s="25"/>
      <c r="GM164" s="25"/>
      <c r="GN164" s="25"/>
      <c r="GO164" s="25"/>
      <c r="GP164" s="25"/>
      <c r="GQ164" s="25"/>
      <c r="GR164" s="25"/>
      <c r="GS164" s="25"/>
      <c r="GT164" s="25"/>
      <c r="GU164" s="25"/>
      <c r="GV164" s="25"/>
      <c r="GW164" s="25"/>
      <c r="GX164" s="25"/>
      <c r="GY164" s="25"/>
      <c r="GZ164" s="25"/>
    </row>
    <row r="165" spans="1:208">
      <c r="B165" s="2">
        <v>43853</v>
      </c>
      <c r="C165" s="1" t="s">
        <v>22</v>
      </c>
      <c r="D165" s="1" t="s">
        <v>1057</v>
      </c>
      <c r="E165" s="1" t="s">
        <v>24</v>
      </c>
      <c r="F165" s="1" t="s">
        <v>224</v>
      </c>
      <c r="H165" s="1">
        <v>4501746645</v>
      </c>
      <c r="I165" s="1" t="s">
        <v>24</v>
      </c>
      <c r="J165" s="1" t="s">
        <v>1058</v>
      </c>
      <c r="K165" s="1">
        <v>4</v>
      </c>
      <c r="L165" s="1" t="s">
        <v>26</v>
      </c>
      <c r="M165" s="3">
        <v>41.23</v>
      </c>
      <c r="N165" s="3">
        <f t="shared" si="4"/>
        <v>164.92</v>
      </c>
      <c r="Q165" s="3"/>
      <c r="R165" s="3">
        <f>Tabla1[[#This Row],[COSTO TOTAL]]</f>
        <v>164.92</v>
      </c>
      <c r="V165" s="3"/>
      <c r="W165" s="1"/>
      <c r="X165" s="1"/>
      <c r="Y165" s="1"/>
      <c r="Z165" s="1"/>
      <c r="AA165" s="1"/>
      <c r="AB165" s="1"/>
      <c r="AC165" s="1" t="s">
        <v>112</v>
      </c>
      <c r="AD165" s="1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5"/>
      <c r="FN165" s="25"/>
      <c r="FO165" s="25"/>
      <c r="FP165" s="25"/>
      <c r="FQ165" s="25"/>
      <c r="FR165" s="25"/>
      <c r="FS165" s="25"/>
      <c r="FT165" s="25"/>
      <c r="FU165" s="25"/>
      <c r="FV165" s="25"/>
      <c r="FW165" s="25"/>
      <c r="FX165" s="25"/>
      <c r="FY165" s="25"/>
      <c r="FZ165" s="25"/>
      <c r="GA165" s="25"/>
      <c r="GB165" s="25"/>
      <c r="GC165" s="25"/>
      <c r="GD165" s="25"/>
      <c r="GE165" s="25"/>
      <c r="GF165" s="25"/>
      <c r="GG165" s="25"/>
      <c r="GH165" s="25"/>
      <c r="GI165" s="25"/>
      <c r="GJ165" s="25"/>
      <c r="GK165" s="25"/>
      <c r="GL165" s="25"/>
      <c r="GM165" s="25"/>
      <c r="GN165" s="25"/>
      <c r="GO165" s="25"/>
      <c r="GP165" s="25"/>
      <c r="GQ165" s="25"/>
      <c r="GR165" s="25"/>
      <c r="GS165" s="25"/>
      <c r="GT165" s="25"/>
      <c r="GU165" s="25"/>
      <c r="GV165" s="25"/>
      <c r="GW165" s="25"/>
      <c r="GX165" s="25"/>
      <c r="GY165" s="25"/>
      <c r="GZ165" s="25"/>
    </row>
    <row r="166" spans="1:208">
      <c r="B166" s="2">
        <v>43853</v>
      </c>
      <c r="C166" s="1" t="s">
        <v>22</v>
      </c>
      <c r="D166" s="1" t="s">
        <v>1057</v>
      </c>
      <c r="E166" s="1" t="s">
        <v>24</v>
      </c>
      <c r="F166" s="1" t="s">
        <v>224</v>
      </c>
      <c r="H166" s="1">
        <v>4501746645</v>
      </c>
      <c r="I166" s="1" t="s">
        <v>24</v>
      </c>
      <c r="J166" s="1" t="s">
        <v>696</v>
      </c>
      <c r="K166" s="1">
        <v>4</v>
      </c>
      <c r="L166" s="1" t="s">
        <v>26</v>
      </c>
      <c r="M166" s="3">
        <v>260.70999999999998</v>
      </c>
      <c r="N166" s="3">
        <f t="shared" si="4"/>
        <v>1042.8399999999999</v>
      </c>
      <c r="Q166" s="3"/>
      <c r="R166" s="3">
        <f>Tabla1[[#This Row],[COSTO TOTAL]]</f>
        <v>1042.8399999999999</v>
      </c>
      <c r="V166" s="3"/>
      <c r="W166" s="1"/>
      <c r="X166" s="1"/>
      <c r="Y166" s="1"/>
      <c r="Z166" s="1"/>
      <c r="AA166" s="1"/>
      <c r="AB166" s="1"/>
      <c r="AC166" s="1" t="s">
        <v>112</v>
      </c>
      <c r="AD166" s="1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5"/>
      <c r="FN166" s="25"/>
      <c r="FO166" s="25"/>
      <c r="FP166" s="25"/>
      <c r="FQ166" s="25"/>
      <c r="FR166" s="25"/>
      <c r="FS166" s="25"/>
      <c r="FT166" s="25"/>
      <c r="FU166" s="25"/>
      <c r="FV166" s="25"/>
      <c r="FW166" s="25"/>
      <c r="FX166" s="25"/>
      <c r="FY166" s="25"/>
      <c r="FZ166" s="25"/>
      <c r="GA166" s="25"/>
      <c r="GB166" s="25"/>
      <c r="GC166" s="25"/>
      <c r="GD166" s="25"/>
      <c r="GE166" s="25"/>
      <c r="GF166" s="25"/>
      <c r="GG166" s="25"/>
      <c r="GH166" s="25"/>
      <c r="GI166" s="25"/>
      <c r="GJ166" s="25"/>
      <c r="GK166" s="25"/>
      <c r="GL166" s="25"/>
      <c r="GM166" s="25"/>
      <c r="GN166" s="25"/>
      <c r="GO166" s="25"/>
      <c r="GP166" s="25"/>
      <c r="GQ166" s="25"/>
      <c r="GR166" s="25"/>
      <c r="GS166" s="25"/>
      <c r="GT166" s="25"/>
      <c r="GU166" s="25"/>
      <c r="GV166" s="25"/>
      <c r="GW166" s="25"/>
      <c r="GX166" s="25"/>
      <c r="GY166" s="25"/>
      <c r="GZ166" s="25"/>
    </row>
    <row r="167" spans="1:208">
      <c r="B167" s="2">
        <v>43853</v>
      </c>
      <c r="C167" s="1" t="s">
        <v>22</v>
      </c>
      <c r="D167" s="1" t="s">
        <v>1057</v>
      </c>
      <c r="E167" s="1" t="s">
        <v>24</v>
      </c>
      <c r="F167" s="1" t="s">
        <v>224</v>
      </c>
      <c r="H167" s="1">
        <v>4501746645</v>
      </c>
      <c r="I167" s="1" t="s">
        <v>24</v>
      </c>
      <c r="J167" s="1" t="s">
        <v>1059</v>
      </c>
      <c r="K167" s="1">
        <v>1</v>
      </c>
      <c r="L167" s="1" t="s">
        <v>26</v>
      </c>
      <c r="M167" s="3">
        <v>423.97</v>
      </c>
      <c r="N167" s="3">
        <f t="shared" si="4"/>
        <v>423.97</v>
      </c>
      <c r="Q167" s="3"/>
      <c r="R167" s="3">
        <f>Tabla1[[#This Row],[COSTO TOTAL]]</f>
        <v>423.97</v>
      </c>
      <c r="V167" s="3"/>
      <c r="W167" s="1"/>
      <c r="X167" s="1"/>
      <c r="Y167" s="1"/>
      <c r="Z167" s="1"/>
      <c r="AA167" s="1"/>
      <c r="AB167" s="1"/>
      <c r="AC167" s="1" t="s">
        <v>112</v>
      </c>
      <c r="AD167" s="1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5"/>
      <c r="FN167" s="25"/>
      <c r="FO167" s="25"/>
      <c r="FP167" s="25"/>
      <c r="FQ167" s="25"/>
      <c r="FR167" s="25"/>
      <c r="FS167" s="25"/>
      <c r="FT167" s="25"/>
      <c r="FU167" s="25"/>
      <c r="FV167" s="25"/>
      <c r="FW167" s="25"/>
      <c r="FX167" s="25"/>
      <c r="FY167" s="25"/>
      <c r="FZ167" s="25"/>
      <c r="GA167" s="25"/>
      <c r="GB167" s="25"/>
      <c r="GC167" s="25"/>
      <c r="GD167" s="25"/>
      <c r="GE167" s="25"/>
      <c r="GF167" s="25"/>
      <c r="GG167" s="25"/>
      <c r="GH167" s="25"/>
      <c r="GI167" s="25"/>
      <c r="GJ167" s="25"/>
      <c r="GK167" s="25"/>
      <c r="GL167" s="25"/>
      <c r="GM167" s="25"/>
      <c r="GN167" s="25"/>
      <c r="GO167" s="25"/>
      <c r="GP167" s="25"/>
      <c r="GQ167" s="25"/>
      <c r="GR167" s="25"/>
      <c r="GS167" s="25"/>
      <c r="GT167" s="25"/>
      <c r="GU167" s="25"/>
      <c r="GV167" s="25"/>
      <c r="GW167" s="25"/>
      <c r="GX167" s="25"/>
      <c r="GY167" s="25"/>
      <c r="GZ167" s="25"/>
    </row>
    <row r="168" spans="1:208">
      <c r="B168" s="2">
        <v>43853</v>
      </c>
      <c r="C168" s="1" t="s">
        <v>22</v>
      </c>
      <c r="D168" s="1" t="s">
        <v>1057</v>
      </c>
      <c r="E168" s="1" t="s">
        <v>24</v>
      </c>
      <c r="F168" s="1" t="s">
        <v>224</v>
      </c>
      <c r="H168" s="1">
        <v>4501746645</v>
      </c>
      <c r="I168" s="1" t="s">
        <v>24</v>
      </c>
      <c r="J168" s="1" t="s">
        <v>1060</v>
      </c>
      <c r="K168" s="1">
        <v>1</v>
      </c>
      <c r="L168" s="1" t="s">
        <v>26</v>
      </c>
      <c r="M168" s="3">
        <v>225.7</v>
      </c>
      <c r="N168" s="3">
        <f t="shared" si="4"/>
        <v>225.7</v>
      </c>
      <c r="Q168" s="3"/>
      <c r="R168" s="3">
        <f>Tabla1[[#This Row],[COSTO TOTAL]]</f>
        <v>225.7</v>
      </c>
      <c r="V168" s="3"/>
      <c r="W168" s="1"/>
      <c r="X168" s="1"/>
      <c r="Y168" s="1"/>
      <c r="Z168" s="1"/>
      <c r="AA168" s="1"/>
      <c r="AB168" s="1"/>
      <c r="AC168" s="1" t="s">
        <v>112</v>
      </c>
      <c r="AD168" s="1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5"/>
      <c r="FN168" s="25"/>
      <c r="FO168" s="25"/>
      <c r="FP168" s="25"/>
      <c r="FQ168" s="25"/>
      <c r="FR168" s="25"/>
      <c r="FS168" s="25"/>
      <c r="FT168" s="25"/>
      <c r="FU168" s="25"/>
      <c r="FV168" s="25"/>
      <c r="FW168" s="25"/>
      <c r="FX168" s="25"/>
      <c r="FY168" s="25"/>
      <c r="FZ168" s="25"/>
      <c r="GA168" s="25"/>
      <c r="GB168" s="25"/>
      <c r="GC168" s="25"/>
      <c r="GD168" s="25"/>
      <c r="GE168" s="25"/>
      <c r="GF168" s="25"/>
      <c r="GG168" s="25"/>
      <c r="GH168" s="25"/>
      <c r="GI168" s="25"/>
      <c r="GJ168" s="25"/>
      <c r="GK168" s="25"/>
      <c r="GL168" s="25"/>
      <c r="GM168" s="25"/>
      <c r="GN168" s="25"/>
      <c r="GO168" s="25"/>
      <c r="GP168" s="25"/>
      <c r="GQ168" s="25"/>
      <c r="GR168" s="25"/>
      <c r="GS168" s="25"/>
      <c r="GT168" s="25"/>
      <c r="GU168" s="25"/>
      <c r="GV168" s="25"/>
      <c r="GW168" s="25"/>
      <c r="GX168" s="25"/>
      <c r="GY168" s="25"/>
      <c r="GZ168" s="25"/>
    </row>
    <row r="169" spans="1:208">
      <c r="B169" s="2">
        <v>43853</v>
      </c>
      <c r="C169" s="1" t="s">
        <v>22</v>
      </c>
      <c r="D169" s="1" t="s">
        <v>1057</v>
      </c>
      <c r="E169" s="1" t="s">
        <v>24</v>
      </c>
      <c r="F169" s="1" t="s">
        <v>224</v>
      </c>
      <c r="H169" s="1">
        <v>4501746645</v>
      </c>
      <c r="I169" s="1" t="s">
        <v>24</v>
      </c>
      <c r="J169" s="1" t="s">
        <v>1061</v>
      </c>
      <c r="K169" s="1">
        <v>0</v>
      </c>
      <c r="L169" s="1" t="s">
        <v>1062</v>
      </c>
      <c r="M169" s="3">
        <v>7.8</v>
      </c>
      <c r="N169" s="3">
        <f t="shared" si="4"/>
        <v>0</v>
      </c>
      <c r="Q169" s="3"/>
      <c r="R169" s="3">
        <f>Tabla1[[#This Row],[COSTO TOTAL]]</f>
        <v>0</v>
      </c>
      <c r="V169" s="3"/>
      <c r="W169" s="1"/>
      <c r="X169" s="1"/>
      <c r="Y169" s="1"/>
      <c r="Z169" s="1"/>
      <c r="AA169" s="1"/>
      <c r="AB169" s="1"/>
      <c r="AC169" s="1"/>
      <c r="AD169" s="1" t="s">
        <v>112</v>
      </c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5"/>
      <c r="FN169" s="25"/>
      <c r="FO169" s="25"/>
      <c r="FP169" s="25"/>
      <c r="FQ169" s="25"/>
      <c r="FR169" s="25"/>
      <c r="FS169" s="25"/>
      <c r="FT169" s="25"/>
      <c r="FU169" s="25"/>
      <c r="FV169" s="25"/>
      <c r="FW169" s="25"/>
      <c r="FX169" s="25"/>
      <c r="FY169" s="25"/>
      <c r="FZ169" s="25"/>
      <c r="GA169" s="25"/>
      <c r="GB169" s="25"/>
      <c r="GC169" s="25"/>
      <c r="GD169" s="25"/>
      <c r="GE169" s="25"/>
      <c r="GF169" s="25"/>
      <c r="GG169" s="25"/>
      <c r="GH169" s="25"/>
      <c r="GI169" s="25"/>
      <c r="GJ169" s="25"/>
      <c r="GK169" s="25"/>
      <c r="GL169" s="25"/>
      <c r="GM169" s="25"/>
      <c r="GN169" s="25"/>
      <c r="GO169" s="25"/>
      <c r="GP169" s="25"/>
      <c r="GQ169" s="25"/>
      <c r="GR169" s="25"/>
      <c r="GS169" s="25"/>
      <c r="GT169" s="25"/>
      <c r="GU169" s="25"/>
      <c r="GV169" s="25"/>
      <c r="GW169" s="25"/>
      <c r="GX169" s="25"/>
      <c r="GY169" s="25"/>
      <c r="GZ169" s="25"/>
    </row>
    <row r="170" spans="1:208">
      <c r="B170" s="2">
        <v>43853</v>
      </c>
      <c r="C170" s="1" t="s">
        <v>22</v>
      </c>
      <c r="D170" s="1" t="s">
        <v>1057</v>
      </c>
      <c r="E170" s="1" t="s">
        <v>24</v>
      </c>
      <c r="F170" s="1" t="s">
        <v>224</v>
      </c>
      <c r="H170" s="1">
        <v>4501746645</v>
      </c>
      <c r="I170" s="1" t="s">
        <v>24</v>
      </c>
      <c r="J170" s="1" t="s">
        <v>1064</v>
      </c>
      <c r="K170" s="1">
        <v>1</v>
      </c>
      <c r="L170" s="1" t="s">
        <v>26</v>
      </c>
      <c r="M170" s="3">
        <v>2013</v>
      </c>
      <c r="N170" s="3">
        <f t="shared" si="4"/>
        <v>2013</v>
      </c>
      <c r="Q170" s="3"/>
      <c r="R170" s="3">
        <f>Tabla1[[#This Row],[COSTO TOTAL]]</f>
        <v>2013</v>
      </c>
      <c r="V170" s="3"/>
      <c r="W170" s="1"/>
      <c r="X170" s="1"/>
      <c r="Y170" s="1"/>
      <c r="Z170" s="1"/>
      <c r="AA170" s="1"/>
      <c r="AB170" s="1"/>
      <c r="AC170" s="1" t="s">
        <v>112</v>
      </c>
      <c r="AD170" s="1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5"/>
      <c r="FN170" s="25"/>
      <c r="FO170" s="25"/>
      <c r="FP170" s="25"/>
      <c r="FQ170" s="25"/>
      <c r="FR170" s="25"/>
      <c r="FS170" s="25"/>
      <c r="FT170" s="25"/>
      <c r="FU170" s="25"/>
      <c r="FV170" s="25"/>
      <c r="FW170" s="25"/>
      <c r="FX170" s="25"/>
      <c r="FY170" s="25"/>
      <c r="FZ170" s="25"/>
      <c r="GA170" s="25"/>
      <c r="GB170" s="25"/>
      <c r="GC170" s="25"/>
      <c r="GD170" s="25"/>
      <c r="GE170" s="25"/>
      <c r="GF170" s="25"/>
      <c r="GG170" s="25"/>
      <c r="GH170" s="25"/>
      <c r="GI170" s="25"/>
      <c r="GJ170" s="25"/>
      <c r="GK170" s="25"/>
      <c r="GL170" s="25"/>
      <c r="GM170" s="25"/>
      <c r="GN170" s="25"/>
      <c r="GO170" s="25"/>
      <c r="GP170" s="25"/>
      <c r="GQ170" s="25"/>
      <c r="GR170" s="25"/>
      <c r="GS170" s="25"/>
      <c r="GT170" s="25"/>
      <c r="GU170" s="25"/>
      <c r="GV170" s="25"/>
      <c r="GW170" s="25"/>
      <c r="GX170" s="25"/>
      <c r="GY170" s="25"/>
      <c r="GZ170" s="25"/>
    </row>
    <row r="171" spans="1:208">
      <c r="B171" s="2">
        <v>43853</v>
      </c>
      <c r="C171" s="1" t="s">
        <v>22</v>
      </c>
      <c r="D171" s="1" t="s">
        <v>1057</v>
      </c>
      <c r="E171" s="1" t="s">
        <v>24</v>
      </c>
      <c r="F171" s="1" t="s">
        <v>224</v>
      </c>
      <c r="H171" s="1">
        <v>4501746645</v>
      </c>
      <c r="I171" s="1" t="s">
        <v>24</v>
      </c>
      <c r="J171" s="1" t="s">
        <v>1065</v>
      </c>
      <c r="K171" s="1">
        <v>3</v>
      </c>
      <c r="L171" s="1" t="s">
        <v>26</v>
      </c>
      <c r="M171" s="3">
        <v>1702.193</v>
      </c>
      <c r="N171" s="3">
        <f t="shared" si="4"/>
        <v>5106.5789999999997</v>
      </c>
      <c r="Q171" s="3"/>
      <c r="R171" s="3">
        <f>Tabla1[[#This Row],[COSTO TOTAL]]</f>
        <v>5106.5789999999997</v>
      </c>
      <c r="V171" s="3"/>
      <c r="W171" s="1"/>
      <c r="X171" s="1"/>
      <c r="Y171" s="1"/>
      <c r="Z171" s="1"/>
      <c r="AA171" s="1"/>
      <c r="AB171" s="1"/>
      <c r="AC171" s="1" t="s">
        <v>112</v>
      </c>
      <c r="AD171" s="1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5"/>
      <c r="FN171" s="25"/>
      <c r="FO171" s="25"/>
      <c r="FP171" s="25"/>
      <c r="FQ171" s="25"/>
      <c r="FR171" s="25"/>
      <c r="FS171" s="25"/>
      <c r="FT171" s="25"/>
      <c r="FU171" s="25"/>
      <c r="FV171" s="25"/>
      <c r="FW171" s="25"/>
      <c r="FX171" s="25"/>
      <c r="FY171" s="25"/>
      <c r="FZ171" s="25"/>
      <c r="GA171" s="25"/>
      <c r="GB171" s="25"/>
      <c r="GC171" s="25"/>
      <c r="GD171" s="25"/>
      <c r="GE171" s="25"/>
      <c r="GF171" s="25"/>
      <c r="GG171" s="25"/>
      <c r="GH171" s="25"/>
      <c r="GI171" s="25"/>
      <c r="GJ171" s="25"/>
      <c r="GK171" s="25"/>
      <c r="GL171" s="25"/>
      <c r="GM171" s="25"/>
      <c r="GN171" s="25"/>
      <c r="GO171" s="25"/>
      <c r="GP171" s="25"/>
      <c r="GQ171" s="25"/>
      <c r="GR171" s="25"/>
      <c r="GS171" s="25"/>
      <c r="GT171" s="25"/>
      <c r="GU171" s="25"/>
      <c r="GV171" s="25"/>
      <c r="GW171" s="25"/>
      <c r="GX171" s="25"/>
      <c r="GY171" s="25"/>
      <c r="GZ171" s="25"/>
    </row>
    <row r="172" spans="1:208">
      <c r="B172" s="2">
        <v>43853</v>
      </c>
      <c r="C172" s="1" t="s">
        <v>22</v>
      </c>
      <c r="D172" s="1" t="s">
        <v>1057</v>
      </c>
      <c r="E172" s="1" t="s">
        <v>24</v>
      </c>
      <c r="F172" s="1" t="s">
        <v>224</v>
      </c>
      <c r="H172" s="1">
        <v>4501746645</v>
      </c>
      <c r="I172" s="1" t="s">
        <v>24</v>
      </c>
      <c r="J172" s="1" t="s">
        <v>1066</v>
      </c>
      <c r="K172" s="1">
        <v>2</v>
      </c>
      <c r="L172" s="1" t="s">
        <v>26</v>
      </c>
      <c r="M172" s="3">
        <v>1.1299999999999999</v>
      </c>
      <c r="N172" s="3">
        <f t="shared" si="4"/>
        <v>2.2599999999999998</v>
      </c>
      <c r="Q172" s="3"/>
      <c r="R172" s="3">
        <f>Tabla1[[#This Row],[COSTO TOTAL]]</f>
        <v>2.2599999999999998</v>
      </c>
      <c r="V172" s="3"/>
      <c r="W172" s="1"/>
      <c r="X172" s="1"/>
      <c r="Y172" s="1"/>
      <c r="Z172" s="1"/>
      <c r="AA172" s="1"/>
      <c r="AB172" s="1"/>
      <c r="AC172" s="1" t="s">
        <v>112</v>
      </c>
      <c r="AD172" s="1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5"/>
      <c r="FN172" s="25"/>
      <c r="FO172" s="25"/>
      <c r="FP172" s="25"/>
      <c r="FQ172" s="25"/>
      <c r="FR172" s="25"/>
      <c r="FS172" s="25"/>
      <c r="FT172" s="25"/>
      <c r="FU172" s="25"/>
      <c r="FV172" s="25"/>
      <c r="FW172" s="25"/>
      <c r="FX172" s="25"/>
      <c r="FY172" s="25"/>
      <c r="FZ172" s="25"/>
      <c r="GA172" s="25"/>
      <c r="GB172" s="25"/>
      <c r="GC172" s="25"/>
      <c r="GD172" s="25"/>
      <c r="GE172" s="25"/>
      <c r="GF172" s="25"/>
      <c r="GG172" s="25"/>
      <c r="GH172" s="25"/>
      <c r="GI172" s="25"/>
      <c r="GJ172" s="25"/>
      <c r="GK172" s="25"/>
      <c r="GL172" s="25"/>
      <c r="GM172" s="25"/>
      <c r="GN172" s="25"/>
      <c r="GO172" s="25"/>
      <c r="GP172" s="25"/>
      <c r="GQ172" s="25"/>
      <c r="GR172" s="25"/>
      <c r="GS172" s="25"/>
      <c r="GT172" s="25"/>
      <c r="GU172" s="25"/>
      <c r="GV172" s="25"/>
      <c r="GW172" s="25"/>
      <c r="GX172" s="25"/>
      <c r="GY172" s="25"/>
      <c r="GZ172" s="25"/>
    </row>
    <row r="173" spans="1:208">
      <c r="B173" s="2">
        <v>43853</v>
      </c>
      <c r="C173" s="1" t="s">
        <v>22</v>
      </c>
      <c r="D173" s="1" t="s">
        <v>1057</v>
      </c>
      <c r="E173" s="1" t="s">
        <v>24</v>
      </c>
      <c r="F173" s="1" t="s">
        <v>224</v>
      </c>
      <c r="H173" s="1">
        <v>4501746645</v>
      </c>
      <c r="I173" s="1" t="s">
        <v>24</v>
      </c>
      <c r="J173" s="1" t="s">
        <v>226</v>
      </c>
      <c r="K173" s="1">
        <v>1</v>
      </c>
      <c r="L173" s="1" t="s">
        <v>26</v>
      </c>
      <c r="M173" s="3">
        <v>1.72</v>
      </c>
      <c r="N173" s="3">
        <f t="shared" si="4"/>
        <v>1.72</v>
      </c>
      <c r="Q173" s="3"/>
      <c r="R173" s="3">
        <f>Tabla1[[#This Row],[COSTO TOTAL]]</f>
        <v>1.72</v>
      </c>
      <c r="V173" s="3"/>
      <c r="W173" s="1"/>
      <c r="X173" s="1"/>
      <c r="Y173" s="1"/>
      <c r="Z173" s="1"/>
      <c r="AA173" s="1"/>
      <c r="AB173" s="1"/>
      <c r="AC173" s="1" t="s">
        <v>112</v>
      </c>
      <c r="AD173" s="1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5"/>
      <c r="FN173" s="25"/>
      <c r="FO173" s="25"/>
      <c r="FP173" s="25"/>
      <c r="FQ173" s="25"/>
      <c r="FR173" s="25"/>
      <c r="FS173" s="25"/>
      <c r="FT173" s="25"/>
      <c r="FU173" s="25"/>
      <c r="FV173" s="25"/>
      <c r="FW173" s="25"/>
      <c r="FX173" s="25"/>
      <c r="FY173" s="25"/>
      <c r="FZ173" s="25"/>
      <c r="GA173" s="25"/>
      <c r="GB173" s="25"/>
      <c r="GC173" s="25"/>
      <c r="GD173" s="25"/>
      <c r="GE173" s="25"/>
      <c r="GF173" s="25"/>
      <c r="GG173" s="25"/>
      <c r="GH173" s="25"/>
      <c r="GI173" s="25"/>
      <c r="GJ173" s="25"/>
      <c r="GK173" s="25"/>
      <c r="GL173" s="25"/>
      <c r="GM173" s="25"/>
      <c r="GN173" s="25"/>
      <c r="GO173" s="25"/>
      <c r="GP173" s="25"/>
      <c r="GQ173" s="25"/>
      <c r="GR173" s="25"/>
      <c r="GS173" s="25"/>
      <c r="GT173" s="25"/>
      <c r="GU173" s="25"/>
      <c r="GV173" s="25"/>
      <c r="GW173" s="25"/>
      <c r="GX173" s="25"/>
      <c r="GY173" s="25"/>
      <c r="GZ173" s="25"/>
    </row>
    <row r="174" spans="1:208">
      <c r="B174" s="2">
        <v>43853</v>
      </c>
      <c r="C174" s="1" t="s">
        <v>22</v>
      </c>
      <c r="D174" s="1" t="s">
        <v>1057</v>
      </c>
      <c r="E174" s="1" t="s">
        <v>24</v>
      </c>
      <c r="F174" s="1" t="s">
        <v>224</v>
      </c>
      <c r="H174" s="1">
        <v>4501746645</v>
      </c>
      <c r="I174" s="1" t="s">
        <v>24</v>
      </c>
      <c r="J174" s="1" t="s">
        <v>1067</v>
      </c>
      <c r="K174" s="1">
        <v>2</v>
      </c>
      <c r="L174" s="1" t="s">
        <v>26</v>
      </c>
      <c r="M174" s="3">
        <v>6.54</v>
      </c>
      <c r="N174" s="3">
        <f t="shared" si="4"/>
        <v>13.08</v>
      </c>
      <c r="Q174" s="3"/>
      <c r="R174" s="3">
        <f>Tabla1[[#This Row],[COSTO TOTAL]]</f>
        <v>13.08</v>
      </c>
      <c r="V174" s="3"/>
      <c r="W174" s="1"/>
      <c r="X174" s="1"/>
      <c r="Y174" s="1"/>
      <c r="Z174" s="1"/>
      <c r="AA174" s="1"/>
      <c r="AB174" s="1"/>
      <c r="AC174" s="1" t="s">
        <v>112</v>
      </c>
      <c r="AD174" s="1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5"/>
      <c r="FN174" s="25"/>
      <c r="FO174" s="25"/>
      <c r="FP174" s="25"/>
      <c r="FQ174" s="25"/>
      <c r="FR174" s="25"/>
      <c r="FS174" s="25"/>
      <c r="FT174" s="25"/>
      <c r="FU174" s="25"/>
      <c r="FV174" s="25"/>
      <c r="FW174" s="25"/>
      <c r="FX174" s="25"/>
      <c r="FY174" s="25"/>
      <c r="FZ174" s="25"/>
      <c r="GA174" s="25"/>
      <c r="GB174" s="25"/>
      <c r="GC174" s="25"/>
      <c r="GD174" s="25"/>
      <c r="GE174" s="25"/>
      <c r="GF174" s="25"/>
      <c r="GG174" s="25"/>
      <c r="GH174" s="25"/>
      <c r="GI174" s="25"/>
      <c r="GJ174" s="25"/>
      <c r="GK174" s="25"/>
      <c r="GL174" s="25"/>
      <c r="GM174" s="25"/>
      <c r="GN174" s="25"/>
      <c r="GO174" s="25"/>
      <c r="GP174" s="25"/>
      <c r="GQ174" s="25"/>
      <c r="GR174" s="25"/>
      <c r="GS174" s="25"/>
      <c r="GT174" s="25"/>
      <c r="GU174" s="25"/>
      <c r="GV174" s="25"/>
      <c r="GW174" s="25"/>
      <c r="GX174" s="25"/>
      <c r="GY174" s="25"/>
      <c r="GZ174" s="25"/>
    </row>
    <row r="175" spans="1:208">
      <c r="B175" s="2">
        <v>43853</v>
      </c>
      <c r="C175" s="1" t="s">
        <v>22</v>
      </c>
      <c r="D175" s="1" t="s">
        <v>1057</v>
      </c>
      <c r="E175" s="1" t="s">
        <v>24</v>
      </c>
      <c r="F175" s="1" t="s">
        <v>224</v>
      </c>
      <c r="H175" s="1">
        <v>4501746645</v>
      </c>
      <c r="I175" s="1" t="s">
        <v>24</v>
      </c>
      <c r="J175" s="1" t="s">
        <v>1068</v>
      </c>
      <c r="K175" s="1">
        <v>1</v>
      </c>
      <c r="L175" s="1" t="s">
        <v>26</v>
      </c>
      <c r="M175" s="3">
        <v>54.66</v>
      </c>
      <c r="N175" s="3">
        <f t="shared" si="4"/>
        <v>54.66</v>
      </c>
      <c r="Q175" s="3"/>
      <c r="R175" s="3">
        <f>Tabla1[[#This Row],[COSTO TOTAL]]</f>
        <v>54.66</v>
      </c>
      <c r="V175" s="3"/>
      <c r="W175" s="1"/>
      <c r="X175" s="1"/>
      <c r="Y175" s="1"/>
      <c r="Z175" s="1"/>
      <c r="AA175" s="1"/>
      <c r="AB175" s="1"/>
      <c r="AC175" s="1" t="s">
        <v>112</v>
      </c>
      <c r="AD175" s="1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5"/>
      <c r="FN175" s="25"/>
      <c r="FO175" s="25"/>
      <c r="FP175" s="25"/>
      <c r="FQ175" s="25"/>
      <c r="FR175" s="25"/>
      <c r="FS175" s="25"/>
      <c r="FT175" s="25"/>
      <c r="FU175" s="25"/>
      <c r="FV175" s="25"/>
      <c r="FW175" s="25"/>
      <c r="FX175" s="25"/>
      <c r="FY175" s="25"/>
      <c r="FZ175" s="25"/>
      <c r="GA175" s="25"/>
      <c r="GB175" s="25"/>
      <c r="GC175" s="25"/>
      <c r="GD175" s="25"/>
      <c r="GE175" s="25"/>
      <c r="GF175" s="25"/>
      <c r="GG175" s="25"/>
      <c r="GH175" s="25"/>
      <c r="GI175" s="25"/>
      <c r="GJ175" s="25"/>
      <c r="GK175" s="25"/>
      <c r="GL175" s="25"/>
      <c r="GM175" s="25"/>
      <c r="GN175" s="25"/>
      <c r="GO175" s="25"/>
      <c r="GP175" s="25"/>
      <c r="GQ175" s="25"/>
      <c r="GR175" s="25"/>
      <c r="GS175" s="25"/>
      <c r="GT175" s="25"/>
      <c r="GU175" s="25"/>
      <c r="GV175" s="25"/>
      <c r="GW175" s="25"/>
      <c r="GX175" s="25"/>
      <c r="GY175" s="25"/>
      <c r="GZ175" s="25"/>
    </row>
    <row r="176" spans="1:208">
      <c r="B176" s="2">
        <v>43853</v>
      </c>
      <c r="C176" s="1" t="s">
        <v>22</v>
      </c>
      <c r="D176" s="1" t="s">
        <v>1057</v>
      </c>
      <c r="E176" s="1" t="s">
        <v>24</v>
      </c>
      <c r="F176" s="1" t="s">
        <v>224</v>
      </c>
      <c r="H176" s="1">
        <v>4501746645</v>
      </c>
      <c r="I176" s="1" t="s">
        <v>24</v>
      </c>
      <c r="J176" s="1" t="s">
        <v>1069</v>
      </c>
      <c r="K176" s="1">
        <v>1</v>
      </c>
      <c r="L176" s="1" t="s">
        <v>26</v>
      </c>
      <c r="M176" s="3">
        <v>3.36</v>
      </c>
      <c r="N176" s="3">
        <f t="shared" si="4"/>
        <v>3.36</v>
      </c>
      <c r="Q176" s="3"/>
      <c r="R176" s="3">
        <f>Tabla1[[#This Row],[COSTO TOTAL]]</f>
        <v>3.36</v>
      </c>
      <c r="V176" s="3"/>
      <c r="W176" s="1"/>
      <c r="X176" s="1"/>
      <c r="Y176" s="1"/>
      <c r="Z176" s="1"/>
      <c r="AA176" s="1"/>
      <c r="AB176" s="1"/>
      <c r="AC176" s="1" t="s">
        <v>112</v>
      </c>
      <c r="AD176" s="1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5"/>
      <c r="FN176" s="25"/>
      <c r="FO176" s="25"/>
      <c r="FP176" s="25"/>
      <c r="FQ176" s="25"/>
      <c r="FR176" s="25"/>
      <c r="FS176" s="25"/>
      <c r="FT176" s="25"/>
      <c r="FU176" s="25"/>
      <c r="FV176" s="25"/>
      <c r="FW176" s="25"/>
      <c r="FX176" s="25"/>
      <c r="FY176" s="25"/>
      <c r="FZ176" s="25"/>
      <c r="GA176" s="25"/>
      <c r="GB176" s="25"/>
      <c r="GC176" s="25"/>
      <c r="GD176" s="25"/>
      <c r="GE176" s="25"/>
      <c r="GF176" s="25"/>
      <c r="GG176" s="25"/>
      <c r="GH176" s="25"/>
      <c r="GI176" s="25"/>
      <c r="GJ176" s="25"/>
      <c r="GK176" s="25"/>
      <c r="GL176" s="25"/>
      <c r="GM176" s="25"/>
      <c r="GN176" s="25"/>
      <c r="GO176" s="25"/>
      <c r="GP176" s="25"/>
      <c r="GQ176" s="25"/>
      <c r="GR176" s="25"/>
      <c r="GS176" s="25"/>
      <c r="GT176" s="25"/>
      <c r="GU176" s="25"/>
      <c r="GV176" s="25"/>
      <c r="GW176" s="25"/>
      <c r="GX176" s="25"/>
      <c r="GY176" s="25"/>
      <c r="GZ176" s="25"/>
    </row>
    <row r="177" spans="2:208">
      <c r="B177" s="2">
        <v>43853</v>
      </c>
      <c r="C177" s="1" t="s">
        <v>22</v>
      </c>
      <c r="D177" s="1" t="s">
        <v>1057</v>
      </c>
      <c r="E177" s="1" t="s">
        <v>24</v>
      </c>
      <c r="F177" s="1" t="s">
        <v>224</v>
      </c>
      <c r="H177" s="1">
        <v>4501746645</v>
      </c>
      <c r="I177" s="1" t="s">
        <v>24</v>
      </c>
      <c r="J177" s="1" t="s">
        <v>1070</v>
      </c>
      <c r="K177" s="1">
        <v>1</v>
      </c>
      <c r="L177" s="1" t="s">
        <v>26</v>
      </c>
      <c r="M177" s="3">
        <v>65.39</v>
      </c>
      <c r="N177" s="3">
        <f t="shared" si="4"/>
        <v>65.39</v>
      </c>
      <c r="Q177" s="3"/>
      <c r="R177" s="3">
        <f>Tabla1[[#This Row],[COSTO TOTAL]]</f>
        <v>65.39</v>
      </c>
      <c r="V177" s="3"/>
      <c r="W177" s="1"/>
      <c r="X177" s="1"/>
      <c r="Y177" s="1"/>
      <c r="Z177" s="1"/>
      <c r="AA177" s="1"/>
      <c r="AB177" s="1"/>
      <c r="AC177" s="1" t="s">
        <v>112</v>
      </c>
      <c r="AD177" s="1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5"/>
      <c r="FN177" s="25"/>
      <c r="FO177" s="25"/>
      <c r="FP177" s="25"/>
      <c r="FQ177" s="25"/>
      <c r="FR177" s="25"/>
      <c r="FS177" s="25"/>
      <c r="FT177" s="25"/>
      <c r="FU177" s="25"/>
      <c r="FV177" s="25"/>
      <c r="FW177" s="25"/>
      <c r="FX177" s="25"/>
      <c r="FY177" s="25"/>
      <c r="FZ177" s="25"/>
      <c r="GA177" s="25"/>
      <c r="GB177" s="25"/>
      <c r="GC177" s="25"/>
      <c r="GD177" s="25"/>
      <c r="GE177" s="25"/>
      <c r="GF177" s="25"/>
      <c r="GG177" s="25"/>
      <c r="GH177" s="25"/>
      <c r="GI177" s="25"/>
      <c r="GJ177" s="25"/>
      <c r="GK177" s="25"/>
      <c r="GL177" s="25"/>
      <c r="GM177" s="25"/>
      <c r="GN177" s="25"/>
      <c r="GO177" s="25"/>
      <c r="GP177" s="25"/>
      <c r="GQ177" s="25"/>
      <c r="GR177" s="25"/>
      <c r="GS177" s="25"/>
      <c r="GT177" s="25"/>
      <c r="GU177" s="25"/>
      <c r="GV177" s="25"/>
      <c r="GW177" s="25"/>
      <c r="GX177" s="25"/>
      <c r="GY177" s="25"/>
      <c r="GZ177" s="25"/>
    </row>
    <row r="178" spans="2:208">
      <c r="B178" s="2">
        <v>43853</v>
      </c>
      <c r="C178" s="1" t="s">
        <v>22</v>
      </c>
      <c r="D178" s="1" t="s">
        <v>1057</v>
      </c>
      <c r="E178" s="1" t="s">
        <v>24</v>
      </c>
      <c r="F178" s="1" t="s">
        <v>224</v>
      </c>
      <c r="H178" s="1">
        <v>4501746645</v>
      </c>
      <c r="I178" s="1" t="s">
        <v>24</v>
      </c>
      <c r="J178" s="1" t="s">
        <v>1071</v>
      </c>
      <c r="K178" s="1">
        <v>2</v>
      </c>
      <c r="L178" s="1" t="s">
        <v>26</v>
      </c>
      <c r="M178" s="3">
        <v>5.81</v>
      </c>
      <c r="N178" s="3">
        <f t="shared" si="4"/>
        <v>11.62</v>
      </c>
      <c r="Q178" s="3"/>
      <c r="R178" s="3">
        <f>Tabla1[[#This Row],[COSTO TOTAL]]</f>
        <v>11.62</v>
      </c>
      <c r="V178" s="3"/>
      <c r="W178" s="1"/>
      <c r="X178" s="1"/>
      <c r="Y178" s="1"/>
      <c r="Z178" s="1"/>
      <c r="AA178" s="1"/>
      <c r="AB178" s="1"/>
      <c r="AC178" s="1" t="s">
        <v>112</v>
      </c>
      <c r="AD178" s="1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5"/>
      <c r="FN178" s="25"/>
      <c r="FO178" s="25"/>
      <c r="FP178" s="25"/>
      <c r="FQ178" s="25"/>
      <c r="FR178" s="25"/>
      <c r="FS178" s="25"/>
      <c r="FT178" s="25"/>
      <c r="FU178" s="25"/>
      <c r="FV178" s="25"/>
      <c r="FW178" s="25"/>
      <c r="FX178" s="25"/>
      <c r="FY178" s="25"/>
      <c r="FZ178" s="25"/>
      <c r="GA178" s="25"/>
      <c r="GB178" s="25"/>
      <c r="GC178" s="25"/>
      <c r="GD178" s="25"/>
      <c r="GE178" s="25"/>
      <c r="GF178" s="25"/>
      <c r="GG178" s="25"/>
      <c r="GH178" s="25"/>
      <c r="GI178" s="25"/>
      <c r="GJ178" s="25"/>
      <c r="GK178" s="25"/>
      <c r="GL178" s="25"/>
      <c r="GM178" s="25"/>
      <c r="GN178" s="25"/>
      <c r="GO178" s="25"/>
      <c r="GP178" s="25"/>
      <c r="GQ178" s="25"/>
      <c r="GR178" s="25"/>
      <c r="GS178" s="25"/>
      <c r="GT178" s="25"/>
      <c r="GU178" s="25"/>
      <c r="GV178" s="25"/>
      <c r="GW178" s="25"/>
      <c r="GX178" s="25"/>
      <c r="GY178" s="25"/>
      <c r="GZ178" s="25"/>
    </row>
    <row r="179" spans="2:208">
      <c r="B179" s="2">
        <v>43853</v>
      </c>
      <c r="C179" s="1" t="s">
        <v>22</v>
      </c>
      <c r="D179" s="1" t="s">
        <v>1057</v>
      </c>
      <c r="E179" s="1" t="s">
        <v>24</v>
      </c>
      <c r="F179" s="1" t="s">
        <v>224</v>
      </c>
      <c r="H179" s="1">
        <v>4501746645</v>
      </c>
      <c r="I179" s="1" t="s">
        <v>24</v>
      </c>
      <c r="J179" s="1" t="s">
        <v>1072</v>
      </c>
      <c r="K179" s="1">
        <v>2</v>
      </c>
      <c r="L179" s="1" t="s">
        <v>26</v>
      </c>
      <c r="M179" s="3">
        <v>83.38</v>
      </c>
      <c r="N179" s="3">
        <f t="shared" si="4"/>
        <v>166.76</v>
      </c>
      <c r="Q179" s="3"/>
      <c r="R179" s="3">
        <f>Tabla1[[#This Row],[COSTO TOTAL]]</f>
        <v>166.76</v>
      </c>
      <c r="V179" s="3"/>
      <c r="W179" s="1"/>
      <c r="X179" s="1"/>
      <c r="Y179" s="1"/>
      <c r="Z179" s="1"/>
      <c r="AA179" s="1"/>
      <c r="AB179" s="1"/>
      <c r="AC179" s="1"/>
      <c r="AD179" s="1" t="s">
        <v>112</v>
      </c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5"/>
      <c r="FN179" s="25"/>
      <c r="FO179" s="25"/>
      <c r="FP179" s="25"/>
      <c r="FQ179" s="25"/>
      <c r="FR179" s="25"/>
      <c r="FS179" s="25"/>
      <c r="FT179" s="25"/>
      <c r="FU179" s="25"/>
      <c r="FV179" s="25"/>
      <c r="FW179" s="25"/>
      <c r="FX179" s="25"/>
      <c r="FY179" s="25"/>
      <c r="FZ179" s="25"/>
      <c r="GA179" s="25"/>
      <c r="GB179" s="25"/>
      <c r="GC179" s="25"/>
      <c r="GD179" s="25"/>
      <c r="GE179" s="25"/>
      <c r="GF179" s="25"/>
      <c r="GG179" s="25"/>
      <c r="GH179" s="25"/>
      <c r="GI179" s="25"/>
      <c r="GJ179" s="25"/>
      <c r="GK179" s="25"/>
      <c r="GL179" s="25"/>
      <c r="GM179" s="25"/>
      <c r="GN179" s="25"/>
      <c r="GO179" s="25"/>
      <c r="GP179" s="25"/>
      <c r="GQ179" s="25"/>
      <c r="GR179" s="25"/>
      <c r="GS179" s="25"/>
      <c r="GT179" s="25"/>
      <c r="GU179" s="25"/>
      <c r="GV179" s="25"/>
      <c r="GW179" s="25"/>
      <c r="GX179" s="25"/>
      <c r="GY179" s="25"/>
      <c r="GZ179" s="25"/>
    </row>
    <row r="180" spans="2:208">
      <c r="B180" s="2">
        <v>43853</v>
      </c>
      <c r="C180" s="1" t="s">
        <v>22</v>
      </c>
      <c r="D180" s="1" t="s">
        <v>1057</v>
      </c>
      <c r="E180" s="1" t="s">
        <v>24</v>
      </c>
      <c r="F180" s="1" t="s">
        <v>224</v>
      </c>
      <c r="H180" s="1">
        <v>4501746645</v>
      </c>
      <c r="I180" s="1" t="s">
        <v>24</v>
      </c>
      <c r="J180" s="1" t="s">
        <v>1073</v>
      </c>
      <c r="K180" s="1">
        <v>0</v>
      </c>
      <c r="L180" s="1" t="s">
        <v>1062</v>
      </c>
      <c r="M180" s="3">
        <v>45.09</v>
      </c>
      <c r="N180" s="3">
        <f t="shared" ref="N180:N252" si="5">M180*K180</f>
        <v>0</v>
      </c>
      <c r="Q180" s="3"/>
      <c r="R180" s="3">
        <f>Tabla1[[#This Row],[COSTO TOTAL]]</f>
        <v>0</v>
      </c>
      <c r="V180" s="3"/>
      <c r="W180" s="1"/>
      <c r="X180" s="1"/>
      <c r="Y180" s="1"/>
      <c r="Z180" s="1"/>
      <c r="AA180" s="1"/>
      <c r="AB180" s="1"/>
      <c r="AC180" s="1"/>
      <c r="AD180" s="1" t="s">
        <v>112</v>
      </c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5"/>
      <c r="FN180" s="25"/>
      <c r="FO180" s="25"/>
      <c r="FP180" s="25"/>
      <c r="FQ180" s="25"/>
      <c r="FR180" s="25"/>
      <c r="FS180" s="25"/>
      <c r="FT180" s="25"/>
      <c r="FU180" s="25"/>
      <c r="FV180" s="25"/>
      <c r="FW180" s="25"/>
      <c r="FX180" s="25"/>
      <c r="FY180" s="25"/>
      <c r="FZ180" s="25"/>
      <c r="GA180" s="25"/>
      <c r="GB180" s="25"/>
      <c r="GC180" s="25"/>
      <c r="GD180" s="25"/>
      <c r="GE180" s="25"/>
      <c r="GF180" s="25"/>
      <c r="GG180" s="25"/>
      <c r="GH180" s="25"/>
      <c r="GI180" s="25"/>
      <c r="GJ180" s="25"/>
      <c r="GK180" s="25"/>
      <c r="GL180" s="25"/>
      <c r="GM180" s="25"/>
      <c r="GN180" s="25"/>
      <c r="GO180" s="25"/>
      <c r="GP180" s="25"/>
      <c r="GQ180" s="25"/>
      <c r="GR180" s="25"/>
      <c r="GS180" s="25"/>
      <c r="GT180" s="25"/>
      <c r="GU180" s="25"/>
      <c r="GV180" s="25"/>
      <c r="GW180" s="25"/>
      <c r="GX180" s="25"/>
      <c r="GY180" s="25"/>
      <c r="GZ180" s="25"/>
    </row>
    <row r="181" spans="2:208">
      <c r="B181" s="2">
        <v>43853</v>
      </c>
      <c r="C181" s="1" t="s">
        <v>22</v>
      </c>
      <c r="D181" s="1" t="s">
        <v>1057</v>
      </c>
      <c r="E181" s="1" t="s">
        <v>24</v>
      </c>
      <c r="F181" s="1" t="s">
        <v>224</v>
      </c>
      <c r="H181" s="1">
        <v>4501746645</v>
      </c>
      <c r="I181" s="1" t="s">
        <v>24</v>
      </c>
      <c r="J181" s="1" t="s">
        <v>1074</v>
      </c>
      <c r="K181" s="1">
        <v>6</v>
      </c>
      <c r="L181" s="1" t="s">
        <v>26</v>
      </c>
      <c r="M181" s="3">
        <v>453.95</v>
      </c>
      <c r="N181" s="3">
        <f t="shared" si="5"/>
        <v>2723.7</v>
      </c>
      <c r="Q181" s="3"/>
      <c r="R181" s="3">
        <f>Tabla1[[#This Row],[COSTO TOTAL]]</f>
        <v>2723.7</v>
      </c>
      <c r="V181" s="3"/>
      <c r="W181" s="1"/>
      <c r="X181" s="1"/>
      <c r="Y181" s="1"/>
      <c r="Z181" s="1"/>
      <c r="AA181" s="1"/>
      <c r="AB181" s="1"/>
      <c r="AC181" s="1" t="s">
        <v>112</v>
      </c>
      <c r="AD181" s="1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</row>
    <row r="182" spans="2:208">
      <c r="B182" s="2">
        <v>43853</v>
      </c>
      <c r="C182" s="1" t="s">
        <v>22</v>
      </c>
      <c r="D182" s="1" t="s">
        <v>1057</v>
      </c>
      <c r="E182" s="1" t="s">
        <v>24</v>
      </c>
      <c r="F182" s="1" t="s">
        <v>224</v>
      </c>
      <c r="H182" s="1">
        <v>4501746645</v>
      </c>
      <c r="I182" s="1" t="s">
        <v>24</v>
      </c>
      <c r="J182" s="1" t="s">
        <v>1075</v>
      </c>
      <c r="K182" s="1">
        <v>6</v>
      </c>
      <c r="L182" s="1" t="s">
        <v>26</v>
      </c>
      <c r="M182" s="3">
        <v>8.3000000000000007</v>
      </c>
      <c r="N182" s="3">
        <f t="shared" si="5"/>
        <v>49.800000000000004</v>
      </c>
      <c r="Q182" s="3"/>
      <c r="R182" s="3">
        <f>Tabla1[[#This Row],[COSTO TOTAL]]</f>
        <v>49.800000000000004</v>
      </c>
      <c r="V182" s="3"/>
      <c r="W182" s="1"/>
      <c r="X182" s="1"/>
      <c r="Y182" s="1"/>
      <c r="Z182" s="1"/>
      <c r="AA182" s="1"/>
      <c r="AB182" s="1"/>
      <c r="AC182" s="1" t="s">
        <v>112</v>
      </c>
      <c r="AD182" s="1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5"/>
      <c r="FN182" s="25"/>
      <c r="FO182" s="25"/>
      <c r="FP182" s="25"/>
      <c r="FQ182" s="25"/>
      <c r="FR182" s="25"/>
      <c r="FS182" s="25"/>
      <c r="FT182" s="25"/>
      <c r="FU182" s="25"/>
      <c r="FV182" s="25"/>
      <c r="FW182" s="25"/>
      <c r="FX182" s="25"/>
      <c r="FY182" s="25"/>
      <c r="FZ182" s="25"/>
      <c r="GA182" s="25"/>
      <c r="GB182" s="25"/>
      <c r="GC182" s="25"/>
      <c r="GD182" s="25"/>
      <c r="GE182" s="25"/>
      <c r="GF182" s="25"/>
      <c r="GG182" s="25"/>
      <c r="GH182" s="25"/>
      <c r="GI182" s="25"/>
      <c r="GJ182" s="25"/>
      <c r="GK182" s="25"/>
      <c r="GL182" s="25"/>
      <c r="GM182" s="25"/>
      <c r="GN182" s="25"/>
      <c r="GO182" s="25"/>
      <c r="GP182" s="25"/>
      <c r="GQ182" s="25"/>
      <c r="GR182" s="25"/>
      <c r="GS182" s="25"/>
      <c r="GT182" s="25"/>
      <c r="GU182" s="25"/>
      <c r="GV182" s="25"/>
      <c r="GW182" s="25"/>
      <c r="GX182" s="25"/>
      <c r="GY182" s="25"/>
      <c r="GZ182" s="25"/>
    </row>
    <row r="183" spans="2:208">
      <c r="B183" s="2">
        <v>43853</v>
      </c>
      <c r="C183" s="1" t="s">
        <v>22</v>
      </c>
      <c r="D183" s="1" t="s">
        <v>1057</v>
      </c>
      <c r="E183" s="1" t="s">
        <v>24</v>
      </c>
      <c r="F183" s="1" t="s">
        <v>224</v>
      </c>
      <c r="H183" s="1">
        <v>4501746645</v>
      </c>
      <c r="I183" s="1" t="s">
        <v>24</v>
      </c>
      <c r="J183" s="1" t="s">
        <v>1076</v>
      </c>
      <c r="K183" s="1">
        <v>11</v>
      </c>
      <c r="L183" s="1" t="s">
        <v>26</v>
      </c>
      <c r="M183" s="3">
        <v>10.28</v>
      </c>
      <c r="N183" s="3">
        <f t="shared" si="5"/>
        <v>113.08</v>
      </c>
      <c r="Q183" s="3"/>
      <c r="R183" s="3">
        <f>Tabla1[[#This Row],[COSTO TOTAL]]</f>
        <v>113.08</v>
      </c>
      <c r="V183" s="3"/>
      <c r="W183" s="1"/>
      <c r="X183" s="1"/>
      <c r="Y183" s="1"/>
      <c r="Z183" s="1"/>
      <c r="AA183" s="1"/>
      <c r="AB183" s="1"/>
      <c r="AC183" s="1" t="s">
        <v>112</v>
      </c>
      <c r="AD183" s="1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5"/>
      <c r="FN183" s="25"/>
      <c r="FO183" s="25"/>
      <c r="FP183" s="25"/>
      <c r="FQ183" s="25"/>
      <c r="FR183" s="25"/>
      <c r="FS183" s="25"/>
      <c r="FT183" s="25"/>
      <c r="FU183" s="25"/>
      <c r="FV183" s="25"/>
      <c r="FW183" s="25"/>
      <c r="FX183" s="25"/>
      <c r="FY183" s="25"/>
      <c r="FZ183" s="25"/>
      <c r="GA183" s="25"/>
      <c r="GB183" s="25"/>
      <c r="GC183" s="25"/>
      <c r="GD183" s="25"/>
      <c r="GE183" s="25"/>
      <c r="GF183" s="25"/>
      <c r="GG183" s="25"/>
      <c r="GH183" s="25"/>
      <c r="GI183" s="25"/>
      <c r="GJ183" s="25"/>
      <c r="GK183" s="25"/>
      <c r="GL183" s="25"/>
      <c r="GM183" s="25"/>
      <c r="GN183" s="25"/>
      <c r="GO183" s="25"/>
      <c r="GP183" s="25"/>
      <c r="GQ183" s="25"/>
      <c r="GR183" s="25"/>
      <c r="GS183" s="25"/>
      <c r="GT183" s="25"/>
      <c r="GU183" s="25"/>
      <c r="GV183" s="25"/>
      <c r="GW183" s="25"/>
      <c r="GX183" s="25"/>
      <c r="GY183" s="25"/>
      <c r="GZ183" s="25"/>
    </row>
    <row r="184" spans="2:208">
      <c r="B184" s="2">
        <v>43853</v>
      </c>
      <c r="C184" s="1" t="s">
        <v>22</v>
      </c>
      <c r="D184" s="1" t="s">
        <v>1057</v>
      </c>
      <c r="E184" s="1" t="s">
        <v>24</v>
      </c>
      <c r="F184" s="1" t="s">
        <v>224</v>
      </c>
      <c r="H184" s="1">
        <v>4501746645</v>
      </c>
      <c r="I184" s="1" t="s">
        <v>24</v>
      </c>
      <c r="J184" s="1" t="s">
        <v>1077</v>
      </c>
      <c r="K184" s="1">
        <v>2</v>
      </c>
      <c r="L184" s="1" t="s">
        <v>26</v>
      </c>
      <c r="M184" s="3">
        <v>13.68</v>
      </c>
      <c r="N184" s="3">
        <f t="shared" si="5"/>
        <v>27.36</v>
      </c>
      <c r="Q184" s="3"/>
      <c r="R184" s="3">
        <f>Tabla1[[#This Row],[COSTO TOTAL]]</f>
        <v>27.36</v>
      </c>
      <c r="V184" s="3"/>
      <c r="W184" s="1"/>
      <c r="X184" s="1"/>
      <c r="Y184" s="1"/>
      <c r="Z184" s="1"/>
      <c r="AA184" s="1"/>
      <c r="AB184" s="1"/>
      <c r="AC184" s="1" t="s">
        <v>112</v>
      </c>
      <c r="AD184" s="1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5"/>
      <c r="FN184" s="25"/>
      <c r="FO184" s="25"/>
      <c r="FP184" s="25"/>
      <c r="FQ184" s="25"/>
      <c r="FR184" s="25"/>
      <c r="FS184" s="25"/>
      <c r="FT184" s="25"/>
      <c r="FU184" s="25"/>
      <c r="FV184" s="25"/>
      <c r="FW184" s="25"/>
      <c r="FX184" s="25"/>
      <c r="FY184" s="25"/>
      <c r="FZ184" s="25"/>
      <c r="GA184" s="25"/>
      <c r="GB184" s="25"/>
      <c r="GC184" s="25"/>
      <c r="GD184" s="25"/>
      <c r="GE184" s="25"/>
      <c r="GF184" s="25"/>
      <c r="GG184" s="25"/>
      <c r="GH184" s="25"/>
      <c r="GI184" s="25"/>
      <c r="GJ184" s="25"/>
      <c r="GK184" s="25"/>
      <c r="GL184" s="25"/>
      <c r="GM184" s="25"/>
      <c r="GN184" s="25"/>
      <c r="GO184" s="25"/>
      <c r="GP184" s="25"/>
      <c r="GQ184" s="25"/>
      <c r="GR184" s="25"/>
      <c r="GS184" s="25"/>
      <c r="GT184" s="25"/>
      <c r="GU184" s="25"/>
      <c r="GV184" s="25"/>
      <c r="GW184" s="25"/>
      <c r="GX184" s="25"/>
      <c r="GY184" s="25"/>
      <c r="GZ184" s="25"/>
    </row>
    <row r="185" spans="2:208">
      <c r="B185" s="2">
        <v>43853</v>
      </c>
      <c r="C185" s="1" t="s">
        <v>22</v>
      </c>
      <c r="D185" s="1" t="s">
        <v>1057</v>
      </c>
      <c r="E185" s="1" t="s">
        <v>24</v>
      </c>
      <c r="F185" s="1" t="s">
        <v>224</v>
      </c>
      <c r="H185" s="1">
        <v>4501746645</v>
      </c>
      <c r="I185" s="1" t="s">
        <v>24</v>
      </c>
      <c r="J185" s="1" t="s">
        <v>1078</v>
      </c>
      <c r="K185" s="1">
        <v>4</v>
      </c>
      <c r="L185" s="1" t="s">
        <v>26</v>
      </c>
      <c r="M185" s="3">
        <v>14.35</v>
      </c>
      <c r="N185" s="3">
        <f t="shared" si="5"/>
        <v>57.4</v>
      </c>
      <c r="Q185" s="3"/>
      <c r="R185" s="3">
        <f>Tabla1[[#This Row],[COSTO TOTAL]]</f>
        <v>57.4</v>
      </c>
      <c r="V185" s="3"/>
      <c r="W185" s="1"/>
      <c r="X185" s="1"/>
      <c r="Y185" s="1"/>
      <c r="Z185" s="1"/>
      <c r="AA185" s="1"/>
      <c r="AB185" s="1"/>
      <c r="AC185" s="1" t="s">
        <v>112</v>
      </c>
      <c r="AD185" s="1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5"/>
      <c r="FN185" s="25"/>
      <c r="FO185" s="25"/>
      <c r="FP185" s="25"/>
      <c r="FQ185" s="25"/>
      <c r="FR185" s="25"/>
      <c r="FS185" s="25"/>
      <c r="FT185" s="25"/>
      <c r="FU185" s="25"/>
      <c r="FV185" s="25"/>
      <c r="FW185" s="25"/>
      <c r="FX185" s="25"/>
      <c r="FY185" s="25"/>
      <c r="FZ185" s="25"/>
      <c r="GA185" s="25"/>
      <c r="GB185" s="25"/>
      <c r="GC185" s="25"/>
      <c r="GD185" s="25"/>
      <c r="GE185" s="25"/>
      <c r="GF185" s="25"/>
      <c r="GG185" s="25"/>
      <c r="GH185" s="25"/>
      <c r="GI185" s="25"/>
      <c r="GJ185" s="25"/>
      <c r="GK185" s="25"/>
      <c r="GL185" s="25"/>
      <c r="GM185" s="25"/>
      <c r="GN185" s="25"/>
      <c r="GO185" s="25"/>
      <c r="GP185" s="25"/>
      <c r="GQ185" s="25"/>
      <c r="GR185" s="25"/>
      <c r="GS185" s="25"/>
      <c r="GT185" s="25"/>
      <c r="GU185" s="25"/>
      <c r="GV185" s="25"/>
      <c r="GW185" s="25"/>
      <c r="GX185" s="25"/>
      <c r="GY185" s="25"/>
      <c r="GZ185" s="25"/>
    </row>
    <row r="186" spans="2:208">
      <c r="B186" s="2">
        <v>43853</v>
      </c>
      <c r="C186" s="1" t="s">
        <v>22</v>
      </c>
      <c r="D186" s="1" t="s">
        <v>1057</v>
      </c>
      <c r="E186" s="1" t="s">
        <v>24</v>
      </c>
      <c r="F186" s="1" t="s">
        <v>224</v>
      </c>
      <c r="H186" s="1">
        <v>4501746645</v>
      </c>
      <c r="I186" s="1" t="s">
        <v>24</v>
      </c>
      <c r="J186" s="1" t="s">
        <v>1079</v>
      </c>
      <c r="K186" s="1">
        <v>5</v>
      </c>
      <c r="L186" s="1" t="s">
        <v>26</v>
      </c>
      <c r="M186" s="3">
        <v>81.739999999999995</v>
      </c>
      <c r="N186" s="3">
        <f t="shared" si="5"/>
        <v>408.7</v>
      </c>
      <c r="Q186" s="3"/>
      <c r="R186" s="3">
        <f>Tabla1[[#This Row],[COSTO TOTAL]]</f>
        <v>408.7</v>
      </c>
      <c r="V186" s="3"/>
      <c r="W186" s="1"/>
      <c r="X186" s="1"/>
      <c r="Y186" s="1"/>
      <c r="Z186" s="1"/>
      <c r="AA186" s="1"/>
      <c r="AB186" s="1"/>
      <c r="AC186" s="1" t="s">
        <v>112</v>
      </c>
      <c r="AD186" s="1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5"/>
      <c r="FN186" s="25"/>
      <c r="FO186" s="25"/>
      <c r="FP186" s="25"/>
      <c r="FQ186" s="25"/>
      <c r="FR186" s="25"/>
      <c r="FS186" s="25"/>
      <c r="FT186" s="25"/>
      <c r="FU186" s="25"/>
      <c r="FV186" s="25"/>
      <c r="FW186" s="25"/>
      <c r="FX186" s="25"/>
      <c r="FY186" s="25"/>
      <c r="FZ186" s="25"/>
      <c r="GA186" s="25"/>
      <c r="GB186" s="25"/>
      <c r="GC186" s="25"/>
      <c r="GD186" s="25"/>
      <c r="GE186" s="25"/>
      <c r="GF186" s="25"/>
      <c r="GG186" s="25"/>
      <c r="GH186" s="25"/>
      <c r="GI186" s="25"/>
      <c r="GJ186" s="25"/>
      <c r="GK186" s="25"/>
      <c r="GL186" s="25"/>
      <c r="GM186" s="25"/>
      <c r="GN186" s="25"/>
      <c r="GO186" s="25"/>
      <c r="GP186" s="25"/>
      <c r="GQ186" s="25"/>
      <c r="GR186" s="25"/>
      <c r="GS186" s="25"/>
      <c r="GT186" s="25"/>
      <c r="GU186" s="25"/>
      <c r="GV186" s="25"/>
      <c r="GW186" s="25"/>
      <c r="GX186" s="25"/>
      <c r="GY186" s="25"/>
      <c r="GZ186" s="25"/>
    </row>
    <row r="187" spans="2:208">
      <c r="B187" s="2">
        <v>43853</v>
      </c>
      <c r="C187" s="1" t="s">
        <v>22</v>
      </c>
      <c r="D187" s="1" t="s">
        <v>1057</v>
      </c>
      <c r="E187" s="1" t="s">
        <v>24</v>
      </c>
      <c r="F187" s="1" t="s">
        <v>224</v>
      </c>
      <c r="H187" s="1">
        <v>4501746645</v>
      </c>
      <c r="I187" s="1" t="s">
        <v>24</v>
      </c>
      <c r="J187" s="1" t="s">
        <v>1120</v>
      </c>
      <c r="K187" s="1">
        <v>3</v>
      </c>
      <c r="L187" s="1" t="s">
        <v>26</v>
      </c>
      <c r="M187" s="3">
        <v>46.84</v>
      </c>
      <c r="N187" s="3">
        <f>M187*K187</f>
        <v>140.52000000000001</v>
      </c>
      <c r="Q187" s="3"/>
      <c r="R187" s="3">
        <f>Tabla1[[#This Row],[COSTO TOTAL]]</f>
        <v>140.52000000000001</v>
      </c>
      <c r="V187" s="3"/>
      <c r="W187" s="1"/>
      <c r="X187" s="1"/>
      <c r="Y187" s="1"/>
      <c r="Z187" s="1"/>
      <c r="AA187" s="1"/>
      <c r="AB187" s="1"/>
      <c r="AC187" s="1" t="s">
        <v>112</v>
      </c>
      <c r="AD187" s="1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5"/>
      <c r="FN187" s="25"/>
      <c r="FO187" s="25"/>
      <c r="FP187" s="25"/>
      <c r="FQ187" s="25"/>
      <c r="FR187" s="25"/>
      <c r="FS187" s="25"/>
      <c r="FT187" s="25"/>
      <c r="FU187" s="25"/>
      <c r="FV187" s="25"/>
      <c r="FW187" s="25"/>
      <c r="FX187" s="25"/>
      <c r="FY187" s="25"/>
      <c r="FZ187" s="25"/>
      <c r="GA187" s="25"/>
      <c r="GB187" s="25"/>
      <c r="GC187" s="25"/>
      <c r="GD187" s="25"/>
      <c r="GE187" s="25"/>
      <c r="GF187" s="25"/>
      <c r="GG187" s="25"/>
      <c r="GH187" s="25"/>
      <c r="GI187" s="25"/>
      <c r="GJ187" s="25"/>
      <c r="GK187" s="25"/>
      <c r="GL187" s="25"/>
      <c r="GM187" s="25"/>
      <c r="GN187" s="25"/>
      <c r="GO187" s="25"/>
      <c r="GP187" s="25"/>
      <c r="GQ187" s="25"/>
      <c r="GR187" s="25"/>
      <c r="GS187" s="25"/>
      <c r="GT187" s="25"/>
      <c r="GU187" s="25"/>
      <c r="GV187" s="25"/>
      <c r="GW187" s="25"/>
      <c r="GX187" s="25"/>
      <c r="GY187" s="25"/>
      <c r="GZ187" s="25"/>
    </row>
    <row r="188" spans="2:208">
      <c r="B188" s="2">
        <v>43859</v>
      </c>
      <c r="C188" s="1" t="s">
        <v>22</v>
      </c>
      <c r="D188" s="1" t="s">
        <v>1057</v>
      </c>
      <c r="E188" s="1" t="s">
        <v>24</v>
      </c>
      <c r="F188" s="1" t="s">
        <v>224</v>
      </c>
      <c r="H188" s="1">
        <v>4501749097</v>
      </c>
      <c r="I188" s="1" t="s">
        <v>24</v>
      </c>
      <c r="J188" s="1" t="s">
        <v>1105</v>
      </c>
      <c r="K188" s="1">
        <v>4</v>
      </c>
      <c r="L188" s="1" t="s">
        <v>26</v>
      </c>
      <c r="M188" s="3">
        <v>45.76</v>
      </c>
      <c r="N188" s="3">
        <f t="shared" si="5"/>
        <v>183.04</v>
      </c>
      <c r="Q188" s="3"/>
      <c r="R188" s="3">
        <f>Tabla1[[#This Row],[COSTO TOTAL]]</f>
        <v>183.04</v>
      </c>
      <c r="V188" s="3"/>
      <c r="W188" s="1"/>
      <c r="X188" s="1"/>
      <c r="Y188" s="1"/>
      <c r="Z188" s="1"/>
      <c r="AA188" s="1"/>
      <c r="AB188" s="1"/>
      <c r="AC188" s="1" t="s">
        <v>112</v>
      </c>
      <c r="AD188" s="1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5"/>
      <c r="FN188" s="25"/>
      <c r="FO188" s="25"/>
      <c r="FP188" s="25"/>
      <c r="FQ188" s="25"/>
      <c r="FR188" s="25"/>
      <c r="FS188" s="25"/>
      <c r="FT188" s="25"/>
      <c r="FU188" s="25"/>
      <c r="FV188" s="25"/>
      <c r="FW188" s="25"/>
      <c r="FX188" s="25"/>
      <c r="FY188" s="25"/>
      <c r="FZ188" s="25"/>
      <c r="GA188" s="25"/>
      <c r="GB188" s="25"/>
      <c r="GC188" s="25"/>
      <c r="GD188" s="25"/>
      <c r="GE188" s="25"/>
      <c r="GF188" s="25"/>
      <c r="GG188" s="25"/>
      <c r="GH188" s="25"/>
      <c r="GI188" s="25"/>
      <c r="GJ188" s="25"/>
      <c r="GK188" s="25"/>
      <c r="GL188" s="25"/>
      <c r="GM188" s="25"/>
      <c r="GN188" s="25"/>
      <c r="GO188" s="25"/>
      <c r="GP188" s="25"/>
      <c r="GQ188" s="25"/>
      <c r="GR188" s="25"/>
      <c r="GS188" s="25"/>
      <c r="GT188" s="25"/>
      <c r="GU188" s="25"/>
      <c r="GV188" s="25"/>
      <c r="GW188" s="25"/>
      <c r="GX188" s="25"/>
      <c r="GY188" s="25"/>
      <c r="GZ188" s="25"/>
    </row>
    <row r="189" spans="2:208">
      <c r="B189" s="2">
        <v>43859</v>
      </c>
      <c r="C189" s="1" t="s">
        <v>22</v>
      </c>
      <c r="D189" s="1" t="s">
        <v>1057</v>
      </c>
      <c r="E189" s="1" t="s">
        <v>24</v>
      </c>
      <c r="F189" s="1" t="s">
        <v>224</v>
      </c>
      <c r="H189" s="1">
        <v>4501749097</v>
      </c>
      <c r="I189" s="1" t="s">
        <v>24</v>
      </c>
      <c r="J189" s="1" t="s">
        <v>1106</v>
      </c>
      <c r="K189" s="1">
        <v>200</v>
      </c>
      <c r="L189" s="1" t="s">
        <v>26</v>
      </c>
      <c r="M189" s="3">
        <v>0.22</v>
      </c>
      <c r="N189" s="3">
        <f t="shared" si="5"/>
        <v>44</v>
      </c>
      <c r="Q189" s="3"/>
      <c r="R189" s="3">
        <f>Tabla1[[#This Row],[COSTO TOTAL]]</f>
        <v>44</v>
      </c>
      <c r="V189" s="3"/>
      <c r="W189" s="1"/>
      <c r="X189" s="1"/>
      <c r="Y189" s="1"/>
      <c r="Z189" s="1"/>
      <c r="AA189" s="1"/>
      <c r="AB189" s="1"/>
      <c r="AC189" s="1" t="s">
        <v>112</v>
      </c>
      <c r="AD189" s="1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5"/>
      <c r="FN189" s="25"/>
      <c r="FO189" s="25"/>
      <c r="FP189" s="25"/>
      <c r="FQ189" s="25"/>
      <c r="FR189" s="25"/>
      <c r="FS189" s="25"/>
      <c r="FT189" s="25"/>
      <c r="FU189" s="25"/>
      <c r="FV189" s="25"/>
      <c r="FW189" s="25"/>
      <c r="FX189" s="25"/>
      <c r="FY189" s="25"/>
      <c r="FZ189" s="25"/>
      <c r="GA189" s="25"/>
      <c r="GB189" s="25"/>
      <c r="GC189" s="25"/>
      <c r="GD189" s="25"/>
      <c r="GE189" s="25"/>
      <c r="GF189" s="25"/>
      <c r="GG189" s="25"/>
      <c r="GH189" s="25"/>
      <c r="GI189" s="25"/>
      <c r="GJ189" s="25"/>
      <c r="GK189" s="25"/>
      <c r="GL189" s="25"/>
      <c r="GM189" s="25"/>
      <c r="GN189" s="25"/>
      <c r="GO189" s="25"/>
      <c r="GP189" s="25"/>
      <c r="GQ189" s="25"/>
      <c r="GR189" s="25"/>
      <c r="GS189" s="25"/>
      <c r="GT189" s="25"/>
      <c r="GU189" s="25"/>
      <c r="GV189" s="25"/>
      <c r="GW189" s="25"/>
      <c r="GX189" s="25"/>
      <c r="GY189" s="25"/>
      <c r="GZ189" s="25"/>
    </row>
    <row r="190" spans="2:208">
      <c r="B190" s="2">
        <v>43859</v>
      </c>
      <c r="C190" s="1" t="s">
        <v>22</v>
      </c>
      <c r="D190" s="1" t="s">
        <v>1057</v>
      </c>
      <c r="E190" s="1" t="s">
        <v>24</v>
      </c>
      <c r="F190" s="1" t="s">
        <v>224</v>
      </c>
      <c r="H190" s="1">
        <v>4501749097</v>
      </c>
      <c r="I190" s="1" t="s">
        <v>24</v>
      </c>
      <c r="J190" s="1" t="s">
        <v>1107</v>
      </c>
      <c r="K190" s="1">
        <v>200</v>
      </c>
      <c r="L190" s="1" t="s">
        <v>26</v>
      </c>
      <c r="M190" s="3">
        <v>0.44</v>
      </c>
      <c r="N190" s="3">
        <f t="shared" si="5"/>
        <v>88</v>
      </c>
      <c r="Q190" s="3"/>
      <c r="R190" s="3">
        <f>Tabla1[[#This Row],[COSTO TOTAL]]</f>
        <v>88</v>
      </c>
      <c r="V190" s="3"/>
      <c r="W190" s="1"/>
      <c r="X190" s="1"/>
      <c r="Y190" s="1"/>
      <c r="Z190" s="1"/>
      <c r="AA190" s="1"/>
      <c r="AB190" s="1"/>
      <c r="AC190" s="1" t="s">
        <v>112</v>
      </c>
      <c r="AD190" s="1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5"/>
      <c r="FN190" s="25"/>
      <c r="FO190" s="25"/>
      <c r="FP190" s="25"/>
      <c r="FQ190" s="25"/>
      <c r="FR190" s="25"/>
      <c r="FS190" s="25"/>
      <c r="FT190" s="25"/>
      <c r="FU190" s="25"/>
      <c r="FV190" s="25"/>
      <c r="FW190" s="25"/>
      <c r="FX190" s="25"/>
      <c r="FY190" s="25"/>
      <c r="FZ190" s="25"/>
      <c r="GA190" s="25"/>
      <c r="GB190" s="25"/>
      <c r="GC190" s="25"/>
      <c r="GD190" s="25"/>
      <c r="GE190" s="25"/>
      <c r="GF190" s="25"/>
      <c r="GG190" s="25"/>
      <c r="GH190" s="25"/>
      <c r="GI190" s="25"/>
      <c r="GJ190" s="25"/>
      <c r="GK190" s="25"/>
      <c r="GL190" s="25"/>
      <c r="GM190" s="25"/>
      <c r="GN190" s="25"/>
      <c r="GO190" s="25"/>
      <c r="GP190" s="25"/>
      <c r="GQ190" s="25"/>
      <c r="GR190" s="25"/>
      <c r="GS190" s="25"/>
      <c r="GT190" s="25"/>
      <c r="GU190" s="25"/>
      <c r="GV190" s="25"/>
      <c r="GW190" s="25"/>
      <c r="GX190" s="25"/>
      <c r="GY190" s="25"/>
      <c r="GZ190" s="25"/>
    </row>
    <row r="191" spans="2:208">
      <c r="B191" s="2">
        <v>43859</v>
      </c>
      <c r="C191" s="1" t="s">
        <v>22</v>
      </c>
      <c r="D191" s="1" t="s">
        <v>1057</v>
      </c>
      <c r="E191" s="1" t="s">
        <v>24</v>
      </c>
      <c r="F191" s="1" t="s">
        <v>224</v>
      </c>
      <c r="H191" s="1">
        <v>4501749097</v>
      </c>
      <c r="I191" s="1" t="s">
        <v>24</v>
      </c>
      <c r="J191" s="1" t="s">
        <v>1108</v>
      </c>
      <c r="K191" s="1">
        <v>1</v>
      </c>
      <c r="L191" s="1" t="s">
        <v>26</v>
      </c>
      <c r="M191" s="3">
        <v>23.62</v>
      </c>
      <c r="N191" s="3">
        <f t="shared" si="5"/>
        <v>23.62</v>
      </c>
      <c r="Q191" s="3"/>
      <c r="R191" s="3">
        <f>Tabla1[[#This Row],[COSTO TOTAL]]</f>
        <v>23.62</v>
      </c>
      <c r="V191" s="3"/>
      <c r="W191" s="1"/>
      <c r="X191" s="1"/>
      <c r="Y191" s="1"/>
      <c r="Z191" s="1"/>
      <c r="AA191" s="1"/>
      <c r="AB191" s="1"/>
      <c r="AC191" s="1" t="s">
        <v>112</v>
      </c>
      <c r="AD191" s="1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5"/>
      <c r="FN191" s="25"/>
      <c r="FO191" s="25"/>
      <c r="FP191" s="25"/>
      <c r="FQ191" s="25"/>
      <c r="FR191" s="25"/>
      <c r="FS191" s="25"/>
      <c r="FT191" s="25"/>
      <c r="FU191" s="25"/>
      <c r="FV191" s="25"/>
      <c r="FW191" s="25"/>
      <c r="FX191" s="25"/>
      <c r="FY191" s="25"/>
      <c r="FZ191" s="25"/>
      <c r="GA191" s="25"/>
      <c r="GB191" s="25"/>
      <c r="GC191" s="25"/>
      <c r="GD191" s="25"/>
      <c r="GE191" s="25"/>
      <c r="GF191" s="25"/>
      <c r="GG191" s="25"/>
      <c r="GH191" s="25"/>
      <c r="GI191" s="25"/>
      <c r="GJ191" s="25"/>
      <c r="GK191" s="25"/>
      <c r="GL191" s="25"/>
      <c r="GM191" s="25"/>
      <c r="GN191" s="25"/>
      <c r="GO191" s="25"/>
      <c r="GP191" s="25"/>
      <c r="GQ191" s="25"/>
      <c r="GR191" s="25"/>
      <c r="GS191" s="25"/>
      <c r="GT191" s="25"/>
      <c r="GU191" s="25"/>
      <c r="GV191" s="25"/>
      <c r="GW191" s="25"/>
      <c r="GX191" s="25"/>
      <c r="GY191" s="25"/>
      <c r="GZ191" s="25"/>
    </row>
    <row r="192" spans="2:208">
      <c r="B192" s="2">
        <v>43859</v>
      </c>
      <c r="C192" s="1" t="s">
        <v>22</v>
      </c>
      <c r="D192" s="1" t="s">
        <v>1057</v>
      </c>
      <c r="E192" s="1" t="s">
        <v>24</v>
      </c>
      <c r="F192" s="1" t="s">
        <v>224</v>
      </c>
      <c r="H192" s="1">
        <v>4501749097</v>
      </c>
      <c r="I192" s="1" t="s">
        <v>24</v>
      </c>
      <c r="J192" s="1" t="s">
        <v>1109</v>
      </c>
      <c r="K192" s="1">
        <v>1</v>
      </c>
      <c r="L192" s="1" t="s">
        <v>26</v>
      </c>
      <c r="M192" s="3">
        <v>32.020000000000003</v>
      </c>
      <c r="N192" s="3">
        <f t="shared" si="5"/>
        <v>32.020000000000003</v>
      </c>
      <c r="Q192" s="3"/>
      <c r="R192" s="3">
        <f>Tabla1[[#This Row],[COSTO TOTAL]]</f>
        <v>32.020000000000003</v>
      </c>
      <c r="V192" s="3"/>
      <c r="W192" s="1"/>
      <c r="X192" s="1"/>
      <c r="Y192" s="1"/>
      <c r="Z192" s="1"/>
      <c r="AA192" s="1"/>
      <c r="AB192" s="1"/>
      <c r="AC192" s="1" t="s">
        <v>112</v>
      </c>
      <c r="AD192" s="1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5"/>
      <c r="FN192" s="25"/>
      <c r="FO192" s="25"/>
      <c r="FP192" s="25"/>
      <c r="FQ192" s="25"/>
      <c r="FR192" s="25"/>
      <c r="FS192" s="25"/>
      <c r="FT192" s="25"/>
      <c r="FU192" s="25"/>
      <c r="FV192" s="25"/>
      <c r="FW192" s="25"/>
      <c r="FX192" s="25"/>
      <c r="FY192" s="25"/>
      <c r="FZ192" s="25"/>
      <c r="GA192" s="25"/>
      <c r="GB192" s="25"/>
      <c r="GC192" s="25"/>
      <c r="GD192" s="25"/>
      <c r="GE192" s="25"/>
      <c r="GF192" s="25"/>
      <c r="GG192" s="25"/>
      <c r="GH192" s="25"/>
      <c r="GI192" s="25"/>
      <c r="GJ192" s="25"/>
      <c r="GK192" s="25"/>
      <c r="GL192" s="25"/>
      <c r="GM192" s="25"/>
      <c r="GN192" s="25"/>
      <c r="GO192" s="25"/>
      <c r="GP192" s="25"/>
      <c r="GQ192" s="25"/>
      <c r="GR192" s="25"/>
      <c r="GS192" s="25"/>
      <c r="GT192" s="25"/>
      <c r="GU192" s="25"/>
      <c r="GV192" s="25"/>
      <c r="GW192" s="25"/>
      <c r="GX192" s="25"/>
      <c r="GY192" s="25"/>
      <c r="GZ192" s="25"/>
    </row>
    <row r="193" spans="1:208">
      <c r="B193" s="2">
        <v>43859</v>
      </c>
      <c r="C193" s="1" t="s">
        <v>22</v>
      </c>
      <c r="D193" s="1" t="s">
        <v>1057</v>
      </c>
      <c r="E193" s="1" t="s">
        <v>24</v>
      </c>
      <c r="F193" s="1" t="s">
        <v>224</v>
      </c>
      <c r="H193" s="1">
        <v>4501749097</v>
      </c>
      <c r="I193" s="1" t="s">
        <v>24</v>
      </c>
      <c r="J193" s="1" t="s">
        <v>1110</v>
      </c>
      <c r="K193" s="1">
        <v>5</v>
      </c>
      <c r="L193" s="1" t="s">
        <v>26</v>
      </c>
      <c r="M193" s="3">
        <v>16</v>
      </c>
      <c r="N193" s="3">
        <f t="shared" si="5"/>
        <v>80</v>
      </c>
      <c r="Q193" s="3"/>
      <c r="R193" s="3">
        <f>Tabla1[[#This Row],[COSTO TOTAL]]</f>
        <v>80</v>
      </c>
      <c r="V193" s="3"/>
      <c r="W193" s="1"/>
      <c r="X193" s="1"/>
      <c r="Y193" s="1"/>
      <c r="Z193" s="1"/>
      <c r="AA193" s="1"/>
      <c r="AB193" s="1"/>
      <c r="AC193" s="1" t="s">
        <v>112</v>
      </c>
      <c r="AD193" s="1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5"/>
      <c r="FN193" s="25"/>
      <c r="FO193" s="25"/>
      <c r="FP193" s="25"/>
      <c r="FQ193" s="25"/>
      <c r="FR193" s="25"/>
      <c r="FS193" s="25"/>
      <c r="FT193" s="25"/>
      <c r="FU193" s="25"/>
      <c r="FV193" s="25"/>
      <c r="FW193" s="25"/>
      <c r="FX193" s="25"/>
      <c r="FY193" s="25"/>
      <c r="FZ193" s="25"/>
      <c r="GA193" s="25"/>
      <c r="GB193" s="25"/>
      <c r="GC193" s="25"/>
      <c r="GD193" s="25"/>
      <c r="GE193" s="25"/>
      <c r="GF193" s="25"/>
      <c r="GG193" s="25"/>
      <c r="GH193" s="25"/>
      <c r="GI193" s="25"/>
      <c r="GJ193" s="25"/>
      <c r="GK193" s="25"/>
      <c r="GL193" s="25"/>
      <c r="GM193" s="25"/>
      <c r="GN193" s="25"/>
      <c r="GO193" s="25"/>
      <c r="GP193" s="25"/>
      <c r="GQ193" s="25"/>
      <c r="GR193" s="25"/>
      <c r="GS193" s="25"/>
      <c r="GT193" s="25"/>
      <c r="GU193" s="25"/>
      <c r="GV193" s="25"/>
      <c r="GW193" s="25"/>
      <c r="GX193" s="25"/>
      <c r="GY193" s="25"/>
      <c r="GZ193" s="25"/>
    </row>
    <row r="194" spans="1:208">
      <c r="B194" s="2">
        <v>43859</v>
      </c>
      <c r="C194" s="1" t="s">
        <v>22</v>
      </c>
      <c r="D194" s="1" t="s">
        <v>1057</v>
      </c>
      <c r="E194" s="1" t="s">
        <v>24</v>
      </c>
      <c r="F194" s="1" t="s">
        <v>224</v>
      </c>
      <c r="H194" s="1">
        <v>4501749097</v>
      </c>
      <c r="I194" s="1" t="s">
        <v>24</v>
      </c>
      <c r="J194" s="1" t="s">
        <v>1111</v>
      </c>
      <c r="K194" s="1">
        <v>0</v>
      </c>
      <c r="L194" s="1" t="s">
        <v>26</v>
      </c>
      <c r="M194" s="3">
        <v>155</v>
      </c>
      <c r="N194" s="3">
        <f t="shared" ref="N194:N201" si="6">M194*K194</f>
        <v>0</v>
      </c>
      <c r="Q194" s="3"/>
      <c r="R194" s="3">
        <f>Tabla1[[#This Row],[COSTO TOTAL]]</f>
        <v>0</v>
      </c>
      <c r="V194" s="3"/>
      <c r="W194" s="1"/>
      <c r="X194" s="1"/>
      <c r="Y194" s="1"/>
      <c r="Z194" s="1"/>
      <c r="AA194" s="1"/>
      <c r="AB194" s="1"/>
      <c r="AC194" s="1"/>
      <c r="AD194" s="1" t="s">
        <v>112</v>
      </c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5"/>
      <c r="FN194" s="25"/>
      <c r="FO194" s="25"/>
      <c r="FP194" s="25"/>
      <c r="FQ194" s="25"/>
      <c r="FR194" s="25"/>
      <c r="FS194" s="25"/>
      <c r="FT194" s="25"/>
      <c r="FU194" s="25"/>
      <c r="FV194" s="25"/>
      <c r="FW194" s="25"/>
      <c r="FX194" s="25"/>
      <c r="FY194" s="25"/>
      <c r="FZ194" s="25"/>
      <c r="GA194" s="25"/>
      <c r="GB194" s="25"/>
      <c r="GC194" s="25"/>
      <c r="GD194" s="25"/>
      <c r="GE194" s="25"/>
      <c r="GF194" s="25"/>
      <c r="GG194" s="25"/>
      <c r="GH194" s="25"/>
      <c r="GI194" s="25"/>
      <c r="GJ194" s="25"/>
      <c r="GK194" s="25"/>
      <c r="GL194" s="25"/>
      <c r="GM194" s="25"/>
      <c r="GN194" s="25"/>
      <c r="GO194" s="25"/>
      <c r="GP194" s="25"/>
      <c r="GQ194" s="25"/>
      <c r="GR194" s="25"/>
      <c r="GS194" s="25"/>
      <c r="GT194" s="25"/>
      <c r="GU194" s="25"/>
      <c r="GV194" s="25"/>
      <c r="GW194" s="25"/>
      <c r="GX194" s="25"/>
      <c r="GY194" s="25"/>
      <c r="GZ194" s="25"/>
    </row>
    <row r="195" spans="1:208">
      <c r="B195" s="2">
        <v>43859</v>
      </c>
      <c r="C195" s="1" t="s">
        <v>22</v>
      </c>
      <c r="D195" s="1" t="s">
        <v>1057</v>
      </c>
      <c r="E195" s="1" t="s">
        <v>24</v>
      </c>
      <c r="F195" s="1" t="s">
        <v>224</v>
      </c>
      <c r="H195" s="1">
        <v>4501749097</v>
      </c>
      <c r="I195" s="1" t="s">
        <v>24</v>
      </c>
      <c r="J195" s="1" t="s">
        <v>1112</v>
      </c>
      <c r="K195" s="1">
        <v>0</v>
      </c>
      <c r="L195" s="1" t="s">
        <v>1062</v>
      </c>
      <c r="M195" s="3">
        <v>167.24</v>
      </c>
      <c r="N195" s="3">
        <f t="shared" si="6"/>
        <v>0</v>
      </c>
      <c r="Q195" s="3"/>
      <c r="R195" s="3">
        <f>Tabla1[[#This Row],[COSTO TOTAL]]</f>
        <v>0</v>
      </c>
      <c r="V195" s="3"/>
      <c r="W195" s="1"/>
      <c r="X195" s="1"/>
      <c r="Y195" s="1"/>
      <c r="Z195" s="1"/>
      <c r="AA195" s="1"/>
      <c r="AB195" s="1"/>
      <c r="AC195" s="1"/>
      <c r="AD195" s="1" t="s">
        <v>112</v>
      </c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5"/>
      <c r="FN195" s="25"/>
      <c r="FO195" s="25"/>
      <c r="FP195" s="25"/>
      <c r="FQ195" s="25"/>
      <c r="FR195" s="25"/>
      <c r="FS195" s="25"/>
      <c r="FT195" s="25"/>
      <c r="FU195" s="25"/>
      <c r="FV195" s="25"/>
      <c r="FW195" s="25"/>
      <c r="FX195" s="25"/>
      <c r="FY195" s="25"/>
      <c r="FZ195" s="25"/>
      <c r="GA195" s="25"/>
      <c r="GB195" s="25"/>
      <c r="GC195" s="25"/>
      <c r="GD195" s="25"/>
      <c r="GE195" s="25"/>
      <c r="GF195" s="25"/>
      <c r="GG195" s="25"/>
      <c r="GH195" s="25"/>
      <c r="GI195" s="25"/>
      <c r="GJ195" s="25"/>
      <c r="GK195" s="25"/>
      <c r="GL195" s="25"/>
      <c r="GM195" s="25"/>
      <c r="GN195" s="25"/>
      <c r="GO195" s="25"/>
      <c r="GP195" s="25"/>
      <c r="GQ195" s="25"/>
      <c r="GR195" s="25"/>
      <c r="GS195" s="25"/>
      <c r="GT195" s="25"/>
      <c r="GU195" s="25"/>
      <c r="GV195" s="25"/>
      <c r="GW195" s="25"/>
      <c r="GX195" s="25"/>
      <c r="GY195" s="25"/>
      <c r="GZ195" s="25"/>
    </row>
    <row r="196" spans="1:208">
      <c r="B196" s="2">
        <v>43859</v>
      </c>
      <c r="C196" s="1" t="s">
        <v>22</v>
      </c>
      <c r="D196" s="1" t="s">
        <v>1057</v>
      </c>
      <c r="E196" s="1" t="s">
        <v>24</v>
      </c>
      <c r="F196" s="1" t="s">
        <v>224</v>
      </c>
      <c r="H196" s="1">
        <v>4501749097</v>
      </c>
      <c r="I196" s="1" t="s">
        <v>24</v>
      </c>
      <c r="J196" s="1" t="s">
        <v>1113</v>
      </c>
      <c r="K196" s="1">
        <v>1</v>
      </c>
      <c r="L196" s="1" t="s">
        <v>26</v>
      </c>
      <c r="M196" s="3">
        <v>112.51</v>
      </c>
      <c r="N196" s="3">
        <f t="shared" si="6"/>
        <v>112.51</v>
      </c>
      <c r="Q196" s="3"/>
      <c r="R196" s="3">
        <f>Tabla1[[#This Row],[COSTO TOTAL]]</f>
        <v>112.51</v>
      </c>
      <c r="V196" s="3"/>
      <c r="W196" s="1"/>
      <c r="X196" s="1"/>
      <c r="Y196" s="1"/>
      <c r="Z196" s="1"/>
      <c r="AA196" s="1"/>
      <c r="AB196" s="1"/>
      <c r="AC196" s="1" t="s">
        <v>112</v>
      </c>
      <c r="AD196" s="1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5"/>
      <c r="FN196" s="25"/>
      <c r="FO196" s="25"/>
      <c r="FP196" s="25"/>
      <c r="FQ196" s="25"/>
      <c r="FR196" s="25"/>
      <c r="FS196" s="25"/>
      <c r="FT196" s="25"/>
      <c r="FU196" s="25"/>
      <c r="FV196" s="25"/>
      <c r="FW196" s="25"/>
      <c r="FX196" s="25"/>
      <c r="FY196" s="25"/>
      <c r="FZ196" s="25"/>
      <c r="GA196" s="25"/>
      <c r="GB196" s="25"/>
      <c r="GC196" s="25"/>
      <c r="GD196" s="25"/>
      <c r="GE196" s="25"/>
      <c r="GF196" s="25"/>
      <c r="GG196" s="25"/>
      <c r="GH196" s="25"/>
      <c r="GI196" s="25"/>
      <c r="GJ196" s="25"/>
      <c r="GK196" s="25"/>
      <c r="GL196" s="25"/>
      <c r="GM196" s="25"/>
      <c r="GN196" s="25"/>
      <c r="GO196" s="25"/>
      <c r="GP196" s="25"/>
      <c r="GQ196" s="25"/>
      <c r="GR196" s="25"/>
      <c r="GS196" s="25"/>
      <c r="GT196" s="25"/>
      <c r="GU196" s="25"/>
      <c r="GV196" s="25"/>
      <c r="GW196" s="25"/>
      <c r="GX196" s="25"/>
      <c r="GY196" s="25"/>
      <c r="GZ196" s="25"/>
    </row>
    <row r="197" spans="1:208">
      <c r="B197" s="2">
        <v>43859</v>
      </c>
      <c r="C197" s="1" t="s">
        <v>22</v>
      </c>
      <c r="D197" s="1" t="s">
        <v>1057</v>
      </c>
      <c r="E197" s="1" t="s">
        <v>24</v>
      </c>
      <c r="F197" s="1" t="s">
        <v>224</v>
      </c>
      <c r="H197" s="1">
        <v>4501749097</v>
      </c>
      <c r="I197" s="1" t="s">
        <v>24</v>
      </c>
      <c r="J197" s="1" t="s">
        <v>1114</v>
      </c>
      <c r="K197" s="1">
        <v>3</v>
      </c>
      <c r="L197" s="1" t="s">
        <v>26</v>
      </c>
      <c r="M197" s="3">
        <v>19.2</v>
      </c>
      <c r="N197" s="3">
        <f t="shared" si="6"/>
        <v>57.599999999999994</v>
      </c>
      <c r="Q197" s="3"/>
      <c r="R197" s="3">
        <f>Tabla1[[#This Row],[COSTO TOTAL]]</f>
        <v>57.599999999999994</v>
      </c>
      <c r="V197" s="3"/>
      <c r="W197" s="1"/>
      <c r="X197" s="1"/>
      <c r="Y197" s="1"/>
      <c r="Z197" s="1"/>
      <c r="AA197" s="1"/>
      <c r="AB197" s="1"/>
      <c r="AC197" s="1" t="s">
        <v>112</v>
      </c>
      <c r="AD197" s="1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5"/>
      <c r="FN197" s="25"/>
      <c r="FO197" s="25"/>
      <c r="FP197" s="25"/>
      <c r="FQ197" s="25"/>
      <c r="FR197" s="25"/>
      <c r="FS197" s="25"/>
      <c r="FT197" s="25"/>
      <c r="FU197" s="25"/>
      <c r="FV197" s="25"/>
      <c r="FW197" s="25"/>
      <c r="FX197" s="25"/>
      <c r="FY197" s="25"/>
      <c r="FZ197" s="25"/>
      <c r="GA197" s="25"/>
      <c r="GB197" s="25"/>
      <c r="GC197" s="25"/>
      <c r="GD197" s="25"/>
      <c r="GE197" s="25"/>
      <c r="GF197" s="25"/>
      <c r="GG197" s="25"/>
      <c r="GH197" s="25"/>
      <c r="GI197" s="25"/>
      <c r="GJ197" s="25"/>
      <c r="GK197" s="25"/>
      <c r="GL197" s="25"/>
      <c r="GM197" s="25"/>
      <c r="GN197" s="25"/>
      <c r="GO197" s="25"/>
      <c r="GP197" s="25"/>
      <c r="GQ197" s="25"/>
      <c r="GR197" s="25"/>
      <c r="GS197" s="25"/>
      <c r="GT197" s="25"/>
      <c r="GU197" s="25"/>
      <c r="GV197" s="25"/>
      <c r="GW197" s="25"/>
      <c r="GX197" s="25"/>
      <c r="GY197" s="25"/>
      <c r="GZ197" s="25"/>
    </row>
    <row r="198" spans="1:208">
      <c r="B198" s="2">
        <v>43859</v>
      </c>
      <c r="C198" s="1" t="s">
        <v>22</v>
      </c>
      <c r="D198" s="1" t="s">
        <v>1057</v>
      </c>
      <c r="E198" s="1" t="s">
        <v>24</v>
      </c>
      <c r="F198" s="1" t="s">
        <v>224</v>
      </c>
      <c r="H198" s="1">
        <v>4501749097</v>
      </c>
      <c r="I198" s="1" t="s">
        <v>24</v>
      </c>
      <c r="J198" s="1" t="s">
        <v>1115</v>
      </c>
      <c r="K198" s="1">
        <v>3</v>
      </c>
      <c r="L198" s="1" t="s">
        <v>26</v>
      </c>
      <c r="M198" s="3">
        <v>50.88</v>
      </c>
      <c r="N198" s="3">
        <f t="shared" si="6"/>
        <v>152.64000000000001</v>
      </c>
      <c r="Q198" s="3"/>
      <c r="R198" s="3">
        <f>Tabla1[[#This Row],[COSTO TOTAL]]</f>
        <v>152.64000000000001</v>
      </c>
      <c r="V198" s="3"/>
      <c r="W198" s="1"/>
      <c r="X198" s="1"/>
      <c r="Y198" s="1"/>
      <c r="Z198" s="1"/>
      <c r="AA198" s="1"/>
      <c r="AB198" s="1"/>
      <c r="AC198" s="1" t="s">
        <v>112</v>
      </c>
      <c r="AD198" s="1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5"/>
      <c r="FN198" s="25"/>
      <c r="FO198" s="25"/>
      <c r="FP198" s="25"/>
      <c r="FQ198" s="25"/>
      <c r="FR198" s="25"/>
      <c r="FS198" s="25"/>
      <c r="FT198" s="25"/>
      <c r="FU198" s="25"/>
      <c r="FV198" s="25"/>
      <c r="FW198" s="25"/>
      <c r="FX198" s="25"/>
      <c r="FY198" s="25"/>
      <c r="FZ198" s="25"/>
      <c r="GA198" s="25"/>
      <c r="GB198" s="25"/>
      <c r="GC198" s="25"/>
      <c r="GD198" s="25"/>
      <c r="GE198" s="25"/>
      <c r="GF198" s="25"/>
      <c r="GG198" s="25"/>
      <c r="GH198" s="25"/>
      <c r="GI198" s="25"/>
      <c r="GJ198" s="25"/>
      <c r="GK198" s="25"/>
      <c r="GL198" s="25"/>
      <c r="GM198" s="25"/>
      <c r="GN198" s="25"/>
      <c r="GO198" s="25"/>
      <c r="GP198" s="25"/>
      <c r="GQ198" s="25"/>
      <c r="GR198" s="25"/>
      <c r="GS198" s="25"/>
      <c r="GT198" s="25"/>
      <c r="GU198" s="25"/>
      <c r="GV198" s="25"/>
      <c r="GW198" s="25"/>
      <c r="GX198" s="25"/>
      <c r="GY198" s="25"/>
      <c r="GZ198" s="25"/>
    </row>
    <row r="199" spans="1:208">
      <c r="B199" s="2">
        <v>43859</v>
      </c>
      <c r="C199" s="1" t="s">
        <v>22</v>
      </c>
      <c r="D199" s="1" t="s">
        <v>1057</v>
      </c>
      <c r="E199" s="1" t="s">
        <v>24</v>
      </c>
      <c r="F199" s="1" t="s">
        <v>224</v>
      </c>
      <c r="H199" s="1">
        <v>4501749097</v>
      </c>
      <c r="I199" s="1" t="s">
        <v>24</v>
      </c>
      <c r="J199" s="1" t="s">
        <v>1116</v>
      </c>
      <c r="K199" s="1">
        <v>8</v>
      </c>
      <c r="L199" s="1" t="s">
        <v>26</v>
      </c>
      <c r="M199" s="3">
        <v>7.53</v>
      </c>
      <c r="N199" s="3">
        <f t="shared" si="6"/>
        <v>60.24</v>
      </c>
      <c r="Q199" s="3"/>
      <c r="R199" s="3">
        <f>Tabla1[[#This Row],[COSTO TOTAL]]</f>
        <v>60.24</v>
      </c>
      <c r="V199" s="3"/>
      <c r="W199" s="1"/>
      <c r="X199" s="1"/>
      <c r="Y199" s="1"/>
      <c r="Z199" s="1"/>
      <c r="AA199" s="1"/>
      <c r="AB199" s="1"/>
      <c r="AC199" s="1" t="s">
        <v>112</v>
      </c>
      <c r="AD199" s="1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5"/>
      <c r="FN199" s="25"/>
      <c r="FO199" s="25"/>
      <c r="FP199" s="25"/>
      <c r="FQ199" s="25"/>
      <c r="FR199" s="25"/>
      <c r="FS199" s="25"/>
      <c r="FT199" s="25"/>
      <c r="FU199" s="25"/>
      <c r="FV199" s="25"/>
      <c r="FW199" s="25"/>
      <c r="FX199" s="25"/>
      <c r="FY199" s="25"/>
      <c r="FZ199" s="25"/>
      <c r="GA199" s="25"/>
      <c r="GB199" s="25"/>
      <c r="GC199" s="25"/>
      <c r="GD199" s="25"/>
      <c r="GE199" s="25"/>
      <c r="GF199" s="25"/>
      <c r="GG199" s="25"/>
      <c r="GH199" s="25"/>
      <c r="GI199" s="25"/>
      <c r="GJ199" s="25"/>
      <c r="GK199" s="25"/>
      <c r="GL199" s="25"/>
      <c r="GM199" s="25"/>
      <c r="GN199" s="25"/>
      <c r="GO199" s="25"/>
      <c r="GP199" s="25"/>
      <c r="GQ199" s="25"/>
      <c r="GR199" s="25"/>
      <c r="GS199" s="25"/>
      <c r="GT199" s="25"/>
      <c r="GU199" s="25"/>
      <c r="GV199" s="25"/>
      <c r="GW199" s="25"/>
      <c r="GX199" s="25"/>
      <c r="GY199" s="25"/>
      <c r="GZ199" s="25"/>
    </row>
    <row r="200" spans="1:208">
      <c r="B200" s="2">
        <v>43859</v>
      </c>
      <c r="C200" s="1" t="s">
        <v>22</v>
      </c>
      <c r="D200" s="1" t="s">
        <v>1057</v>
      </c>
      <c r="E200" s="1" t="s">
        <v>24</v>
      </c>
      <c r="F200" s="1" t="s">
        <v>224</v>
      </c>
      <c r="H200" s="1">
        <v>4501749097</v>
      </c>
      <c r="I200" s="1" t="s">
        <v>24</v>
      </c>
      <c r="J200" s="1" t="s">
        <v>1118</v>
      </c>
      <c r="K200" s="1">
        <v>1</v>
      </c>
      <c r="L200" s="1" t="s">
        <v>1117</v>
      </c>
      <c r="M200" s="3">
        <v>49.04</v>
      </c>
      <c r="N200" s="3">
        <f t="shared" si="6"/>
        <v>49.04</v>
      </c>
      <c r="Q200" s="3"/>
      <c r="R200" s="3">
        <f>Tabla1[[#This Row],[COSTO TOTAL]]</f>
        <v>49.04</v>
      </c>
      <c r="V200" s="3"/>
      <c r="W200" s="1"/>
      <c r="X200" s="1"/>
      <c r="Y200" s="1"/>
      <c r="Z200" s="1"/>
      <c r="AA200" s="1"/>
      <c r="AB200" s="1"/>
      <c r="AC200" s="1" t="s">
        <v>112</v>
      </c>
      <c r="AD200" s="1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5"/>
      <c r="FN200" s="25"/>
      <c r="FO200" s="25"/>
      <c r="FP200" s="25"/>
      <c r="FQ200" s="25"/>
      <c r="FR200" s="25"/>
      <c r="FS200" s="25"/>
      <c r="FT200" s="25"/>
      <c r="FU200" s="25"/>
      <c r="FV200" s="25"/>
      <c r="FW200" s="25"/>
      <c r="FX200" s="25"/>
      <c r="FY200" s="25"/>
      <c r="FZ200" s="25"/>
      <c r="GA200" s="25"/>
      <c r="GB200" s="25"/>
      <c r="GC200" s="25"/>
      <c r="GD200" s="25"/>
      <c r="GE200" s="25"/>
      <c r="GF200" s="25"/>
      <c r="GG200" s="25"/>
      <c r="GH200" s="25"/>
      <c r="GI200" s="25"/>
      <c r="GJ200" s="25"/>
      <c r="GK200" s="25"/>
      <c r="GL200" s="25"/>
      <c r="GM200" s="25"/>
      <c r="GN200" s="25"/>
      <c r="GO200" s="25"/>
      <c r="GP200" s="25"/>
      <c r="GQ200" s="25"/>
      <c r="GR200" s="25"/>
      <c r="GS200" s="25"/>
      <c r="GT200" s="25"/>
      <c r="GU200" s="25"/>
      <c r="GV200" s="25"/>
      <c r="GW200" s="25"/>
      <c r="GX200" s="25"/>
      <c r="GY200" s="25"/>
      <c r="GZ200" s="25"/>
    </row>
    <row r="201" spans="1:208">
      <c r="B201" s="2">
        <v>43859</v>
      </c>
      <c r="C201" s="1" t="s">
        <v>22</v>
      </c>
      <c r="D201" s="1" t="s">
        <v>1057</v>
      </c>
      <c r="E201" s="1" t="s">
        <v>24</v>
      </c>
      <c r="F201" s="1" t="s">
        <v>70</v>
      </c>
      <c r="H201" s="1">
        <v>4501746704</v>
      </c>
      <c r="I201" s="1" t="s">
        <v>24</v>
      </c>
      <c r="J201" s="1" t="s">
        <v>1127</v>
      </c>
      <c r="K201" s="1">
        <v>0</v>
      </c>
      <c r="L201" s="1" t="s">
        <v>26</v>
      </c>
      <c r="M201" s="3">
        <v>2950</v>
      </c>
      <c r="N201" s="3">
        <f t="shared" si="6"/>
        <v>0</v>
      </c>
      <c r="Q201" s="3"/>
      <c r="R201" s="3">
        <f>Tabla1[[#This Row],[COSTO TOTAL]]</f>
        <v>0</v>
      </c>
      <c r="V201" s="3"/>
      <c r="W201" s="1"/>
      <c r="X201" s="1"/>
      <c r="Y201" s="1"/>
      <c r="Z201" s="1"/>
      <c r="AA201" s="1"/>
      <c r="AB201" s="1"/>
      <c r="AC201" s="1"/>
      <c r="AD201" s="1" t="s">
        <v>112</v>
      </c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5"/>
      <c r="FN201" s="25"/>
      <c r="FO201" s="25"/>
      <c r="FP201" s="25"/>
      <c r="FQ201" s="25"/>
      <c r="FR201" s="25"/>
      <c r="FS201" s="25"/>
      <c r="FT201" s="25"/>
      <c r="FU201" s="25"/>
      <c r="FV201" s="25"/>
      <c r="FW201" s="25"/>
      <c r="FX201" s="25"/>
      <c r="FY201" s="25"/>
      <c r="FZ201" s="25"/>
      <c r="GA201" s="25"/>
      <c r="GB201" s="25"/>
      <c r="GC201" s="25"/>
      <c r="GD201" s="25"/>
      <c r="GE201" s="25"/>
      <c r="GF201" s="25"/>
      <c r="GG201" s="25"/>
      <c r="GH201" s="25"/>
      <c r="GI201" s="25"/>
      <c r="GJ201" s="25"/>
      <c r="GK201" s="25"/>
      <c r="GL201" s="25"/>
      <c r="GM201" s="25"/>
      <c r="GN201" s="25"/>
      <c r="GO201" s="25"/>
      <c r="GP201" s="25"/>
      <c r="GQ201" s="25"/>
      <c r="GR201" s="25"/>
      <c r="GS201" s="25"/>
      <c r="GT201" s="25"/>
      <c r="GU201" s="25"/>
      <c r="GV201" s="25"/>
      <c r="GW201" s="25"/>
      <c r="GX201" s="25"/>
      <c r="GY201" s="25"/>
      <c r="GZ201" s="25"/>
    </row>
    <row r="202" spans="1:208">
      <c r="A202" s="9"/>
      <c r="B202" s="10"/>
      <c r="C202" s="9"/>
      <c r="D202" s="9"/>
      <c r="E202" s="9"/>
      <c r="F202" s="9"/>
      <c r="G202" s="9"/>
      <c r="H202" s="9"/>
      <c r="I202" s="9"/>
      <c r="J202" s="9" t="s">
        <v>18</v>
      </c>
      <c r="K202" s="9"/>
      <c r="L202" s="9"/>
      <c r="M202" s="11"/>
      <c r="N202" s="11">
        <f t="shared" si="5"/>
        <v>0</v>
      </c>
      <c r="O202" s="9"/>
      <c r="P202" s="9"/>
      <c r="Q202" s="9"/>
      <c r="R202" s="9"/>
      <c r="S202" s="9"/>
      <c r="T202" s="9"/>
      <c r="U202" s="9"/>
      <c r="V202" s="11"/>
      <c r="W202" s="9"/>
      <c r="X202" s="9"/>
      <c r="Y202" s="9"/>
      <c r="Z202" s="9"/>
      <c r="AA202" s="9"/>
      <c r="AB202" s="9"/>
      <c r="AC202" s="9"/>
      <c r="AD202" s="9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5"/>
      <c r="FN202" s="25"/>
      <c r="FO202" s="25"/>
      <c r="FP202" s="25"/>
      <c r="FQ202" s="25"/>
      <c r="FR202" s="25"/>
      <c r="FS202" s="25"/>
      <c r="FT202" s="25"/>
      <c r="FU202" s="25"/>
      <c r="FV202" s="25"/>
      <c r="FW202" s="25"/>
      <c r="FX202" s="25"/>
      <c r="FY202" s="25"/>
      <c r="FZ202" s="25"/>
      <c r="GA202" s="25"/>
      <c r="GB202" s="25"/>
      <c r="GC202" s="25"/>
      <c r="GD202" s="25"/>
      <c r="GE202" s="25"/>
      <c r="GF202" s="25"/>
      <c r="GG202" s="25"/>
      <c r="GH202" s="25"/>
      <c r="GI202" s="25"/>
      <c r="GJ202" s="25"/>
      <c r="GK202" s="25"/>
      <c r="GL202" s="25"/>
      <c r="GM202" s="25"/>
      <c r="GN202" s="25"/>
      <c r="GO202" s="25"/>
      <c r="GP202" s="25"/>
      <c r="GQ202" s="25"/>
      <c r="GR202" s="25"/>
      <c r="GS202" s="25"/>
      <c r="GT202" s="25"/>
      <c r="GU202" s="25"/>
      <c r="GV202" s="25"/>
      <c r="GW202" s="25"/>
      <c r="GX202" s="25"/>
      <c r="GY202" s="25"/>
      <c r="GZ202" s="25"/>
    </row>
    <row r="203" spans="1:208">
      <c r="A203" s="1" t="s">
        <v>386</v>
      </c>
      <c r="B203" s="2">
        <v>43570</v>
      </c>
      <c r="C203" s="1" t="s">
        <v>24</v>
      </c>
      <c r="D203" s="1" t="s">
        <v>18</v>
      </c>
      <c r="E203" s="1" t="s">
        <v>24</v>
      </c>
      <c r="F203" s="1" t="s">
        <v>24</v>
      </c>
      <c r="G203" s="1" t="s">
        <v>24</v>
      </c>
      <c r="H203" s="1">
        <v>4501528405</v>
      </c>
      <c r="I203" s="1" t="s">
        <v>24</v>
      </c>
      <c r="J203" s="1" t="s">
        <v>387</v>
      </c>
      <c r="K203" s="1">
        <v>1</v>
      </c>
      <c r="L203" s="1" t="s">
        <v>26</v>
      </c>
      <c r="M203" s="3">
        <v>2789.6</v>
      </c>
      <c r="N203" s="3">
        <f t="shared" si="5"/>
        <v>2789.6</v>
      </c>
      <c r="S203" s="3">
        <f>Tabla1[[#This Row],[COSTO TOTAL]]</f>
        <v>2789.6</v>
      </c>
      <c r="V203" s="3"/>
      <c r="W203" s="1"/>
      <c r="X203" s="1"/>
      <c r="Y203" s="1"/>
      <c r="Z203" s="3"/>
      <c r="AA203" s="1"/>
      <c r="AB203" s="1"/>
      <c r="AC203" s="1"/>
      <c r="AD203" s="1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5"/>
      <c r="FN203" s="25"/>
      <c r="FO203" s="25"/>
      <c r="FP203" s="25"/>
      <c r="FQ203" s="25"/>
      <c r="FR203" s="25"/>
      <c r="FS203" s="25"/>
      <c r="FT203" s="25"/>
      <c r="FU203" s="25"/>
      <c r="FV203" s="25"/>
      <c r="FW203" s="25"/>
      <c r="FX203" s="25"/>
      <c r="FY203" s="25"/>
      <c r="FZ203" s="25"/>
      <c r="GA203" s="25"/>
      <c r="GB203" s="25"/>
      <c r="GC203" s="25"/>
      <c r="GD203" s="25"/>
      <c r="GE203" s="25"/>
      <c r="GF203" s="25"/>
      <c r="GG203" s="25"/>
      <c r="GH203" s="25"/>
      <c r="GI203" s="25"/>
      <c r="GJ203" s="25"/>
      <c r="GK203" s="25"/>
      <c r="GL203" s="25"/>
      <c r="GM203" s="25"/>
      <c r="GN203" s="25"/>
      <c r="GO203" s="25"/>
      <c r="GP203" s="25"/>
      <c r="GQ203" s="25"/>
      <c r="GR203" s="25"/>
      <c r="GS203" s="25"/>
      <c r="GT203" s="25"/>
      <c r="GU203" s="25"/>
      <c r="GV203" s="25"/>
      <c r="GW203" s="25"/>
      <c r="GX203" s="25"/>
      <c r="GY203" s="25"/>
      <c r="GZ203" s="25"/>
    </row>
    <row r="204" spans="1:208">
      <c r="A204" s="1" t="s">
        <v>386</v>
      </c>
      <c r="B204" s="2">
        <v>43570</v>
      </c>
      <c r="C204" s="1" t="s">
        <v>24</v>
      </c>
      <c r="D204" s="1" t="s">
        <v>18</v>
      </c>
      <c r="E204" s="1" t="s">
        <v>24</v>
      </c>
      <c r="F204" s="1" t="s">
        <v>24</v>
      </c>
      <c r="G204" s="1" t="s">
        <v>24</v>
      </c>
      <c r="H204" s="1">
        <v>4501635845</v>
      </c>
      <c r="J204" s="1" t="s">
        <v>388</v>
      </c>
      <c r="K204" s="1">
        <v>0</v>
      </c>
      <c r="L204" s="1" t="s">
        <v>26</v>
      </c>
      <c r="N204" s="3">
        <f t="shared" si="5"/>
        <v>0</v>
      </c>
      <c r="O204" s="1" t="s">
        <v>389</v>
      </c>
      <c r="S204" s="3">
        <f>Tabla1[[#This Row],[COSTO TOTAL]]</f>
        <v>0</v>
      </c>
      <c r="V204" s="3"/>
      <c r="W204" s="1"/>
      <c r="X204" s="1"/>
      <c r="Y204" s="1"/>
      <c r="Z204" s="3"/>
      <c r="AA204" s="1"/>
      <c r="AB204" s="1"/>
      <c r="AC204" s="1"/>
      <c r="AD204" s="1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5"/>
      <c r="FN204" s="25"/>
      <c r="FO204" s="25"/>
      <c r="FP204" s="25"/>
      <c r="FQ204" s="25"/>
      <c r="FR204" s="25"/>
      <c r="FS204" s="25"/>
      <c r="FT204" s="25"/>
      <c r="FU204" s="25"/>
      <c r="FV204" s="25"/>
      <c r="FW204" s="25"/>
      <c r="FX204" s="25"/>
      <c r="FY204" s="25"/>
      <c r="FZ204" s="25"/>
      <c r="GA204" s="25"/>
      <c r="GB204" s="25"/>
      <c r="GC204" s="25"/>
      <c r="GD204" s="25"/>
      <c r="GE204" s="25"/>
      <c r="GF204" s="25"/>
      <c r="GG204" s="25"/>
      <c r="GH204" s="25"/>
      <c r="GI204" s="25"/>
      <c r="GJ204" s="25"/>
      <c r="GK204" s="25"/>
      <c r="GL204" s="25"/>
      <c r="GM204" s="25"/>
      <c r="GN204" s="25"/>
      <c r="GO204" s="25"/>
      <c r="GP204" s="25"/>
      <c r="GQ204" s="25"/>
      <c r="GR204" s="25"/>
      <c r="GS204" s="25"/>
      <c r="GT204" s="25"/>
      <c r="GU204" s="25"/>
      <c r="GV204" s="25"/>
      <c r="GW204" s="25"/>
      <c r="GX204" s="25"/>
      <c r="GY204" s="25"/>
      <c r="GZ204" s="25"/>
    </row>
    <row r="205" spans="1:208" s="8" customFormat="1">
      <c r="A205" s="1" t="s">
        <v>386</v>
      </c>
      <c r="B205" s="2">
        <v>43570</v>
      </c>
      <c r="C205" s="1" t="s">
        <v>24</v>
      </c>
      <c r="D205" s="1" t="s">
        <v>18</v>
      </c>
      <c r="E205" s="1" t="s">
        <v>24</v>
      </c>
      <c r="F205" s="1" t="s">
        <v>24</v>
      </c>
      <c r="G205" s="1" t="s">
        <v>24</v>
      </c>
      <c r="H205" s="1">
        <v>4501635845</v>
      </c>
      <c r="I205" s="1"/>
      <c r="J205" s="1" t="s">
        <v>390</v>
      </c>
      <c r="K205" s="1">
        <v>0</v>
      </c>
      <c r="L205" s="1" t="s">
        <v>26</v>
      </c>
      <c r="M205" s="3"/>
      <c r="N205" s="3">
        <f t="shared" si="5"/>
        <v>0</v>
      </c>
      <c r="O205" s="1" t="s">
        <v>389</v>
      </c>
      <c r="P205" s="1"/>
      <c r="Q205" s="1"/>
      <c r="R205" s="1"/>
      <c r="S205" s="3">
        <f>Tabla1[[#This Row],[COSTO TOTAL]]</f>
        <v>0</v>
      </c>
      <c r="T205" s="1"/>
      <c r="U205" s="1"/>
      <c r="V205" s="3"/>
      <c r="W205" s="1"/>
      <c r="X205" s="1"/>
      <c r="Y205" s="1"/>
      <c r="Z205" s="3"/>
      <c r="AA205" s="1"/>
      <c r="AB205" s="1"/>
      <c r="AC205" s="1"/>
      <c r="AD205" s="1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5"/>
      <c r="FN205" s="25"/>
      <c r="FO205" s="25"/>
      <c r="FP205" s="25"/>
      <c r="FQ205" s="25"/>
      <c r="FR205" s="25"/>
      <c r="FS205" s="25"/>
      <c r="FT205" s="25"/>
      <c r="FU205" s="25"/>
      <c r="FV205" s="25"/>
      <c r="FW205" s="25"/>
      <c r="FX205" s="25"/>
      <c r="FY205" s="25"/>
      <c r="FZ205" s="25"/>
      <c r="GA205" s="25"/>
      <c r="GB205" s="25"/>
      <c r="GC205" s="25"/>
      <c r="GD205" s="25"/>
      <c r="GE205" s="25"/>
      <c r="GF205" s="25"/>
      <c r="GG205" s="25"/>
      <c r="GH205" s="25"/>
      <c r="GI205" s="25"/>
      <c r="GJ205" s="25"/>
      <c r="GK205" s="25"/>
      <c r="GL205" s="25"/>
      <c r="GM205" s="25"/>
      <c r="GN205" s="25"/>
      <c r="GO205" s="25"/>
      <c r="GP205" s="25"/>
      <c r="GQ205" s="25"/>
      <c r="GR205" s="25"/>
      <c r="GS205" s="25"/>
      <c r="GT205" s="25"/>
      <c r="GU205" s="25"/>
      <c r="GV205" s="25"/>
      <c r="GW205" s="25"/>
      <c r="GX205" s="25"/>
      <c r="GY205" s="25"/>
      <c r="GZ205" s="25"/>
    </row>
    <row r="206" spans="1:208">
      <c r="A206" s="1" t="s">
        <v>386</v>
      </c>
      <c r="B206" s="2">
        <v>43570</v>
      </c>
      <c r="C206" s="1" t="s">
        <v>24</v>
      </c>
      <c r="D206" s="1" t="s">
        <v>18</v>
      </c>
      <c r="E206" s="1" t="s">
        <v>24</v>
      </c>
      <c r="F206" s="1" t="s">
        <v>24</v>
      </c>
      <c r="G206" s="1" t="s">
        <v>24</v>
      </c>
      <c r="H206" s="1">
        <v>4501528405</v>
      </c>
      <c r="I206" s="1" t="s">
        <v>24</v>
      </c>
      <c r="J206" s="1" t="s">
        <v>391</v>
      </c>
      <c r="K206" s="1">
        <v>1</v>
      </c>
      <c r="L206" s="1" t="s">
        <v>26</v>
      </c>
      <c r="M206" s="3">
        <v>4589.6000000000004</v>
      </c>
      <c r="N206" s="3">
        <f t="shared" si="5"/>
        <v>4589.6000000000004</v>
      </c>
      <c r="S206" s="3">
        <f>Tabla1[[#This Row],[COSTO TOTAL]]</f>
        <v>4589.6000000000004</v>
      </c>
      <c r="V206" s="3"/>
      <c r="W206" s="1"/>
      <c r="X206" s="1"/>
      <c r="Y206" s="1"/>
      <c r="Z206" s="3"/>
      <c r="AA206" s="1"/>
      <c r="AB206" s="1"/>
      <c r="AC206" s="1"/>
      <c r="AD206" s="1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5"/>
      <c r="FN206" s="25"/>
      <c r="FO206" s="25"/>
      <c r="FP206" s="25"/>
      <c r="FQ206" s="25"/>
      <c r="FR206" s="25"/>
      <c r="FS206" s="25"/>
      <c r="FT206" s="25"/>
      <c r="FU206" s="25"/>
      <c r="FV206" s="25"/>
      <c r="FW206" s="25"/>
      <c r="FX206" s="25"/>
      <c r="FY206" s="25"/>
      <c r="FZ206" s="25"/>
      <c r="GA206" s="25"/>
      <c r="GB206" s="25"/>
      <c r="GC206" s="25"/>
      <c r="GD206" s="25"/>
      <c r="GE206" s="25"/>
      <c r="GF206" s="25"/>
      <c r="GG206" s="25"/>
      <c r="GH206" s="25"/>
      <c r="GI206" s="25"/>
      <c r="GJ206" s="25"/>
      <c r="GK206" s="25"/>
      <c r="GL206" s="25"/>
      <c r="GM206" s="25"/>
      <c r="GN206" s="25"/>
      <c r="GO206" s="25"/>
      <c r="GP206" s="25"/>
      <c r="GQ206" s="25"/>
      <c r="GR206" s="25"/>
      <c r="GS206" s="25"/>
      <c r="GT206" s="25"/>
      <c r="GU206" s="25"/>
      <c r="GV206" s="25"/>
      <c r="GW206" s="25"/>
      <c r="GX206" s="25"/>
      <c r="GY206" s="25"/>
      <c r="GZ206" s="25"/>
    </row>
    <row r="207" spans="1:208">
      <c r="A207" s="1" t="s">
        <v>392</v>
      </c>
      <c r="B207" s="2">
        <v>43493</v>
      </c>
      <c r="C207" s="1">
        <v>7685164</v>
      </c>
      <c r="D207" s="1" t="s">
        <v>18</v>
      </c>
      <c r="E207" s="1" t="s">
        <v>393</v>
      </c>
      <c r="F207" s="1" t="s">
        <v>76</v>
      </c>
      <c r="G207" s="1" t="s">
        <v>393</v>
      </c>
      <c r="H207" s="1">
        <v>4501635845</v>
      </c>
      <c r="I207" s="1" t="s">
        <v>24</v>
      </c>
      <c r="J207" s="1" t="s">
        <v>394</v>
      </c>
      <c r="K207" s="1">
        <v>2</v>
      </c>
      <c r="L207" s="1" t="s">
        <v>26</v>
      </c>
      <c r="M207" s="3">
        <v>472.92</v>
      </c>
      <c r="N207" s="3">
        <f t="shared" si="5"/>
        <v>945.84</v>
      </c>
      <c r="S207" s="3">
        <f>Tabla1[[#This Row],[COSTO TOTAL]]</f>
        <v>945.84</v>
      </c>
      <c r="V207" s="3"/>
      <c r="W207" s="1"/>
      <c r="X207" s="1"/>
      <c r="Y207" s="1"/>
      <c r="Z207" s="3"/>
      <c r="AA207" s="1"/>
      <c r="AB207" s="1"/>
      <c r="AC207" s="1"/>
      <c r="AD207" s="1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5"/>
      <c r="FN207" s="25"/>
      <c r="FO207" s="25"/>
      <c r="FP207" s="25"/>
      <c r="FQ207" s="25"/>
      <c r="FR207" s="25"/>
      <c r="FS207" s="25"/>
      <c r="FT207" s="25"/>
      <c r="FU207" s="25"/>
      <c r="FV207" s="25"/>
      <c r="FW207" s="25"/>
      <c r="FX207" s="25"/>
      <c r="FY207" s="25"/>
      <c r="FZ207" s="25"/>
      <c r="GA207" s="25"/>
      <c r="GB207" s="25"/>
      <c r="GC207" s="25"/>
      <c r="GD207" s="25"/>
      <c r="GE207" s="25"/>
      <c r="GF207" s="25"/>
      <c r="GG207" s="25"/>
      <c r="GH207" s="25"/>
      <c r="GI207" s="25"/>
      <c r="GJ207" s="25"/>
      <c r="GK207" s="25"/>
      <c r="GL207" s="25"/>
      <c r="GM207" s="25"/>
      <c r="GN207" s="25"/>
      <c r="GO207" s="25"/>
      <c r="GP207" s="25"/>
      <c r="GQ207" s="25"/>
      <c r="GR207" s="25"/>
      <c r="GS207" s="25"/>
      <c r="GT207" s="25"/>
      <c r="GU207" s="25"/>
      <c r="GV207" s="25"/>
      <c r="GW207" s="25"/>
      <c r="GX207" s="25"/>
      <c r="GY207" s="25"/>
      <c r="GZ207" s="25"/>
    </row>
    <row r="208" spans="1:208">
      <c r="A208" s="1" t="s">
        <v>392</v>
      </c>
      <c r="B208" s="2">
        <v>43493</v>
      </c>
      <c r="C208" s="1">
        <v>7685164</v>
      </c>
      <c r="D208" s="1" t="s">
        <v>18</v>
      </c>
      <c r="E208" s="1" t="s">
        <v>393</v>
      </c>
      <c r="F208" s="1" t="s">
        <v>76</v>
      </c>
      <c r="G208" s="1" t="s">
        <v>393</v>
      </c>
      <c r="H208" s="1">
        <v>4501635845</v>
      </c>
      <c r="I208" s="1" t="s">
        <v>24</v>
      </c>
      <c r="J208" s="1" t="s">
        <v>395</v>
      </c>
      <c r="K208" s="1">
        <v>2</v>
      </c>
      <c r="L208" s="1" t="s">
        <v>26</v>
      </c>
      <c r="M208" s="3">
        <v>424.53</v>
      </c>
      <c r="N208" s="3">
        <f t="shared" si="5"/>
        <v>849.06</v>
      </c>
      <c r="S208" s="3">
        <f>Tabla1[[#This Row],[COSTO TOTAL]]</f>
        <v>849.06</v>
      </c>
      <c r="V208" s="3"/>
      <c r="W208" s="1"/>
      <c r="X208" s="1"/>
      <c r="Y208" s="1"/>
      <c r="Z208" s="3"/>
      <c r="AA208" s="1"/>
      <c r="AB208" s="1"/>
      <c r="AC208" s="1"/>
      <c r="AD208" s="1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5"/>
      <c r="FN208" s="25"/>
      <c r="FO208" s="25"/>
      <c r="FP208" s="25"/>
      <c r="FQ208" s="25"/>
      <c r="FR208" s="25"/>
      <c r="FS208" s="25"/>
      <c r="FT208" s="25"/>
      <c r="FU208" s="25"/>
      <c r="FV208" s="25"/>
      <c r="FW208" s="25"/>
      <c r="FX208" s="25"/>
      <c r="FY208" s="25"/>
      <c r="FZ208" s="25"/>
      <c r="GA208" s="25"/>
      <c r="GB208" s="25"/>
      <c r="GC208" s="25"/>
      <c r="GD208" s="25"/>
      <c r="GE208" s="25"/>
      <c r="GF208" s="25"/>
      <c r="GG208" s="25"/>
      <c r="GH208" s="25"/>
      <c r="GI208" s="25"/>
      <c r="GJ208" s="25"/>
      <c r="GK208" s="25"/>
      <c r="GL208" s="25"/>
      <c r="GM208" s="25"/>
      <c r="GN208" s="25"/>
      <c r="GO208" s="25"/>
      <c r="GP208" s="25"/>
      <c r="GQ208" s="25"/>
      <c r="GR208" s="25"/>
      <c r="GS208" s="25"/>
      <c r="GT208" s="25"/>
      <c r="GU208" s="25"/>
      <c r="GV208" s="25"/>
      <c r="GW208" s="25"/>
      <c r="GX208" s="25"/>
      <c r="GY208" s="25"/>
      <c r="GZ208" s="25"/>
    </row>
    <row r="209" spans="1:208">
      <c r="A209" s="1" t="s">
        <v>392</v>
      </c>
      <c r="B209" s="2">
        <v>43493</v>
      </c>
      <c r="C209" s="1">
        <v>7685164</v>
      </c>
      <c r="D209" s="1" t="s">
        <v>18</v>
      </c>
      <c r="E209" s="1" t="s">
        <v>393</v>
      </c>
      <c r="F209" s="1" t="s">
        <v>76</v>
      </c>
      <c r="G209" s="1" t="s">
        <v>393</v>
      </c>
      <c r="H209" s="1">
        <v>4501635845</v>
      </c>
      <c r="I209" s="1" t="s">
        <v>24</v>
      </c>
      <c r="J209" s="1" t="s">
        <v>396</v>
      </c>
      <c r="K209" s="1">
        <v>3</v>
      </c>
      <c r="L209" s="1" t="s">
        <v>26</v>
      </c>
      <c r="M209" s="3">
        <v>320</v>
      </c>
      <c r="N209" s="3">
        <f t="shared" si="5"/>
        <v>960</v>
      </c>
      <c r="O209" s="1" t="s">
        <v>397</v>
      </c>
      <c r="S209" s="3">
        <f>Tabla1[[#This Row],[COSTO TOTAL]]</f>
        <v>960</v>
      </c>
      <c r="V209" s="3"/>
      <c r="W209" s="1"/>
      <c r="X209" s="1"/>
      <c r="Y209" s="1"/>
      <c r="Z209" s="3"/>
      <c r="AA209" s="1"/>
      <c r="AB209" s="1"/>
      <c r="AC209" s="1"/>
      <c r="AD209" s="1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5"/>
      <c r="FN209" s="25"/>
      <c r="FO209" s="25"/>
      <c r="FP209" s="25"/>
      <c r="FQ209" s="25"/>
      <c r="FR209" s="25"/>
      <c r="FS209" s="25"/>
      <c r="FT209" s="25"/>
      <c r="FU209" s="25"/>
      <c r="FV209" s="25"/>
      <c r="FW209" s="25"/>
      <c r="FX209" s="25"/>
      <c r="FY209" s="25"/>
      <c r="FZ209" s="25"/>
      <c r="GA209" s="25"/>
      <c r="GB209" s="25"/>
      <c r="GC209" s="25"/>
      <c r="GD209" s="25"/>
      <c r="GE209" s="25"/>
      <c r="GF209" s="25"/>
      <c r="GG209" s="25"/>
      <c r="GH209" s="25"/>
      <c r="GI209" s="25"/>
      <c r="GJ209" s="25"/>
      <c r="GK209" s="25"/>
      <c r="GL209" s="25"/>
      <c r="GM209" s="25"/>
      <c r="GN209" s="25"/>
      <c r="GO209" s="25"/>
      <c r="GP209" s="25"/>
      <c r="GQ209" s="25"/>
      <c r="GR209" s="25"/>
      <c r="GS209" s="25"/>
      <c r="GT209" s="25"/>
      <c r="GU209" s="25"/>
      <c r="GV209" s="25"/>
      <c r="GW209" s="25"/>
      <c r="GX209" s="25"/>
      <c r="GY209" s="25"/>
      <c r="GZ209" s="25"/>
    </row>
    <row r="210" spans="1:208">
      <c r="A210" s="1" t="s">
        <v>392</v>
      </c>
      <c r="B210" s="2">
        <v>43493</v>
      </c>
      <c r="C210" s="1">
        <v>7685164</v>
      </c>
      <c r="D210" s="1" t="s">
        <v>18</v>
      </c>
      <c r="E210" s="1" t="s">
        <v>393</v>
      </c>
      <c r="F210" s="1" t="s">
        <v>76</v>
      </c>
      <c r="G210" s="1" t="s">
        <v>393</v>
      </c>
      <c r="H210" s="1">
        <v>4501635845</v>
      </c>
      <c r="I210" s="1" t="s">
        <v>24</v>
      </c>
      <c r="J210" s="1" t="s">
        <v>398</v>
      </c>
      <c r="K210" s="1">
        <v>8</v>
      </c>
      <c r="L210" s="1" t="s">
        <v>26</v>
      </c>
      <c r="M210" s="3">
        <v>65.33</v>
      </c>
      <c r="N210" s="3">
        <f t="shared" si="5"/>
        <v>522.64</v>
      </c>
      <c r="S210" s="3">
        <f>Tabla1[[#This Row],[COSTO TOTAL]]</f>
        <v>522.64</v>
      </c>
      <c r="V210" s="3"/>
      <c r="W210" s="1"/>
      <c r="X210" s="1"/>
      <c r="Y210" s="1"/>
      <c r="Z210" s="3"/>
      <c r="AA210" s="1"/>
      <c r="AB210" s="1"/>
      <c r="AC210" s="1"/>
      <c r="AD210" s="1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5"/>
      <c r="FN210" s="25"/>
      <c r="FO210" s="25"/>
      <c r="FP210" s="25"/>
      <c r="FQ210" s="25"/>
      <c r="FR210" s="25"/>
      <c r="FS210" s="25"/>
      <c r="FT210" s="25"/>
      <c r="FU210" s="25"/>
      <c r="FV210" s="25"/>
      <c r="FW210" s="25"/>
      <c r="FX210" s="25"/>
      <c r="FY210" s="25"/>
      <c r="FZ210" s="25"/>
      <c r="GA210" s="25"/>
      <c r="GB210" s="25"/>
      <c r="GC210" s="25"/>
      <c r="GD210" s="25"/>
      <c r="GE210" s="25"/>
      <c r="GF210" s="25"/>
      <c r="GG210" s="25"/>
      <c r="GH210" s="25"/>
      <c r="GI210" s="25"/>
      <c r="GJ210" s="25"/>
      <c r="GK210" s="25"/>
      <c r="GL210" s="25"/>
      <c r="GM210" s="25"/>
      <c r="GN210" s="25"/>
      <c r="GO210" s="25"/>
      <c r="GP210" s="25"/>
      <c r="GQ210" s="25"/>
      <c r="GR210" s="25"/>
      <c r="GS210" s="25"/>
      <c r="GT210" s="25"/>
      <c r="GU210" s="25"/>
      <c r="GV210" s="25"/>
      <c r="GW210" s="25"/>
      <c r="GX210" s="25"/>
      <c r="GY210" s="25"/>
      <c r="GZ210" s="25"/>
    </row>
    <row r="211" spans="1:208">
      <c r="A211" s="1" t="s">
        <v>392</v>
      </c>
      <c r="B211" s="2">
        <v>43493</v>
      </c>
      <c r="C211" s="1">
        <v>7685506</v>
      </c>
      <c r="D211" s="1" t="s">
        <v>18</v>
      </c>
      <c r="E211" s="1" t="s">
        <v>399</v>
      </c>
      <c r="F211" s="1" t="s">
        <v>76</v>
      </c>
      <c r="G211" s="1" t="s">
        <v>399</v>
      </c>
      <c r="H211" s="1">
        <v>4501637321</v>
      </c>
      <c r="I211" s="1" t="s">
        <v>24</v>
      </c>
      <c r="J211" s="1" t="s">
        <v>400</v>
      </c>
      <c r="K211" s="1">
        <v>22</v>
      </c>
      <c r="L211" s="1" t="s">
        <v>26</v>
      </c>
      <c r="M211" s="3">
        <v>25.86</v>
      </c>
      <c r="N211" s="3">
        <f t="shared" si="5"/>
        <v>568.91999999999996</v>
      </c>
      <c r="O211" s="1" t="s">
        <v>401</v>
      </c>
      <c r="S211" s="3">
        <f>Tabla1[[#This Row],[COSTO TOTAL]]</f>
        <v>568.91999999999996</v>
      </c>
      <c r="V211" s="3"/>
      <c r="W211" s="1"/>
      <c r="X211" s="1"/>
      <c r="Y211" s="1"/>
      <c r="Z211" s="3"/>
      <c r="AA211" s="1"/>
      <c r="AB211" s="1"/>
      <c r="AC211" s="1"/>
      <c r="AD211" s="1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5"/>
      <c r="FN211" s="25"/>
      <c r="FO211" s="25"/>
      <c r="FP211" s="25"/>
      <c r="FQ211" s="25"/>
      <c r="FR211" s="25"/>
      <c r="FS211" s="25"/>
      <c r="FT211" s="25"/>
      <c r="FU211" s="25"/>
      <c r="FV211" s="25"/>
      <c r="FW211" s="25"/>
      <c r="FX211" s="25"/>
      <c r="FY211" s="25"/>
      <c r="FZ211" s="25"/>
      <c r="GA211" s="25"/>
      <c r="GB211" s="25"/>
      <c r="GC211" s="25"/>
      <c r="GD211" s="25"/>
      <c r="GE211" s="25"/>
      <c r="GF211" s="25"/>
      <c r="GG211" s="25"/>
      <c r="GH211" s="25"/>
      <c r="GI211" s="25"/>
      <c r="GJ211" s="25"/>
      <c r="GK211" s="25"/>
      <c r="GL211" s="25"/>
      <c r="GM211" s="25"/>
      <c r="GN211" s="25"/>
      <c r="GO211" s="25"/>
      <c r="GP211" s="25"/>
      <c r="GQ211" s="25"/>
      <c r="GR211" s="25"/>
      <c r="GS211" s="25"/>
      <c r="GT211" s="25"/>
      <c r="GU211" s="25"/>
      <c r="GV211" s="25"/>
      <c r="GW211" s="25"/>
      <c r="GX211" s="25"/>
      <c r="GY211" s="25"/>
      <c r="GZ211" s="25"/>
    </row>
    <row r="212" spans="1:208">
      <c r="A212" s="1" t="s">
        <v>392</v>
      </c>
      <c r="B212" s="2">
        <v>43493</v>
      </c>
      <c r="C212" s="1">
        <v>7685506</v>
      </c>
      <c r="D212" s="1" t="s">
        <v>18</v>
      </c>
      <c r="E212" s="1" t="s">
        <v>399</v>
      </c>
      <c r="F212" s="1" t="s">
        <v>76</v>
      </c>
      <c r="G212" s="1" t="s">
        <v>399</v>
      </c>
      <c r="H212" s="1">
        <v>4501637321</v>
      </c>
      <c r="I212" s="1" t="s">
        <v>24</v>
      </c>
      <c r="J212" s="1" t="s">
        <v>402</v>
      </c>
      <c r="K212" s="1">
        <v>2</v>
      </c>
      <c r="L212" s="1" t="s">
        <v>26</v>
      </c>
      <c r="M212" s="3">
        <v>31.46</v>
      </c>
      <c r="N212" s="3">
        <f t="shared" si="5"/>
        <v>62.92</v>
      </c>
      <c r="S212" s="3">
        <f>Tabla1[[#This Row],[COSTO TOTAL]]</f>
        <v>62.92</v>
      </c>
      <c r="V212" s="3"/>
      <c r="W212" s="1"/>
      <c r="X212" s="1"/>
      <c r="Y212" s="1"/>
      <c r="Z212" s="3"/>
      <c r="AA212" s="1"/>
      <c r="AB212" s="1"/>
      <c r="AC212" s="1"/>
      <c r="AD212" s="1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5"/>
      <c r="FN212" s="25"/>
      <c r="FO212" s="25"/>
      <c r="FP212" s="25"/>
      <c r="FQ212" s="25"/>
      <c r="FR212" s="25"/>
      <c r="FS212" s="25"/>
      <c r="FT212" s="25"/>
      <c r="FU212" s="25"/>
      <c r="FV212" s="25"/>
      <c r="FW212" s="25"/>
      <c r="FX212" s="25"/>
      <c r="FY212" s="25"/>
      <c r="FZ212" s="25"/>
      <c r="GA212" s="25"/>
      <c r="GB212" s="25"/>
      <c r="GC212" s="25"/>
      <c r="GD212" s="25"/>
      <c r="GE212" s="25"/>
      <c r="GF212" s="25"/>
      <c r="GG212" s="25"/>
      <c r="GH212" s="25"/>
      <c r="GI212" s="25"/>
      <c r="GJ212" s="25"/>
      <c r="GK212" s="25"/>
      <c r="GL212" s="25"/>
      <c r="GM212" s="25"/>
      <c r="GN212" s="25"/>
      <c r="GO212" s="25"/>
      <c r="GP212" s="25"/>
      <c r="GQ212" s="25"/>
      <c r="GR212" s="25"/>
      <c r="GS212" s="25"/>
      <c r="GT212" s="25"/>
      <c r="GU212" s="25"/>
      <c r="GV212" s="25"/>
      <c r="GW212" s="25"/>
      <c r="GX212" s="25"/>
      <c r="GY212" s="25"/>
      <c r="GZ212" s="25"/>
    </row>
    <row r="213" spans="1:208">
      <c r="A213" s="1" t="s">
        <v>392</v>
      </c>
      <c r="B213" s="2">
        <v>43493</v>
      </c>
      <c r="C213" s="1">
        <v>7685506</v>
      </c>
      <c r="D213" s="1" t="s">
        <v>18</v>
      </c>
      <c r="E213" s="1" t="s">
        <v>399</v>
      </c>
      <c r="F213" s="1" t="s">
        <v>76</v>
      </c>
      <c r="G213" s="1" t="s">
        <v>399</v>
      </c>
      <c r="H213" s="1">
        <v>4501637321</v>
      </c>
      <c r="I213" s="1" t="s">
        <v>24</v>
      </c>
      <c r="J213" s="1" t="s">
        <v>403</v>
      </c>
      <c r="K213" s="1">
        <v>4</v>
      </c>
      <c r="L213" s="1" t="s">
        <v>26</v>
      </c>
      <c r="M213" s="3">
        <v>41.33</v>
      </c>
      <c r="N213" s="3">
        <f t="shared" si="5"/>
        <v>165.32</v>
      </c>
      <c r="S213" s="3">
        <f>Tabla1[[#This Row],[COSTO TOTAL]]</f>
        <v>165.32</v>
      </c>
      <c r="V213" s="3"/>
      <c r="W213" s="1"/>
      <c r="X213" s="1"/>
      <c r="Y213" s="1"/>
      <c r="Z213" s="3"/>
      <c r="AA213" s="1"/>
      <c r="AB213" s="1"/>
      <c r="AC213" s="1"/>
      <c r="AD213" s="1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5"/>
      <c r="FN213" s="25"/>
      <c r="FO213" s="25"/>
      <c r="FP213" s="25"/>
      <c r="FQ213" s="25"/>
      <c r="FR213" s="25"/>
      <c r="FS213" s="25"/>
      <c r="FT213" s="25"/>
      <c r="FU213" s="25"/>
      <c r="FV213" s="25"/>
      <c r="FW213" s="25"/>
      <c r="FX213" s="25"/>
      <c r="FY213" s="25"/>
      <c r="FZ213" s="25"/>
      <c r="GA213" s="25"/>
      <c r="GB213" s="25"/>
      <c r="GC213" s="25"/>
      <c r="GD213" s="25"/>
      <c r="GE213" s="25"/>
      <c r="GF213" s="25"/>
      <c r="GG213" s="25"/>
      <c r="GH213" s="25"/>
      <c r="GI213" s="25"/>
      <c r="GJ213" s="25"/>
      <c r="GK213" s="25"/>
      <c r="GL213" s="25"/>
      <c r="GM213" s="25"/>
      <c r="GN213" s="25"/>
      <c r="GO213" s="25"/>
      <c r="GP213" s="25"/>
      <c r="GQ213" s="25"/>
      <c r="GR213" s="25"/>
      <c r="GS213" s="25"/>
      <c r="GT213" s="25"/>
      <c r="GU213" s="25"/>
      <c r="GV213" s="25"/>
      <c r="GW213" s="25"/>
      <c r="GX213" s="25"/>
      <c r="GY213" s="25"/>
      <c r="GZ213" s="25"/>
    </row>
    <row r="214" spans="1:208">
      <c r="A214" s="1" t="s">
        <v>392</v>
      </c>
      <c r="B214" s="2">
        <v>43493</v>
      </c>
      <c r="C214" s="1">
        <v>7685506</v>
      </c>
      <c r="D214" s="1" t="s">
        <v>18</v>
      </c>
      <c r="E214" s="1" t="s">
        <v>399</v>
      </c>
      <c r="F214" s="1" t="s">
        <v>76</v>
      </c>
      <c r="G214" s="1" t="s">
        <v>399</v>
      </c>
      <c r="H214" s="1">
        <v>4501637321</v>
      </c>
      <c r="I214" s="1" t="s">
        <v>24</v>
      </c>
      <c r="J214" s="1" t="s">
        <v>404</v>
      </c>
      <c r="K214" s="1">
        <v>22</v>
      </c>
      <c r="L214" s="1" t="s">
        <v>26</v>
      </c>
      <c r="M214" s="3">
        <v>69.33</v>
      </c>
      <c r="N214" s="3">
        <f t="shared" si="5"/>
        <v>1525.26</v>
      </c>
      <c r="O214" s="1" t="s">
        <v>405</v>
      </c>
      <c r="S214" s="3">
        <f>Tabla1[[#This Row],[COSTO TOTAL]]</f>
        <v>1525.26</v>
      </c>
      <c r="V214" s="3"/>
      <c r="W214" s="1"/>
      <c r="X214" s="1"/>
      <c r="Y214" s="1"/>
      <c r="Z214" s="3"/>
      <c r="AA214" s="1"/>
      <c r="AB214" s="1"/>
      <c r="AC214" s="1"/>
      <c r="AD214" s="1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5"/>
      <c r="FN214" s="25"/>
      <c r="FO214" s="25"/>
      <c r="FP214" s="25"/>
      <c r="FQ214" s="25"/>
      <c r="FR214" s="25"/>
      <c r="FS214" s="25"/>
      <c r="FT214" s="25"/>
      <c r="FU214" s="25"/>
      <c r="FV214" s="25"/>
      <c r="FW214" s="25"/>
      <c r="FX214" s="25"/>
      <c r="FY214" s="25"/>
      <c r="FZ214" s="25"/>
      <c r="GA214" s="25"/>
      <c r="GB214" s="25"/>
      <c r="GC214" s="25"/>
      <c r="GD214" s="25"/>
      <c r="GE214" s="25"/>
      <c r="GF214" s="25"/>
      <c r="GG214" s="25"/>
      <c r="GH214" s="25"/>
      <c r="GI214" s="25"/>
      <c r="GJ214" s="25"/>
      <c r="GK214" s="25"/>
      <c r="GL214" s="25"/>
      <c r="GM214" s="25"/>
      <c r="GN214" s="25"/>
      <c r="GO214" s="25"/>
      <c r="GP214" s="25"/>
      <c r="GQ214" s="25"/>
      <c r="GR214" s="25"/>
      <c r="GS214" s="25"/>
      <c r="GT214" s="25"/>
      <c r="GU214" s="25"/>
      <c r="GV214" s="25"/>
      <c r="GW214" s="25"/>
      <c r="GX214" s="25"/>
      <c r="GY214" s="25"/>
      <c r="GZ214" s="25"/>
    </row>
    <row r="215" spans="1:208">
      <c r="A215" s="1" t="s">
        <v>392</v>
      </c>
      <c r="B215" s="2">
        <v>43493</v>
      </c>
      <c r="C215" s="1">
        <v>7685506</v>
      </c>
      <c r="D215" s="1" t="s">
        <v>18</v>
      </c>
      <c r="E215" s="1" t="s">
        <v>399</v>
      </c>
      <c r="F215" s="1" t="s">
        <v>76</v>
      </c>
      <c r="G215" s="1" t="s">
        <v>399</v>
      </c>
      <c r="H215" s="1">
        <v>4501637321</v>
      </c>
      <c r="I215" s="1" t="s">
        <v>24</v>
      </c>
      <c r="J215" s="1" t="s">
        <v>406</v>
      </c>
      <c r="K215" s="1">
        <v>15</v>
      </c>
      <c r="L215" s="1" t="s">
        <v>26</v>
      </c>
      <c r="M215" s="3">
        <v>91.46</v>
      </c>
      <c r="N215" s="3">
        <f t="shared" si="5"/>
        <v>1371.8999999999999</v>
      </c>
      <c r="S215" s="3">
        <f>Tabla1[[#This Row],[COSTO TOTAL]]</f>
        <v>1371.8999999999999</v>
      </c>
      <c r="V215" s="3"/>
      <c r="W215" s="1"/>
      <c r="X215" s="1"/>
      <c r="Y215" s="1"/>
      <c r="Z215" s="3"/>
      <c r="AA215" s="1"/>
      <c r="AB215" s="1"/>
      <c r="AC215" s="1"/>
      <c r="AD215" s="1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5"/>
      <c r="FN215" s="25"/>
      <c r="FO215" s="25"/>
      <c r="FP215" s="25"/>
      <c r="FQ215" s="25"/>
      <c r="FR215" s="25"/>
      <c r="FS215" s="25"/>
      <c r="FT215" s="25"/>
      <c r="FU215" s="25"/>
      <c r="FV215" s="25"/>
      <c r="FW215" s="25"/>
      <c r="FX215" s="25"/>
      <c r="FY215" s="25"/>
      <c r="FZ215" s="25"/>
      <c r="GA215" s="25"/>
      <c r="GB215" s="25"/>
      <c r="GC215" s="25"/>
      <c r="GD215" s="25"/>
      <c r="GE215" s="25"/>
      <c r="GF215" s="25"/>
      <c r="GG215" s="25"/>
      <c r="GH215" s="25"/>
      <c r="GI215" s="25"/>
      <c r="GJ215" s="25"/>
      <c r="GK215" s="25"/>
      <c r="GL215" s="25"/>
      <c r="GM215" s="25"/>
      <c r="GN215" s="25"/>
      <c r="GO215" s="25"/>
      <c r="GP215" s="25"/>
      <c r="GQ215" s="25"/>
      <c r="GR215" s="25"/>
      <c r="GS215" s="25"/>
      <c r="GT215" s="25"/>
      <c r="GU215" s="25"/>
      <c r="GV215" s="25"/>
      <c r="GW215" s="25"/>
      <c r="GX215" s="25"/>
      <c r="GY215" s="25"/>
      <c r="GZ215" s="25"/>
    </row>
    <row r="216" spans="1:208">
      <c r="A216" s="1" t="s">
        <v>392</v>
      </c>
      <c r="B216" s="2">
        <v>43493</v>
      </c>
      <c r="C216" s="1">
        <v>7685506</v>
      </c>
      <c r="D216" s="1" t="s">
        <v>18</v>
      </c>
      <c r="E216" s="1" t="s">
        <v>399</v>
      </c>
      <c r="F216" s="1" t="s">
        <v>76</v>
      </c>
      <c r="G216" s="1" t="s">
        <v>399</v>
      </c>
      <c r="H216" s="1">
        <v>4501637321</v>
      </c>
      <c r="I216" s="1" t="s">
        <v>24</v>
      </c>
      <c r="J216" s="1" t="s">
        <v>407</v>
      </c>
      <c r="K216" s="1">
        <v>48</v>
      </c>
      <c r="L216" s="1" t="s">
        <v>26</v>
      </c>
      <c r="M216" s="3">
        <v>47.24</v>
      </c>
      <c r="N216" s="3">
        <f t="shared" si="5"/>
        <v>2267.52</v>
      </c>
      <c r="O216" s="1" t="s">
        <v>405</v>
      </c>
      <c r="S216" s="3">
        <f>Tabla1[[#This Row],[COSTO TOTAL]]</f>
        <v>2267.52</v>
      </c>
      <c r="V216" s="3"/>
      <c r="W216" s="1"/>
      <c r="X216" s="1"/>
      <c r="Y216" s="1"/>
      <c r="Z216" s="3"/>
      <c r="AA216" s="1"/>
      <c r="AB216" s="1"/>
      <c r="AC216" s="1"/>
      <c r="AD216" s="1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5"/>
      <c r="FN216" s="25"/>
      <c r="FO216" s="25"/>
      <c r="FP216" s="25"/>
      <c r="FQ216" s="25"/>
      <c r="FR216" s="25"/>
      <c r="FS216" s="25"/>
      <c r="FT216" s="25"/>
      <c r="FU216" s="25"/>
      <c r="FV216" s="25"/>
      <c r="FW216" s="25"/>
      <c r="FX216" s="25"/>
      <c r="FY216" s="25"/>
      <c r="FZ216" s="25"/>
      <c r="GA216" s="25"/>
      <c r="GB216" s="25"/>
      <c r="GC216" s="25"/>
      <c r="GD216" s="25"/>
      <c r="GE216" s="25"/>
      <c r="GF216" s="25"/>
      <c r="GG216" s="25"/>
      <c r="GH216" s="25"/>
      <c r="GI216" s="25"/>
      <c r="GJ216" s="25"/>
      <c r="GK216" s="25"/>
      <c r="GL216" s="25"/>
      <c r="GM216" s="25"/>
      <c r="GN216" s="25"/>
      <c r="GO216" s="25"/>
      <c r="GP216" s="25"/>
      <c r="GQ216" s="25"/>
      <c r="GR216" s="25"/>
      <c r="GS216" s="25"/>
      <c r="GT216" s="25"/>
      <c r="GU216" s="25"/>
      <c r="GV216" s="25"/>
      <c r="GW216" s="25"/>
      <c r="GX216" s="25"/>
      <c r="GY216" s="25"/>
      <c r="GZ216" s="25"/>
    </row>
    <row r="217" spans="1:208">
      <c r="A217" s="1" t="s">
        <v>392</v>
      </c>
      <c r="B217" s="2">
        <v>43493</v>
      </c>
      <c r="C217" s="1">
        <v>7685506</v>
      </c>
      <c r="D217" s="1" t="s">
        <v>18</v>
      </c>
      <c r="E217" s="1" t="s">
        <v>399</v>
      </c>
      <c r="F217" s="1" t="s">
        <v>76</v>
      </c>
      <c r="G217" s="1" t="s">
        <v>399</v>
      </c>
      <c r="H217" s="1">
        <v>4501637321</v>
      </c>
      <c r="I217" s="1" t="s">
        <v>24</v>
      </c>
      <c r="J217" s="1" t="s">
        <v>409</v>
      </c>
      <c r="K217" s="1">
        <v>10</v>
      </c>
      <c r="L217" s="1" t="s">
        <v>26</v>
      </c>
      <c r="M217" s="3">
        <v>42</v>
      </c>
      <c r="N217" s="3">
        <f t="shared" si="5"/>
        <v>420</v>
      </c>
      <c r="S217" s="3">
        <f>Tabla1[[#This Row],[COSTO TOTAL]]</f>
        <v>420</v>
      </c>
      <c r="V217" s="3"/>
      <c r="W217" s="1"/>
      <c r="X217" s="1"/>
      <c r="Y217" s="1"/>
      <c r="Z217" s="3"/>
      <c r="AA217" s="1"/>
      <c r="AB217" s="1"/>
      <c r="AC217" s="1"/>
      <c r="AD217" s="1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5"/>
      <c r="FN217" s="25"/>
      <c r="FO217" s="25"/>
      <c r="FP217" s="25"/>
      <c r="FQ217" s="25"/>
      <c r="FR217" s="25"/>
      <c r="FS217" s="25"/>
      <c r="FT217" s="25"/>
      <c r="FU217" s="25"/>
      <c r="FV217" s="25"/>
      <c r="FW217" s="25"/>
      <c r="FX217" s="25"/>
      <c r="FY217" s="25"/>
      <c r="FZ217" s="25"/>
      <c r="GA217" s="25"/>
      <c r="GB217" s="25"/>
      <c r="GC217" s="25"/>
      <c r="GD217" s="25"/>
      <c r="GE217" s="25"/>
      <c r="GF217" s="25"/>
      <c r="GG217" s="25"/>
      <c r="GH217" s="25"/>
      <c r="GI217" s="25"/>
      <c r="GJ217" s="25"/>
      <c r="GK217" s="25"/>
      <c r="GL217" s="25"/>
      <c r="GM217" s="25"/>
      <c r="GN217" s="25"/>
      <c r="GO217" s="25"/>
      <c r="GP217" s="25"/>
      <c r="GQ217" s="25"/>
      <c r="GR217" s="25"/>
      <c r="GS217" s="25"/>
      <c r="GT217" s="25"/>
      <c r="GU217" s="25"/>
      <c r="GV217" s="25"/>
      <c r="GW217" s="25"/>
      <c r="GX217" s="25"/>
      <c r="GY217" s="25"/>
      <c r="GZ217" s="25"/>
    </row>
    <row r="218" spans="1:208">
      <c r="A218" s="1" t="s">
        <v>392</v>
      </c>
      <c r="B218" s="2">
        <v>43493</v>
      </c>
      <c r="C218" s="1">
        <v>7685506</v>
      </c>
      <c r="D218" s="1" t="s">
        <v>18</v>
      </c>
      <c r="E218" s="1" t="s">
        <v>399</v>
      </c>
      <c r="F218" s="1" t="s">
        <v>76</v>
      </c>
      <c r="G218" s="1" t="s">
        <v>399</v>
      </c>
      <c r="H218" s="1">
        <v>4501637321</v>
      </c>
      <c r="I218" s="1" t="s">
        <v>24</v>
      </c>
      <c r="J218" s="1" t="s">
        <v>410</v>
      </c>
      <c r="K218" s="1">
        <v>6</v>
      </c>
      <c r="L218" s="1" t="s">
        <v>26</v>
      </c>
      <c r="M218" s="3">
        <v>62.4</v>
      </c>
      <c r="N218" s="3">
        <f t="shared" si="5"/>
        <v>374.4</v>
      </c>
      <c r="S218" s="3">
        <f>Tabla1[[#This Row],[COSTO TOTAL]]</f>
        <v>374.4</v>
      </c>
      <c r="V218" s="3"/>
      <c r="W218" s="1"/>
      <c r="X218" s="1"/>
      <c r="Y218" s="1"/>
      <c r="Z218" s="3"/>
      <c r="AA218" s="1"/>
      <c r="AB218" s="1"/>
      <c r="AC218" s="1"/>
      <c r="AD218" s="1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5"/>
      <c r="FN218" s="25"/>
      <c r="FO218" s="25"/>
      <c r="FP218" s="25"/>
      <c r="FQ218" s="25"/>
      <c r="FR218" s="25"/>
      <c r="FS218" s="25"/>
      <c r="FT218" s="25"/>
      <c r="FU218" s="25"/>
      <c r="FV218" s="25"/>
      <c r="FW218" s="25"/>
      <c r="FX218" s="25"/>
      <c r="FY218" s="25"/>
      <c r="FZ218" s="25"/>
      <c r="GA218" s="25"/>
      <c r="GB218" s="25"/>
      <c r="GC218" s="25"/>
      <c r="GD218" s="25"/>
      <c r="GE218" s="25"/>
      <c r="GF218" s="25"/>
      <c r="GG218" s="25"/>
      <c r="GH218" s="25"/>
      <c r="GI218" s="25"/>
      <c r="GJ218" s="25"/>
      <c r="GK218" s="25"/>
      <c r="GL218" s="25"/>
      <c r="GM218" s="25"/>
      <c r="GN218" s="25"/>
      <c r="GO218" s="25"/>
      <c r="GP218" s="25"/>
      <c r="GQ218" s="25"/>
      <c r="GR218" s="25"/>
      <c r="GS218" s="25"/>
      <c r="GT218" s="25"/>
      <c r="GU218" s="25"/>
      <c r="GV218" s="25"/>
      <c r="GW218" s="25"/>
      <c r="GX218" s="25"/>
      <c r="GY218" s="25"/>
      <c r="GZ218" s="25"/>
    </row>
    <row r="219" spans="1:208">
      <c r="A219" s="1" t="s">
        <v>392</v>
      </c>
      <c r="B219" s="2">
        <v>43493</v>
      </c>
      <c r="C219" s="1">
        <v>7685506</v>
      </c>
      <c r="D219" s="1" t="s">
        <v>18</v>
      </c>
      <c r="E219" s="1" t="s">
        <v>399</v>
      </c>
      <c r="F219" s="1" t="s">
        <v>76</v>
      </c>
      <c r="G219" s="1" t="s">
        <v>399</v>
      </c>
      <c r="H219" s="1">
        <v>4501637321</v>
      </c>
      <c r="I219" s="1" t="s">
        <v>24</v>
      </c>
      <c r="J219" s="1" t="s">
        <v>411</v>
      </c>
      <c r="K219" s="1">
        <v>9</v>
      </c>
      <c r="L219" s="1" t="s">
        <v>26</v>
      </c>
      <c r="M219" s="3">
        <v>153.6</v>
      </c>
      <c r="N219" s="3">
        <f t="shared" si="5"/>
        <v>1382.3999999999999</v>
      </c>
      <c r="S219" s="3">
        <f>Tabla1[[#This Row],[COSTO TOTAL]]</f>
        <v>1382.3999999999999</v>
      </c>
      <c r="V219" s="3"/>
      <c r="W219" s="1"/>
      <c r="X219" s="1"/>
      <c r="Y219" s="1"/>
      <c r="Z219" s="3"/>
      <c r="AA219" s="1"/>
      <c r="AB219" s="1"/>
      <c r="AC219" s="1"/>
      <c r="AD219" s="1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5"/>
      <c r="FN219" s="25"/>
      <c r="FO219" s="25"/>
      <c r="FP219" s="25"/>
      <c r="FQ219" s="25"/>
      <c r="FR219" s="25"/>
      <c r="FS219" s="25"/>
      <c r="FT219" s="25"/>
      <c r="FU219" s="25"/>
      <c r="FV219" s="25"/>
      <c r="FW219" s="25"/>
      <c r="FX219" s="25"/>
      <c r="FY219" s="25"/>
      <c r="FZ219" s="25"/>
      <c r="GA219" s="25"/>
      <c r="GB219" s="25"/>
      <c r="GC219" s="25"/>
      <c r="GD219" s="25"/>
      <c r="GE219" s="25"/>
      <c r="GF219" s="25"/>
      <c r="GG219" s="25"/>
      <c r="GH219" s="25"/>
      <c r="GI219" s="25"/>
      <c r="GJ219" s="25"/>
      <c r="GK219" s="25"/>
      <c r="GL219" s="25"/>
      <c r="GM219" s="25"/>
      <c r="GN219" s="25"/>
      <c r="GO219" s="25"/>
      <c r="GP219" s="25"/>
      <c r="GQ219" s="25"/>
      <c r="GR219" s="25"/>
      <c r="GS219" s="25"/>
      <c r="GT219" s="25"/>
      <c r="GU219" s="25"/>
      <c r="GV219" s="25"/>
      <c r="GW219" s="25"/>
      <c r="GX219" s="25"/>
      <c r="GY219" s="25"/>
      <c r="GZ219" s="25"/>
    </row>
    <row r="220" spans="1:208">
      <c r="A220" s="1" t="s">
        <v>392</v>
      </c>
      <c r="B220" s="2">
        <v>43493</v>
      </c>
      <c r="C220" s="1">
        <v>7685506</v>
      </c>
      <c r="D220" s="1" t="s">
        <v>18</v>
      </c>
      <c r="E220" s="1" t="s">
        <v>399</v>
      </c>
      <c r="F220" s="1" t="s">
        <v>76</v>
      </c>
      <c r="G220" s="1" t="s">
        <v>399</v>
      </c>
      <c r="H220" s="1">
        <v>4501637321</v>
      </c>
      <c r="I220" s="1" t="s">
        <v>24</v>
      </c>
      <c r="J220" s="1" t="s">
        <v>412</v>
      </c>
      <c r="K220" s="1">
        <v>15</v>
      </c>
      <c r="L220" s="1" t="s">
        <v>26</v>
      </c>
      <c r="M220" s="3">
        <v>199.73</v>
      </c>
      <c r="N220" s="3">
        <f t="shared" si="5"/>
        <v>2995.95</v>
      </c>
      <c r="S220" s="3">
        <f>Tabla1[[#This Row],[COSTO TOTAL]]</f>
        <v>2995.95</v>
      </c>
      <c r="V220" s="3"/>
      <c r="W220" s="1"/>
      <c r="X220" s="1"/>
      <c r="Y220" s="1"/>
      <c r="Z220" s="3"/>
      <c r="AA220" s="1"/>
      <c r="AB220" s="1"/>
      <c r="AC220" s="1"/>
      <c r="AD220" s="1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5"/>
      <c r="FN220" s="25"/>
      <c r="FO220" s="25"/>
      <c r="FP220" s="25"/>
      <c r="FQ220" s="25"/>
      <c r="FR220" s="25"/>
      <c r="FS220" s="25"/>
      <c r="FT220" s="25"/>
      <c r="FU220" s="25"/>
      <c r="FV220" s="25"/>
      <c r="FW220" s="25"/>
      <c r="FX220" s="25"/>
      <c r="FY220" s="25"/>
      <c r="FZ220" s="25"/>
      <c r="GA220" s="25"/>
      <c r="GB220" s="25"/>
      <c r="GC220" s="25"/>
      <c r="GD220" s="25"/>
      <c r="GE220" s="25"/>
      <c r="GF220" s="25"/>
      <c r="GG220" s="25"/>
      <c r="GH220" s="25"/>
      <c r="GI220" s="25"/>
      <c r="GJ220" s="25"/>
      <c r="GK220" s="25"/>
      <c r="GL220" s="25"/>
      <c r="GM220" s="25"/>
      <c r="GN220" s="25"/>
      <c r="GO220" s="25"/>
      <c r="GP220" s="25"/>
      <c r="GQ220" s="25"/>
      <c r="GR220" s="25"/>
      <c r="GS220" s="25"/>
      <c r="GT220" s="25"/>
      <c r="GU220" s="25"/>
      <c r="GV220" s="25"/>
      <c r="GW220" s="25"/>
      <c r="GX220" s="25"/>
      <c r="GY220" s="25"/>
      <c r="GZ220" s="25"/>
    </row>
    <row r="221" spans="1:208">
      <c r="A221" s="1" t="s">
        <v>392</v>
      </c>
      <c r="B221" s="2">
        <v>43493</v>
      </c>
      <c r="C221" s="1">
        <v>7685506</v>
      </c>
      <c r="D221" s="1" t="s">
        <v>18</v>
      </c>
      <c r="E221" s="1" t="s">
        <v>399</v>
      </c>
      <c r="F221" s="1" t="s">
        <v>76</v>
      </c>
      <c r="G221" s="1" t="s">
        <v>399</v>
      </c>
      <c r="H221" s="1">
        <v>4501637321</v>
      </c>
      <c r="I221" s="1" t="s">
        <v>24</v>
      </c>
      <c r="J221" s="1" t="s">
        <v>413</v>
      </c>
      <c r="K221" s="1">
        <v>46</v>
      </c>
      <c r="L221" s="1" t="s">
        <v>26</v>
      </c>
      <c r="M221" s="3">
        <v>35.9</v>
      </c>
      <c r="N221" s="3">
        <f t="shared" si="5"/>
        <v>1651.3999999999999</v>
      </c>
      <c r="S221" s="3">
        <f>Tabla1[[#This Row],[COSTO TOTAL]]</f>
        <v>1651.3999999999999</v>
      </c>
      <c r="V221" s="3"/>
      <c r="W221" s="1"/>
      <c r="X221" s="1"/>
      <c r="Y221" s="1"/>
      <c r="Z221" s="3"/>
      <c r="AA221" s="1"/>
      <c r="AB221" s="1"/>
      <c r="AC221" s="1"/>
      <c r="AD221" s="1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5"/>
      <c r="FN221" s="25"/>
      <c r="FO221" s="25"/>
      <c r="FP221" s="25"/>
      <c r="FQ221" s="25"/>
      <c r="FR221" s="25"/>
      <c r="FS221" s="25"/>
      <c r="FT221" s="25"/>
      <c r="FU221" s="25"/>
      <c r="FV221" s="25"/>
      <c r="FW221" s="25"/>
      <c r="FX221" s="25"/>
      <c r="FY221" s="25"/>
      <c r="FZ221" s="25"/>
      <c r="GA221" s="25"/>
      <c r="GB221" s="25"/>
      <c r="GC221" s="25"/>
      <c r="GD221" s="25"/>
      <c r="GE221" s="25"/>
      <c r="GF221" s="25"/>
      <c r="GG221" s="25"/>
      <c r="GH221" s="25"/>
      <c r="GI221" s="25"/>
      <c r="GJ221" s="25"/>
      <c r="GK221" s="25"/>
      <c r="GL221" s="25"/>
      <c r="GM221" s="25"/>
      <c r="GN221" s="25"/>
      <c r="GO221" s="25"/>
      <c r="GP221" s="25"/>
      <c r="GQ221" s="25"/>
      <c r="GR221" s="25"/>
      <c r="GS221" s="25"/>
      <c r="GT221" s="25"/>
      <c r="GU221" s="25"/>
      <c r="GV221" s="25"/>
      <c r="GW221" s="25"/>
      <c r="GX221" s="25"/>
      <c r="GY221" s="25"/>
      <c r="GZ221" s="25"/>
    </row>
    <row r="222" spans="1:208">
      <c r="A222" s="1" t="s">
        <v>392</v>
      </c>
      <c r="B222" s="2">
        <v>43493</v>
      </c>
      <c r="C222" s="1">
        <v>7685506</v>
      </c>
      <c r="D222" s="1" t="s">
        <v>18</v>
      </c>
      <c r="E222" s="1" t="s">
        <v>399</v>
      </c>
      <c r="F222" s="1" t="s">
        <v>76</v>
      </c>
      <c r="G222" s="1" t="s">
        <v>399</v>
      </c>
      <c r="H222" s="1">
        <v>4501637321</v>
      </c>
      <c r="I222" s="1" t="s">
        <v>24</v>
      </c>
      <c r="J222" s="1" t="s">
        <v>414</v>
      </c>
      <c r="K222" s="1">
        <v>9</v>
      </c>
      <c r="L222" s="1" t="s">
        <v>26</v>
      </c>
      <c r="M222" s="3">
        <v>26.4</v>
      </c>
      <c r="N222" s="3">
        <f t="shared" si="5"/>
        <v>237.6</v>
      </c>
      <c r="S222" s="3">
        <f>Tabla1[[#This Row],[COSTO TOTAL]]</f>
        <v>237.6</v>
      </c>
      <c r="V222" s="3"/>
      <c r="W222" s="1"/>
      <c r="X222" s="1"/>
      <c r="Y222" s="1"/>
      <c r="Z222" s="3"/>
      <c r="AA222" s="1"/>
      <c r="AB222" s="1"/>
      <c r="AC222" s="1"/>
      <c r="AD222" s="1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5"/>
      <c r="FN222" s="25"/>
      <c r="FO222" s="25"/>
      <c r="FP222" s="25"/>
      <c r="FQ222" s="25"/>
      <c r="FR222" s="25"/>
      <c r="FS222" s="25"/>
      <c r="FT222" s="25"/>
      <c r="FU222" s="25"/>
      <c r="FV222" s="25"/>
      <c r="FW222" s="25"/>
      <c r="FX222" s="25"/>
      <c r="FY222" s="25"/>
      <c r="FZ222" s="25"/>
      <c r="GA222" s="25"/>
      <c r="GB222" s="25"/>
      <c r="GC222" s="25"/>
      <c r="GD222" s="25"/>
      <c r="GE222" s="25"/>
      <c r="GF222" s="25"/>
      <c r="GG222" s="25"/>
      <c r="GH222" s="25"/>
      <c r="GI222" s="25"/>
      <c r="GJ222" s="25"/>
      <c r="GK222" s="25"/>
      <c r="GL222" s="25"/>
      <c r="GM222" s="25"/>
      <c r="GN222" s="25"/>
      <c r="GO222" s="25"/>
      <c r="GP222" s="25"/>
      <c r="GQ222" s="25"/>
      <c r="GR222" s="25"/>
      <c r="GS222" s="25"/>
      <c r="GT222" s="25"/>
      <c r="GU222" s="25"/>
      <c r="GV222" s="25"/>
      <c r="GW222" s="25"/>
      <c r="GX222" s="25"/>
      <c r="GY222" s="25"/>
      <c r="GZ222" s="25"/>
    </row>
    <row r="223" spans="1:208">
      <c r="A223" s="1" t="s">
        <v>392</v>
      </c>
      <c r="B223" s="2">
        <v>43493</v>
      </c>
      <c r="C223" s="1">
        <v>7685506</v>
      </c>
      <c r="D223" s="1" t="s">
        <v>18</v>
      </c>
      <c r="E223" s="1" t="s">
        <v>399</v>
      </c>
      <c r="F223" s="1" t="s">
        <v>76</v>
      </c>
      <c r="G223" s="1" t="s">
        <v>399</v>
      </c>
      <c r="H223" s="1">
        <v>4501637321</v>
      </c>
      <c r="I223" s="1" t="s">
        <v>24</v>
      </c>
      <c r="J223" s="1" t="s">
        <v>415</v>
      </c>
      <c r="K223" s="1">
        <v>7</v>
      </c>
      <c r="L223" s="1" t="s">
        <v>26</v>
      </c>
      <c r="M223" s="3">
        <v>46.13</v>
      </c>
      <c r="N223" s="3">
        <f t="shared" si="5"/>
        <v>322.91000000000003</v>
      </c>
      <c r="S223" s="3">
        <f>Tabla1[[#This Row],[COSTO TOTAL]]</f>
        <v>322.91000000000003</v>
      </c>
      <c r="V223" s="3"/>
      <c r="W223" s="1"/>
      <c r="X223" s="1"/>
      <c r="Y223" s="1"/>
      <c r="Z223" s="3"/>
      <c r="AA223" s="1"/>
      <c r="AB223" s="1"/>
      <c r="AC223" s="1"/>
      <c r="AD223" s="1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5"/>
      <c r="FN223" s="25"/>
      <c r="FO223" s="25"/>
      <c r="FP223" s="25"/>
      <c r="FQ223" s="25"/>
      <c r="FR223" s="25"/>
      <c r="FS223" s="25"/>
      <c r="FT223" s="25"/>
      <c r="FU223" s="25"/>
      <c r="FV223" s="25"/>
      <c r="FW223" s="25"/>
      <c r="FX223" s="25"/>
      <c r="FY223" s="25"/>
      <c r="FZ223" s="25"/>
      <c r="GA223" s="25"/>
      <c r="GB223" s="25"/>
      <c r="GC223" s="25"/>
      <c r="GD223" s="25"/>
      <c r="GE223" s="25"/>
      <c r="GF223" s="25"/>
      <c r="GG223" s="25"/>
      <c r="GH223" s="25"/>
      <c r="GI223" s="25"/>
      <c r="GJ223" s="25"/>
      <c r="GK223" s="25"/>
      <c r="GL223" s="25"/>
      <c r="GM223" s="25"/>
      <c r="GN223" s="25"/>
      <c r="GO223" s="25"/>
      <c r="GP223" s="25"/>
      <c r="GQ223" s="25"/>
      <c r="GR223" s="25"/>
      <c r="GS223" s="25"/>
      <c r="GT223" s="25"/>
      <c r="GU223" s="25"/>
      <c r="GV223" s="25"/>
      <c r="GW223" s="25"/>
      <c r="GX223" s="25"/>
      <c r="GY223" s="25"/>
      <c r="GZ223" s="25"/>
    </row>
    <row r="224" spans="1:208">
      <c r="A224" s="1" t="s">
        <v>392</v>
      </c>
      <c r="B224" s="2">
        <v>43493</v>
      </c>
      <c r="C224" s="1">
        <v>7685506</v>
      </c>
      <c r="D224" s="1" t="s">
        <v>18</v>
      </c>
      <c r="E224" s="1" t="s">
        <v>399</v>
      </c>
      <c r="F224" s="1" t="s">
        <v>76</v>
      </c>
      <c r="G224" s="1" t="s">
        <v>399</v>
      </c>
      <c r="H224" s="1">
        <v>4501637321</v>
      </c>
      <c r="I224" s="1" t="s">
        <v>24</v>
      </c>
      <c r="J224" s="1" t="s">
        <v>416</v>
      </c>
      <c r="K224" s="1">
        <v>7</v>
      </c>
      <c r="L224" s="1" t="s">
        <v>26</v>
      </c>
      <c r="M224" s="3">
        <v>142.49</v>
      </c>
      <c r="N224" s="3">
        <f t="shared" si="5"/>
        <v>997.43000000000006</v>
      </c>
      <c r="S224" s="3">
        <f>Tabla1[[#This Row],[COSTO TOTAL]]</f>
        <v>997.43000000000006</v>
      </c>
      <c r="V224" s="3"/>
      <c r="W224" s="1"/>
      <c r="X224" s="1"/>
      <c r="Y224" s="1"/>
      <c r="Z224" s="3"/>
      <c r="AA224" s="1"/>
      <c r="AB224" s="1"/>
      <c r="AC224" s="1"/>
      <c r="AD224" s="1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5"/>
      <c r="FN224" s="25"/>
      <c r="FO224" s="25"/>
      <c r="FP224" s="25"/>
      <c r="FQ224" s="25"/>
      <c r="FR224" s="25"/>
      <c r="FS224" s="25"/>
      <c r="FT224" s="25"/>
      <c r="FU224" s="25"/>
      <c r="FV224" s="25"/>
      <c r="FW224" s="25"/>
      <c r="FX224" s="25"/>
      <c r="FY224" s="25"/>
      <c r="FZ224" s="25"/>
      <c r="GA224" s="25"/>
      <c r="GB224" s="25"/>
      <c r="GC224" s="25"/>
      <c r="GD224" s="25"/>
      <c r="GE224" s="25"/>
      <c r="GF224" s="25"/>
      <c r="GG224" s="25"/>
      <c r="GH224" s="25"/>
      <c r="GI224" s="25"/>
      <c r="GJ224" s="25"/>
      <c r="GK224" s="25"/>
      <c r="GL224" s="25"/>
      <c r="GM224" s="25"/>
      <c r="GN224" s="25"/>
      <c r="GO224" s="25"/>
      <c r="GP224" s="25"/>
      <c r="GQ224" s="25"/>
      <c r="GR224" s="25"/>
      <c r="GS224" s="25"/>
      <c r="GT224" s="25"/>
      <c r="GU224" s="25"/>
      <c r="GV224" s="25"/>
      <c r="GW224" s="25"/>
      <c r="GX224" s="25"/>
      <c r="GY224" s="25"/>
      <c r="GZ224" s="25"/>
    </row>
    <row r="225" spans="1:208">
      <c r="A225" s="1" t="s">
        <v>392</v>
      </c>
      <c r="B225" s="2">
        <v>43493</v>
      </c>
      <c r="C225" s="1">
        <v>7685506</v>
      </c>
      <c r="D225" s="1" t="s">
        <v>18</v>
      </c>
      <c r="E225" s="1" t="s">
        <v>399</v>
      </c>
      <c r="F225" s="1" t="s">
        <v>76</v>
      </c>
      <c r="G225" s="1" t="s">
        <v>393</v>
      </c>
      <c r="H225" s="1">
        <v>4501637321</v>
      </c>
      <c r="I225" s="1" t="s">
        <v>24</v>
      </c>
      <c r="J225" s="1" t="s">
        <v>417</v>
      </c>
      <c r="K225" s="1">
        <v>11</v>
      </c>
      <c r="L225" s="1" t="s">
        <v>26</v>
      </c>
      <c r="M225" s="3">
        <v>222.66</v>
      </c>
      <c r="N225" s="3">
        <f t="shared" si="5"/>
        <v>2449.2599999999998</v>
      </c>
      <c r="S225" s="3">
        <f>Tabla1[[#This Row],[COSTO TOTAL]]</f>
        <v>2449.2599999999998</v>
      </c>
      <c r="V225" s="3"/>
      <c r="W225" s="1"/>
      <c r="X225" s="1"/>
      <c r="Y225" s="1"/>
      <c r="Z225" s="3"/>
      <c r="AA225" s="1"/>
      <c r="AB225" s="1"/>
      <c r="AC225" s="1"/>
      <c r="AD225" s="1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5"/>
      <c r="FN225" s="25"/>
      <c r="FO225" s="25"/>
      <c r="FP225" s="25"/>
      <c r="FQ225" s="25"/>
      <c r="FR225" s="25"/>
      <c r="FS225" s="25"/>
      <c r="FT225" s="25"/>
      <c r="FU225" s="25"/>
      <c r="FV225" s="25"/>
      <c r="FW225" s="25"/>
      <c r="FX225" s="25"/>
      <c r="FY225" s="25"/>
      <c r="FZ225" s="25"/>
      <c r="GA225" s="25"/>
      <c r="GB225" s="25"/>
      <c r="GC225" s="25"/>
      <c r="GD225" s="25"/>
      <c r="GE225" s="25"/>
      <c r="GF225" s="25"/>
      <c r="GG225" s="25"/>
      <c r="GH225" s="25"/>
      <c r="GI225" s="25"/>
      <c r="GJ225" s="25"/>
      <c r="GK225" s="25"/>
      <c r="GL225" s="25"/>
      <c r="GM225" s="25"/>
      <c r="GN225" s="25"/>
      <c r="GO225" s="25"/>
      <c r="GP225" s="25"/>
      <c r="GQ225" s="25"/>
      <c r="GR225" s="25"/>
      <c r="GS225" s="25"/>
      <c r="GT225" s="25"/>
      <c r="GU225" s="25"/>
      <c r="GV225" s="25"/>
      <c r="GW225" s="25"/>
      <c r="GX225" s="25"/>
      <c r="GY225" s="25"/>
      <c r="GZ225" s="25"/>
    </row>
    <row r="226" spans="1:208">
      <c r="A226" s="1" t="s">
        <v>392</v>
      </c>
      <c r="B226" s="2">
        <v>43493</v>
      </c>
      <c r="C226" s="1">
        <v>7685506</v>
      </c>
      <c r="D226" s="1" t="s">
        <v>18</v>
      </c>
      <c r="E226" s="1" t="s">
        <v>399</v>
      </c>
      <c r="F226" s="1" t="s">
        <v>76</v>
      </c>
      <c r="G226" s="1" t="s">
        <v>393</v>
      </c>
      <c r="H226" s="1">
        <v>4501637321</v>
      </c>
      <c r="I226" s="1" t="s">
        <v>24</v>
      </c>
      <c r="J226" s="1" t="s">
        <v>418</v>
      </c>
      <c r="K226" s="1">
        <v>3</v>
      </c>
      <c r="L226" s="1" t="s">
        <v>26</v>
      </c>
      <c r="M226" s="3">
        <v>236</v>
      </c>
      <c r="N226" s="3">
        <f t="shared" si="5"/>
        <v>708</v>
      </c>
      <c r="S226" s="3">
        <f>Tabla1[[#This Row],[COSTO TOTAL]]</f>
        <v>708</v>
      </c>
      <c r="V226" s="3"/>
      <c r="W226" s="1"/>
      <c r="X226" s="1"/>
      <c r="Y226" s="1"/>
      <c r="Z226" s="3"/>
      <c r="AA226" s="1"/>
      <c r="AB226" s="1"/>
      <c r="AC226" s="1"/>
      <c r="AD226" s="1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5"/>
      <c r="FN226" s="25"/>
      <c r="FO226" s="25"/>
      <c r="FP226" s="25"/>
      <c r="FQ226" s="25"/>
      <c r="FR226" s="25"/>
      <c r="FS226" s="25"/>
      <c r="FT226" s="25"/>
      <c r="FU226" s="25"/>
      <c r="FV226" s="25"/>
      <c r="FW226" s="25"/>
      <c r="FX226" s="25"/>
      <c r="FY226" s="25"/>
      <c r="FZ226" s="25"/>
      <c r="GA226" s="25"/>
      <c r="GB226" s="25"/>
      <c r="GC226" s="25"/>
      <c r="GD226" s="25"/>
      <c r="GE226" s="25"/>
      <c r="GF226" s="25"/>
      <c r="GG226" s="25"/>
      <c r="GH226" s="25"/>
      <c r="GI226" s="25"/>
      <c r="GJ226" s="25"/>
      <c r="GK226" s="25"/>
      <c r="GL226" s="25"/>
      <c r="GM226" s="25"/>
      <c r="GN226" s="25"/>
      <c r="GO226" s="25"/>
      <c r="GP226" s="25"/>
      <c r="GQ226" s="25"/>
      <c r="GR226" s="25"/>
      <c r="GS226" s="25"/>
      <c r="GT226" s="25"/>
      <c r="GU226" s="25"/>
      <c r="GV226" s="25"/>
      <c r="GW226" s="25"/>
      <c r="GX226" s="25"/>
      <c r="GY226" s="25"/>
      <c r="GZ226" s="25"/>
    </row>
    <row r="227" spans="1:208">
      <c r="A227" s="1" t="s">
        <v>392</v>
      </c>
      <c r="B227" s="2">
        <v>43493</v>
      </c>
      <c r="C227" s="1">
        <v>7685506</v>
      </c>
      <c r="D227" s="1" t="s">
        <v>18</v>
      </c>
      <c r="E227" s="1" t="s">
        <v>399</v>
      </c>
      <c r="F227" s="1" t="s">
        <v>76</v>
      </c>
      <c r="G227" s="1" t="s">
        <v>393</v>
      </c>
      <c r="H227" s="1">
        <v>4501637321</v>
      </c>
      <c r="I227" s="1" t="s">
        <v>24</v>
      </c>
      <c r="J227" s="1" t="s">
        <v>419</v>
      </c>
      <c r="K227" s="1">
        <v>1</v>
      </c>
      <c r="L227" s="1" t="s">
        <v>26</v>
      </c>
      <c r="M227" s="3">
        <v>166.93</v>
      </c>
      <c r="N227" s="3">
        <f t="shared" si="5"/>
        <v>166.93</v>
      </c>
      <c r="S227" s="3">
        <f>Tabla1[[#This Row],[COSTO TOTAL]]</f>
        <v>166.93</v>
      </c>
      <c r="V227" s="3"/>
      <c r="W227" s="1"/>
      <c r="X227" s="1"/>
      <c r="Y227" s="1"/>
      <c r="Z227" s="3"/>
      <c r="AA227" s="1"/>
      <c r="AB227" s="1"/>
      <c r="AC227" s="1"/>
      <c r="AD227" s="1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5"/>
      <c r="FN227" s="25"/>
      <c r="FO227" s="25"/>
      <c r="FP227" s="25"/>
      <c r="FQ227" s="25"/>
      <c r="FR227" s="25"/>
      <c r="FS227" s="25"/>
      <c r="FT227" s="25"/>
      <c r="FU227" s="25"/>
      <c r="FV227" s="25"/>
      <c r="FW227" s="25"/>
      <c r="FX227" s="25"/>
      <c r="FY227" s="25"/>
      <c r="FZ227" s="25"/>
      <c r="GA227" s="25"/>
      <c r="GB227" s="25"/>
      <c r="GC227" s="25"/>
      <c r="GD227" s="25"/>
      <c r="GE227" s="25"/>
      <c r="GF227" s="25"/>
      <c r="GG227" s="25"/>
      <c r="GH227" s="25"/>
      <c r="GI227" s="25"/>
      <c r="GJ227" s="25"/>
      <c r="GK227" s="25"/>
      <c r="GL227" s="25"/>
      <c r="GM227" s="25"/>
      <c r="GN227" s="25"/>
      <c r="GO227" s="25"/>
      <c r="GP227" s="25"/>
      <c r="GQ227" s="25"/>
      <c r="GR227" s="25"/>
      <c r="GS227" s="25"/>
      <c r="GT227" s="25"/>
      <c r="GU227" s="25"/>
      <c r="GV227" s="25"/>
      <c r="GW227" s="25"/>
      <c r="GX227" s="25"/>
      <c r="GY227" s="25"/>
      <c r="GZ227" s="25"/>
    </row>
    <row r="228" spans="1:208">
      <c r="A228" s="1" t="s">
        <v>392</v>
      </c>
      <c r="B228" s="2">
        <v>43493</v>
      </c>
      <c r="C228" s="1">
        <v>7685506</v>
      </c>
      <c r="D228" s="1" t="s">
        <v>18</v>
      </c>
      <c r="E228" s="1" t="s">
        <v>399</v>
      </c>
      <c r="F228" s="1" t="s">
        <v>76</v>
      </c>
      <c r="G228" s="1" t="s">
        <v>393</v>
      </c>
      <c r="H228" s="1">
        <v>4501637321</v>
      </c>
      <c r="I228" s="1" t="s">
        <v>24</v>
      </c>
      <c r="J228" s="1" t="s">
        <v>420</v>
      </c>
      <c r="K228" s="1">
        <v>1</v>
      </c>
      <c r="L228" s="1" t="s">
        <v>26</v>
      </c>
      <c r="M228" s="3">
        <v>511.11</v>
      </c>
      <c r="N228" s="3">
        <f t="shared" si="5"/>
        <v>511.11</v>
      </c>
      <c r="O228" s="1" t="s">
        <v>421</v>
      </c>
      <c r="S228" s="3">
        <f>Tabla1[[#This Row],[COSTO TOTAL]]</f>
        <v>511.11</v>
      </c>
      <c r="V228" s="3"/>
      <c r="W228" s="1"/>
      <c r="X228" s="1"/>
      <c r="Y228" s="1"/>
      <c r="Z228" s="3"/>
      <c r="AA228" s="1"/>
      <c r="AB228" s="1"/>
      <c r="AC228" s="1"/>
      <c r="AD228" s="1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5"/>
      <c r="FN228" s="25"/>
      <c r="FO228" s="25"/>
      <c r="FP228" s="25"/>
      <c r="FQ228" s="25"/>
      <c r="FR228" s="25"/>
      <c r="FS228" s="25"/>
      <c r="FT228" s="25"/>
      <c r="FU228" s="25"/>
      <c r="FV228" s="25"/>
      <c r="FW228" s="25"/>
      <c r="FX228" s="25"/>
      <c r="FY228" s="25"/>
      <c r="FZ228" s="25"/>
      <c r="GA228" s="25"/>
      <c r="GB228" s="25"/>
      <c r="GC228" s="25"/>
      <c r="GD228" s="25"/>
      <c r="GE228" s="25"/>
      <c r="GF228" s="25"/>
      <c r="GG228" s="25"/>
      <c r="GH228" s="25"/>
      <c r="GI228" s="25"/>
      <c r="GJ228" s="25"/>
      <c r="GK228" s="25"/>
      <c r="GL228" s="25"/>
      <c r="GM228" s="25"/>
      <c r="GN228" s="25"/>
      <c r="GO228" s="25"/>
      <c r="GP228" s="25"/>
      <c r="GQ228" s="25"/>
      <c r="GR228" s="25"/>
      <c r="GS228" s="25"/>
      <c r="GT228" s="25"/>
      <c r="GU228" s="25"/>
      <c r="GV228" s="25"/>
      <c r="GW228" s="25"/>
      <c r="GX228" s="25"/>
      <c r="GY228" s="25"/>
      <c r="GZ228" s="25"/>
    </row>
    <row r="229" spans="1:208">
      <c r="A229" s="1" t="s">
        <v>392</v>
      </c>
      <c r="B229" s="2">
        <v>43493</v>
      </c>
      <c r="C229" s="1">
        <v>7685506</v>
      </c>
      <c r="D229" s="1" t="s">
        <v>18</v>
      </c>
      <c r="E229" s="1" t="s">
        <v>399</v>
      </c>
      <c r="F229" s="1" t="s">
        <v>76</v>
      </c>
      <c r="G229" s="1" t="s">
        <v>393</v>
      </c>
      <c r="H229" s="1">
        <v>4501637321</v>
      </c>
      <c r="I229" s="1" t="s">
        <v>24</v>
      </c>
      <c r="J229" s="1" t="s">
        <v>422</v>
      </c>
      <c r="K229" s="1">
        <v>1</v>
      </c>
      <c r="L229" s="1" t="s">
        <v>26</v>
      </c>
      <c r="M229" s="3">
        <v>103.2</v>
      </c>
      <c r="N229" s="3">
        <f t="shared" si="5"/>
        <v>103.2</v>
      </c>
      <c r="O229" s="1" t="s">
        <v>423</v>
      </c>
      <c r="S229" s="3">
        <f>Tabla1[[#This Row],[COSTO TOTAL]]</f>
        <v>103.2</v>
      </c>
      <c r="V229" s="3"/>
      <c r="W229" s="1"/>
      <c r="X229" s="1"/>
      <c r="Y229" s="1"/>
      <c r="Z229" s="3"/>
      <c r="AA229" s="1"/>
      <c r="AB229" s="1"/>
      <c r="AC229" s="1"/>
      <c r="AD229" s="1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5"/>
      <c r="FN229" s="25"/>
      <c r="FO229" s="25"/>
      <c r="FP229" s="25"/>
      <c r="FQ229" s="25"/>
      <c r="FR229" s="25"/>
      <c r="FS229" s="25"/>
      <c r="FT229" s="25"/>
      <c r="FU229" s="25"/>
      <c r="FV229" s="25"/>
      <c r="FW229" s="25"/>
      <c r="FX229" s="25"/>
      <c r="FY229" s="25"/>
      <c r="FZ229" s="25"/>
      <c r="GA229" s="25"/>
      <c r="GB229" s="25"/>
      <c r="GC229" s="25"/>
      <c r="GD229" s="25"/>
      <c r="GE229" s="25"/>
      <c r="GF229" s="25"/>
      <c r="GG229" s="25"/>
      <c r="GH229" s="25"/>
      <c r="GI229" s="25"/>
      <c r="GJ229" s="25"/>
      <c r="GK229" s="25"/>
      <c r="GL229" s="25"/>
      <c r="GM229" s="25"/>
      <c r="GN229" s="25"/>
      <c r="GO229" s="25"/>
      <c r="GP229" s="25"/>
      <c r="GQ229" s="25"/>
      <c r="GR229" s="25"/>
      <c r="GS229" s="25"/>
      <c r="GT229" s="25"/>
      <c r="GU229" s="25"/>
      <c r="GV229" s="25"/>
      <c r="GW229" s="25"/>
      <c r="GX229" s="25"/>
      <c r="GY229" s="25"/>
      <c r="GZ229" s="25"/>
    </row>
    <row r="230" spans="1:208">
      <c r="A230" s="1" t="s">
        <v>392</v>
      </c>
      <c r="B230" s="2">
        <v>43493</v>
      </c>
      <c r="C230" s="1">
        <v>7685506</v>
      </c>
      <c r="D230" s="1" t="s">
        <v>18</v>
      </c>
      <c r="E230" s="1" t="s">
        <v>399</v>
      </c>
      <c r="F230" s="1" t="s">
        <v>76</v>
      </c>
      <c r="G230" s="1" t="s">
        <v>393</v>
      </c>
      <c r="H230" s="1">
        <v>4501637321</v>
      </c>
      <c r="I230" s="1" t="s">
        <v>24</v>
      </c>
      <c r="J230" s="1" t="s">
        <v>424</v>
      </c>
      <c r="K230" s="1">
        <v>4</v>
      </c>
      <c r="L230" s="1" t="s">
        <v>26</v>
      </c>
      <c r="M230" s="3">
        <v>150.83000000000001</v>
      </c>
      <c r="N230" s="3">
        <f t="shared" si="5"/>
        <v>603.32000000000005</v>
      </c>
      <c r="S230" s="3">
        <f>Tabla1[[#This Row],[COSTO TOTAL]]</f>
        <v>603.32000000000005</v>
      </c>
      <c r="V230" s="3"/>
      <c r="W230" s="1"/>
      <c r="X230" s="1"/>
      <c r="Y230" s="1"/>
      <c r="Z230" s="3"/>
      <c r="AA230" s="1"/>
      <c r="AB230" s="1"/>
      <c r="AC230" s="1"/>
      <c r="AD230" s="1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5"/>
      <c r="FN230" s="25"/>
      <c r="FO230" s="25"/>
      <c r="FP230" s="25"/>
      <c r="FQ230" s="25"/>
      <c r="FR230" s="25"/>
      <c r="FS230" s="25"/>
      <c r="FT230" s="25"/>
      <c r="FU230" s="25"/>
      <c r="FV230" s="25"/>
      <c r="FW230" s="25"/>
      <c r="FX230" s="25"/>
      <c r="FY230" s="25"/>
      <c r="FZ230" s="25"/>
      <c r="GA230" s="25"/>
      <c r="GB230" s="25"/>
      <c r="GC230" s="25"/>
      <c r="GD230" s="25"/>
      <c r="GE230" s="25"/>
      <c r="GF230" s="25"/>
      <c r="GG230" s="25"/>
      <c r="GH230" s="25"/>
      <c r="GI230" s="25"/>
      <c r="GJ230" s="25"/>
      <c r="GK230" s="25"/>
      <c r="GL230" s="25"/>
      <c r="GM230" s="25"/>
      <c r="GN230" s="25"/>
      <c r="GO230" s="25"/>
      <c r="GP230" s="25"/>
      <c r="GQ230" s="25"/>
      <c r="GR230" s="25"/>
      <c r="GS230" s="25"/>
      <c r="GT230" s="25"/>
      <c r="GU230" s="25"/>
      <c r="GV230" s="25"/>
      <c r="GW230" s="25"/>
      <c r="GX230" s="25"/>
      <c r="GY230" s="25"/>
      <c r="GZ230" s="25"/>
    </row>
    <row r="231" spans="1:208">
      <c r="A231" s="1" t="s">
        <v>392</v>
      </c>
      <c r="B231" s="2">
        <v>43493</v>
      </c>
      <c r="C231" s="1">
        <v>7685506</v>
      </c>
      <c r="D231" s="1" t="s">
        <v>18</v>
      </c>
      <c r="E231" s="1" t="s">
        <v>399</v>
      </c>
      <c r="F231" s="1" t="s">
        <v>76</v>
      </c>
      <c r="G231" s="1" t="s">
        <v>393</v>
      </c>
      <c r="H231" s="1">
        <v>4501637321</v>
      </c>
      <c r="I231" s="1" t="s">
        <v>24</v>
      </c>
      <c r="J231" s="1" t="s">
        <v>425</v>
      </c>
      <c r="K231" s="1">
        <v>4</v>
      </c>
      <c r="L231" s="1" t="s">
        <v>26</v>
      </c>
      <c r="M231" s="3">
        <v>18.399999999999999</v>
      </c>
      <c r="N231" s="3">
        <f t="shared" si="5"/>
        <v>73.599999999999994</v>
      </c>
      <c r="S231" s="3">
        <f>Tabla1[[#This Row],[COSTO TOTAL]]</f>
        <v>73.599999999999994</v>
      </c>
      <c r="V231" s="3"/>
      <c r="W231" s="1"/>
      <c r="X231" s="1"/>
      <c r="Y231" s="1"/>
      <c r="Z231" s="3"/>
      <c r="AA231" s="1"/>
      <c r="AB231" s="1"/>
      <c r="AC231" s="1"/>
      <c r="AD231" s="1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5"/>
      <c r="FN231" s="25"/>
      <c r="FO231" s="25"/>
      <c r="FP231" s="25"/>
      <c r="FQ231" s="25"/>
      <c r="FR231" s="25"/>
      <c r="FS231" s="25"/>
      <c r="FT231" s="25"/>
      <c r="FU231" s="25"/>
      <c r="FV231" s="25"/>
      <c r="FW231" s="25"/>
      <c r="FX231" s="25"/>
      <c r="FY231" s="25"/>
      <c r="FZ231" s="25"/>
      <c r="GA231" s="25"/>
      <c r="GB231" s="25"/>
      <c r="GC231" s="25"/>
      <c r="GD231" s="25"/>
      <c r="GE231" s="25"/>
      <c r="GF231" s="25"/>
      <c r="GG231" s="25"/>
      <c r="GH231" s="25"/>
      <c r="GI231" s="25"/>
      <c r="GJ231" s="25"/>
      <c r="GK231" s="25"/>
      <c r="GL231" s="25"/>
      <c r="GM231" s="25"/>
      <c r="GN231" s="25"/>
      <c r="GO231" s="25"/>
      <c r="GP231" s="25"/>
      <c r="GQ231" s="25"/>
      <c r="GR231" s="25"/>
      <c r="GS231" s="25"/>
      <c r="GT231" s="25"/>
      <c r="GU231" s="25"/>
      <c r="GV231" s="25"/>
      <c r="GW231" s="25"/>
      <c r="GX231" s="25"/>
      <c r="GY231" s="25"/>
      <c r="GZ231" s="25"/>
    </row>
    <row r="232" spans="1:208">
      <c r="A232" s="1" t="s">
        <v>392</v>
      </c>
      <c r="B232" s="2">
        <v>43493</v>
      </c>
      <c r="C232" s="1">
        <v>7685506</v>
      </c>
      <c r="D232" s="1" t="s">
        <v>18</v>
      </c>
      <c r="E232" s="1" t="s">
        <v>399</v>
      </c>
      <c r="F232" s="1" t="s">
        <v>76</v>
      </c>
      <c r="G232" s="1" t="s">
        <v>393</v>
      </c>
      <c r="H232" s="1">
        <v>4501637321</v>
      </c>
      <c r="I232" s="1" t="s">
        <v>24</v>
      </c>
      <c r="J232" s="1" t="s">
        <v>426</v>
      </c>
      <c r="K232" s="1">
        <v>5</v>
      </c>
      <c r="L232" s="1" t="s">
        <v>26</v>
      </c>
      <c r="M232" s="3">
        <v>153.86000000000001</v>
      </c>
      <c r="N232" s="3">
        <f t="shared" si="5"/>
        <v>769.30000000000007</v>
      </c>
      <c r="S232" s="3">
        <f>Tabla1[[#This Row],[COSTO TOTAL]]</f>
        <v>769.30000000000007</v>
      </c>
      <c r="V232" s="3"/>
      <c r="W232" s="1"/>
      <c r="X232" s="1"/>
      <c r="Y232" s="1"/>
      <c r="Z232" s="3"/>
      <c r="AA232" s="1"/>
      <c r="AB232" s="1"/>
      <c r="AC232" s="1"/>
      <c r="AD232" s="1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5"/>
      <c r="FN232" s="25"/>
      <c r="FO232" s="25"/>
      <c r="FP232" s="25"/>
      <c r="FQ232" s="25"/>
      <c r="FR232" s="25"/>
      <c r="FS232" s="25"/>
      <c r="FT232" s="25"/>
      <c r="FU232" s="25"/>
      <c r="FV232" s="25"/>
      <c r="FW232" s="25"/>
      <c r="FX232" s="25"/>
      <c r="FY232" s="25"/>
      <c r="FZ232" s="25"/>
      <c r="GA232" s="25"/>
      <c r="GB232" s="25"/>
      <c r="GC232" s="25"/>
      <c r="GD232" s="25"/>
      <c r="GE232" s="25"/>
      <c r="GF232" s="25"/>
      <c r="GG232" s="25"/>
      <c r="GH232" s="25"/>
      <c r="GI232" s="25"/>
      <c r="GJ232" s="25"/>
      <c r="GK232" s="25"/>
      <c r="GL232" s="25"/>
      <c r="GM232" s="25"/>
      <c r="GN232" s="25"/>
      <c r="GO232" s="25"/>
      <c r="GP232" s="25"/>
      <c r="GQ232" s="25"/>
      <c r="GR232" s="25"/>
      <c r="GS232" s="25"/>
      <c r="GT232" s="25"/>
      <c r="GU232" s="25"/>
      <c r="GV232" s="25"/>
      <c r="GW232" s="25"/>
      <c r="GX232" s="25"/>
      <c r="GY232" s="25"/>
      <c r="GZ232" s="25"/>
    </row>
    <row r="233" spans="1:208">
      <c r="A233" s="1" t="s">
        <v>392</v>
      </c>
      <c r="B233" s="2" t="s">
        <v>37</v>
      </c>
      <c r="C233" s="1" t="s">
        <v>24</v>
      </c>
      <c r="D233" s="1" t="s">
        <v>18</v>
      </c>
      <c r="E233" s="1" t="s">
        <v>24</v>
      </c>
      <c r="F233" s="1" t="s">
        <v>113</v>
      </c>
      <c r="G233" s="1" t="s">
        <v>24</v>
      </c>
      <c r="H233" s="1">
        <v>4501642312</v>
      </c>
      <c r="I233" s="1" t="s">
        <v>24</v>
      </c>
      <c r="J233" s="1" t="s">
        <v>428</v>
      </c>
      <c r="K233" s="1">
        <v>1</v>
      </c>
      <c r="L233" s="1" t="s">
        <v>26</v>
      </c>
      <c r="M233" s="3">
        <v>2470</v>
      </c>
      <c r="N233" s="3">
        <f t="shared" si="5"/>
        <v>2470</v>
      </c>
      <c r="S233" s="3">
        <f>Tabla1[[#This Row],[COSTO TOTAL]]</f>
        <v>2470</v>
      </c>
      <c r="V233" s="3"/>
      <c r="W233" s="1"/>
      <c r="X233" s="1"/>
      <c r="Y233" s="1"/>
      <c r="Z233" s="3"/>
      <c r="AA233" s="1"/>
      <c r="AB233" s="1"/>
      <c r="AC233" s="1"/>
      <c r="AD233" s="1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5"/>
      <c r="FN233" s="25"/>
      <c r="FO233" s="25"/>
      <c r="FP233" s="25"/>
      <c r="FQ233" s="25"/>
      <c r="FR233" s="25"/>
      <c r="FS233" s="25"/>
      <c r="FT233" s="25"/>
      <c r="FU233" s="25"/>
      <c r="FV233" s="25"/>
      <c r="FW233" s="25"/>
      <c r="FX233" s="25"/>
      <c r="FY233" s="25"/>
      <c r="FZ233" s="25"/>
      <c r="GA233" s="25"/>
      <c r="GB233" s="25"/>
      <c r="GC233" s="25"/>
      <c r="GD233" s="25"/>
      <c r="GE233" s="25"/>
      <c r="GF233" s="25"/>
      <c r="GG233" s="25"/>
      <c r="GH233" s="25"/>
      <c r="GI233" s="25"/>
      <c r="GJ233" s="25"/>
      <c r="GK233" s="25"/>
      <c r="GL233" s="25"/>
      <c r="GM233" s="25"/>
      <c r="GN233" s="25"/>
      <c r="GO233" s="25"/>
      <c r="GP233" s="25"/>
      <c r="GQ233" s="25"/>
      <c r="GR233" s="25"/>
      <c r="GS233" s="25"/>
      <c r="GT233" s="25"/>
      <c r="GU233" s="25"/>
      <c r="GV233" s="25"/>
      <c r="GW233" s="25"/>
      <c r="GX233" s="25"/>
      <c r="GY233" s="25"/>
      <c r="GZ233" s="25"/>
    </row>
    <row r="234" spans="1:208">
      <c r="A234" s="1" t="s">
        <v>246</v>
      </c>
      <c r="B234" s="2">
        <v>43413</v>
      </c>
      <c r="C234" s="1">
        <v>7643495</v>
      </c>
      <c r="D234" s="1" t="s">
        <v>18</v>
      </c>
      <c r="E234" s="1" t="s">
        <v>429</v>
      </c>
      <c r="F234" s="1" t="s">
        <v>113</v>
      </c>
      <c r="G234" s="1" t="s">
        <v>24</v>
      </c>
      <c r="H234" s="1">
        <v>4501609938</v>
      </c>
      <c r="I234" s="1" t="s">
        <v>430</v>
      </c>
      <c r="J234" s="1" t="s">
        <v>431</v>
      </c>
      <c r="K234" s="1">
        <v>3</v>
      </c>
      <c r="L234" s="1" t="s">
        <v>26</v>
      </c>
      <c r="M234" s="3">
        <v>1185</v>
      </c>
      <c r="N234" s="3">
        <f t="shared" si="5"/>
        <v>3555</v>
      </c>
      <c r="O234" s="1" t="s">
        <v>432</v>
      </c>
      <c r="S234" s="3">
        <f>Tabla1[[#This Row],[COSTO TOTAL]]</f>
        <v>3555</v>
      </c>
      <c r="V234" s="3"/>
      <c r="W234" s="1"/>
      <c r="X234" s="1"/>
      <c r="Y234" s="1"/>
      <c r="Z234" s="3"/>
      <c r="AA234" s="1"/>
      <c r="AB234" s="1"/>
      <c r="AC234" s="1"/>
      <c r="AD234" s="1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5"/>
      <c r="FN234" s="25"/>
      <c r="FO234" s="25"/>
      <c r="FP234" s="25"/>
      <c r="FQ234" s="25"/>
      <c r="FR234" s="25"/>
      <c r="FS234" s="25"/>
      <c r="FT234" s="25"/>
      <c r="FU234" s="25"/>
      <c r="FV234" s="25"/>
      <c r="FW234" s="25"/>
      <c r="FX234" s="25"/>
      <c r="FY234" s="25"/>
      <c r="FZ234" s="25"/>
      <c r="GA234" s="25"/>
      <c r="GB234" s="25"/>
      <c r="GC234" s="25"/>
      <c r="GD234" s="25"/>
      <c r="GE234" s="25"/>
      <c r="GF234" s="25"/>
      <c r="GG234" s="25"/>
      <c r="GH234" s="25"/>
      <c r="GI234" s="25"/>
      <c r="GJ234" s="25"/>
      <c r="GK234" s="25"/>
      <c r="GL234" s="25"/>
      <c r="GM234" s="25"/>
      <c r="GN234" s="25"/>
      <c r="GO234" s="25"/>
      <c r="GP234" s="25"/>
      <c r="GQ234" s="25"/>
      <c r="GR234" s="25"/>
      <c r="GS234" s="25"/>
      <c r="GT234" s="25"/>
      <c r="GU234" s="25"/>
      <c r="GV234" s="25"/>
      <c r="GW234" s="25"/>
      <c r="GX234" s="25"/>
      <c r="GY234" s="25"/>
      <c r="GZ234" s="25"/>
    </row>
    <row r="235" spans="1:208">
      <c r="A235" s="1" t="s">
        <v>246</v>
      </c>
      <c r="B235" s="2" t="s">
        <v>37</v>
      </c>
      <c r="C235" s="1" t="s">
        <v>24</v>
      </c>
      <c r="D235" s="1" t="s">
        <v>18</v>
      </c>
      <c r="E235" s="1" t="s">
        <v>24</v>
      </c>
      <c r="F235" s="1" t="s">
        <v>113</v>
      </c>
      <c r="G235" s="1" t="s">
        <v>24</v>
      </c>
      <c r="H235" s="1">
        <v>4501642312</v>
      </c>
      <c r="I235" s="1" t="s">
        <v>24</v>
      </c>
      <c r="J235" s="1" t="s">
        <v>431</v>
      </c>
      <c r="K235" s="1">
        <v>9</v>
      </c>
      <c r="L235" s="1" t="s">
        <v>26</v>
      </c>
      <c r="M235" s="3">
        <v>1185</v>
      </c>
      <c r="N235" s="3">
        <f t="shared" si="5"/>
        <v>10665</v>
      </c>
      <c r="S235" s="3">
        <f>Tabla1[[#This Row],[COSTO TOTAL]]</f>
        <v>10665</v>
      </c>
      <c r="V235" s="3"/>
      <c r="W235" s="1"/>
      <c r="X235" s="1"/>
      <c r="Y235" s="1"/>
      <c r="Z235" s="3"/>
      <c r="AA235" s="1"/>
      <c r="AB235" s="1"/>
      <c r="AC235" s="1"/>
      <c r="AD235" s="1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5"/>
      <c r="FN235" s="25"/>
      <c r="FO235" s="25"/>
      <c r="FP235" s="25"/>
      <c r="FQ235" s="25"/>
      <c r="FR235" s="25"/>
      <c r="FS235" s="25"/>
      <c r="FT235" s="25"/>
      <c r="FU235" s="25"/>
      <c r="FV235" s="25"/>
      <c r="FW235" s="25"/>
      <c r="FX235" s="25"/>
      <c r="FY235" s="25"/>
      <c r="FZ235" s="25"/>
      <c r="GA235" s="25"/>
      <c r="GB235" s="25"/>
      <c r="GC235" s="25"/>
      <c r="GD235" s="25"/>
      <c r="GE235" s="25"/>
      <c r="GF235" s="25"/>
      <c r="GG235" s="25"/>
      <c r="GH235" s="25"/>
      <c r="GI235" s="25"/>
      <c r="GJ235" s="25"/>
      <c r="GK235" s="25"/>
      <c r="GL235" s="25"/>
      <c r="GM235" s="25"/>
      <c r="GN235" s="25"/>
      <c r="GO235" s="25"/>
      <c r="GP235" s="25"/>
      <c r="GQ235" s="25"/>
      <c r="GR235" s="25"/>
      <c r="GS235" s="25"/>
      <c r="GT235" s="25"/>
      <c r="GU235" s="25"/>
      <c r="GV235" s="25"/>
      <c r="GW235" s="25"/>
      <c r="GX235" s="25"/>
      <c r="GY235" s="25"/>
      <c r="GZ235" s="25"/>
    </row>
    <row r="236" spans="1:208">
      <c r="A236" s="1" t="s">
        <v>246</v>
      </c>
      <c r="B236" s="2">
        <v>43810</v>
      </c>
      <c r="C236" s="1" t="s">
        <v>24</v>
      </c>
      <c r="D236" s="1" t="s">
        <v>18</v>
      </c>
      <c r="E236" s="1" t="s">
        <v>24</v>
      </c>
      <c r="F236" s="1" t="s">
        <v>24</v>
      </c>
      <c r="G236" s="1" t="s">
        <v>24</v>
      </c>
      <c r="H236" s="1">
        <v>4501732774</v>
      </c>
      <c r="I236" s="1" t="s">
        <v>24</v>
      </c>
      <c r="J236" s="1" t="s">
        <v>433</v>
      </c>
      <c r="K236" s="1">
        <v>2</v>
      </c>
      <c r="L236" s="1" t="s">
        <v>26</v>
      </c>
      <c r="M236" s="3">
        <v>1035.5999999999999</v>
      </c>
      <c r="N236" s="3">
        <f t="shared" si="5"/>
        <v>2071.1999999999998</v>
      </c>
      <c r="S236" s="3">
        <f>Tabla1[[#This Row],[COSTO TOTAL]]</f>
        <v>2071.1999999999998</v>
      </c>
      <c r="V236" s="3"/>
      <c r="W236" s="1"/>
      <c r="X236" s="1"/>
      <c r="Y236" s="1"/>
      <c r="Z236" s="3"/>
      <c r="AA236" s="1"/>
      <c r="AB236" s="1"/>
      <c r="AC236" s="1"/>
      <c r="AD236" s="1" t="s">
        <v>112</v>
      </c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5"/>
      <c r="FN236" s="25"/>
      <c r="FO236" s="25"/>
      <c r="FP236" s="25"/>
      <c r="FQ236" s="25"/>
      <c r="FR236" s="25"/>
      <c r="FS236" s="25"/>
      <c r="FT236" s="25"/>
      <c r="FU236" s="25"/>
      <c r="FV236" s="25"/>
      <c r="FW236" s="25"/>
      <c r="FX236" s="25"/>
      <c r="FY236" s="25"/>
      <c r="FZ236" s="25"/>
      <c r="GA236" s="25"/>
      <c r="GB236" s="25"/>
      <c r="GC236" s="25"/>
      <c r="GD236" s="25"/>
      <c r="GE236" s="25"/>
      <c r="GF236" s="25"/>
      <c r="GG236" s="25"/>
      <c r="GH236" s="25"/>
      <c r="GI236" s="25"/>
      <c r="GJ236" s="25"/>
      <c r="GK236" s="25"/>
      <c r="GL236" s="25"/>
      <c r="GM236" s="25"/>
      <c r="GN236" s="25"/>
      <c r="GO236" s="25"/>
      <c r="GP236" s="25"/>
      <c r="GQ236" s="25"/>
      <c r="GR236" s="25"/>
      <c r="GS236" s="25"/>
      <c r="GT236" s="25"/>
      <c r="GU236" s="25"/>
      <c r="GV236" s="25"/>
      <c r="GW236" s="25"/>
      <c r="GX236" s="25"/>
      <c r="GY236" s="25"/>
      <c r="GZ236" s="25"/>
    </row>
    <row r="237" spans="1:208">
      <c r="A237" s="1" t="s">
        <v>434</v>
      </c>
      <c r="B237" s="2">
        <v>43549</v>
      </c>
      <c r="C237" s="1">
        <v>7716940</v>
      </c>
      <c r="D237" s="1" t="s">
        <v>18</v>
      </c>
      <c r="E237" s="1" t="s">
        <v>24</v>
      </c>
      <c r="F237" s="1" t="s">
        <v>24</v>
      </c>
      <c r="G237" s="1" t="s">
        <v>24</v>
      </c>
      <c r="H237" s="1">
        <v>4501658717</v>
      </c>
      <c r="I237" s="1" t="s">
        <v>24</v>
      </c>
      <c r="J237" s="1" t="s">
        <v>435</v>
      </c>
      <c r="K237" s="1">
        <v>3</v>
      </c>
      <c r="L237" s="1" t="s">
        <v>26</v>
      </c>
      <c r="M237" s="3">
        <v>1548.74</v>
      </c>
      <c r="N237" s="3">
        <f t="shared" si="5"/>
        <v>4646.22</v>
      </c>
      <c r="S237" s="3">
        <f>Tabla1[[#This Row],[COSTO TOTAL]]</f>
        <v>4646.22</v>
      </c>
      <c r="V237" s="3"/>
      <c r="W237" s="1"/>
      <c r="X237" s="1"/>
      <c r="Y237" s="1"/>
      <c r="Z237" s="3"/>
      <c r="AA237" s="1"/>
      <c r="AB237" s="1"/>
      <c r="AC237" s="1"/>
      <c r="AD237" s="1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5"/>
      <c r="FN237" s="25"/>
      <c r="FO237" s="25"/>
      <c r="FP237" s="25"/>
      <c r="FQ237" s="25"/>
      <c r="FR237" s="25"/>
      <c r="FS237" s="25"/>
      <c r="FT237" s="25"/>
      <c r="FU237" s="25"/>
      <c r="FV237" s="25"/>
      <c r="FW237" s="25"/>
      <c r="FX237" s="25"/>
      <c r="FY237" s="25"/>
      <c r="FZ237" s="25"/>
      <c r="GA237" s="25"/>
      <c r="GB237" s="25"/>
      <c r="GC237" s="25"/>
      <c r="GD237" s="25"/>
      <c r="GE237" s="25"/>
      <c r="GF237" s="25"/>
      <c r="GG237" s="25"/>
      <c r="GH237" s="25"/>
      <c r="GI237" s="25"/>
      <c r="GJ237" s="25"/>
      <c r="GK237" s="25"/>
      <c r="GL237" s="25"/>
      <c r="GM237" s="25"/>
      <c r="GN237" s="25"/>
      <c r="GO237" s="25"/>
      <c r="GP237" s="25"/>
      <c r="GQ237" s="25"/>
      <c r="GR237" s="25"/>
      <c r="GS237" s="25"/>
      <c r="GT237" s="25"/>
      <c r="GU237" s="25"/>
      <c r="GV237" s="25"/>
      <c r="GW237" s="25"/>
      <c r="GX237" s="25"/>
      <c r="GY237" s="25"/>
      <c r="GZ237" s="25"/>
    </row>
    <row r="238" spans="1:208">
      <c r="A238" s="1" t="s">
        <v>434</v>
      </c>
      <c r="B238" s="2">
        <v>43549</v>
      </c>
      <c r="C238" s="1">
        <v>7716940</v>
      </c>
      <c r="D238" s="1" t="s">
        <v>18</v>
      </c>
      <c r="E238" s="1" t="s">
        <v>24</v>
      </c>
      <c r="F238" s="1" t="s">
        <v>24</v>
      </c>
      <c r="G238" s="1" t="s">
        <v>24</v>
      </c>
      <c r="H238" s="1">
        <v>4501658717</v>
      </c>
      <c r="I238" s="1" t="s">
        <v>24</v>
      </c>
      <c r="J238" s="1" t="s">
        <v>436</v>
      </c>
      <c r="K238" s="1">
        <v>6</v>
      </c>
      <c r="L238" s="1" t="s">
        <v>26</v>
      </c>
      <c r="N238" s="3">
        <f t="shared" si="5"/>
        <v>0</v>
      </c>
      <c r="S238" s="3">
        <f>Tabla1[[#This Row],[COSTO TOTAL]]</f>
        <v>0</v>
      </c>
      <c r="V238" s="3"/>
      <c r="W238" s="1"/>
      <c r="X238" s="1"/>
      <c r="Y238" s="1"/>
      <c r="Z238" s="3"/>
      <c r="AA238" s="1"/>
      <c r="AB238" s="1"/>
      <c r="AC238" s="1"/>
      <c r="AD238" s="1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5"/>
      <c r="FN238" s="25"/>
      <c r="FO238" s="25"/>
      <c r="FP238" s="25"/>
      <c r="FQ238" s="25"/>
      <c r="FR238" s="25"/>
      <c r="FS238" s="25"/>
      <c r="FT238" s="25"/>
      <c r="FU238" s="25"/>
      <c r="FV238" s="25"/>
      <c r="FW238" s="25"/>
      <c r="FX238" s="25"/>
      <c r="FY238" s="25"/>
      <c r="FZ238" s="25"/>
      <c r="GA238" s="25"/>
      <c r="GB238" s="25"/>
      <c r="GC238" s="25"/>
      <c r="GD238" s="25"/>
      <c r="GE238" s="25"/>
      <c r="GF238" s="25"/>
      <c r="GG238" s="25"/>
      <c r="GH238" s="25"/>
      <c r="GI238" s="25"/>
      <c r="GJ238" s="25"/>
      <c r="GK238" s="25"/>
      <c r="GL238" s="25"/>
      <c r="GM238" s="25"/>
      <c r="GN238" s="25"/>
      <c r="GO238" s="25"/>
      <c r="GP238" s="25"/>
      <c r="GQ238" s="25"/>
      <c r="GR238" s="25"/>
      <c r="GS238" s="25"/>
      <c r="GT238" s="25"/>
      <c r="GU238" s="25"/>
      <c r="GV238" s="25"/>
      <c r="GW238" s="25"/>
      <c r="GX238" s="25"/>
      <c r="GY238" s="25"/>
      <c r="GZ238" s="25"/>
    </row>
    <row r="239" spans="1:208">
      <c r="A239" s="1" t="s">
        <v>434</v>
      </c>
      <c r="B239" s="2">
        <v>43549</v>
      </c>
      <c r="C239" s="1">
        <v>7716940</v>
      </c>
      <c r="D239" s="1" t="s">
        <v>18</v>
      </c>
      <c r="E239" s="1" t="s">
        <v>24</v>
      </c>
      <c r="F239" s="1" t="s">
        <v>24</v>
      </c>
      <c r="G239" s="1" t="s">
        <v>24</v>
      </c>
      <c r="H239" s="1">
        <v>4501658717</v>
      </c>
      <c r="I239" s="1" t="s">
        <v>24</v>
      </c>
      <c r="J239" s="1" t="s">
        <v>437</v>
      </c>
      <c r="K239" s="1">
        <v>12</v>
      </c>
      <c r="L239" s="1" t="s">
        <v>26</v>
      </c>
      <c r="N239" s="3">
        <f t="shared" si="5"/>
        <v>0</v>
      </c>
      <c r="S239" s="3">
        <f>Tabla1[[#This Row],[COSTO TOTAL]]</f>
        <v>0</v>
      </c>
      <c r="V239" s="3"/>
      <c r="W239" s="1"/>
      <c r="X239" s="1"/>
      <c r="Y239" s="1"/>
      <c r="Z239" s="3"/>
      <c r="AA239" s="1"/>
      <c r="AB239" s="1"/>
      <c r="AC239" s="1"/>
      <c r="AD239" s="1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5"/>
      <c r="FN239" s="25"/>
      <c r="FO239" s="25"/>
      <c r="FP239" s="25"/>
      <c r="FQ239" s="25"/>
      <c r="FR239" s="25"/>
      <c r="FS239" s="25"/>
      <c r="FT239" s="25"/>
      <c r="FU239" s="25"/>
      <c r="FV239" s="25"/>
      <c r="FW239" s="25"/>
      <c r="FX239" s="25"/>
      <c r="FY239" s="25"/>
      <c r="FZ239" s="25"/>
      <c r="GA239" s="25"/>
      <c r="GB239" s="25"/>
      <c r="GC239" s="25"/>
      <c r="GD239" s="25"/>
      <c r="GE239" s="25"/>
      <c r="GF239" s="25"/>
      <c r="GG239" s="25"/>
      <c r="GH239" s="25"/>
      <c r="GI239" s="25"/>
      <c r="GJ239" s="25"/>
      <c r="GK239" s="25"/>
      <c r="GL239" s="25"/>
      <c r="GM239" s="25"/>
      <c r="GN239" s="25"/>
      <c r="GO239" s="25"/>
      <c r="GP239" s="25"/>
      <c r="GQ239" s="25"/>
      <c r="GR239" s="25"/>
      <c r="GS239" s="25"/>
      <c r="GT239" s="25"/>
      <c r="GU239" s="25"/>
      <c r="GV239" s="25"/>
      <c r="GW239" s="25"/>
      <c r="GX239" s="25"/>
      <c r="GY239" s="25"/>
      <c r="GZ239" s="25"/>
    </row>
    <row r="240" spans="1:208">
      <c r="A240" s="1" t="s">
        <v>434</v>
      </c>
      <c r="B240" s="2">
        <v>43549</v>
      </c>
      <c r="C240" s="1">
        <v>7716940</v>
      </c>
      <c r="D240" s="1" t="s">
        <v>18</v>
      </c>
      <c r="E240" s="1" t="s">
        <v>24</v>
      </c>
      <c r="F240" s="1" t="s">
        <v>24</v>
      </c>
      <c r="G240" s="1" t="s">
        <v>24</v>
      </c>
      <c r="H240" s="1">
        <v>4501658717</v>
      </c>
      <c r="I240" s="1" t="s">
        <v>24</v>
      </c>
      <c r="J240" s="1" t="s">
        <v>438</v>
      </c>
      <c r="K240" s="1">
        <v>3</v>
      </c>
      <c r="L240" s="1" t="s">
        <v>26</v>
      </c>
      <c r="N240" s="3">
        <f t="shared" si="5"/>
        <v>0</v>
      </c>
      <c r="S240" s="3">
        <f>Tabla1[[#This Row],[COSTO TOTAL]]</f>
        <v>0</v>
      </c>
      <c r="V240" s="3"/>
      <c r="W240" s="1"/>
      <c r="X240" s="1"/>
      <c r="Y240" s="1"/>
      <c r="Z240" s="3"/>
      <c r="AA240" s="1"/>
      <c r="AB240" s="1"/>
      <c r="AC240" s="1"/>
      <c r="AD240" s="1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5"/>
      <c r="FN240" s="25"/>
      <c r="FO240" s="25"/>
      <c r="FP240" s="25"/>
      <c r="FQ240" s="25"/>
      <c r="FR240" s="25"/>
      <c r="FS240" s="25"/>
      <c r="FT240" s="25"/>
      <c r="FU240" s="25"/>
      <c r="FV240" s="25"/>
      <c r="FW240" s="25"/>
      <c r="FX240" s="25"/>
      <c r="FY240" s="25"/>
      <c r="FZ240" s="25"/>
      <c r="GA240" s="25"/>
      <c r="GB240" s="25"/>
      <c r="GC240" s="25"/>
      <c r="GD240" s="25"/>
      <c r="GE240" s="25"/>
      <c r="GF240" s="25"/>
      <c r="GG240" s="25"/>
      <c r="GH240" s="25"/>
      <c r="GI240" s="25"/>
      <c r="GJ240" s="25"/>
      <c r="GK240" s="25"/>
      <c r="GL240" s="25"/>
      <c r="GM240" s="25"/>
      <c r="GN240" s="25"/>
      <c r="GO240" s="25"/>
      <c r="GP240" s="25"/>
      <c r="GQ240" s="25"/>
      <c r="GR240" s="25"/>
      <c r="GS240" s="25"/>
      <c r="GT240" s="25"/>
      <c r="GU240" s="25"/>
      <c r="GV240" s="25"/>
      <c r="GW240" s="25"/>
      <c r="GX240" s="25"/>
      <c r="GY240" s="25"/>
      <c r="GZ240" s="25"/>
    </row>
    <row r="241" spans="1:208">
      <c r="A241" s="1" t="s">
        <v>434</v>
      </c>
      <c r="B241" s="2">
        <v>43549</v>
      </c>
      <c r="C241" s="1">
        <v>7716940</v>
      </c>
      <c r="D241" s="1" t="s">
        <v>18</v>
      </c>
      <c r="E241" s="1" t="s">
        <v>24</v>
      </c>
      <c r="F241" s="1" t="s">
        <v>24</v>
      </c>
      <c r="G241" s="1" t="s">
        <v>24</v>
      </c>
      <c r="H241" s="1">
        <v>4501655548</v>
      </c>
      <c r="I241" s="1" t="s">
        <v>24</v>
      </c>
      <c r="J241" s="1" t="s">
        <v>439</v>
      </c>
      <c r="K241" s="1">
        <v>12</v>
      </c>
      <c r="L241" s="1" t="s">
        <v>26</v>
      </c>
      <c r="M241" s="3">
        <v>1307.3800000000001</v>
      </c>
      <c r="N241" s="3">
        <f t="shared" si="5"/>
        <v>15688.560000000001</v>
      </c>
      <c r="S241" s="3">
        <f>Tabla1[[#This Row],[COSTO TOTAL]]</f>
        <v>15688.560000000001</v>
      </c>
      <c r="V241" s="3"/>
      <c r="W241" s="1"/>
      <c r="X241" s="1"/>
      <c r="Y241" s="1"/>
      <c r="Z241" s="3"/>
      <c r="AA241" s="1"/>
      <c r="AB241" s="1"/>
      <c r="AC241" s="1"/>
      <c r="AD241" s="1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5"/>
      <c r="FN241" s="25"/>
      <c r="FO241" s="25"/>
      <c r="FP241" s="25"/>
      <c r="FQ241" s="25"/>
      <c r="FR241" s="25"/>
      <c r="FS241" s="25"/>
      <c r="FT241" s="25"/>
      <c r="FU241" s="25"/>
      <c r="FV241" s="25"/>
      <c r="FW241" s="25"/>
      <c r="FX241" s="25"/>
      <c r="FY241" s="25"/>
      <c r="FZ241" s="25"/>
      <c r="GA241" s="25"/>
      <c r="GB241" s="25"/>
      <c r="GC241" s="25"/>
      <c r="GD241" s="25"/>
      <c r="GE241" s="25"/>
      <c r="GF241" s="25"/>
      <c r="GG241" s="25"/>
      <c r="GH241" s="25"/>
      <c r="GI241" s="25"/>
      <c r="GJ241" s="25"/>
      <c r="GK241" s="25"/>
      <c r="GL241" s="25"/>
      <c r="GM241" s="25"/>
      <c r="GN241" s="25"/>
      <c r="GO241" s="25"/>
      <c r="GP241" s="25"/>
      <c r="GQ241" s="25"/>
      <c r="GR241" s="25"/>
      <c r="GS241" s="25"/>
      <c r="GT241" s="25"/>
      <c r="GU241" s="25"/>
      <c r="GV241" s="25"/>
      <c r="GW241" s="25"/>
      <c r="GX241" s="25"/>
      <c r="GY241" s="25"/>
      <c r="GZ241" s="25"/>
    </row>
    <row r="242" spans="1:208">
      <c r="A242" s="1" t="s">
        <v>434</v>
      </c>
      <c r="B242" s="2">
        <v>43551</v>
      </c>
      <c r="C242" s="1">
        <v>7716940</v>
      </c>
      <c r="D242" s="1" t="s">
        <v>18</v>
      </c>
      <c r="E242" s="1" t="s">
        <v>440</v>
      </c>
      <c r="F242" s="1" t="s">
        <v>76</v>
      </c>
      <c r="G242" s="1" t="s">
        <v>24</v>
      </c>
      <c r="H242" s="1">
        <v>4501655548</v>
      </c>
      <c r="I242" s="1" t="s">
        <v>24</v>
      </c>
      <c r="J242" s="1" t="s">
        <v>441</v>
      </c>
      <c r="K242" s="1">
        <v>4</v>
      </c>
      <c r="L242" s="1" t="s">
        <v>26</v>
      </c>
      <c r="M242" s="3">
        <v>1004.36</v>
      </c>
      <c r="N242" s="3">
        <f t="shared" si="5"/>
        <v>4017.44</v>
      </c>
      <c r="S242" s="3">
        <f>Tabla1[[#This Row],[COSTO TOTAL]]</f>
        <v>4017.44</v>
      </c>
      <c r="V242" s="3"/>
      <c r="W242" s="1"/>
      <c r="X242" s="1"/>
      <c r="Y242" s="1"/>
      <c r="Z242" s="3"/>
      <c r="AA242" s="1"/>
      <c r="AB242" s="1"/>
      <c r="AC242" s="1"/>
      <c r="AD242" s="1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5"/>
      <c r="FN242" s="25"/>
      <c r="FO242" s="25"/>
      <c r="FP242" s="25"/>
      <c r="FQ242" s="25"/>
      <c r="FR242" s="25"/>
      <c r="FS242" s="25"/>
      <c r="FT242" s="25"/>
      <c r="FU242" s="25"/>
      <c r="FV242" s="25"/>
      <c r="FW242" s="25"/>
      <c r="FX242" s="25"/>
      <c r="FY242" s="25"/>
      <c r="FZ242" s="25"/>
      <c r="GA242" s="25"/>
      <c r="GB242" s="25"/>
      <c r="GC242" s="25"/>
      <c r="GD242" s="25"/>
      <c r="GE242" s="25"/>
      <c r="GF242" s="25"/>
      <c r="GG242" s="25"/>
      <c r="GH242" s="25"/>
      <c r="GI242" s="25"/>
      <c r="GJ242" s="25"/>
      <c r="GK242" s="25"/>
      <c r="GL242" s="25"/>
      <c r="GM242" s="25"/>
      <c r="GN242" s="25"/>
      <c r="GO242" s="25"/>
      <c r="GP242" s="25"/>
      <c r="GQ242" s="25"/>
      <c r="GR242" s="25"/>
      <c r="GS242" s="25"/>
      <c r="GT242" s="25"/>
      <c r="GU242" s="25"/>
      <c r="GV242" s="25"/>
      <c r="GW242" s="25"/>
      <c r="GX242" s="25"/>
      <c r="GY242" s="25"/>
      <c r="GZ242" s="25"/>
    </row>
    <row r="243" spans="1:208">
      <c r="A243" s="1" t="s">
        <v>272</v>
      </c>
      <c r="B243" s="2">
        <v>43284</v>
      </c>
      <c r="C243" s="1">
        <v>7551986</v>
      </c>
      <c r="D243" s="1" t="s">
        <v>18</v>
      </c>
      <c r="E243" s="1" t="s">
        <v>24</v>
      </c>
      <c r="F243" s="1" t="s">
        <v>113</v>
      </c>
      <c r="H243" s="1">
        <v>4501576550</v>
      </c>
      <c r="I243" s="1" t="s">
        <v>24</v>
      </c>
      <c r="J243" s="1" t="s">
        <v>442</v>
      </c>
      <c r="K243" s="1">
        <v>1</v>
      </c>
      <c r="L243" s="1" t="s">
        <v>26</v>
      </c>
      <c r="M243" s="3">
        <v>240</v>
      </c>
      <c r="N243" s="3">
        <f t="shared" si="5"/>
        <v>240</v>
      </c>
      <c r="S243" s="3">
        <f>Tabla1[[#This Row],[COSTO TOTAL]]</f>
        <v>240</v>
      </c>
      <c r="V243" s="3"/>
      <c r="W243" s="1"/>
      <c r="X243" s="1"/>
      <c r="Y243" s="1"/>
      <c r="Z243" s="3"/>
      <c r="AA243" s="1"/>
      <c r="AB243" s="1"/>
      <c r="AC243" s="1"/>
      <c r="AD243" s="1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5"/>
      <c r="FN243" s="25"/>
      <c r="FO243" s="25"/>
      <c r="FP243" s="25"/>
      <c r="FQ243" s="25"/>
      <c r="FR243" s="25"/>
      <c r="FS243" s="25"/>
      <c r="FT243" s="25"/>
      <c r="FU243" s="25"/>
      <c r="FV243" s="25"/>
      <c r="FW243" s="25"/>
      <c r="FX243" s="25"/>
      <c r="FY243" s="25"/>
      <c r="FZ243" s="25"/>
      <c r="GA243" s="25"/>
      <c r="GB243" s="25"/>
      <c r="GC243" s="25"/>
      <c r="GD243" s="25"/>
      <c r="GE243" s="25"/>
      <c r="GF243" s="25"/>
      <c r="GG243" s="25"/>
      <c r="GH243" s="25"/>
      <c r="GI243" s="25"/>
      <c r="GJ243" s="25"/>
      <c r="GK243" s="25"/>
      <c r="GL243" s="25"/>
      <c r="GM243" s="25"/>
      <c r="GN243" s="25"/>
      <c r="GO243" s="25"/>
      <c r="GP243" s="25"/>
      <c r="GQ243" s="25"/>
      <c r="GR243" s="25"/>
      <c r="GS243" s="25"/>
      <c r="GT243" s="25"/>
      <c r="GU243" s="25"/>
      <c r="GV243" s="25"/>
      <c r="GW243" s="25"/>
      <c r="GX243" s="25"/>
      <c r="GY243" s="25"/>
      <c r="GZ243" s="25"/>
    </row>
    <row r="244" spans="1:208">
      <c r="A244" s="1" t="s">
        <v>272</v>
      </c>
      <c r="B244" s="2">
        <v>43284</v>
      </c>
      <c r="C244" s="1">
        <v>7551986</v>
      </c>
      <c r="D244" s="1" t="s">
        <v>18</v>
      </c>
      <c r="E244" s="1" t="s">
        <v>24</v>
      </c>
      <c r="F244" s="1" t="s">
        <v>113</v>
      </c>
      <c r="H244" s="1">
        <v>4501576550</v>
      </c>
      <c r="I244" s="1" t="s">
        <v>24</v>
      </c>
      <c r="J244" s="1" t="s">
        <v>443</v>
      </c>
      <c r="K244" s="1">
        <v>3</v>
      </c>
      <c r="L244" s="1" t="s">
        <v>26</v>
      </c>
      <c r="M244" s="3">
        <v>210</v>
      </c>
      <c r="N244" s="3">
        <f t="shared" si="5"/>
        <v>630</v>
      </c>
      <c r="S244" s="3">
        <f>Tabla1[[#This Row],[COSTO TOTAL]]</f>
        <v>630</v>
      </c>
      <c r="V244" s="3"/>
      <c r="W244" s="1"/>
      <c r="X244" s="1"/>
      <c r="Y244" s="1"/>
      <c r="Z244" s="3"/>
      <c r="AA244" s="1"/>
      <c r="AB244" s="1"/>
      <c r="AC244" s="1"/>
      <c r="AD244" s="1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5"/>
      <c r="FN244" s="25"/>
      <c r="FO244" s="25"/>
      <c r="FP244" s="25"/>
      <c r="FQ244" s="25"/>
      <c r="FR244" s="25"/>
      <c r="FS244" s="25"/>
      <c r="FT244" s="25"/>
      <c r="FU244" s="25"/>
      <c r="FV244" s="25"/>
      <c r="FW244" s="25"/>
      <c r="FX244" s="25"/>
      <c r="FY244" s="25"/>
      <c r="FZ244" s="25"/>
      <c r="GA244" s="25"/>
      <c r="GB244" s="25"/>
      <c r="GC244" s="25"/>
      <c r="GD244" s="25"/>
      <c r="GE244" s="25"/>
      <c r="GF244" s="25"/>
      <c r="GG244" s="25"/>
      <c r="GH244" s="25"/>
      <c r="GI244" s="25"/>
      <c r="GJ244" s="25"/>
      <c r="GK244" s="25"/>
      <c r="GL244" s="25"/>
      <c r="GM244" s="25"/>
      <c r="GN244" s="25"/>
      <c r="GO244" s="25"/>
      <c r="GP244" s="25"/>
      <c r="GQ244" s="25"/>
      <c r="GR244" s="25"/>
      <c r="GS244" s="25"/>
      <c r="GT244" s="25"/>
      <c r="GU244" s="25"/>
      <c r="GV244" s="25"/>
      <c r="GW244" s="25"/>
      <c r="GX244" s="25"/>
      <c r="GY244" s="25"/>
      <c r="GZ244" s="25"/>
    </row>
    <row r="245" spans="1:208">
      <c r="A245" s="1" t="s">
        <v>272</v>
      </c>
      <c r="B245" s="2" t="s">
        <v>37</v>
      </c>
      <c r="C245" s="1" t="s">
        <v>22</v>
      </c>
      <c r="D245" s="1" t="s">
        <v>18</v>
      </c>
      <c r="E245" s="1" t="s">
        <v>367</v>
      </c>
      <c r="F245" s="1" t="s">
        <v>24</v>
      </c>
      <c r="G245" s="1" t="s">
        <v>24</v>
      </c>
      <c r="H245" s="1" t="s">
        <v>24</v>
      </c>
      <c r="I245" s="1" t="s">
        <v>24</v>
      </c>
      <c r="J245" s="1" t="s">
        <v>444</v>
      </c>
      <c r="K245" s="1">
        <v>1</v>
      </c>
      <c r="L245" s="1" t="s">
        <v>26</v>
      </c>
      <c r="N245" s="3">
        <f t="shared" si="5"/>
        <v>0</v>
      </c>
      <c r="S245" s="3">
        <f>Tabla1[[#This Row],[COSTO TOTAL]]</f>
        <v>0</v>
      </c>
      <c r="V245" s="3"/>
      <c r="W245" s="1"/>
      <c r="X245" s="1"/>
      <c r="Y245" s="1"/>
      <c r="Z245" s="3"/>
      <c r="AA245" s="1"/>
      <c r="AB245" s="1"/>
      <c r="AC245" s="1"/>
      <c r="AD245" s="1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5"/>
      <c r="FN245" s="25"/>
      <c r="FO245" s="25"/>
      <c r="FP245" s="25"/>
      <c r="FQ245" s="25"/>
      <c r="FR245" s="25"/>
      <c r="FS245" s="25"/>
      <c r="FT245" s="25"/>
      <c r="FU245" s="25"/>
      <c r="FV245" s="25"/>
      <c r="FW245" s="25"/>
      <c r="FX245" s="25"/>
      <c r="FY245" s="25"/>
      <c r="FZ245" s="25"/>
      <c r="GA245" s="25"/>
      <c r="GB245" s="25"/>
      <c r="GC245" s="25"/>
      <c r="GD245" s="25"/>
      <c r="GE245" s="25"/>
      <c r="GF245" s="25"/>
      <c r="GG245" s="25"/>
      <c r="GH245" s="25"/>
      <c r="GI245" s="25"/>
      <c r="GJ245" s="25"/>
      <c r="GK245" s="25"/>
      <c r="GL245" s="25"/>
      <c r="GM245" s="25"/>
      <c r="GN245" s="25"/>
      <c r="GO245" s="25"/>
      <c r="GP245" s="25"/>
      <c r="GQ245" s="25"/>
      <c r="GR245" s="25"/>
      <c r="GS245" s="25"/>
      <c r="GT245" s="25"/>
      <c r="GU245" s="25"/>
      <c r="GV245" s="25"/>
      <c r="GW245" s="25"/>
      <c r="GX245" s="25"/>
      <c r="GY245" s="25"/>
      <c r="GZ245" s="25"/>
    </row>
    <row r="246" spans="1:208">
      <c r="A246" s="1" t="s">
        <v>272</v>
      </c>
      <c r="B246" s="2">
        <v>43336</v>
      </c>
      <c r="C246" s="1">
        <v>7521559</v>
      </c>
      <c r="D246" s="1" t="s">
        <v>18</v>
      </c>
      <c r="E246" s="1" t="s">
        <v>445</v>
      </c>
      <c r="F246" s="1" t="s">
        <v>446</v>
      </c>
      <c r="G246" s="1" t="s">
        <v>24</v>
      </c>
      <c r="H246" s="1">
        <v>4501535181</v>
      </c>
      <c r="I246" s="1" t="s">
        <v>24</v>
      </c>
      <c r="J246" s="1" t="s">
        <v>447</v>
      </c>
      <c r="K246" s="1">
        <v>1</v>
      </c>
      <c r="L246" s="1" t="s">
        <v>26</v>
      </c>
      <c r="M246" s="3">
        <v>21</v>
      </c>
      <c r="N246" s="3">
        <f t="shared" si="5"/>
        <v>21</v>
      </c>
      <c r="S246" s="3">
        <f>Tabla1[[#This Row],[COSTO TOTAL]]</f>
        <v>21</v>
      </c>
      <c r="V246" s="3"/>
      <c r="W246" s="1"/>
      <c r="X246" s="1"/>
      <c r="Y246" s="1"/>
      <c r="Z246" s="3"/>
      <c r="AA246" s="1"/>
      <c r="AB246" s="1"/>
      <c r="AC246" s="1"/>
      <c r="AD246" s="1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5"/>
      <c r="FN246" s="25"/>
      <c r="FO246" s="25"/>
      <c r="FP246" s="25"/>
      <c r="FQ246" s="25"/>
      <c r="FR246" s="25"/>
      <c r="FS246" s="25"/>
      <c r="FT246" s="25"/>
      <c r="FU246" s="25"/>
      <c r="FV246" s="25"/>
      <c r="FW246" s="25"/>
      <c r="FX246" s="25"/>
      <c r="FY246" s="25"/>
      <c r="FZ246" s="25"/>
      <c r="GA246" s="25"/>
      <c r="GB246" s="25"/>
      <c r="GC246" s="25"/>
      <c r="GD246" s="25"/>
      <c r="GE246" s="25"/>
      <c r="GF246" s="25"/>
      <c r="GG246" s="25"/>
      <c r="GH246" s="25"/>
      <c r="GI246" s="25"/>
      <c r="GJ246" s="25"/>
      <c r="GK246" s="25"/>
      <c r="GL246" s="25"/>
      <c r="GM246" s="25"/>
      <c r="GN246" s="25"/>
      <c r="GO246" s="25"/>
      <c r="GP246" s="25"/>
      <c r="GQ246" s="25"/>
      <c r="GR246" s="25"/>
      <c r="GS246" s="25"/>
      <c r="GT246" s="25"/>
      <c r="GU246" s="25"/>
      <c r="GV246" s="25"/>
      <c r="GW246" s="25"/>
      <c r="GX246" s="25"/>
      <c r="GY246" s="25"/>
      <c r="GZ246" s="25"/>
    </row>
    <row r="247" spans="1:208">
      <c r="A247" s="1" t="s">
        <v>272</v>
      </c>
      <c r="B247" s="2">
        <v>43516</v>
      </c>
      <c r="C247" s="1">
        <v>7673982</v>
      </c>
      <c r="D247" s="1" t="s">
        <v>18</v>
      </c>
      <c r="E247" s="1" t="s">
        <v>448</v>
      </c>
      <c r="F247" s="1" t="s">
        <v>449</v>
      </c>
      <c r="G247" s="1" t="s">
        <v>24</v>
      </c>
      <c r="H247" s="1">
        <v>4501634720</v>
      </c>
      <c r="I247" s="1" t="s">
        <v>450</v>
      </c>
      <c r="J247" s="1" t="s">
        <v>451</v>
      </c>
      <c r="K247" s="1">
        <v>1</v>
      </c>
      <c r="L247" s="1" t="s">
        <v>26</v>
      </c>
      <c r="M247" s="3">
        <v>17132.599999999999</v>
      </c>
      <c r="N247" s="3">
        <f t="shared" si="5"/>
        <v>17132.599999999999</v>
      </c>
      <c r="S247" s="3">
        <f>Tabla1[[#This Row],[COSTO TOTAL]]</f>
        <v>17132.599999999999</v>
      </c>
      <c r="V247" s="3"/>
      <c r="W247" s="1"/>
      <c r="X247" s="1"/>
      <c r="Y247" s="1"/>
      <c r="Z247" s="3"/>
      <c r="AA247" s="1"/>
      <c r="AB247" s="1"/>
      <c r="AC247" s="1"/>
      <c r="AD247" s="1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5"/>
      <c r="FN247" s="25"/>
      <c r="FO247" s="25"/>
      <c r="FP247" s="25"/>
      <c r="FQ247" s="25"/>
      <c r="FR247" s="25"/>
      <c r="FS247" s="25"/>
      <c r="FT247" s="25"/>
      <c r="FU247" s="25"/>
      <c r="FV247" s="25"/>
      <c r="FW247" s="25"/>
      <c r="FX247" s="25"/>
      <c r="FY247" s="25"/>
      <c r="FZ247" s="25"/>
      <c r="GA247" s="25"/>
      <c r="GB247" s="25"/>
      <c r="GC247" s="25"/>
      <c r="GD247" s="25"/>
      <c r="GE247" s="25"/>
      <c r="GF247" s="25"/>
      <c r="GG247" s="25"/>
      <c r="GH247" s="25"/>
      <c r="GI247" s="25"/>
      <c r="GJ247" s="25"/>
      <c r="GK247" s="25"/>
      <c r="GL247" s="25"/>
      <c r="GM247" s="25"/>
      <c r="GN247" s="25"/>
      <c r="GO247" s="25"/>
      <c r="GP247" s="25"/>
      <c r="GQ247" s="25"/>
      <c r="GR247" s="25"/>
      <c r="GS247" s="25"/>
      <c r="GT247" s="25"/>
      <c r="GU247" s="25"/>
      <c r="GV247" s="25"/>
      <c r="GW247" s="25"/>
      <c r="GX247" s="25"/>
      <c r="GY247" s="25"/>
      <c r="GZ247" s="25"/>
    </row>
    <row r="248" spans="1:208">
      <c r="A248" s="1" t="s">
        <v>272</v>
      </c>
      <c r="B248" s="2">
        <v>43343</v>
      </c>
      <c r="C248" s="1">
        <v>7563061</v>
      </c>
      <c r="D248" s="1" t="s">
        <v>18</v>
      </c>
      <c r="E248" s="1" t="s">
        <v>452</v>
      </c>
      <c r="F248" s="1" t="s">
        <v>76</v>
      </c>
      <c r="H248" s="1">
        <v>4501547756</v>
      </c>
      <c r="I248" s="1" t="s">
        <v>24</v>
      </c>
      <c r="J248" s="1" t="s">
        <v>453</v>
      </c>
      <c r="K248" s="1">
        <v>4</v>
      </c>
      <c r="L248" s="1" t="s">
        <v>26</v>
      </c>
      <c r="M248" s="3">
        <v>212.31</v>
      </c>
      <c r="N248" s="3">
        <f t="shared" si="5"/>
        <v>849.24</v>
      </c>
      <c r="S248" s="3">
        <f>Tabla1[[#This Row],[COSTO TOTAL]]</f>
        <v>849.24</v>
      </c>
      <c r="V248" s="3"/>
      <c r="W248" s="1"/>
      <c r="X248" s="1"/>
      <c r="Y248" s="1"/>
      <c r="Z248" s="3"/>
      <c r="AA248" s="1"/>
      <c r="AB248" s="1"/>
      <c r="AC248" s="1"/>
      <c r="AD248" s="1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5"/>
      <c r="FN248" s="25"/>
      <c r="FO248" s="25"/>
      <c r="FP248" s="25"/>
      <c r="FQ248" s="25"/>
      <c r="FR248" s="25"/>
      <c r="FS248" s="25"/>
      <c r="FT248" s="25"/>
      <c r="FU248" s="25"/>
      <c r="FV248" s="25"/>
      <c r="FW248" s="25"/>
      <c r="FX248" s="25"/>
      <c r="FY248" s="25"/>
      <c r="FZ248" s="25"/>
      <c r="GA248" s="25"/>
      <c r="GB248" s="25"/>
      <c r="GC248" s="25"/>
      <c r="GD248" s="25"/>
      <c r="GE248" s="25"/>
      <c r="GF248" s="25"/>
      <c r="GG248" s="25"/>
      <c r="GH248" s="25"/>
      <c r="GI248" s="25"/>
      <c r="GJ248" s="25"/>
      <c r="GK248" s="25"/>
      <c r="GL248" s="25"/>
      <c r="GM248" s="25"/>
      <c r="GN248" s="25"/>
      <c r="GO248" s="25"/>
      <c r="GP248" s="25"/>
      <c r="GQ248" s="25"/>
      <c r="GR248" s="25"/>
      <c r="GS248" s="25"/>
      <c r="GT248" s="25"/>
      <c r="GU248" s="25"/>
      <c r="GV248" s="25"/>
      <c r="GW248" s="25"/>
      <c r="GX248" s="25"/>
      <c r="GY248" s="25"/>
      <c r="GZ248" s="25"/>
    </row>
    <row r="249" spans="1:208">
      <c r="A249" s="1" t="s">
        <v>272</v>
      </c>
      <c r="B249" s="2">
        <v>43343</v>
      </c>
      <c r="C249" s="1">
        <v>7563061</v>
      </c>
      <c r="D249" s="1" t="s">
        <v>18</v>
      </c>
      <c r="E249" s="1" t="s">
        <v>452</v>
      </c>
      <c r="F249" s="1" t="s">
        <v>76</v>
      </c>
      <c r="H249" s="1">
        <v>4501547756</v>
      </c>
      <c r="I249" s="1" t="s">
        <v>24</v>
      </c>
      <c r="J249" s="1" t="s">
        <v>454</v>
      </c>
      <c r="K249" s="1">
        <v>3</v>
      </c>
      <c r="L249" s="1" t="s">
        <v>26</v>
      </c>
      <c r="M249" s="3">
        <v>83.67</v>
      </c>
      <c r="N249" s="3">
        <f t="shared" si="5"/>
        <v>251.01</v>
      </c>
      <c r="S249" s="3">
        <f>Tabla1[[#This Row],[COSTO TOTAL]]</f>
        <v>251.01</v>
      </c>
      <c r="V249" s="3"/>
      <c r="W249" s="1"/>
      <c r="X249" s="1"/>
      <c r="Y249" s="1"/>
      <c r="Z249" s="3"/>
      <c r="AA249" s="1"/>
      <c r="AB249" s="1"/>
      <c r="AC249" s="1"/>
      <c r="AD249" s="1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5"/>
      <c r="FN249" s="25"/>
      <c r="FO249" s="25"/>
      <c r="FP249" s="25"/>
      <c r="FQ249" s="25"/>
      <c r="FR249" s="25"/>
      <c r="FS249" s="25"/>
      <c r="FT249" s="25"/>
      <c r="FU249" s="25"/>
      <c r="FV249" s="25"/>
      <c r="FW249" s="25"/>
      <c r="FX249" s="25"/>
      <c r="FY249" s="25"/>
      <c r="FZ249" s="25"/>
      <c r="GA249" s="25"/>
      <c r="GB249" s="25"/>
      <c r="GC249" s="25"/>
      <c r="GD249" s="25"/>
      <c r="GE249" s="25"/>
      <c r="GF249" s="25"/>
      <c r="GG249" s="25"/>
      <c r="GH249" s="25"/>
      <c r="GI249" s="25"/>
      <c r="GJ249" s="25"/>
      <c r="GK249" s="25"/>
      <c r="GL249" s="25"/>
      <c r="GM249" s="25"/>
      <c r="GN249" s="25"/>
      <c r="GO249" s="25"/>
      <c r="GP249" s="25"/>
      <c r="GQ249" s="25"/>
      <c r="GR249" s="25"/>
      <c r="GS249" s="25"/>
      <c r="GT249" s="25"/>
      <c r="GU249" s="25"/>
      <c r="GV249" s="25"/>
      <c r="GW249" s="25"/>
      <c r="GX249" s="25"/>
      <c r="GY249" s="25"/>
      <c r="GZ249" s="25"/>
    </row>
    <row r="250" spans="1:208">
      <c r="A250" s="1" t="s">
        <v>272</v>
      </c>
      <c r="B250" s="2">
        <v>43343</v>
      </c>
      <c r="C250" s="1">
        <v>7563061</v>
      </c>
      <c r="D250" s="1" t="s">
        <v>18</v>
      </c>
      <c r="E250" s="1" t="s">
        <v>452</v>
      </c>
      <c r="F250" s="1" t="s">
        <v>76</v>
      </c>
      <c r="H250" s="1">
        <v>4501547756</v>
      </c>
      <c r="I250" s="1" t="s">
        <v>24</v>
      </c>
      <c r="J250" s="1" t="s">
        <v>455</v>
      </c>
      <c r="K250" s="1">
        <v>3</v>
      </c>
      <c r="L250" s="1" t="s">
        <v>26</v>
      </c>
      <c r="M250" s="3">
        <v>257.87</v>
      </c>
      <c r="N250" s="3">
        <f t="shared" si="5"/>
        <v>773.61</v>
      </c>
      <c r="S250" s="3">
        <f>Tabla1[[#This Row],[COSTO TOTAL]]</f>
        <v>773.61</v>
      </c>
      <c r="V250" s="3"/>
      <c r="W250" s="1"/>
      <c r="X250" s="1"/>
      <c r="Y250" s="1"/>
      <c r="Z250" s="3"/>
      <c r="AA250" s="1"/>
      <c r="AB250" s="1"/>
      <c r="AC250" s="1"/>
      <c r="AD250" s="1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5"/>
      <c r="FN250" s="25"/>
      <c r="FO250" s="25"/>
      <c r="FP250" s="25"/>
      <c r="FQ250" s="25"/>
      <c r="FR250" s="25"/>
      <c r="FS250" s="25"/>
      <c r="FT250" s="25"/>
      <c r="FU250" s="25"/>
      <c r="FV250" s="25"/>
      <c r="FW250" s="25"/>
      <c r="FX250" s="25"/>
      <c r="FY250" s="25"/>
      <c r="FZ250" s="25"/>
      <c r="GA250" s="25"/>
      <c r="GB250" s="25"/>
      <c r="GC250" s="25"/>
      <c r="GD250" s="25"/>
      <c r="GE250" s="25"/>
      <c r="GF250" s="25"/>
      <c r="GG250" s="25"/>
      <c r="GH250" s="25"/>
      <c r="GI250" s="25"/>
      <c r="GJ250" s="25"/>
      <c r="GK250" s="25"/>
      <c r="GL250" s="25"/>
      <c r="GM250" s="25"/>
      <c r="GN250" s="25"/>
      <c r="GO250" s="25"/>
      <c r="GP250" s="25"/>
      <c r="GQ250" s="25"/>
      <c r="GR250" s="25"/>
      <c r="GS250" s="25"/>
      <c r="GT250" s="25"/>
      <c r="GU250" s="25"/>
      <c r="GV250" s="25"/>
      <c r="GW250" s="25"/>
      <c r="GX250" s="25"/>
      <c r="GY250" s="25"/>
      <c r="GZ250" s="25"/>
    </row>
    <row r="251" spans="1:208">
      <c r="A251" s="1" t="s">
        <v>272</v>
      </c>
      <c r="B251" s="2">
        <v>43343</v>
      </c>
      <c r="C251" s="1">
        <v>7563061</v>
      </c>
      <c r="D251" s="1" t="s">
        <v>18</v>
      </c>
      <c r="E251" s="1" t="s">
        <v>452</v>
      </c>
      <c r="F251" s="1" t="s">
        <v>76</v>
      </c>
      <c r="H251" s="1">
        <v>4501547756</v>
      </c>
      <c r="I251" s="1" t="s">
        <v>24</v>
      </c>
      <c r="J251" s="1" t="s">
        <v>456</v>
      </c>
      <c r="K251" s="1">
        <v>3</v>
      </c>
      <c r="L251" s="1" t="s">
        <v>26</v>
      </c>
      <c r="M251" s="3">
        <v>140</v>
      </c>
      <c r="N251" s="3">
        <f t="shared" si="5"/>
        <v>420</v>
      </c>
      <c r="S251" s="3">
        <f>Tabla1[[#This Row],[COSTO TOTAL]]</f>
        <v>420</v>
      </c>
      <c r="V251" s="3"/>
      <c r="W251" s="1"/>
      <c r="X251" s="1"/>
      <c r="Y251" s="1"/>
      <c r="Z251" s="3"/>
      <c r="AA251" s="1"/>
      <c r="AB251" s="1"/>
      <c r="AC251" s="1"/>
      <c r="AD251" s="1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5"/>
      <c r="FN251" s="25"/>
      <c r="FO251" s="25"/>
      <c r="FP251" s="25"/>
      <c r="FQ251" s="25"/>
      <c r="FR251" s="25"/>
      <c r="FS251" s="25"/>
      <c r="FT251" s="25"/>
      <c r="FU251" s="25"/>
      <c r="FV251" s="25"/>
      <c r="FW251" s="25"/>
      <c r="FX251" s="25"/>
      <c r="FY251" s="25"/>
      <c r="FZ251" s="25"/>
      <c r="GA251" s="25"/>
      <c r="GB251" s="25"/>
      <c r="GC251" s="25"/>
      <c r="GD251" s="25"/>
      <c r="GE251" s="25"/>
      <c r="GF251" s="25"/>
      <c r="GG251" s="25"/>
      <c r="GH251" s="25"/>
      <c r="GI251" s="25"/>
      <c r="GJ251" s="25"/>
      <c r="GK251" s="25"/>
      <c r="GL251" s="25"/>
      <c r="GM251" s="25"/>
      <c r="GN251" s="25"/>
      <c r="GO251" s="25"/>
      <c r="GP251" s="25"/>
      <c r="GQ251" s="25"/>
      <c r="GR251" s="25"/>
      <c r="GS251" s="25"/>
      <c r="GT251" s="25"/>
      <c r="GU251" s="25"/>
      <c r="GV251" s="25"/>
      <c r="GW251" s="25"/>
      <c r="GX251" s="25"/>
      <c r="GY251" s="25"/>
      <c r="GZ251" s="25"/>
    </row>
    <row r="252" spans="1:208">
      <c r="A252" s="1" t="s">
        <v>272</v>
      </c>
      <c r="B252" s="2">
        <v>43343</v>
      </c>
      <c r="C252" s="1">
        <v>7563061</v>
      </c>
      <c r="D252" s="1" t="s">
        <v>18</v>
      </c>
      <c r="E252" s="1" t="s">
        <v>452</v>
      </c>
      <c r="F252" s="1" t="s">
        <v>76</v>
      </c>
      <c r="H252" s="1">
        <v>4501547756</v>
      </c>
      <c r="I252" s="1" t="s">
        <v>24</v>
      </c>
      <c r="J252" s="1" t="s">
        <v>457</v>
      </c>
      <c r="K252" s="1">
        <v>3</v>
      </c>
      <c r="L252" s="1" t="s">
        <v>26</v>
      </c>
      <c r="M252" s="3">
        <v>474.33</v>
      </c>
      <c r="N252" s="3">
        <f t="shared" si="5"/>
        <v>1422.99</v>
      </c>
      <c r="S252" s="3">
        <f>Tabla1[[#This Row],[COSTO TOTAL]]</f>
        <v>1422.99</v>
      </c>
      <c r="V252" s="3"/>
      <c r="W252" s="1"/>
      <c r="X252" s="1"/>
      <c r="Y252" s="1"/>
      <c r="Z252" s="3"/>
      <c r="AA252" s="1"/>
      <c r="AB252" s="1"/>
      <c r="AC252" s="1"/>
      <c r="AD252" s="1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5"/>
      <c r="FN252" s="25"/>
      <c r="FO252" s="25"/>
      <c r="FP252" s="25"/>
      <c r="FQ252" s="25"/>
      <c r="FR252" s="25"/>
      <c r="FS252" s="25"/>
      <c r="FT252" s="25"/>
      <c r="FU252" s="25"/>
      <c r="FV252" s="25"/>
      <c r="FW252" s="25"/>
      <c r="FX252" s="25"/>
      <c r="FY252" s="25"/>
      <c r="FZ252" s="25"/>
      <c r="GA252" s="25"/>
      <c r="GB252" s="25"/>
      <c r="GC252" s="25"/>
      <c r="GD252" s="25"/>
      <c r="GE252" s="25"/>
      <c r="GF252" s="25"/>
      <c r="GG252" s="25"/>
      <c r="GH252" s="25"/>
      <c r="GI252" s="25"/>
      <c r="GJ252" s="25"/>
      <c r="GK252" s="25"/>
      <c r="GL252" s="25"/>
      <c r="GM252" s="25"/>
      <c r="GN252" s="25"/>
      <c r="GO252" s="25"/>
      <c r="GP252" s="25"/>
      <c r="GQ252" s="25"/>
      <c r="GR252" s="25"/>
      <c r="GS252" s="25"/>
      <c r="GT252" s="25"/>
      <c r="GU252" s="25"/>
      <c r="GV252" s="25"/>
      <c r="GW252" s="25"/>
      <c r="GX252" s="25"/>
      <c r="GY252" s="25"/>
      <c r="GZ252" s="25"/>
    </row>
    <row r="253" spans="1:208">
      <c r="A253" s="1" t="s">
        <v>272</v>
      </c>
      <c r="B253" s="2">
        <v>43343</v>
      </c>
      <c r="C253" s="1">
        <v>7563061</v>
      </c>
      <c r="D253" s="1" t="s">
        <v>18</v>
      </c>
      <c r="E253" s="1" t="s">
        <v>452</v>
      </c>
      <c r="F253" s="1" t="s">
        <v>76</v>
      </c>
      <c r="H253" s="1">
        <v>4501547756</v>
      </c>
      <c r="I253" s="1" t="s">
        <v>24</v>
      </c>
      <c r="J253" s="1" t="s">
        <v>458</v>
      </c>
      <c r="K253" s="1">
        <v>1</v>
      </c>
      <c r="L253" s="1" t="s">
        <v>26</v>
      </c>
      <c r="M253" s="3">
        <v>54.51</v>
      </c>
      <c r="N253" s="3">
        <f t="shared" ref="N253:N316" si="7">M253*K253</f>
        <v>54.51</v>
      </c>
      <c r="S253" s="3">
        <f>Tabla1[[#This Row],[COSTO TOTAL]]</f>
        <v>54.51</v>
      </c>
      <c r="V253" s="3"/>
      <c r="W253" s="1"/>
      <c r="X253" s="1"/>
      <c r="Y253" s="1"/>
      <c r="Z253" s="3"/>
      <c r="AA253" s="1"/>
      <c r="AB253" s="1"/>
      <c r="AC253" s="1"/>
      <c r="AD253" s="1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5"/>
      <c r="FN253" s="25"/>
      <c r="FO253" s="25"/>
      <c r="FP253" s="25"/>
      <c r="FQ253" s="25"/>
      <c r="FR253" s="25"/>
      <c r="FS253" s="25"/>
      <c r="FT253" s="25"/>
      <c r="FU253" s="25"/>
      <c r="FV253" s="25"/>
      <c r="FW253" s="25"/>
      <c r="FX253" s="25"/>
      <c r="FY253" s="25"/>
      <c r="FZ253" s="25"/>
      <c r="GA253" s="25"/>
      <c r="GB253" s="25"/>
      <c r="GC253" s="25"/>
      <c r="GD253" s="25"/>
      <c r="GE253" s="25"/>
      <c r="GF253" s="25"/>
      <c r="GG253" s="25"/>
      <c r="GH253" s="25"/>
      <c r="GI253" s="25"/>
      <c r="GJ253" s="25"/>
      <c r="GK253" s="25"/>
      <c r="GL253" s="25"/>
      <c r="GM253" s="25"/>
      <c r="GN253" s="25"/>
      <c r="GO253" s="25"/>
      <c r="GP253" s="25"/>
      <c r="GQ253" s="25"/>
      <c r="GR253" s="25"/>
      <c r="GS253" s="25"/>
      <c r="GT253" s="25"/>
      <c r="GU253" s="25"/>
      <c r="GV253" s="25"/>
      <c r="GW253" s="25"/>
      <c r="GX253" s="25"/>
      <c r="GY253" s="25"/>
      <c r="GZ253" s="25"/>
    </row>
    <row r="254" spans="1:208">
      <c r="A254" s="1" t="s">
        <v>272</v>
      </c>
      <c r="B254" s="2">
        <v>43343</v>
      </c>
      <c r="C254" s="1">
        <v>7563061</v>
      </c>
      <c r="D254" s="1" t="s">
        <v>18</v>
      </c>
      <c r="E254" s="1" t="s">
        <v>452</v>
      </c>
      <c r="F254" s="1" t="s">
        <v>76</v>
      </c>
      <c r="H254" s="1">
        <v>4501547756</v>
      </c>
      <c r="I254" s="1" t="s">
        <v>24</v>
      </c>
      <c r="J254" s="1" t="s">
        <v>459</v>
      </c>
      <c r="K254" s="1">
        <v>3</v>
      </c>
      <c r="L254" s="1" t="s">
        <v>26</v>
      </c>
      <c r="M254" s="3">
        <v>695</v>
      </c>
      <c r="N254" s="3">
        <f t="shared" si="7"/>
        <v>2085</v>
      </c>
      <c r="S254" s="3">
        <f>Tabla1[[#This Row],[COSTO TOTAL]]</f>
        <v>2085</v>
      </c>
      <c r="V254" s="3"/>
      <c r="W254" s="1"/>
      <c r="X254" s="1"/>
      <c r="Y254" s="1"/>
      <c r="Z254" s="3"/>
      <c r="AA254" s="1"/>
      <c r="AB254" s="1"/>
      <c r="AC254" s="1"/>
      <c r="AD254" s="1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5"/>
      <c r="FN254" s="25"/>
      <c r="FO254" s="25"/>
      <c r="FP254" s="25"/>
      <c r="FQ254" s="25"/>
      <c r="FR254" s="25"/>
      <c r="FS254" s="25"/>
      <c r="FT254" s="25"/>
      <c r="FU254" s="25"/>
      <c r="FV254" s="25"/>
      <c r="FW254" s="25"/>
      <c r="FX254" s="25"/>
      <c r="FY254" s="25"/>
      <c r="FZ254" s="25"/>
      <c r="GA254" s="25"/>
      <c r="GB254" s="25"/>
      <c r="GC254" s="25"/>
      <c r="GD254" s="25"/>
      <c r="GE254" s="25"/>
      <c r="GF254" s="25"/>
      <c r="GG254" s="25"/>
      <c r="GH254" s="25"/>
      <c r="GI254" s="25"/>
      <c r="GJ254" s="25"/>
      <c r="GK254" s="25"/>
      <c r="GL254" s="25"/>
      <c r="GM254" s="25"/>
      <c r="GN254" s="25"/>
      <c r="GO254" s="25"/>
      <c r="GP254" s="25"/>
      <c r="GQ254" s="25"/>
      <c r="GR254" s="25"/>
      <c r="GS254" s="25"/>
      <c r="GT254" s="25"/>
      <c r="GU254" s="25"/>
      <c r="GV254" s="25"/>
      <c r="GW254" s="25"/>
      <c r="GX254" s="25"/>
      <c r="GY254" s="25"/>
      <c r="GZ254" s="25"/>
    </row>
    <row r="255" spans="1:208">
      <c r="A255" s="1" t="s">
        <v>272</v>
      </c>
      <c r="B255" s="2">
        <v>43580</v>
      </c>
      <c r="C255" s="1" t="s">
        <v>22</v>
      </c>
      <c r="D255" s="1" t="s">
        <v>18</v>
      </c>
      <c r="E255" s="1" t="s">
        <v>24</v>
      </c>
      <c r="F255" s="1" t="s">
        <v>24</v>
      </c>
      <c r="G255" s="1" t="s">
        <v>24</v>
      </c>
      <c r="H255" s="1">
        <v>4501665521</v>
      </c>
      <c r="I255" s="1" t="s">
        <v>24</v>
      </c>
      <c r="J255" s="1" t="s">
        <v>460</v>
      </c>
      <c r="K255" s="1">
        <v>4</v>
      </c>
      <c r="L255" s="1" t="s">
        <v>26</v>
      </c>
      <c r="M255" s="3">
        <v>486</v>
      </c>
      <c r="N255" s="3">
        <f t="shared" si="7"/>
        <v>1944</v>
      </c>
      <c r="S255" s="3">
        <f>Tabla1[[#This Row],[COSTO TOTAL]]</f>
        <v>1944</v>
      </c>
      <c r="V255" s="3"/>
      <c r="W255" s="1"/>
      <c r="X255" s="1"/>
      <c r="Y255" s="1"/>
      <c r="Z255" s="3"/>
      <c r="AA255" s="1"/>
      <c r="AB255" s="1"/>
      <c r="AC255" s="1"/>
      <c r="AD255" s="1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5"/>
      <c r="FN255" s="25"/>
      <c r="FO255" s="25"/>
      <c r="FP255" s="25"/>
      <c r="FQ255" s="25"/>
      <c r="FR255" s="25"/>
      <c r="FS255" s="25"/>
      <c r="FT255" s="25"/>
      <c r="FU255" s="25"/>
      <c r="FV255" s="25"/>
      <c r="FW255" s="25"/>
      <c r="FX255" s="25"/>
      <c r="FY255" s="25"/>
      <c r="FZ255" s="25"/>
      <c r="GA255" s="25"/>
      <c r="GB255" s="25"/>
      <c r="GC255" s="25"/>
      <c r="GD255" s="25"/>
      <c r="GE255" s="25"/>
      <c r="GF255" s="25"/>
      <c r="GG255" s="25"/>
      <c r="GH255" s="25"/>
      <c r="GI255" s="25"/>
      <c r="GJ255" s="25"/>
      <c r="GK255" s="25"/>
      <c r="GL255" s="25"/>
      <c r="GM255" s="25"/>
      <c r="GN255" s="25"/>
      <c r="GO255" s="25"/>
      <c r="GP255" s="25"/>
      <c r="GQ255" s="25"/>
      <c r="GR255" s="25"/>
      <c r="GS255" s="25"/>
      <c r="GT255" s="25"/>
      <c r="GU255" s="25"/>
      <c r="GV255" s="25"/>
      <c r="GW255" s="25"/>
      <c r="GX255" s="25"/>
      <c r="GY255" s="25"/>
      <c r="GZ255" s="25"/>
    </row>
    <row r="256" spans="1:208">
      <c r="A256" s="1" t="s">
        <v>272</v>
      </c>
      <c r="B256" s="2">
        <v>43580</v>
      </c>
      <c r="C256" s="1" t="s">
        <v>22</v>
      </c>
      <c r="D256" s="1" t="s">
        <v>18</v>
      </c>
      <c r="E256" s="1" t="s">
        <v>24</v>
      </c>
      <c r="F256" s="1" t="s">
        <v>24</v>
      </c>
      <c r="G256" s="1" t="s">
        <v>24</v>
      </c>
      <c r="H256" s="1">
        <v>4501665521</v>
      </c>
      <c r="I256" s="1" t="s">
        <v>24</v>
      </c>
      <c r="J256" s="1" t="s">
        <v>461</v>
      </c>
      <c r="K256" s="1">
        <v>3</v>
      </c>
      <c r="L256" s="1" t="s">
        <v>26</v>
      </c>
      <c r="M256" s="3">
        <v>96.56</v>
      </c>
      <c r="N256" s="3">
        <f t="shared" si="7"/>
        <v>289.68</v>
      </c>
      <c r="S256" s="3">
        <f>Tabla1[[#This Row],[COSTO TOTAL]]</f>
        <v>289.68</v>
      </c>
      <c r="V256" s="3"/>
      <c r="W256" s="1"/>
      <c r="X256" s="1"/>
      <c r="Y256" s="1"/>
      <c r="Z256" s="3"/>
      <c r="AA256" s="1"/>
      <c r="AB256" s="1"/>
      <c r="AC256" s="1"/>
      <c r="AD256" s="1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5"/>
      <c r="FN256" s="25"/>
      <c r="FO256" s="25"/>
      <c r="FP256" s="25"/>
      <c r="FQ256" s="25"/>
      <c r="FR256" s="25"/>
      <c r="FS256" s="25"/>
      <c r="FT256" s="25"/>
      <c r="FU256" s="25"/>
      <c r="FV256" s="25"/>
      <c r="FW256" s="25"/>
      <c r="FX256" s="25"/>
      <c r="FY256" s="25"/>
      <c r="FZ256" s="25"/>
      <c r="GA256" s="25"/>
      <c r="GB256" s="25"/>
      <c r="GC256" s="25"/>
      <c r="GD256" s="25"/>
      <c r="GE256" s="25"/>
      <c r="GF256" s="25"/>
      <c r="GG256" s="25"/>
      <c r="GH256" s="25"/>
      <c r="GI256" s="25"/>
      <c r="GJ256" s="25"/>
      <c r="GK256" s="25"/>
      <c r="GL256" s="25"/>
      <c r="GM256" s="25"/>
      <c r="GN256" s="25"/>
      <c r="GO256" s="25"/>
      <c r="GP256" s="25"/>
      <c r="GQ256" s="25"/>
      <c r="GR256" s="25"/>
      <c r="GS256" s="25"/>
      <c r="GT256" s="25"/>
      <c r="GU256" s="25"/>
      <c r="GV256" s="25"/>
      <c r="GW256" s="25"/>
      <c r="GX256" s="25"/>
      <c r="GY256" s="25"/>
      <c r="GZ256" s="25"/>
    </row>
    <row r="257" spans="1:208">
      <c r="A257" s="1" t="s">
        <v>272</v>
      </c>
      <c r="B257" s="2">
        <v>43580</v>
      </c>
      <c r="C257" s="1" t="s">
        <v>22</v>
      </c>
      <c r="D257" s="1" t="s">
        <v>18</v>
      </c>
      <c r="E257" s="1" t="s">
        <v>24</v>
      </c>
      <c r="F257" s="1" t="s">
        <v>24</v>
      </c>
      <c r="G257" s="1" t="s">
        <v>24</v>
      </c>
      <c r="H257" s="1">
        <v>4501665521</v>
      </c>
      <c r="I257" s="1" t="s">
        <v>24</v>
      </c>
      <c r="J257" s="1" t="s">
        <v>462</v>
      </c>
      <c r="K257" s="1">
        <v>2</v>
      </c>
      <c r="L257" s="1" t="s">
        <v>26</v>
      </c>
      <c r="M257" s="3">
        <v>44.41</v>
      </c>
      <c r="N257" s="3">
        <f t="shared" si="7"/>
        <v>88.82</v>
      </c>
      <c r="S257" s="3">
        <f>Tabla1[[#This Row],[COSTO TOTAL]]</f>
        <v>88.82</v>
      </c>
      <c r="V257" s="3"/>
      <c r="W257" s="1"/>
      <c r="X257" s="1"/>
      <c r="Y257" s="1"/>
      <c r="Z257" s="3"/>
      <c r="AA257" s="1"/>
      <c r="AB257" s="1"/>
      <c r="AC257" s="1"/>
      <c r="AD257" s="1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  <c r="BT257" s="25"/>
      <c r="BU257" s="25"/>
      <c r="BV257" s="25"/>
      <c r="BW257" s="25"/>
      <c r="BX257" s="25"/>
      <c r="BY257" s="25"/>
      <c r="BZ257" s="25"/>
      <c r="CA257" s="25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/>
      <c r="CN257" s="25"/>
      <c r="CO257" s="25"/>
      <c r="CP257" s="25"/>
      <c r="CQ257" s="25"/>
      <c r="CR257" s="25"/>
      <c r="CS257" s="25"/>
      <c r="CT257" s="25"/>
      <c r="CU257" s="25"/>
      <c r="CV257" s="25"/>
      <c r="CW257" s="25"/>
      <c r="CX257" s="25"/>
      <c r="CY257" s="25"/>
      <c r="CZ257" s="25"/>
      <c r="DA257" s="25"/>
      <c r="DB257" s="25"/>
      <c r="DC257" s="25"/>
      <c r="DD257" s="25"/>
      <c r="DE257" s="25"/>
      <c r="DF257" s="25"/>
      <c r="DG257" s="25"/>
      <c r="DH257" s="25"/>
      <c r="DI257" s="25"/>
      <c r="DJ257" s="25"/>
      <c r="DK257" s="25"/>
      <c r="DL257" s="25"/>
      <c r="DM257" s="25"/>
      <c r="DN257" s="25"/>
      <c r="DO257" s="25"/>
      <c r="DP257" s="25"/>
      <c r="DQ257" s="25"/>
      <c r="DR257" s="25"/>
      <c r="DS257" s="25"/>
      <c r="DT257" s="25"/>
      <c r="DU257" s="25"/>
      <c r="DV257" s="25"/>
      <c r="DW257" s="25"/>
      <c r="DX257" s="25"/>
      <c r="DY257" s="25"/>
      <c r="DZ257" s="25"/>
      <c r="EA257" s="25"/>
      <c r="EB257" s="25"/>
      <c r="EC257" s="25"/>
      <c r="ED257" s="25"/>
      <c r="EE257" s="25"/>
      <c r="EF257" s="25"/>
      <c r="EG257" s="25"/>
      <c r="EH257" s="25"/>
      <c r="EI257" s="25"/>
      <c r="EJ257" s="25"/>
      <c r="EK257" s="25"/>
      <c r="EL257" s="25"/>
      <c r="EM257" s="25"/>
      <c r="EN257" s="25"/>
      <c r="EO257" s="25"/>
      <c r="EP257" s="25"/>
      <c r="EQ257" s="25"/>
      <c r="ER257" s="25"/>
      <c r="ES257" s="25"/>
      <c r="ET257" s="25"/>
      <c r="EU257" s="25"/>
      <c r="EV257" s="25"/>
      <c r="EW257" s="25"/>
      <c r="EX257" s="25"/>
      <c r="EY257" s="25"/>
      <c r="EZ257" s="25"/>
      <c r="FA257" s="25"/>
      <c r="FB257" s="25"/>
      <c r="FC257" s="25"/>
      <c r="FD257" s="25"/>
      <c r="FE257" s="25"/>
      <c r="FF257" s="25"/>
      <c r="FG257" s="25"/>
      <c r="FH257" s="25"/>
      <c r="FI257" s="25"/>
      <c r="FJ257" s="25"/>
      <c r="FK257" s="25"/>
      <c r="FL257" s="25"/>
      <c r="FM257" s="25"/>
      <c r="FN257" s="25"/>
      <c r="FO257" s="25"/>
      <c r="FP257" s="25"/>
      <c r="FQ257" s="25"/>
      <c r="FR257" s="25"/>
      <c r="FS257" s="25"/>
      <c r="FT257" s="25"/>
      <c r="FU257" s="25"/>
      <c r="FV257" s="25"/>
      <c r="FW257" s="25"/>
      <c r="FX257" s="25"/>
      <c r="FY257" s="25"/>
      <c r="FZ257" s="25"/>
      <c r="GA257" s="25"/>
      <c r="GB257" s="25"/>
      <c r="GC257" s="25"/>
      <c r="GD257" s="25"/>
      <c r="GE257" s="25"/>
      <c r="GF257" s="25"/>
      <c r="GG257" s="25"/>
      <c r="GH257" s="25"/>
      <c r="GI257" s="25"/>
      <c r="GJ257" s="25"/>
      <c r="GK257" s="25"/>
      <c r="GL257" s="25"/>
      <c r="GM257" s="25"/>
      <c r="GN257" s="25"/>
      <c r="GO257" s="25"/>
      <c r="GP257" s="25"/>
      <c r="GQ257" s="25"/>
      <c r="GR257" s="25"/>
      <c r="GS257" s="25"/>
      <c r="GT257" s="25"/>
      <c r="GU257" s="25"/>
      <c r="GV257" s="25"/>
      <c r="GW257" s="25"/>
      <c r="GX257" s="25"/>
      <c r="GY257" s="25"/>
      <c r="GZ257" s="25"/>
    </row>
    <row r="258" spans="1:208">
      <c r="A258" s="1" t="s">
        <v>272</v>
      </c>
      <c r="B258" s="2">
        <v>43580</v>
      </c>
      <c r="C258" s="1" t="s">
        <v>22</v>
      </c>
      <c r="D258" s="1" t="s">
        <v>18</v>
      </c>
      <c r="E258" s="1" t="s">
        <v>24</v>
      </c>
      <c r="F258" s="1" t="s">
        <v>24</v>
      </c>
      <c r="G258" s="1" t="s">
        <v>24</v>
      </c>
      <c r="H258" s="1">
        <v>4501665521</v>
      </c>
      <c r="I258" s="1" t="s">
        <v>24</v>
      </c>
      <c r="J258" s="1" t="s">
        <v>463</v>
      </c>
      <c r="K258" s="1">
        <v>1</v>
      </c>
      <c r="L258" s="1" t="s">
        <v>26</v>
      </c>
      <c r="M258" s="3">
        <v>662.26</v>
      </c>
      <c r="N258" s="3">
        <f t="shared" si="7"/>
        <v>662.26</v>
      </c>
      <c r="O258" s="1" t="s">
        <v>464</v>
      </c>
      <c r="S258" s="3">
        <f>Tabla1[[#This Row],[COSTO TOTAL]]</f>
        <v>662.26</v>
      </c>
      <c r="V258" s="3"/>
      <c r="W258" s="1"/>
      <c r="X258" s="1"/>
      <c r="Y258" s="1"/>
      <c r="Z258" s="3"/>
      <c r="AA258" s="1"/>
      <c r="AB258" s="1"/>
      <c r="AC258" s="1"/>
      <c r="AD258" s="1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5"/>
      <c r="FN258" s="25"/>
      <c r="FO258" s="25"/>
      <c r="FP258" s="25"/>
      <c r="FQ258" s="25"/>
      <c r="FR258" s="25"/>
      <c r="FS258" s="25"/>
      <c r="FT258" s="25"/>
      <c r="FU258" s="25"/>
      <c r="FV258" s="25"/>
      <c r="FW258" s="25"/>
      <c r="FX258" s="25"/>
      <c r="FY258" s="25"/>
      <c r="FZ258" s="25"/>
      <c r="GA258" s="25"/>
      <c r="GB258" s="25"/>
      <c r="GC258" s="25"/>
      <c r="GD258" s="25"/>
      <c r="GE258" s="25"/>
      <c r="GF258" s="25"/>
      <c r="GG258" s="25"/>
      <c r="GH258" s="25"/>
      <c r="GI258" s="25"/>
      <c r="GJ258" s="25"/>
      <c r="GK258" s="25"/>
      <c r="GL258" s="25"/>
      <c r="GM258" s="25"/>
      <c r="GN258" s="25"/>
      <c r="GO258" s="25"/>
      <c r="GP258" s="25"/>
      <c r="GQ258" s="25"/>
      <c r="GR258" s="25"/>
      <c r="GS258" s="25"/>
      <c r="GT258" s="25"/>
      <c r="GU258" s="25"/>
      <c r="GV258" s="25"/>
      <c r="GW258" s="25"/>
      <c r="GX258" s="25"/>
      <c r="GY258" s="25"/>
      <c r="GZ258" s="25"/>
    </row>
    <row r="259" spans="1:208">
      <c r="A259" s="1" t="s">
        <v>272</v>
      </c>
      <c r="B259" s="2">
        <v>43580</v>
      </c>
      <c r="C259" s="1" t="s">
        <v>22</v>
      </c>
      <c r="D259" s="1" t="s">
        <v>18</v>
      </c>
      <c r="E259" s="1" t="s">
        <v>24</v>
      </c>
      <c r="F259" s="1" t="s">
        <v>24</v>
      </c>
      <c r="G259" s="1" t="s">
        <v>24</v>
      </c>
      <c r="H259" s="1">
        <v>4501665521</v>
      </c>
      <c r="I259" s="1" t="s">
        <v>24</v>
      </c>
      <c r="J259" s="1" t="s">
        <v>465</v>
      </c>
      <c r="K259" s="1">
        <v>10</v>
      </c>
      <c r="L259" s="1" t="s">
        <v>26</v>
      </c>
      <c r="M259" s="3">
        <v>35.1</v>
      </c>
      <c r="N259" s="3">
        <f t="shared" si="7"/>
        <v>351</v>
      </c>
      <c r="S259" s="3">
        <f>Tabla1[[#This Row],[COSTO TOTAL]]</f>
        <v>351</v>
      </c>
      <c r="V259" s="3"/>
      <c r="W259" s="1"/>
      <c r="X259" s="1"/>
      <c r="Y259" s="1"/>
      <c r="Z259" s="3"/>
      <c r="AA259" s="1"/>
      <c r="AB259" s="1"/>
      <c r="AC259" s="1"/>
      <c r="AD259" s="1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  <c r="CR259" s="25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5"/>
      <c r="DW259" s="25"/>
      <c r="DX259" s="25"/>
      <c r="DY259" s="25"/>
      <c r="DZ259" s="25"/>
      <c r="EA259" s="25"/>
      <c r="EB259" s="25"/>
      <c r="EC259" s="25"/>
      <c r="ED259" s="25"/>
      <c r="EE259" s="25"/>
      <c r="EF259" s="25"/>
      <c r="EG259" s="25"/>
      <c r="EH259" s="25"/>
      <c r="EI259" s="25"/>
      <c r="EJ259" s="25"/>
      <c r="EK259" s="25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E259" s="25"/>
      <c r="FF259" s="25"/>
      <c r="FG259" s="25"/>
      <c r="FH259" s="25"/>
      <c r="FI259" s="25"/>
      <c r="FJ259" s="25"/>
      <c r="FK259" s="25"/>
      <c r="FL259" s="25"/>
      <c r="FM259" s="25"/>
      <c r="FN259" s="25"/>
      <c r="FO259" s="25"/>
      <c r="FP259" s="25"/>
      <c r="FQ259" s="25"/>
      <c r="FR259" s="25"/>
      <c r="FS259" s="25"/>
      <c r="FT259" s="25"/>
      <c r="FU259" s="25"/>
      <c r="FV259" s="25"/>
      <c r="FW259" s="25"/>
      <c r="FX259" s="25"/>
      <c r="FY259" s="25"/>
      <c r="FZ259" s="25"/>
      <c r="GA259" s="25"/>
      <c r="GB259" s="25"/>
      <c r="GC259" s="25"/>
      <c r="GD259" s="25"/>
      <c r="GE259" s="25"/>
      <c r="GF259" s="25"/>
      <c r="GG259" s="25"/>
      <c r="GH259" s="25"/>
      <c r="GI259" s="25"/>
      <c r="GJ259" s="25"/>
      <c r="GK259" s="25"/>
      <c r="GL259" s="25"/>
      <c r="GM259" s="25"/>
      <c r="GN259" s="25"/>
      <c r="GO259" s="25"/>
      <c r="GP259" s="25"/>
      <c r="GQ259" s="25"/>
      <c r="GR259" s="25"/>
      <c r="GS259" s="25"/>
      <c r="GT259" s="25"/>
      <c r="GU259" s="25"/>
      <c r="GV259" s="25"/>
      <c r="GW259" s="25"/>
      <c r="GX259" s="25"/>
      <c r="GY259" s="25"/>
      <c r="GZ259" s="25"/>
    </row>
    <row r="260" spans="1:208">
      <c r="A260" s="1" t="s">
        <v>272</v>
      </c>
      <c r="B260" s="2">
        <v>43686</v>
      </c>
      <c r="C260" s="1" t="s">
        <v>24</v>
      </c>
      <c r="D260" s="1" t="s">
        <v>18</v>
      </c>
      <c r="E260" s="1" t="s">
        <v>24</v>
      </c>
      <c r="F260" s="1" t="s">
        <v>122</v>
      </c>
      <c r="G260" s="1" t="s">
        <v>24</v>
      </c>
      <c r="H260" s="1">
        <v>4501695058</v>
      </c>
      <c r="I260" s="1" t="s">
        <v>24</v>
      </c>
      <c r="J260" s="1" t="s">
        <v>466</v>
      </c>
      <c r="K260" s="1">
        <v>2</v>
      </c>
      <c r="L260" s="1" t="s">
        <v>26</v>
      </c>
      <c r="M260" s="3">
        <v>970.73</v>
      </c>
      <c r="N260" s="3">
        <f t="shared" si="7"/>
        <v>1941.46</v>
      </c>
      <c r="S260" s="3">
        <f>Tabla1[[#This Row],[COSTO TOTAL]]</f>
        <v>1941.46</v>
      </c>
      <c r="V260" s="3"/>
      <c r="W260" s="1"/>
      <c r="X260" s="1"/>
      <c r="Y260" s="1"/>
      <c r="Z260" s="3"/>
      <c r="AA260" s="1"/>
      <c r="AB260" s="1"/>
      <c r="AC260" s="1"/>
      <c r="AD260" s="1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  <c r="BT260" s="25"/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  <c r="CR260" s="25"/>
      <c r="CS260" s="25"/>
      <c r="CT260" s="25"/>
      <c r="CU260" s="25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  <c r="DG260" s="25"/>
      <c r="DH260" s="25"/>
      <c r="DI260" s="25"/>
      <c r="DJ260" s="25"/>
      <c r="DK260" s="25"/>
      <c r="DL260" s="25"/>
      <c r="DM260" s="25"/>
      <c r="DN260" s="25"/>
      <c r="DO260" s="25"/>
      <c r="DP260" s="25"/>
      <c r="DQ260" s="25"/>
      <c r="DR260" s="25"/>
      <c r="DS260" s="25"/>
      <c r="DT260" s="25"/>
      <c r="DU260" s="25"/>
      <c r="DV260" s="25"/>
      <c r="DW260" s="25"/>
      <c r="DX260" s="25"/>
      <c r="DY260" s="25"/>
      <c r="DZ260" s="25"/>
      <c r="EA260" s="25"/>
      <c r="EB260" s="25"/>
      <c r="EC260" s="25"/>
      <c r="ED260" s="25"/>
      <c r="EE260" s="25"/>
      <c r="EF260" s="25"/>
      <c r="EG260" s="25"/>
      <c r="EH260" s="25"/>
      <c r="EI260" s="25"/>
      <c r="EJ260" s="25"/>
      <c r="EK260" s="25"/>
      <c r="EL260" s="25"/>
      <c r="EM260" s="25"/>
      <c r="EN260" s="25"/>
      <c r="EO260" s="25"/>
      <c r="EP260" s="25"/>
      <c r="EQ260" s="25"/>
      <c r="ER260" s="25"/>
      <c r="ES260" s="25"/>
      <c r="ET260" s="25"/>
      <c r="EU260" s="25"/>
      <c r="EV260" s="25"/>
      <c r="EW260" s="25"/>
      <c r="EX260" s="25"/>
      <c r="EY260" s="25"/>
      <c r="EZ260" s="25"/>
      <c r="FA260" s="25"/>
      <c r="FB260" s="25"/>
      <c r="FC260" s="25"/>
      <c r="FD260" s="25"/>
      <c r="FE260" s="25"/>
      <c r="FF260" s="25"/>
      <c r="FG260" s="25"/>
      <c r="FH260" s="25"/>
      <c r="FI260" s="25"/>
      <c r="FJ260" s="25"/>
      <c r="FK260" s="25"/>
      <c r="FL260" s="25"/>
      <c r="FM260" s="25"/>
      <c r="FN260" s="25"/>
      <c r="FO260" s="25"/>
      <c r="FP260" s="25"/>
      <c r="FQ260" s="25"/>
      <c r="FR260" s="25"/>
      <c r="FS260" s="25"/>
      <c r="FT260" s="25"/>
      <c r="FU260" s="25"/>
      <c r="FV260" s="25"/>
      <c r="FW260" s="25"/>
      <c r="FX260" s="25"/>
      <c r="FY260" s="25"/>
      <c r="FZ260" s="25"/>
      <c r="GA260" s="25"/>
      <c r="GB260" s="25"/>
      <c r="GC260" s="25"/>
      <c r="GD260" s="25"/>
      <c r="GE260" s="25"/>
      <c r="GF260" s="25"/>
      <c r="GG260" s="25"/>
      <c r="GH260" s="25"/>
      <c r="GI260" s="25"/>
      <c r="GJ260" s="25"/>
      <c r="GK260" s="25"/>
      <c r="GL260" s="25"/>
      <c r="GM260" s="25"/>
      <c r="GN260" s="25"/>
      <c r="GO260" s="25"/>
      <c r="GP260" s="25"/>
      <c r="GQ260" s="25"/>
      <c r="GR260" s="25"/>
      <c r="GS260" s="25"/>
      <c r="GT260" s="25"/>
      <c r="GU260" s="25"/>
      <c r="GV260" s="25"/>
      <c r="GW260" s="25"/>
      <c r="GX260" s="25"/>
      <c r="GY260" s="25"/>
      <c r="GZ260" s="25"/>
    </row>
    <row r="261" spans="1:208">
      <c r="A261" s="1" t="s">
        <v>272</v>
      </c>
      <c r="B261" s="2">
        <v>43686</v>
      </c>
      <c r="C261" s="1" t="s">
        <v>24</v>
      </c>
      <c r="D261" s="1" t="s">
        <v>18</v>
      </c>
      <c r="E261" s="1" t="s">
        <v>24</v>
      </c>
      <c r="F261" s="1" t="s">
        <v>122</v>
      </c>
      <c r="G261" s="1" t="s">
        <v>24</v>
      </c>
      <c r="H261" s="1">
        <v>4501695058</v>
      </c>
      <c r="I261" s="1" t="s">
        <v>24</v>
      </c>
      <c r="J261" s="1" t="s">
        <v>467</v>
      </c>
      <c r="K261" s="1">
        <v>3</v>
      </c>
      <c r="L261" s="1" t="s">
        <v>26</v>
      </c>
      <c r="M261" s="3">
        <v>162.5</v>
      </c>
      <c r="N261" s="3">
        <f t="shared" si="7"/>
        <v>487.5</v>
      </c>
      <c r="S261" s="3">
        <f>Tabla1[[#This Row],[COSTO TOTAL]]</f>
        <v>487.5</v>
      </c>
      <c r="V261" s="3"/>
      <c r="W261" s="1"/>
      <c r="X261" s="1"/>
      <c r="Y261" s="1"/>
      <c r="Z261" s="3"/>
      <c r="AA261" s="1"/>
      <c r="AB261" s="1"/>
      <c r="AC261" s="1"/>
      <c r="AD261" s="1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  <c r="BT261" s="25"/>
      <c r="BU261" s="25"/>
      <c r="BV261" s="25"/>
      <c r="BW261" s="25"/>
      <c r="BX261" s="25"/>
      <c r="BY261" s="25"/>
      <c r="BZ261" s="25"/>
      <c r="CA261" s="25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25"/>
      <c r="CR261" s="25"/>
      <c r="CS261" s="25"/>
      <c r="CT261" s="25"/>
      <c r="CU261" s="25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  <c r="DG261" s="25"/>
      <c r="DH261" s="25"/>
      <c r="DI261" s="25"/>
      <c r="DJ261" s="25"/>
      <c r="DK261" s="25"/>
      <c r="DL261" s="25"/>
      <c r="DM261" s="25"/>
      <c r="DN261" s="25"/>
      <c r="DO261" s="25"/>
      <c r="DP261" s="25"/>
      <c r="DQ261" s="25"/>
      <c r="DR261" s="25"/>
      <c r="DS261" s="25"/>
      <c r="DT261" s="25"/>
      <c r="DU261" s="25"/>
      <c r="DV261" s="25"/>
      <c r="DW261" s="25"/>
      <c r="DX261" s="25"/>
      <c r="DY261" s="25"/>
      <c r="DZ261" s="25"/>
      <c r="EA261" s="25"/>
      <c r="EB261" s="25"/>
      <c r="EC261" s="25"/>
      <c r="ED261" s="25"/>
      <c r="EE261" s="25"/>
      <c r="EF261" s="25"/>
      <c r="EG261" s="25"/>
      <c r="EH261" s="25"/>
      <c r="EI261" s="25"/>
      <c r="EJ261" s="25"/>
      <c r="EK261" s="25"/>
      <c r="EL261" s="25"/>
      <c r="EM261" s="25"/>
      <c r="EN261" s="25"/>
      <c r="EO261" s="25"/>
      <c r="EP261" s="25"/>
      <c r="EQ261" s="25"/>
      <c r="ER261" s="25"/>
      <c r="ES261" s="25"/>
      <c r="ET261" s="25"/>
      <c r="EU261" s="25"/>
      <c r="EV261" s="25"/>
      <c r="EW261" s="25"/>
      <c r="EX261" s="25"/>
      <c r="EY261" s="25"/>
      <c r="EZ261" s="25"/>
      <c r="FA261" s="25"/>
      <c r="FB261" s="25"/>
      <c r="FC261" s="25"/>
      <c r="FD261" s="25"/>
      <c r="FE261" s="25"/>
      <c r="FF261" s="25"/>
      <c r="FG261" s="25"/>
      <c r="FH261" s="25"/>
      <c r="FI261" s="25"/>
      <c r="FJ261" s="25"/>
      <c r="FK261" s="25"/>
      <c r="FL261" s="25"/>
      <c r="FM261" s="25"/>
      <c r="FN261" s="25"/>
      <c r="FO261" s="25"/>
      <c r="FP261" s="25"/>
      <c r="FQ261" s="25"/>
      <c r="FR261" s="25"/>
      <c r="FS261" s="25"/>
      <c r="FT261" s="25"/>
      <c r="FU261" s="25"/>
      <c r="FV261" s="25"/>
      <c r="FW261" s="25"/>
      <c r="FX261" s="25"/>
      <c r="FY261" s="25"/>
      <c r="FZ261" s="25"/>
      <c r="GA261" s="25"/>
      <c r="GB261" s="25"/>
      <c r="GC261" s="25"/>
      <c r="GD261" s="25"/>
      <c r="GE261" s="25"/>
      <c r="GF261" s="25"/>
      <c r="GG261" s="25"/>
      <c r="GH261" s="25"/>
      <c r="GI261" s="25"/>
      <c r="GJ261" s="25"/>
      <c r="GK261" s="25"/>
      <c r="GL261" s="25"/>
      <c r="GM261" s="25"/>
      <c r="GN261" s="25"/>
      <c r="GO261" s="25"/>
      <c r="GP261" s="25"/>
      <c r="GQ261" s="25"/>
      <c r="GR261" s="25"/>
      <c r="GS261" s="25"/>
      <c r="GT261" s="25"/>
      <c r="GU261" s="25"/>
      <c r="GV261" s="25"/>
      <c r="GW261" s="25"/>
      <c r="GX261" s="25"/>
      <c r="GY261" s="25"/>
      <c r="GZ261" s="25"/>
    </row>
    <row r="262" spans="1:208">
      <c r="A262" s="1" t="s">
        <v>272</v>
      </c>
      <c r="B262" s="2" t="s">
        <v>37</v>
      </c>
      <c r="C262" s="1" t="s">
        <v>22</v>
      </c>
      <c r="D262" s="1" t="s">
        <v>18</v>
      </c>
      <c r="E262" s="1" t="s">
        <v>24</v>
      </c>
      <c r="F262" s="1" t="s">
        <v>468</v>
      </c>
      <c r="G262" s="1" t="s">
        <v>24</v>
      </c>
      <c r="H262" s="1" t="s">
        <v>24</v>
      </c>
      <c r="I262" s="1" t="s">
        <v>24</v>
      </c>
      <c r="J262" s="1" t="s">
        <v>469</v>
      </c>
      <c r="K262" s="1">
        <v>1</v>
      </c>
      <c r="L262" s="1" t="s">
        <v>26</v>
      </c>
      <c r="N262" s="3">
        <f t="shared" si="7"/>
        <v>0</v>
      </c>
      <c r="S262" s="3">
        <f>Tabla1[[#This Row],[COSTO TOTAL]]</f>
        <v>0</v>
      </c>
      <c r="V262" s="3"/>
      <c r="W262" s="1"/>
      <c r="X262" s="1"/>
      <c r="Y262" s="1"/>
      <c r="Z262" s="3"/>
      <c r="AA262" s="1"/>
      <c r="AB262" s="1"/>
      <c r="AC262" s="1"/>
      <c r="AD262" s="1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/>
      <c r="CM262" s="25"/>
      <c r="CN262" s="25"/>
      <c r="CO262" s="25"/>
      <c r="CP262" s="25"/>
      <c r="CQ262" s="25"/>
      <c r="CR262" s="25"/>
      <c r="CS262" s="25"/>
      <c r="CT262" s="25"/>
      <c r="CU262" s="25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  <c r="DG262" s="25"/>
      <c r="DH262" s="25"/>
      <c r="DI262" s="25"/>
      <c r="DJ262" s="25"/>
      <c r="DK262" s="25"/>
      <c r="DL262" s="25"/>
      <c r="DM262" s="25"/>
      <c r="DN262" s="25"/>
      <c r="DO262" s="25"/>
      <c r="DP262" s="25"/>
      <c r="DQ262" s="25"/>
      <c r="DR262" s="25"/>
      <c r="DS262" s="25"/>
      <c r="DT262" s="25"/>
      <c r="DU262" s="25"/>
      <c r="DV262" s="25"/>
      <c r="DW262" s="25"/>
      <c r="DX262" s="25"/>
      <c r="DY262" s="25"/>
      <c r="DZ262" s="25"/>
      <c r="EA262" s="25"/>
      <c r="EB262" s="25"/>
      <c r="EC262" s="25"/>
      <c r="ED262" s="25"/>
      <c r="EE262" s="25"/>
      <c r="EF262" s="25"/>
      <c r="EG262" s="25"/>
      <c r="EH262" s="25"/>
      <c r="EI262" s="25"/>
      <c r="EJ262" s="25"/>
      <c r="EK262" s="25"/>
      <c r="EL262" s="25"/>
      <c r="EM262" s="25"/>
      <c r="EN262" s="25"/>
      <c r="EO262" s="25"/>
      <c r="EP262" s="25"/>
      <c r="EQ262" s="25"/>
      <c r="ER262" s="25"/>
      <c r="ES262" s="25"/>
      <c r="ET262" s="25"/>
      <c r="EU262" s="25"/>
      <c r="EV262" s="25"/>
      <c r="EW262" s="25"/>
      <c r="EX262" s="25"/>
      <c r="EY262" s="25"/>
      <c r="EZ262" s="25"/>
      <c r="FA262" s="25"/>
      <c r="FB262" s="25"/>
      <c r="FC262" s="25"/>
      <c r="FD262" s="25"/>
      <c r="FE262" s="25"/>
      <c r="FF262" s="25"/>
      <c r="FG262" s="25"/>
      <c r="FH262" s="25"/>
      <c r="FI262" s="25"/>
      <c r="FJ262" s="25"/>
      <c r="FK262" s="25"/>
      <c r="FL262" s="25"/>
      <c r="FM262" s="25"/>
      <c r="FN262" s="25"/>
      <c r="FO262" s="25"/>
      <c r="FP262" s="25"/>
      <c r="FQ262" s="25"/>
      <c r="FR262" s="25"/>
      <c r="FS262" s="25"/>
      <c r="FT262" s="25"/>
      <c r="FU262" s="25"/>
      <c r="FV262" s="25"/>
      <c r="FW262" s="25"/>
      <c r="FX262" s="25"/>
      <c r="FY262" s="25"/>
      <c r="FZ262" s="25"/>
      <c r="GA262" s="25"/>
      <c r="GB262" s="25"/>
      <c r="GC262" s="25"/>
      <c r="GD262" s="25"/>
      <c r="GE262" s="25"/>
      <c r="GF262" s="25"/>
      <c r="GG262" s="25"/>
      <c r="GH262" s="25"/>
      <c r="GI262" s="25"/>
      <c r="GJ262" s="25"/>
      <c r="GK262" s="25"/>
      <c r="GL262" s="25"/>
      <c r="GM262" s="25"/>
      <c r="GN262" s="25"/>
      <c r="GO262" s="25"/>
      <c r="GP262" s="25"/>
      <c r="GQ262" s="25"/>
      <c r="GR262" s="25"/>
      <c r="GS262" s="25"/>
      <c r="GT262" s="25"/>
      <c r="GU262" s="25"/>
      <c r="GV262" s="25"/>
      <c r="GW262" s="25"/>
      <c r="GX262" s="25"/>
      <c r="GY262" s="25"/>
      <c r="GZ262" s="25"/>
    </row>
    <row r="263" spans="1:208">
      <c r="A263" s="1" t="s">
        <v>272</v>
      </c>
      <c r="B263" s="2" t="s">
        <v>37</v>
      </c>
      <c r="C263" s="1" t="s">
        <v>22</v>
      </c>
      <c r="D263" s="1" t="s">
        <v>18</v>
      </c>
      <c r="E263" s="1" t="s">
        <v>24</v>
      </c>
      <c r="F263" s="1" t="s">
        <v>24</v>
      </c>
      <c r="H263" s="1">
        <v>4501420063</v>
      </c>
      <c r="I263" s="1" t="s">
        <v>24</v>
      </c>
      <c r="J263" s="1" t="s">
        <v>470</v>
      </c>
      <c r="K263" s="1">
        <v>1</v>
      </c>
      <c r="L263" s="1" t="s">
        <v>26</v>
      </c>
      <c r="N263" s="3">
        <f t="shared" si="7"/>
        <v>0</v>
      </c>
      <c r="S263" s="3">
        <f>Tabla1[[#This Row],[COSTO TOTAL]]</f>
        <v>0</v>
      </c>
      <c r="V263" s="3"/>
      <c r="W263" s="1"/>
      <c r="X263" s="1"/>
      <c r="Y263" s="1"/>
      <c r="Z263" s="3"/>
      <c r="AA263" s="1"/>
      <c r="AB263" s="1"/>
      <c r="AC263" s="1"/>
      <c r="AD263" s="1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  <c r="BT263" s="25"/>
      <c r="BU263" s="25"/>
      <c r="BV263" s="25"/>
      <c r="BW263" s="25"/>
      <c r="BX263" s="25"/>
      <c r="BY263" s="25"/>
      <c r="BZ263" s="25"/>
      <c r="CA263" s="25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25"/>
      <c r="CR263" s="25"/>
      <c r="CS263" s="25"/>
      <c r="CT263" s="25"/>
      <c r="CU263" s="25"/>
      <c r="CV263" s="25"/>
      <c r="CW263" s="25"/>
      <c r="CX263" s="25"/>
      <c r="CY263" s="25"/>
      <c r="CZ263" s="25"/>
      <c r="DA263" s="25"/>
      <c r="DB263" s="25"/>
      <c r="DC263" s="25"/>
      <c r="DD263" s="25"/>
      <c r="DE263" s="25"/>
      <c r="DF263" s="25"/>
      <c r="DG263" s="25"/>
      <c r="DH263" s="25"/>
      <c r="DI263" s="25"/>
      <c r="DJ263" s="25"/>
      <c r="DK263" s="25"/>
      <c r="DL263" s="25"/>
      <c r="DM263" s="25"/>
      <c r="DN263" s="25"/>
      <c r="DO263" s="25"/>
      <c r="DP263" s="25"/>
      <c r="DQ263" s="25"/>
      <c r="DR263" s="25"/>
      <c r="DS263" s="25"/>
      <c r="DT263" s="25"/>
      <c r="DU263" s="25"/>
      <c r="DV263" s="25"/>
      <c r="DW263" s="25"/>
      <c r="DX263" s="25"/>
      <c r="DY263" s="25"/>
      <c r="DZ263" s="25"/>
      <c r="EA263" s="25"/>
      <c r="EB263" s="25"/>
      <c r="EC263" s="25"/>
      <c r="ED263" s="25"/>
      <c r="EE263" s="25"/>
      <c r="EF263" s="25"/>
      <c r="EG263" s="25"/>
      <c r="EH263" s="25"/>
      <c r="EI263" s="25"/>
      <c r="EJ263" s="25"/>
      <c r="EK263" s="25"/>
      <c r="EL263" s="25"/>
      <c r="EM263" s="25"/>
      <c r="EN263" s="25"/>
      <c r="EO263" s="25"/>
      <c r="EP263" s="25"/>
      <c r="EQ263" s="25"/>
      <c r="ER263" s="25"/>
      <c r="ES263" s="25"/>
      <c r="ET263" s="25"/>
      <c r="EU263" s="25"/>
      <c r="EV263" s="25"/>
      <c r="EW263" s="25"/>
      <c r="EX263" s="25"/>
      <c r="EY263" s="25"/>
      <c r="EZ263" s="25"/>
      <c r="FA263" s="25"/>
      <c r="FB263" s="25"/>
      <c r="FC263" s="25"/>
      <c r="FD263" s="25"/>
      <c r="FE263" s="25"/>
      <c r="FF263" s="25"/>
      <c r="FG263" s="25"/>
      <c r="FH263" s="25"/>
      <c r="FI263" s="25"/>
      <c r="FJ263" s="25"/>
      <c r="FK263" s="25"/>
      <c r="FL263" s="25"/>
      <c r="FM263" s="25"/>
      <c r="FN263" s="25"/>
      <c r="FO263" s="25"/>
      <c r="FP263" s="25"/>
      <c r="FQ263" s="25"/>
      <c r="FR263" s="25"/>
      <c r="FS263" s="25"/>
      <c r="FT263" s="25"/>
      <c r="FU263" s="25"/>
      <c r="FV263" s="25"/>
      <c r="FW263" s="25"/>
      <c r="FX263" s="25"/>
      <c r="FY263" s="25"/>
      <c r="FZ263" s="25"/>
      <c r="GA263" s="25"/>
      <c r="GB263" s="25"/>
      <c r="GC263" s="25"/>
      <c r="GD263" s="25"/>
      <c r="GE263" s="25"/>
      <c r="GF263" s="25"/>
      <c r="GG263" s="25"/>
      <c r="GH263" s="25"/>
      <c r="GI263" s="25"/>
      <c r="GJ263" s="25"/>
      <c r="GK263" s="25"/>
      <c r="GL263" s="25"/>
      <c r="GM263" s="25"/>
      <c r="GN263" s="25"/>
      <c r="GO263" s="25"/>
      <c r="GP263" s="25"/>
      <c r="GQ263" s="25"/>
      <c r="GR263" s="25"/>
      <c r="GS263" s="25"/>
      <c r="GT263" s="25"/>
      <c r="GU263" s="25"/>
      <c r="GV263" s="25"/>
      <c r="GW263" s="25"/>
      <c r="GX263" s="25"/>
      <c r="GY263" s="25"/>
      <c r="GZ263" s="25"/>
    </row>
    <row r="264" spans="1:208">
      <c r="A264" s="1" t="s">
        <v>275</v>
      </c>
      <c r="B264" s="2" t="s">
        <v>37</v>
      </c>
      <c r="C264" s="1">
        <v>78985322</v>
      </c>
      <c r="D264" s="1" t="s">
        <v>18</v>
      </c>
      <c r="E264" s="1" t="s">
        <v>24</v>
      </c>
      <c r="F264" s="1" t="s">
        <v>471</v>
      </c>
      <c r="G264" s="1" t="s">
        <v>24</v>
      </c>
      <c r="H264" s="1">
        <v>4501603975</v>
      </c>
      <c r="I264" s="1" t="s">
        <v>24</v>
      </c>
      <c r="J264" s="1" t="s">
        <v>472</v>
      </c>
      <c r="K264" s="1">
        <v>1</v>
      </c>
      <c r="L264" s="1" t="s">
        <v>26</v>
      </c>
      <c r="M264" s="3">
        <v>15900</v>
      </c>
      <c r="N264" s="3">
        <f t="shared" si="7"/>
        <v>15900</v>
      </c>
      <c r="S264" s="3">
        <f>Tabla1[[#This Row],[COSTO TOTAL]]</f>
        <v>15900</v>
      </c>
      <c r="V264" s="3"/>
      <c r="W264" s="1"/>
      <c r="X264" s="1"/>
      <c r="Y264" s="1"/>
      <c r="Z264" s="3"/>
      <c r="AA264" s="1"/>
      <c r="AB264" s="1"/>
      <c r="AC264" s="1"/>
      <c r="AD264" s="1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/>
      <c r="BV264" s="25"/>
      <c r="BW264" s="25"/>
      <c r="BX264" s="25"/>
      <c r="BY264" s="25"/>
      <c r="BZ264" s="25"/>
      <c r="CA264" s="25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  <c r="CR264" s="25"/>
      <c r="CS264" s="25"/>
      <c r="CT264" s="25"/>
      <c r="CU264" s="25"/>
      <c r="CV264" s="25"/>
      <c r="CW264" s="25"/>
      <c r="CX264" s="25"/>
      <c r="CY264" s="25"/>
      <c r="CZ264" s="25"/>
      <c r="DA264" s="25"/>
      <c r="DB264" s="25"/>
      <c r="DC264" s="25"/>
      <c r="DD264" s="25"/>
      <c r="DE264" s="25"/>
      <c r="DF264" s="25"/>
      <c r="DG264" s="25"/>
      <c r="DH264" s="25"/>
      <c r="DI264" s="25"/>
      <c r="DJ264" s="25"/>
      <c r="DK264" s="25"/>
      <c r="DL264" s="25"/>
      <c r="DM264" s="25"/>
      <c r="DN264" s="25"/>
      <c r="DO264" s="25"/>
      <c r="DP264" s="25"/>
      <c r="DQ264" s="25"/>
      <c r="DR264" s="25"/>
      <c r="DS264" s="25"/>
      <c r="DT264" s="25"/>
      <c r="DU264" s="25"/>
      <c r="DV264" s="25"/>
      <c r="DW264" s="25"/>
      <c r="DX264" s="25"/>
      <c r="DY264" s="25"/>
      <c r="DZ264" s="25"/>
      <c r="EA264" s="25"/>
      <c r="EB264" s="25"/>
      <c r="EC264" s="25"/>
      <c r="ED264" s="25"/>
      <c r="EE264" s="25"/>
      <c r="EF264" s="25"/>
      <c r="EG264" s="25"/>
      <c r="EH264" s="25"/>
      <c r="EI264" s="25"/>
      <c r="EJ264" s="25"/>
      <c r="EK264" s="25"/>
      <c r="EL264" s="25"/>
      <c r="EM264" s="25"/>
      <c r="EN264" s="25"/>
      <c r="EO264" s="25"/>
      <c r="EP264" s="25"/>
      <c r="EQ264" s="25"/>
      <c r="ER264" s="25"/>
      <c r="ES264" s="25"/>
      <c r="ET264" s="25"/>
      <c r="EU264" s="25"/>
      <c r="EV264" s="25"/>
      <c r="EW264" s="25"/>
      <c r="EX264" s="25"/>
      <c r="EY264" s="25"/>
      <c r="EZ264" s="25"/>
      <c r="FA264" s="25"/>
      <c r="FB264" s="25"/>
      <c r="FC264" s="25"/>
      <c r="FD264" s="25"/>
      <c r="FE264" s="25"/>
      <c r="FF264" s="25"/>
      <c r="FG264" s="25"/>
      <c r="FH264" s="25"/>
      <c r="FI264" s="25"/>
      <c r="FJ264" s="25"/>
      <c r="FK264" s="25"/>
      <c r="FL264" s="25"/>
      <c r="FM264" s="25"/>
      <c r="FN264" s="25"/>
      <c r="FO264" s="25"/>
      <c r="FP264" s="25"/>
      <c r="FQ264" s="25"/>
      <c r="FR264" s="25"/>
      <c r="FS264" s="25"/>
      <c r="FT264" s="25"/>
      <c r="FU264" s="25"/>
      <c r="FV264" s="25"/>
      <c r="FW264" s="25"/>
      <c r="FX264" s="25"/>
      <c r="FY264" s="25"/>
      <c r="FZ264" s="25"/>
      <c r="GA264" s="25"/>
      <c r="GB264" s="25"/>
      <c r="GC264" s="25"/>
      <c r="GD264" s="25"/>
      <c r="GE264" s="25"/>
      <c r="GF264" s="25"/>
      <c r="GG264" s="25"/>
      <c r="GH264" s="25"/>
      <c r="GI264" s="25"/>
      <c r="GJ264" s="25"/>
      <c r="GK264" s="25"/>
      <c r="GL264" s="25"/>
      <c r="GM264" s="25"/>
      <c r="GN264" s="25"/>
      <c r="GO264" s="25"/>
      <c r="GP264" s="25"/>
      <c r="GQ264" s="25"/>
      <c r="GR264" s="25"/>
      <c r="GS264" s="25"/>
      <c r="GT264" s="25"/>
      <c r="GU264" s="25"/>
      <c r="GV264" s="25"/>
      <c r="GW264" s="25"/>
      <c r="GX264" s="25"/>
      <c r="GY264" s="25"/>
      <c r="GZ264" s="25"/>
    </row>
    <row r="265" spans="1:208">
      <c r="A265" s="1" t="s">
        <v>275</v>
      </c>
      <c r="B265" s="2" t="s">
        <v>37</v>
      </c>
      <c r="C265" s="1">
        <v>78985322</v>
      </c>
      <c r="D265" s="1" t="s">
        <v>18</v>
      </c>
      <c r="E265" s="1" t="s">
        <v>24</v>
      </c>
      <c r="F265" s="1" t="s">
        <v>471</v>
      </c>
      <c r="G265" s="1" t="s">
        <v>24</v>
      </c>
      <c r="H265" s="1">
        <v>4501603975</v>
      </c>
      <c r="I265" s="1" t="s">
        <v>24</v>
      </c>
      <c r="J265" s="1" t="s">
        <v>473</v>
      </c>
      <c r="K265" s="1">
        <v>1</v>
      </c>
      <c r="L265" s="1" t="s">
        <v>26</v>
      </c>
      <c r="M265" s="3">
        <v>96360</v>
      </c>
      <c r="N265" s="3">
        <f t="shared" si="7"/>
        <v>96360</v>
      </c>
      <c r="S265" s="3">
        <f>Tabla1[[#This Row],[COSTO TOTAL]]</f>
        <v>96360</v>
      </c>
      <c r="V265" s="3"/>
      <c r="W265" s="1"/>
      <c r="X265" s="1"/>
      <c r="Y265" s="1"/>
      <c r="Z265" s="3"/>
      <c r="AA265" s="1"/>
      <c r="AB265" s="1"/>
      <c r="AC265" s="1"/>
      <c r="AD265" s="1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  <c r="FN265" s="25"/>
      <c r="FO265" s="25"/>
      <c r="FP265" s="25"/>
      <c r="FQ265" s="25"/>
      <c r="FR265" s="25"/>
      <c r="FS265" s="25"/>
      <c r="FT265" s="25"/>
      <c r="FU265" s="25"/>
      <c r="FV265" s="25"/>
      <c r="FW265" s="25"/>
      <c r="FX265" s="25"/>
      <c r="FY265" s="25"/>
      <c r="FZ265" s="25"/>
      <c r="GA265" s="25"/>
      <c r="GB265" s="25"/>
      <c r="GC265" s="25"/>
      <c r="GD265" s="25"/>
      <c r="GE265" s="25"/>
      <c r="GF265" s="25"/>
      <c r="GG265" s="25"/>
      <c r="GH265" s="25"/>
      <c r="GI265" s="25"/>
      <c r="GJ265" s="25"/>
      <c r="GK265" s="25"/>
      <c r="GL265" s="25"/>
      <c r="GM265" s="25"/>
      <c r="GN265" s="25"/>
      <c r="GO265" s="25"/>
      <c r="GP265" s="25"/>
      <c r="GQ265" s="25"/>
      <c r="GR265" s="25"/>
      <c r="GS265" s="25"/>
      <c r="GT265" s="25"/>
      <c r="GU265" s="25"/>
      <c r="GV265" s="25"/>
      <c r="GW265" s="25"/>
      <c r="GX265" s="25"/>
      <c r="GY265" s="25"/>
      <c r="GZ265" s="25"/>
    </row>
    <row r="266" spans="1:208">
      <c r="A266" s="1" t="s">
        <v>275</v>
      </c>
      <c r="B266" s="2">
        <v>43413</v>
      </c>
      <c r="C266" s="1">
        <v>7646549</v>
      </c>
      <c r="D266" s="1" t="s">
        <v>18</v>
      </c>
      <c r="E266" s="1" t="s">
        <v>474</v>
      </c>
      <c r="F266" s="1" t="s">
        <v>475</v>
      </c>
      <c r="G266" s="1" t="s">
        <v>24</v>
      </c>
      <c r="H266" s="1">
        <v>4501610699</v>
      </c>
      <c r="I266" s="1" t="s">
        <v>476</v>
      </c>
      <c r="J266" s="1" t="s">
        <v>477</v>
      </c>
      <c r="K266" s="1">
        <v>1</v>
      </c>
      <c r="L266" s="1" t="s">
        <v>26</v>
      </c>
      <c r="M266" s="3">
        <v>13410</v>
      </c>
      <c r="N266" s="3">
        <f t="shared" si="7"/>
        <v>13410</v>
      </c>
      <c r="S266" s="3">
        <f>Tabla1[[#This Row],[COSTO TOTAL]]</f>
        <v>13410</v>
      </c>
      <c r="V266" s="3"/>
      <c r="W266" s="1"/>
      <c r="X266" s="1"/>
      <c r="Y266" s="1"/>
      <c r="Z266" s="3"/>
      <c r="AA266" s="1"/>
      <c r="AB266" s="1"/>
      <c r="AC266" s="1"/>
      <c r="AD266" s="1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  <c r="GD266" s="25"/>
      <c r="GE266" s="25"/>
      <c r="GF266" s="25"/>
      <c r="GG266" s="25"/>
      <c r="GH266" s="25"/>
      <c r="GI266" s="25"/>
      <c r="GJ266" s="25"/>
      <c r="GK266" s="25"/>
      <c r="GL266" s="25"/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/>
      <c r="GY266" s="25"/>
      <c r="GZ266" s="25"/>
    </row>
    <row r="267" spans="1:208">
      <c r="A267" s="1" t="s">
        <v>275</v>
      </c>
      <c r="B267" s="2">
        <v>43413</v>
      </c>
      <c r="C267" s="1">
        <v>7646549</v>
      </c>
      <c r="D267" s="1" t="s">
        <v>18</v>
      </c>
      <c r="E267" s="1" t="s">
        <v>474</v>
      </c>
      <c r="F267" s="1" t="s">
        <v>475</v>
      </c>
      <c r="G267" s="1" t="s">
        <v>24</v>
      </c>
      <c r="H267" s="1">
        <v>4501610699</v>
      </c>
      <c r="I267" s="1" t="s">
        <v>476</v>
      </c>
      <c r="J267" s="1" t="s">
        <v>478</v>
      </c>
      <c r="K267" s="1">
        <v>2</v>
      </c>
      <c r="L267" s="1" t="s">
        <v>26</v>
      </c>
      <c r="M267" s="3">
        <v>300</v>
      </c>
      <c r="N267" s="3">
        <f t="shared" si="7"/>
        <v>600</v>
      </c>
      <c r="S267" s="3">
        <f>Tabla1[[#This Row],[COSTO TOTAL]]</f>
        <v>600</v>
      </c>
      <c r="V267" s="3"/>
      <c r="W267" s="1"/>
      <c r="X267" s="1"/>
      <c r="Y267" s="1"/>
      <c r="Z267" s="3"/>
      <c r="AA267" s="1"/>
      <c r="AB267" s="1"/>
      <c r="AC267" s="1"/>
      <c r="AD267" s="1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  <c r="BT267" s="25"/>
      <c r="BU267" s="25"/>
      <c r="BV267" s="25"/>
      <c r="BW267" s="25"/>
      <c r="BX267" s="25"/>
      <c r="BY267" s="25"/>
      <c r="BZ267" s="25"/>
      <c r="CA267" s="25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/>
      <c r="CN267" s="25"/>
      <c r="CO267" s="25"/>
      <c r="CP267" s="25"/>
      <c r="CQ267" s="25"/>
      <c r="CR267" s="25"/>
      <c r="CS267" s="25"/>
      <c r="CT267" s="25"/>
      <c r="CU267" s="25"/>
      <c r="CV267" s="25"/>
      <c r="CW267" s="25"/>
      <c r="CX267" s="25"/>
      <c r="CY267" s="25"/>
      <c r="CZ267" s="25"/>
      <c r="DA267" s="25"/>
      <c r="DB267" s="25"/>
      <c r="DC267" s="25"/>
      <c r="DD267" s="25"/>
      <c r="DE267" s="25"/>
      <c r="DF267" s="25"/>
      <c r="DG267" s="25"/>
      <c r="DH267" s="25"/>
      <c r="DI267" s="25"/>
      <c r="DJ267" s="25"/>
      <c r="DK267" s="25"/>
      <c r="DL267" s="25"/>
      <c r="DM267" s="25"/>
      <c r="DN267" s="25"/>
      <c r="DO267" s="25"/>
      <c r="DP267" s="25"/>
      <c r="DQ267" s="25"/>
      <c r="DR267" s="25"/>
      <c r="DS267" s="25"/>
      <c r="DT267" s="25"/>
      <c r="DU267" s="25"/>
      <c r="DV267" s="25"/>
      <c r="DW267" s="25"/>
      <c r="DX267" s="25"/>
      <c r="DY267" s="25"/>
      <c r="DZ267" s="25"/>
      <c r="EA267" s="25"/>
      <c r="EB267" s="25"/>
      <c r="EC267" s="25"/>
      <c r="ED267" s="25"/>
      <c r="EE267" s="25"/>
      <c r="EF267" s="25"/>
      <c r="EG267" s="25"/>
      <c r="EH267" s="25"/>
      <c r="EI267" s="25"/>
      <c r="EJ267" s="25"/>
      <c r="EK267" s="25"/>
      <c r="EL267" s="25"/>
      <c r="EM267" s="25"/>
      <c r="EN267" s="25"/>
      <c r="EO267" s="25"/>
      <c r="EP267" s="25"/>
      <c r="EQ267" s="25"/>
      <c r="ER267" s="25"/>
      <c r="ES267" s="25"/>
      <c r="ET267" s="25"/>
      <c r="EU267" s="25"/>
      <c r="EV267" s="25"/>
      <c r="EW267" s="25"/>
      <c r="EX267" s="25"/>
      <c r="EY267" s="25"/>
      <c r="EZ267" s="25"/>
      <c r="FA267" s="25"/>
      <c r="FB267" s="25"/>
      <c r="FC267" s="25"/>
      <c r="FD267" s="25"/>
      <c r="FE267" s="25"/>
      <c r="FF267" s="25"/>
      <c r="FG267" s="25"/>
      <c r="FH267" s="25"/>
      <c r="FI267" s="25"/>
      <c r="FJ267" s="25"/>
      <c r="FK267" s="25"/>
      <c r="FL267" s="25"/>
      <c r="FM267" s="25"/>
      <c r="FN267" s="25"/>
      <c r="FO267" s="25"/>
      <c r="FP267" s="25"/>
      <c r="FQ267" s="25"/>
      <c r="FR267" s="25"/>
      <c r="FS267" s="25"/>
      <c r="FT267" s="25"/>
      <c r="FU267" s="25"/>
      <c r="FV267" s="25"/>
      <c r="FW267" s="25"/>
      <c r="FX267" s="25"/>
      <c r="FY267" s="25"/>
      <c r="FZ267" s="25"/>
      <c r="GA267" s="25"/>
      <c r="GB267" s="25"/>
      <c r="GC267" s="25"/>
      <c r="GD267" s="25"/>
      <c r="GE267" s="25"/>
      <c r="GF267" s="25"/>
      <c r="GG267" s="25"/>
      <c r="GH267" s="25"/>
      <c r="GI267" s="25"/>
      <c r="GJ267" s="25"/>
      <c r="GK267" s="25"/>
      <c r="GL267" s="25"/>
      <c r="GM267" s="25"/>
      <c r="GN267" s="25"/>
      <c r="GO267" s="25"/>
      <c r="GP267" s="25"/>
      <c r="GQ267" s="25"/>
      <c r="GR267" s="25"/>
      <c r="GS267" s="25"/>
      <c r="GT267" s="25"/>
      <c r="GU267" s="25"/>
      <c r="GV267" s="25"/>
      <c r="GW267" s="25"/>
      <c r="GX267" s="25"/>
      <c r="GY267" s="25"/>
      <c r="GZ267" s="25"/>
    </row>
    <row r="268" spans="1:208">
      <c r="A268" s="1" t="s">
        <v>275</v>
      </c>
      <c r="B268" s="2">
        <v>43308</v>
      </c>
      <c r="C268" s="1">
        <v>7571047</v>
      </c>
      <c r="D268" s="1" t="s">
        <v>18</v>
      </c>
      <c r="E268" s="1" t="s">
        <v>479</v>
      </c>
      <c r="F268" s="1" t="s">
        <v>481</v>
      </c>
      <c r="G268" s="1" t="s">
        <v>24</v>
      </c>
      <c r="H268" s="1">
        <v>4501552530</v>
      </c>
      <c r="I268" s="1" t="s">
        <v>24</v>
      </c>
      <c r="J268" s="1" t="s">
        <v>483</v>
      </c>
      <c r="K268" s="1">
        <v>2</v>
      </c>
      <c r="L268" s="1" t="s">
        <v>26</v>
      </c>
      <c r="M268" s="3">
        <v>9819.4</v>
      </c>
      <c r="N268" s="3">
        <f t="shared" si="7"/>
        <v>19638.8</v>
      </c>
      <c r="O268" s="1" t="s">
        <v>485</v>
      </c>
      <c r="S268" s="3">
        <f>Tabla1[[#This Row],[COSTO TOTAL]]</f>
        <v>19638.8</v>
      </c>
      <c r="V268" s="3"/>
      <c r="W268" s="1"/>
      <c r="X268" s="1"/>
      <c r="Y268" s="1"/>
      <c r="Z268" s="3"/>
      <c r="AA268" s="1"/>
      <c r="AB268" s="1"/>
      <c r="AC268" s="1"/>
      <c r="AD268" s="1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/>
      <c r="BV268" s="25"/>
      <c r="BW268" s="25"/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/>
      <c r="CO268" s="25"/>
      <c r="CP268" s="25"/>
      <c r="CQ268" s="25"/>
      <c r="CR268" s="25"/>
      <c r="CS268" s="25"/>
      <c r="CT268" s="25"/>
      <c r="CU268" s="25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25"/>
      <c r="DG268" s="25"/>
      <c r="DH268" s="25"/>
      <c r="DI268" s="25"/>
      <c r="DJ268" s="25"/>
      <c r="DK268" s="25"/>
      <c r="DL268" s="25"/>
      <c r="DM268" s="25"/>
      <c r="DN268" s="25"/>
      <c r="DO268" s="25"/>
      <c r="DP268" s="25"/>
      <c r="DQ268" s="25"/>
      <c r="DR268" s="25"/>
      <c r="DS268" s="25"/>
      <c r="DT268" s="25"/>
      <c r="DU268" s="25"/>
      <c r="DV268" s="25"/>
      <c r="DW268" s="25"/>
      <c r="DX268" s="25"/>
      <c r="DY268" s="25"/>
      <c r="DZ268" s="25"/>
      <c r="EA268" s="25"/>
      <c r="EB268" s="25"/>
      <c r="EC268" s="25"/>
      <c r="ED268" s="25"/>
      <c r="EE268" s="25"/>
      <c r="EF268" s="25"/>
      <c r="EG268" s="25"/>
      <c r="EH268" s="25"/>
      <c r="EI268" s="25"/>
      <c r="EJ268" s="25"/>
      <c r="EK268" s="25"/>
      <c r="EL268" s="25"/>
      <c r="EM268" s="25"/>
      <c r="EN268" s="25"/>
      <c r="EO268" s="25"/>
      <c r="EP268" s="25"/>
      <c r="EQ268" s="25"/>
      <c r="ER268" s="25"/>
      <c r="ES268" s="25"/>
      <c r="ET268" s="25"/>
      <c r="EU268" s="25"/>
      <c r="EV268" s="25"/>
      <c r="EW268" s="25"/>
      <c r="EX268" s="25"/>
      <c r="EY268" s="25"/>
      <c r="EZ268" s="25"/>
      <c r="FA268" s="25"/>
      <c r="FB268" s="25"/>
      <c r="FC268" s="25"/>
      <c r="FD268" s="25"/>
      <c r="FE268" s="25"/>
      <c r="FF268" s="25"/>
      <c r="FG268" s="25"/>
      <c r="FH268" s="25"/>
      <c r="FI268" s="25"/>
      <c r="FJ268" s="25"/>
      <c r="FK268" s="25"/>
      <c r="FL268" s="25"/>
      <c r="FM268" s="25"/>
      <c r="FN268" s="25"/>
      <c r="FO268" s="25"/>
      <c r="FP268" s="25"/>
      <c r="FQ268" s="25"/>
      <c r="FR268" s="25"/>
      <c r="FS268" s="25"/>
      <c r="FT268" s="25"/>
      <c r="FU268" s="25"/>
      <c r="FV268" s="25"/>
      <c r="FW268" s="25"/>
      <c r="FX268" s="25"/>
      <c r="FY268" s="25"/>
      <c r="FZ268" s="25"/>
      <c r="GA268" s="25"/>
      <c r="GB268" s="25"/>
      <c r="GC268" s="25"/>
      <c r="GD268" s="25"/>
      <c r="GE268" s="25"/>
      <c r="GF268" s="25"/>
      <c r="GG268" s="25"/>
      <c r="GH268" s="25"/>
      <c r="GI268" s="25"/>
      <c r="GJ268" s="25"/>
      <c r="GK268" s="25"/>
      <c r="GL268" s="25"/>
      <c r="GM268" s="25"/>
      <c r="GN268" s="25"/>
      <c r="GO268" s="25"/>
      <c r="GP268" s="25"/>
      <c r="GQ268" s="25"/>
      <c r="GR268" s="25"/>
      <c r="GS268" s="25"/>
      <c r="GT268" s="25"/>
      <c r="GU268" s="25"/>
      <c r="GV268" s="25"/>
      <c r="GW268" s="25"/>
      <c r="GX268" s="25"/>
      <c r="GY268" s="25"/>
      <c r="GZ268" s="25"/>
    </row>
    <row r="269" spans="1:208">
      <c r="A269" s="1" t="s">
        <v>275</v>
      </c>
      <c r="B269" s="2">
        <v>43322</v>
      </c>
      <c r="C269" s="1">
        <v>7593351</v>
      </c>
      <c r="D269" s="1" t="s">
        <v>18</v>
      </c>
      <c r="E269" s="1" t="s">
        <v>480</v>
      </c>
      <c r="F269" s="1" t="s">
        <v>482</v>
      </c>
      <c r="H269" s="1">
        <v>4501567131</v>
      </c>
      <c r="I269" s="1" t="s">
        <v>24</v>
      </c>
      <c r="J269" s="1" t="s">
        <v>484</v>
      </c>
      <c r="K269" s="1">
        <v>1</v>
      </c>
      <c r="L269" s="1" t="s">
        <v>26</v>
      </c>
      <c r="M269" s="3">
        <v>8800</v>
      </c>
      <c r="N269" s="3">
        <f t="shared" si="7"/>
        <v>8800</v>
      </c>
      <c r="S269" s="3">
        <f>Tabla1[[#This Row],[COSTO TOTAL]]</f>
        <v>8800</v>
      </c>
      <c r="V269" s="3"/>
      <c r="W269" s="1"/>
      <c r="X269" s="1"/>
      <c r="Y269" s="1"/>
      <c r="Z269" s="3"/>
      <c r="AA269" s="1"/>
      <c r="AB269" s="1"/>
      <c r="AC269" s="1"/>
      <c r="AD269" s="1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5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/>
      <c r="CM269" s="25"/>
      <c r="CN269" s="25"/>
      <c r="CO269" s="25"/>
      <c r="CP269" s="25"/>
      <c r="CQ269" s="25"/>
      <c r="CR269" s="25"/>
      <c r="CS269" s="25"/>
      <c r="CT269" s="25"/>
      <c r="CU269" s="25"/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  <c r="DG269" s="25"/>
      <c r="DH269" s="25"/>
      <c r="DI269" s="25"/>
      <c r="DJ269" s="25"/>
      <c r="DK269" s="25"/>
      <c r="DL269" s="25"/>
      <c r="DM269" s="25"/>
      <c r="DN269" s="25"/>
      <c r="DO269" s="25"/>
      <c r="DP269" s="25"/>
      <c r="DQ269" s="25"/>
      <c r="DR269" s="25"/>
      <c r="DS269" s="25"/>
      <c r="DT269" s="25"/>
      <c r="DU269" s="25"/>
      <c r="DV269" s="25"/>
      <c r="DW269" s="25"/>
      <c r="DX269" s="25"/>
      <c r="DY269" s="25"/>
      <c r="DZ269" s="25"/>
      <c r="EA269" s="25"/>
      <c r="EB269" s="25"/>
      <c r="EC269" s="25"/>
      <c r="ED269" s="25"/>
      <c r="EE269" s="25"/>
      <c r="EF269" s="25"/>
      <c r="EG269" s="25"/>
      <c r="EH269" s="25"/>
      <c r="EI269" s="25"/>
      <c r="EJ269" s="25"/>
      <c r="EK269" s="25"/>
      <c r="EL269" s="25"/>
      <c r="EM269" s="25"/>
      <c r="EN269" s="25"/>
      <c r="EO269" s="25"/>
      <c r="EP269" s="25"/>
      <c r="EQ269" s="25"/>
      <c r="ER269" s="25"/>
      <c r="ES269" s="25"/>
      <c r="ET269" s="25"/>
      <c r="EU269" s="25"/>
      <c r="EV269" s="25"/>
      <c r="EW269" s="25"/>
      <c r="EX269" s="25"/>
      <c r="EY269" s="25"/>
      <c r="EZ269" s="25"/>
      <c r="FA269" s="25"/>
      <c r="FB269" s="25"/>
      <c r="FC269" s="25"/>
      <c r="FD269" s="25"/>
      <c r="FE269" s="25"/>
      <c r="FF269" s="25"/>
      <c r="FG269" s="25"/>
      <c r="FH269" s="25"/>
      <c r="FI269" s="25"/>
      <c r="FJ269" s="25"/>
      <c r="FK269" s="25"/>
      <c r="FL269" s="25"/>
      <c r="FM269" s="25"/>
      <c r="FN269" s="25"/>
      <c r="FO269" s="25"/>
      <c r="FP269" s="25"/>
      <c r="FQ269" s="25"/>
      <c r="FR269" s="25"/>
      <c r="FS269" s="25"/>
      <c r="FT269" s="25"/>
      <c r="FU269" s="25"/>
      <c r="FV269" s="25"/>
      <c r="FW269" s="25"/>
      <c r="FX269" s="25"/>
      <c r="FY269" s="25"/>
      <c r="FZ269" s="25"/>
      <c r="GA269" s="25"/>
      <c r="GB269" s="25"/>
      <c r="GC269" s="25"/>
      <c r="GD269" s="25"/>
      <c r="GE269" s="25"/>
      <c r="GF269" s="25"/>
      <c r="GG269" s="25"/>
      <c r="GH269" s="25"/>
      <c r="GI269" s="25"/>
      <c r="GJ269" s="25"/>
      <c r="GK269" s="25"/>
      <c r="GL269" s="25"/>
      <c r="GM269" s="25"/>
      <c r="GN269" s="25"/>
      <c r="GO269" s="25"/>
      <c r="GP269" s="25"/>
      <c r="GQ269" s="25"/>
      <c r="GR269" s="25"/>
      <c r="GS269" s="25"/>
      <c r="GT269" s="25"/>
      <c r="GU269" s="25"/>
      <c r="GV269" s="25"/>
      <c r="GW269" s="25"/>
      <c r="GX269" s="25"/>
      <c r="GY269" s="25"/>
      <c r="GZ269" s="25"/>
    </row>
    <row r="270" spans="1:208">
      <c r="A270" s="1" t="s">
        <v>275</v>
      </c>
      <c r="B270" s="2">
        <v>42926</v>
      </c>
      <c r="C270" s="1" t="s">
        <v>22</v>
      </c>
      <c r="D270" s="1" t="s">
        <v>18</v>
      </c>
      <c r="E270" s="1" t="s">
        <v>24</v>
      </c>
      <c r="F270" s="1" t="s">
        <v>24</v>
      </c>
      <c r="H270" s="1">
        <v>4501449600</v>
      </c>
      <c r="I270" s="1" t="s">
        <v>24</v>
      </c>
      <c r="J270" s="1" t="s">
        <v>487</v>
      </c>
      <c r="K270" s="1">
        <v>3</v>
      </c>
      <c r="L270" s="1" t="s">
        <v>26</v>
      </c>
      <c r="M270" s="3">
        <v>36809.599999999999</v>
      </c>
      <c r="N270" s="3">
        <f t="shared" si="7"/>
        <v>110428.79999999999</v>
      </c>
      <c r="S270" s="3">
        <f>Tabla1[[#This Row],[COSTO TOTAL]]</f>
        <v>110428.79999999999</v>
      </c>
      <c r="V270" s="3"/>
      <c r="W270" s="1"/>
      <c r="X270" s="1"/>
      <c r="Y270" s="1"/>
      <c r="Z270" s="3"/>
      <c r="AA270" s="1"/>
      <c r="AB270" s="1"/>
      <c r="AC270" s="1"/>
      <c r="AD270" s="1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5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/>
      <c r="CP270" s="25"/>
      <c r="CQ270" s="25"/>
      <c r="CR270" s="25"/>
      <c r="CS270" s="25"/>
      <c r="CT270" s="25"/>
      <c r="CU270" s="25"/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5"/>
      <c r="DI270" s="25"/>
      <c r="DJ270" s="25"/>
      <c r="DK270" s="25"/>
      <c r="DL270" s="25"/>
      <c r="DM270" s="25"/>
      <c r="DN270" s="25"/>
      <c r="DO270" s="25"/>
      <c r="DP270" s="25"/>
      <c r="DQ270" s="25"/>
      <c r="DR270" s="25"/>
      <c r="DS270" s="25"/>
      <c r="DT270" s="25"/>
      <c r="DU270" s="25"/>
      <c r="DV270" s="25"/>
      <c r="DW270" s="25"/>
      <c r="DX270" s="25"/>
      <c r="DY270" s="25"/>
      <c r="DZ270" s="25"/>
      <c r="EA270" s="25"/>
      <c r="EB270" s="25"/>
      <c r="EC270" s="25"/>
      <c r="ED270" s="25"/>
      <c r="EE270" s="25"/>
      <c r="EF270" s="25"/>
      <c r="EG270" s="25"/>
      <c r="EH270" s="25"/>
      <c r="EI270" s="25"/>
      <c r="EJ270" s="25"/>
      <c r="EK270" s="25"/>
      <c r="EL270" s="25"/>
      <c r="EM270" s="25"/>
      <c r="EN270" s="25"/>
      <c r="EO270" s="25"/>
      <c r="EP270" s="25"/>
      <c r="EQ270" s="25"/>
      <c r="ER270" s="25"/>
      <c r="ES270" s="25"/>
      <c r="ET270" s="25"/>
      <c r="EU270" s="25"/>
      <c r="EV270" s="25"/>
      <c r="EW270" s="25"/>
      <c r="EX270" s="25"/>
      <c r="EY270" s="25"/>
      <c r="EZ270" s="25"/>
      <c r="FA270" s="25"/>
      <c r="FB270" s="25"/>
      <c r="FC270" s="25"/>
      <c r="FD270" s="25"/>
      <c r="FE270" s="25"/>
      <c r="FF270" s="25"/>
      <c r="FG270" s="25"/>
      <c r="FH270" s="25"/>
      <c r="FI270" s="25"/>
      <c r="FJ270" s="25"/>
      <c r="FK270" s="25"/>
      <c r="FL270" s="25"/>
      <c r="FM270" s="25"/>
      <c r="FN270" s="25"/>
      <c r="FO270" s="25"/>
      <c r="FP270" s="25"/>
      <c r="FQ270" s="25"/>
      <c r="FR270" s="25"/>
      <c r="FS270" s="25"/>
      <c r="FT270" s="25"/>
      <c r="FU270" s="25"/>
      <c r="FV270" s="25"/>
      <c r="FW270" s="25"/>
      <c r="FX270" s="25"/>
      <c r="FY270" s="25"/>
      <c r="FZ270" s="25"/>
      <c r="GA270" s="25"/>
      <c r="GB270" s="25"/>
      <c r="GC270" s="25"/>
      <c r="GD270" s="25"/>
      <c r="GE270" s="25"/>
      <c r="GF270" s="25"/>
      <c r="GG270" s="25"/>
      <c r="GH270" s="25"/>
      <c r="GI270" s="25"/>
      <c r="GJ270" s="25"/>
      <c r="GK270" s="25"/>
      <c r="GL270" s="25"/>
      <c r="GM270" s="25"/>
      <c r="GN270" s="25"/>
      <c r="GO270" s="25"/>
      <c r="GP270" s="25"/>
      <c r="GQ270" s="25"/>
      <c r="GR270" s="25"/>
      <c r="GS270" s="25"/>
      <c r="GT270" s="25"/>
      <c r="GU270" s="25"/>
      <c r="GV270" s="25"/>
      <c r="GW270" s="25"/>
      <c r="GX270" s="25"/>
      <c r="GY270" s="25"/>
      <c r="GZ270" s="25"/>
    </row>
    <row r="271" spans="1:208">
      <c r="A271" s="1" t="s">
        <v>275</v>
      </c>
      <c r="B271" s="2">
        <v>43205</v>
      </c>
      <c r="C271" s="1" t="s">
        <v>24</v>
      </c>
      <c r="D271" s="1" t="s">
        <v>18</v>
      </c>
      <c r="E271" s="1" t="s">
        <v>24</v>
      </c>
      <c r="F271" s="1" t="s">
        <v>486</v>
      </c>
      <c r="G271" s="1" t="s">
        <v>24</v>
      </c>
      <c r="H271" s="1">
        <v>4501661849</v>
      </c>
      <c r="I271" s="1" t="s">
        <v>24</v>
      </c>
      <c r="J271" s="1" t="s">
        <v>488</v>
      </c>
      <c r="K271" s="1">
        <v>1</v>
      </c>
      <c r="L271" s="1" t="s">
        <v>26</v>
      </c>
      <c r="M271" s="3">
        <v>1560</v>
      </c>
      <c r="N271" s="3">
        <f t="shared" si="7"/>
        <v>1560</v>
      </c>
      <c r="S271" s="3">
        <f>Tabla1[[#This Row],[COSTO TOTAL]]</f>
        <v>1560</v>
      </c>
      <c r="V271" s="3"/>
      <c r="W271" s="1"/>
      <c r="X271" s="1"/>
      <c r="Y271" s="1"/>
      <c r="Z271" s="3"/>
      <c r="AA271" s="1"/>
      <c r="AB271" s="1"/>
      <c r="AC271" s="1"/>
      <c r="AD271" s="1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/>
      <c r="BV271" s="25"/>
      <c r="BW271" s="25"/>
      <c r="BX271" s="25"/>
      <c r="BY271" s="25"/>
      <c r="BZ271" s="25"/>
      <c r="CA271" s="25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/>
      <c r="CP271" s="25"/>
      <c r="CQ271" s="25"/>
      <c r="CR271" s="25"/>
      <c r="CS271" s="25"/>
      <c r="CT271" s="25"/>
      <c r="CU271" s="25"/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5"/>
      <c r="DI271" s="25"/>
      <c r="DJ271" s="25"/>
      <c r="DK271" s="25"/>
      <c r="DL271" s="25"/>
      <c r="DM271" s="25"/>
      <c r="DN271" s="25"/>
      <c r="DO271" s="25"/>
      <c r="DP271" s="25"/>
      <c r="DQ271" s="25"/>
      <c r="DR271" s="25"/>
      <c r="DS271" s="25"/>
      <c r="DT271" s="25"/>
      <c r="DU271" s="25"/>
      <c r="DV271" s="25"/>
      <c r="DW271" s="25"/>
      <c r="DX271" s="25"/>
      <c r="DY271" s="25"/>
      <c r="DZ271" s="25"/>
      <c r="EA271" s="25"/>
      <c r="EB271" s="25"/>
      <c r="EC271" s="25"/>
      <c r="ED271" s="25"/>
      <c r="EE271" s="25"/>
      <c r="EF271" s="25"/>
      <c r="EG271" s="25"/>
      <c r="EH271" s="25"/>
      <c r="EI271" s="25"/>
      <c r="EJ271" s="25"/>
      <c r="EK271" s="25"/>
      <c r="EL271" s="25"/>
      <c r="EM271" s="25"/>
      <c r="EN271" s="25"/>
      <c r="EO271" s="25"/>
      <c r="EP271" s="25"/>
      <c r="EQ271" s="25"/>
      <c r="ER271" s="25"/>
      <c r="ES271" s="25"/>
      <c r="ET271" s="25"/>
      <c r="EU271" s="25"/>
      <c r="EV271" s="25"/>
      <c r="EW271" s="25"/>
      <c r="EX271" s="25"/>
      <c r="EY271" s="25"/>
      <c r="EZ271" s="25"/>
      <c r="FA271" s="25"/>
      <c r="FB271" s="25"/>
      <c r="FC271" s="25"/>
      <c r="FD271" s="25"/>
      <c r="FE271" s="25"/>
      <c r="FF271" s="25"/>
      <c r="FG271" s="25"/>
      <c r="FH271" s="25"/>
      <c r="FI271" s="25"/>
      <c r="FJ271" s="25"/>
      <c r="FK271" s="25"/>
      <c r="FL271" s="25"/>
      <c r="FM271" s="25"/>
      <c r="FN271" s="25"/>
      <c r="FO271" s="25"/>
      <c r="FP271" s="25"/>
      <c r="FQ271" s="25"/>
      <c r="FR271" s="25"/>
      <c r="FS271" s="25"/>
      <c r="FT271" s="25"/>
      <c r="FU271" s="25"/>
      <c r="FV271" s="25"/>
      <c r="FW271" s="25"/>
      <c r="FX271" s="25"/>
      <c r="FY271" s="25"/>
      <c r="FZ271" s="25"/>
      <c r="GA271" s="25"/>
      <c r="GB271" s="25"/>
      <c r="GC271" s="25"/>
      <c r="GD271" s="25"/>
      <c r="GE271" s="25"/>
      <c r="GF271" s="25"/>
      <c r="GG271" s="25"/>
      <c r="GH271" s="25"/>
      <c r="GI271" s="25"/>
      <c r="GJ271" s="25"/>
      <c r="GK271" s="25"/>
      <c r="GL271" s="25"/>
      <c r="GM271" s="25"/>
      <c r="GN271" s="25"/>
      <c r="GO271" s="25"/>
      <c r="GP271" s="25"/>
      <c r="GQ271" s="25"/>
      <c r="GR271" s="25"/>
      <c r="GS271" s="25"/>
      <c r="GT271" s="25"/>
      <c r="GU271" s="25"/>
      <c r="GV271" s="25"/>
      <c r="GW271" s="25"/>
      <c r="GX271" s="25"/>
      <c r="GY271" s="25"/>
      <c r="GZ271" s="25"/>
    </row>
    <row r="272" spans="1:208">
      <c r="A272" s="1" t="s">
        <v>275</v>
      </c>
      <c r="B272" s="2">
        <v>43205</v>
      </c>
      <c r="C272" s="1" t="s">
        <v>24</v>
      </c>
      <c r="D272" s="1" t="s">
        <v>18</v>
      </c>
      <c r="E272" s="1" t="s">
        <v>24</v>
      </c>
      <c r="F272" s="1" t="s">
        <v>486</v>
      </c>
      <c r="G272" s="1" t="s">
        <v>24</v>
      </c>
      <c r="H272" s="1">
        <v>4501661849</v>
      </c>
      <c r="I272" s="1" t="s">
        <v>24</v>
      </c>
      <c r="J272" s="1" t="s">
        <v>489</v>
      </c>
      <c r="K272" s="1">
        <v>1</v>
      </c>
      <c r="L272" s="1" t="s">
        <v>26</v>
      </c>
      <c r="M272" s="3">
        <v>1560</v>
      </c>
      <c r="N272" s="3">
        <f t="shared" si="7"/>
        <v>1560</v>
      </c>
      <c r="S272" s="3">
        <f>Tabla1[[#This Row],[COSTO TOTAL]]</f>
        <v>1560</v>
      </c>
      <c r="V272" s="3"/>
      <c r="W272" s="1"/>
      <c r="X272" s="1"/>
      <c r="Y272" s="1"/>
      <c r="Z272" s="3"/>
      <c r="AA272" s="1"/>
      <c r="AB272" s="1"/>
      <c r="AC272" s="1"/>
      <c r="AD272" s="1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/>
      <c r="BW272" s="25"/>
      <c r="BX272" s="25"/>
      <c r="BY272" s="25"/>
      <c r="BZ272" s="25"/>
      <c r="CA272" s="25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/>
      <c r="CM272" s="25"/>
      <c r="CN272" s="25"/>
      <c r="CO272" s="25"/>
      <c r="CP272" s="25"/>
      <c r="CQ272" s="25"/>
      <c r="CR272" s="25"/>
      <c r="CS272" s="25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5"/>
      <c r="DI272" s="25"/>
      <c r="DJ272" s="25"/>
      <c r="DK272" s="25"/>
      <c r="DL272" s="25"/>
      <c r="DM272" s="25"/>
      <c r="DN272" s="25"/>
      <c r="DO272" s="25"/>
      <c r="DP272" s="25"/>
      <c r="DQ272" s="25"/>
      <c r="DR272" s="25"/>
      <c r="DS272" s="25"/>
      <c r="DT272" s="25"/>
      <c r="DU272" s="25"/>
      <c r="DV272" s="25"/>
      <c r="DW272" s="25"/>
      <c r="DX272" s="25"/>
      <c r="DY272" s="25"/>
      <c r="DZ272" s="25"/>
      <c r="EA272" s="25"/>
      <c r="EB272" s="25"/>
      <c r="EC272" s="25"/>
      <c r="ED272" s="25"/>
      <c r="EE272" s="25"/>
      <c r="EF272" s="25"/>
      <c r="EG272" s="25"/>
      <c r="EH272" s="25"/>
      <c r="EI272" s="25"/>
      <c r="EJ272" s="25"/>
      <c r="EK272" s="25"/>
      <c r="EL272" s="25"/>
      <c r="EM272" s="25"/>
      <c r="EN272" s="25"/>
      <c r="EO272" s="25"/>
      <c r="EP272" s="25"/>
      <c r="EQ272" s="25"/>
      <c r="ER272" s="25"/>
      <c r="ES272" s="25"/>
      <c r="ET272" s="25"/>
      <c r="EU272" s="25"/>
      <c r="EV272" s="25"/>
      <c r="EW272" s="25"/>
      <c r="EX272" s="25"/>
      <c r="EY272" s="25"/>
      <c r="EZ272" s="25"/>
      <c r="FA272" s="25"/>
      <c r="FB272" s="25"/>
      <c r="FC272" s="25"/>
      <c r="FD272" s="25"/>
      <c r="FE272" s="25"/>
      <c r="FF272" s="25"/>
      <c r="FG272" s="25"/>
      <c r="FH272" s="25"/>
      <c r="FI272" s="25"/>
      <c r="FJ272" s="25"/>
      <c r="FK272" s="25"/>
      <c r="FL272" s="25"/>
      <c r="FM272" s="25"/>
      <c r="FN272" s="25"/>
      <c r="FO272" s="25"/>
      <c r="FP272" s="25"/>
      <c r="FQ272" s="25"/>
      <c r="FR272" s="25"/>
      <c r="FS272" s="25"/>
      <c r="FT272" s="25"/>
      <c r="FU272" s="25"/>
      <c r="FV272" s="25"/>
      <c r="FW272" s="25"/>
      <c r="FX272" s="25"/>
      <c r="FY272" s="25"/>
      <c r="FZ272" s="25"/>
      <c r="GA272" s="25"/>
      <c r="GB272" s="25"/>
      <c r="GC272" s="25"/>
      <c r="GD272" s="25"/>
      <c r="GE272" s="25"/>
      <c r="GF272" s="25"/>
      <c r="GG272" s="25"/>
      <c r="GH272" s="25"/>
      <c r="GI272" s="25"/>
      <c r="GJ272" s="25"/>
      <c r="GK272" s="25"/>
      <c r="GL272" s="25"/>
      <c r="GM272" s="25"/>
      <c r="GN272" s="25"/>
      <c r="GO272" s="25"/>
      <c r="GP272" s="25"/>
      <c r="GQ272" s="25"/>
      <c r="GR272" s="25"/>
      <c r="GS272" s="25"/>
      <c r="GT272" s="25"/>
      <c r="GU272" s="25"/>
      <c r="GV272" s="25"/>
      <c r="GW272" s="25"/>
      <c r="GX272" s="25"/>
      <c r="GY272" s="25"/>
      <c r="GZ272" s="25"/>
    </row>
    <row r="273" spans="1:208">
      <c r="A273" s="1" t="s">
        <v>275</v>
      </c>
      <c r="B273" s="2">
        <v>43591</v>
      </c>
      <c r="C273" s="1">
        <v>7651959</v>
      </c>
      <c r="D273" s="1" t="s">
        <v>18</v>
      </c>
      <c r="E273" s="1" t="s">
        <v>490</v>
      </c>
      <c r="F273" s="1" t="s">
        <v>113</v>
      </c>
      <c r="G273" s="1" t="s">
        <v>24</v>
      </c>
      <c r="H273" s="1">
        <v>4501619106</v>
      </c>
      <c r="I273" s="1" t="s">
        <v>491</v>
      </c>
      <c r="J273" s="1" t="s">
        <v>492</v>
      </c>
      <c r="K273" s="1">
        <v>1</v>
      </c>
      <c r="L273" s="1" t="s">
        <v>54</v>
      </c>
      <c r="M273" s="3">
        <v>880</v>
      </c>
      <c r="N273" s="3">
        <f t="shared" si="7"/>
        <v>880</v>
      </c>
      <c r="S273" s="3">
        <f>Tabla1[[#This Row],[COSTO TOTAL]]</f>
        <v>880</v>
      </c>
      <c r="V273" s="3"/>
      <c r="W273" s="1"/>
      <c r="X273" s="1"/>
      <c r="Y273" s="1"/>
      <c r="Z273" s="3"/>
      <c r="AA273" s="1"/>
      <c r="AB273" s="1"/>
      <c r="AC273" s="1"/>
      <c r="AD273" s="1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  <c r="CR273" s="25"/>
      <c r="CS273" s="25"/>
      <c r="CT273" s="25"/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5"/>
      <c r="DW273" s="25"/>
      <c r="DX273" s="25"/>
      <c r="DY273" s="25"/>
      <c r="DZ273" s="25"/>
      <c r="EA273" s="25"/>
      <c r="EB273" s="25"/>
      <c r="EC273" s="25"/>
      <c r="ED273" s="25"/>
      <c r="EE273" s="25"/>
      <c r="EF273" s="25"/>
      <c r="EG273" s="25"/>
      <c r="EH273" s="25"/>
      <c r="EI273" s="25"/>
      <c r="EJ273" s="25"/>
      <c r="EK273" s="25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  <c r="FE273" s="25"/>
      <c r="FF273" s="25"/>
      <c r="FG273" s="25"/>
      <c r="FH273" s="25"/>
      <c r="FI273" s="25"/>
      <c r="FJ273" s="25"/>
      <c r="FK273" s="25"/>
      <c r="FL273" s="25"/>
      <c r="FM273" s="25"/>
      <c r="FN273" s="25"/>
      <c r="FO273" s="25"/>
      <c r="FP273" s="25"/>
      <c r="FQ273" s="25"/>
      <c r="FR273" s="25"/>
      <c r="FS273" s="25"/>
      <c r="FT273" s="25"/>
      <c r="FU273" s="25"/>
      <c r="FV273" s="25"/>
      <c r="FW273" s="25"/>
      <c r="FX273" s="25"/>
      <c r="FY273" s="25"/>
      <c r="FZ273" s="25"/>
      <c r="GA273" s="25"/>
      <c r="GB273" s="25"/>
      <c r="GC273" s="25"/>
      <c r="GD273" s="25"/>
      <c r="GE273" s="25"/>
      <c r="GF273" s="25"/>
      <c r="GG273" s="25"/>
      <c r="GH273" s="25"/>
      <c r="GI273" s="25"/>
      <c r="GJ273" s="25"/>
      <c r="GK273" s="25"/>
      <c r="GL273" s="25"/>
      <c r="GM273" s="25"/>
      <c r="GN273" s="25"/>
      <c r="GO273" s="25"/>
      <c r="GP273" s="25"/>
      <c r="GQ273" s="25"/>
      <c r="GR273" s="25"/>
      <c r="GS273" s="25"/>
      <c r="GT273" s="25"/>
      <c r="GU273" s="25"/>
      <c r="GV273" s="25"/>
      <c r="GW273" s="25"/>
      <c r="GX273" s="25"/>
      <c r="GY273" s="25"/>
      <c r="GZ273" s="25"/>
    </row>
    <row r="274" spans="1:208">
      <c r="A274" s="1" t="s">
        <v>275</v>
      </c>
      <c r="B274" s="2">
        <v>43591</v>
      </c>
      <c r="C274" s="1">
        <v>7651959</v>
      </c>
      <c r="D274" s="1" t="s">
        <v>18</v>
      </c>
      <c r="E274" s="1" t="s">
        <v>490</v>
      </c>
      <c r="F274" s="1" t="s">
        <v>113</v>
      </c>
      <c r="G274" s="1" t="s">
        <v>24</v>
      </c>
      <c r="H274" s="1">
        <v>4501619106</v>
      </c>
      <c r="I274" s="1" t="s">
        <v>491</v>
      </c>
      <c r="J274" s="1" t="s">
        <v>493</v>
      </c>
      <c r="K274" s="1">
        <v>1</v>
      </c>
      <c r="L274" s="1" t="s">
        <v>54</v>
      </c>
      <c r="M274" s="3">
        <v>1300</v>
      </c>
      <c r="N274" s="3">
        <f t="shared" si="7"/>
        <v>1300</v>
      </c>
      <c r="S274" s="3">
        <f>Tabla1[[#This Row],[COSTO TOTAL]]</f>
        <v>1300</v>
      </c>
      <c r="V274" s="3"/>
      <c r="W274" s="1"/>
      <c r="X274" s="1"/>
      <c r="Y274" s="1"/>
      <c r="Z274" s="3"/>
      <c r="AA274" s="1"/>
      <c r="AB274" s="1"/>
      <c r="AC274" s="1"/>
      <c r="AD274" s="1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  <c r="CR274" s="25"/>
      <c r="CS274" s="25"/>
      <c r="CT274" s="25"/>
      <c r="CU274" s="25"/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5"/>
      <c r="DI274" s="25"/>
      <c r="DJ274" s="25"/>
      <c r="DK274" s="25"/>
      <c r="DL274" s="25"/>
      <c r="DM274" s="25"/>
      <c r="DN274" s="25"/>
      <c r="DO274" s="25"/>
      <c r="DP274" s="25"/>
      <c r="DQ274" s="25"/>
      <c r="DR274" s="25"/>
      <c r="DS274" s="25"/>
      <c r="DT274" s="25"/>
      <c r="DU274" s="25"/>
      <c r="DV274" s="25"/>
      <c r="DW274" s="25"/>
      <c r="DX274" s="25"/>
      <c r="DY274" s="25"/>
      <c r="DZ274" s="25"/>
      <c r="EA274" s="25"/>
      <c r="EB274" s="25"/>
      <c r="EC274" s="25"/>
      <c r="ED274" s="25"/>
      <c r="EE274" s="25"/>
      <c r="EF274" s="25"/>
      <c r="EG274" s="25"/>
      <c r="EH274" s="25"/>
      <c r="EI274" s="25"/>
      <c r="EJ274" s="25"/>
      <c r="EK274" s="25"/>
      <c r="EL274" s="25"/>
      <c r="EM274" s="25"/>
      <c r="EN274" s="25"/>
      <c r="EO274" s="25"/>
      <c r="EP274" s="25"/>
      <c r="EQ274" s="25"/>
      <c r="ER274" s="25"/>
      <c r="ES274" s="25"/>
      <c r="ET274" s="25"/>
      <c r="EU274" s="25"/>
      <c r="EV274" s="25"/>
      <c r="EW274" s="25"/>
      <c r="EX274" s="25"/>
      <c r="EY274" s="25"/>
      <c r="EZ274" s="25"/>
      <c r="FA274" s="25"/>
      <c r="FB274" s="25"/>
      <c r="FC274" s="25"/>
      <c r="FD274" s="25"/>
      <c r="FE274" s="25"/>
      <c r="FF274" s="25"/>
      <c r="FG274" s="25"/>
      <c r="FH274" s="25"/>
      <c r="FI274" s="25"/>
      <c r="FJ274" s="25"/>
      <c r="FK274" s="25"/>
      <c r="FL274" s="25"/>
      <c r="FM274" s="25"/>
      <c r="FN274" s="25"/>
      <c r="FO274" s="25"/>
      <c r="FP274" s="25"/>
      <c r="FQ274" s="25"/>
      <c r="FR274" s="25"/>
      <c r="FS274" s="25"/>
      <c r="FT274" s="25"/>
      <c r="FU274" s="25"/>
      <c r="FV274" s="25"/>
      <c r="FW274" s="25"/>
      <c r="FX274" s="25"/>
      <c r="FY274" s="25"/>
      <c r="FZ274" s="25"/>
      <c r="GA274" s="25"/>
      <c r="GB274" s="25"/>
      <c r="GC274" s="25"/>
      <c r="GD274" s="25"/>
      <c r="GE274" s="25"/>
      <c r="GF274" s="25"/>
      <c r="GG274" s="25"/>
      <c r="GH274" s="25"/>
      <c r="GI274" s="25"/>
      <c r="GJ274" s="25"/>
      <c r="GK274" s="25"/>
      <c r="GL274" s="25"/>
      <c r="GM274" s="25"/>
      <c r="GN274" s="25"/>
      <c r="GO274" s="25"/>
      <c r="GP274" s="25"/>
      <c r="GQ274" s="25"/>
      <c r="GR274" s="25"/>
      <c r="GS274" s="25"/>
      <c r="GT274" s="25"/>
      <c r="GU274" s="25"/>
      <c r="GV274" s="25"/>
      <c r="GW274" s="25"/>
      <c r="GX274" s="25"/>
      <c r="GY274" s="25"/>
      <c r="GZ274" s="25"/>
    </row>
    <row r="275" spans="1:208">
      <c r="A275" s="1" t="s">
        <v>275</v>
      </c>
      <c r="B275" s="2">
        <v>43591</v>
      </c>
      <c r="C275" s="1">
        <v>7651959</v>
      </c>
      <c r="D275" s="1" t="s">
        <v>18</v>
      </c>
      <c r="E275" s="1" t="s">
        <v>490</v>
      </c>
      <c r="F275" s="1" t="s">
        <v>113</v>
      </c>
      <c r="G275" s="1" t="s">
        <v>24</v>
      </c>
      <c r="H275" s="1">
        <v>4501619106</v>
      </c>
      <c r="I275" s="1" t="s">
        <v>491</v>
      </c>
      <c r="J275" s="1" t="s">
        <v>494</v>
      </c>
      <c r="K275" s="1">
        <v>1</v>
      </c>
      <c r="L275" s="1" t="s">
        <v>54</v>
      </c>
      <c r="M275" s="3">
        <v>3720</v>
      </c>
      <c r="N275" s="3">
        <f t="shared" si="7"/>
        <v>3720</v>
      </c>
      <c r="S275" s="3">
        <f>Tabla1[[#This Row],[COSTO TOTAL]]</f>
        <v>3720</v>
      </c>
      <c r="V275" s="3"/>
      <c r="W275" s="1"/>
      <c r="X275" s="1"/>
      <c r="Y275" s="1"/>
      <c r="Z275" s="3"/>
      <c r="AA275" s="1"/>
      <c r="AB275" s="1"/>
      <c r="AC275" s="1"/>
      <c r="AD275" s="1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5"/>
      <c r="CB275" s="25"/>
      <c r="CC275" s="25"/>
      <c r="CD275" s="25"/>
      <c r="CE275" s="25"/>
      <c r="CF275" s="25"/>
      <c r="CG275" s="25"/>
      <c r="CH275" s="25"/>
      <c r="CI275" s="25"/>
      <c r="CJ275" s="25"/>
      <c r="CK275" s="25"/>
      <c r="CL275" s="25"/>
      <c r="CM275" s="25"/>
      <c r="CN275" s="25"/>
      <c r="CO275" s="25"/>
      <c r="CP275" s="25"/>
      <c r="CQ275" s="25"/>
      <c r="CR275" s="25"/>
      <c r="CS275" s="25"/>
      <c r="CT275" s="25"/>
      <c r="CU275" s="25"/>
      <c r="CV275" s="25"/>
      <c r="CW275" s="25"/>
      <c r="CX275" s="25"/>
      <c r="CY275" s="25"/>
      <c r="CZ275" s="25"/>
      <c r="DA275" s="25"/>
      <c r="DB275" s="25"/>
      <c r="DC275" s="25"/>
      <c r="DD275" s="25"/>
      <c r="DE275" s="25"/>
      <c r="DF275" s="25"/>
      <c r="DG275" s="25"/>
      <c r="DH275" s="25"/>
      <c r="DI275" s="25"/>
      <c r="DJ275" s="25"/>
      <c r="DK275" s="25"/>
      <c r="DL275" s="25"/>
      <c r="DM275" s="25"/>
      <c r="DN275" s="25"/>
      <c r="DO275" s="25"/>
      <c r="DP275" s="25"/>
      <c r="DQ275" s="25"/>
      <c r="DR275" s="25"/>
      <c r="DS275" s="25"/>
      <c r="DT275" s="25"/>
      <c r="DU275" s="25"/>
      <c r="DV275" s="25"/>
      <c r="DW275" s="25"/>
      <c r="DX275" s="25"/>
      <c r="DY275" s="25"/>
      <c r="DZ275" s="25"/>
      <c r="EA275" s="25"/>
      <c r="EB275" s="25"/>
      <c r="EC275" s="25"/>
      <c r="ED275" s="25"/>
      <c r="EE275" s="25"/>
      <c r="EF275" s="25"/>
      <c r="EG275" s="25"/>
      <c r="EH275" s="25"/>
      <c r="EI275" s="25"/>
      <c r="EJ275" s="25"/>
      <c r="EK275" s="25"/>
      <c r="EL275" s="25"/>
      <c r="EM275" s="25"/>
      <c r="EN275" s="25"/>
      <c r="EO275" s="25"/>
      <c r="EP275" s="25"/>
      <c r="EQ275" s="25"/>
      <c r="ER275" s="25"/>
      <c r="ES275" s="25"/>
      <c r="ET275" s="25"/>
      <c r="EU275" s="25"/>
      <c r="EV275" s="25"/>
      <c r="EW275" s="25"/>
      <c r="EX275" s="25"/>
      <c r="EY275" s="25"/>
      <c r="EZ275" s="25"/>
      <c r="FA275" s="25"/>
      <c r="FB275" s="25"/>
      <c r="FC275" s="25"/>
      <c r="FD275" s="25"/>
      <c r="FE275" s="25"/>
      <c r="FF275" s="25"/>
      <c r="FG275" s="25"/>
      <c r="FH275" s="25"/>
      <c r="FI275" s="25"/>
      <c r="FJ275" s="25"/>
      <c r="FK275" s="25"/>
      <c r="FL275" s="25"/>
      <c r="FM275" s="25"/>
      <c r="FN275" s="25"/>
      <c r="FO275" s="25"/>
      <c r="FP275" s="25"/>
      <c r="FQ275" s="25"/>
      <c r="FR275" s="25"/>
      <c r="FS275" s="25"/>
      <c r="FT275" s="25"/>
      <c r="FU275" s="25"/>
      <c r="FV275" s="25"/>
      <c r="FW275" s="25"/>
      <c r="FX275" s="25"/>
      <c r="FY275" s="25"/>
      <c r="FZ275" s="25"/>
      <c r="GA275" s="25"/>
      <c r="GB275" s="25"/>
      <c r="GC275" s="25"/>
      <c r="GD275" s="25"/>
      <c r="GE275" s="25"/>
      <c r="GF275" s="25"/>
      <c r="GG275" s="25"/>
      <c r="GH275" s="25"/>
      <c r="GI275" s="25"/>
      <c r="GJ275" s="25"/>
      <c r="GK275" s="25"/>
      <c r="GL275" s="25"/>
      <c r="GM275" s="25"/>
      <c r="GN275" s="25"/>
      <c r="GO275" s="25"/>
      <c r="GP275" s="25"/>
      <c r="GQ275" s="25"/>
      <c r="GR275" s="25"/>
      <c r="GS275" s="25"/>
      <c r="GT275" s="25"/>
      <c r="GU275" s="25"/>
      <c r="GV275" s="25"/>
      <c r="GW275" s="25"/>
      <c r="GX275" s="25"/>
      <c r="GY275" s="25"/>
      <c r="GZ275" s="25"/>
    </row>
    <row r="276" spans="1:208">
      <c r="A276" s="1" t="s">
        <v>275</v>
      </c>
      <c r="B276" s="2">
        <v>43661</v>
      </c>
      <c r="C276" s="1" t="s">
        <v>24</v>
      </c>
      <c r="D276" s="1" t="s">
        <v>18</v>
      </c>
      <c r="E276" s="1" t="s">
        <v>24</v>
      </c>
      <c r="F276" s="1" t="s">
        <v>481</v>
      </c>
      <c r="G276" s="1" t="s">
        <v>24</v>
      </c>
      <c r="H276" s="1">
        <v>4501680904</v>
      </c>
      <c r="I276" s="1" t="s">
        <v>24</v>
      </c>
      <c r="J276" s="1" t="s">
        <v>495</v>
      </c>
      <c r="K276" s="1">
        <v>1</v>
      </c>
      <c r="L276" s="1" t="s">
        <v>26</v>
      </c>
      <c r="M276" s="3">
        <v>586.79999999999995</v>
      </c>
      <c r="N276" s="3">
        <f t="shared" si="7"/>
        <v>586.79999999999995</v>
      </c>
      <c r="S276" s="3">
        <f>Tabla1[[#This Row],[COSTO TOTAL]]</f>
        <v>586.79999999999995</v>
      </c>
      <c r="V276" s="3"/>
      <c r="W276" s="1"/>
      <c r="X276" s="1"/>
      <c r="Y276" s="1"/>
      <c r="Z276" s="3"/>
      <c r="AA276" s="1"/>
      <c r="AB276" s="1"/>
      <c r="AC276" s="1"/>
      <c r="AD276" s="1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  <c r="BT276" s="25"/>
      <c r="BU276" s="25"/>
      <c r="BV276" s="25"/>
      <c r="BW276" s="25"/>
      <c r="BX276" s="25"/>
      <c r="BY276" s="25"/>
      <c r="BZ276" s="25"/>
      <c r="CA276" s="25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/>
      <c r="CM276" s="25"/>
      <c r="CN276" s="25"/>
      <c r="CO276" s="25"/>
      <c r="CP276" s="25"/>
      <c r="CQ276" s="25"/>
      <c r="CR276" s="25"/>
      <c r="CS276" s="25"/>
      <c r="CT276" s="25"/>
      <c r="CU276" s="25"/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  <c r="DG276" s="25"/>
      <c r="DH276" s="25"/>
      <c r="DI276" s="25"/>
      <c r="DJ276" s="25"/>
      <c r="DK276" s="25"/>
      <c r="DL276" s="25"/>
      <c r="DM276" s="25"/>
      <c r="DN276" s="25"/>
      <c r="DO276" s="25"/>
      <c r="DP276" s="25"/>
      <c r="DQ276" s="25"/>
      <c r="DR276" s="25"/>
      <c r="DS276" s="25"/>
      <c r="DT276" s="25"/>
      <c r="DU276" s="25"/>
      <c r="DV276" s="25"/>
      <c r="DW276" s="25"/>
      <c r="DX276" s="25"/>
      <c r="DY276" s="25"/>
      <c r="DZ276" s="25"/>
      <c r="EA276" s="25"/>
      <c r="EB276" s="25"/>
      <c r="EC276" s="25"/>
      <c r="ED276" s="25"/>
      <c r="EE276" s="25"/>
      <c r="EF276" s="25"/>
      <c r="EG276" s="25"/>
      <c r="EH276" s="25"/>
      <c r="EI276" s="25"/>
      <c r="EJ276" s="25"/>
      <c r="EK276" s="25"/>
      <c r="EL276" s="25"/>
      <c r="EM276" s="25"/>
      <c r="EN276" s="25"/>
      <c r="EO276" s="25"/>
      <c r="EP276" s="25"/>
      <c r="EQ276" s="25"/>
      <c r="ER276" s="25"/>
      <c r="ES276" s="25"/>
      <c r="ET276" s="25"/>
      <c r="EU276" s="25"/>
      <c r="EV276" s="25"/>
      <c r="EW276" s="25"/>
      <c r="EX276" s="25"/>
      <c r="EY276" s="25"/>
      <c r="EZ276" s="25"/>
      <c r="FA276" s="25"/>
      <c r="FB276" s="25"/>
      <c r="FC276" s="25"/>
      <c r="FD276" s="25"/>
      <c r="FE276" s="25"/>
      <c r="FF276" s="25"/>
      <c r="FG276" s="25"/>
      <c r="FH276" s="25"/>
      <c r="FI276" s="25"/>
      <c r="FJ276" s="25"/>
      <c r="FK276" s="25"/>
      <c r="FL276" s="25"/>
      <c r="FM276" s="25"/>
      <c r="FN276" s="25"/>
      <c r="FO276" s="25"/>
      <c r="FP276" s="25"/>
      <c r="FQ276" s="25"/>
      <c r="FR276" s="25"/>
      <c r="FS276" s="25"/>
      <c r="FT276" s="25"/>
      <c r="FU276" s="25"/>
      <c r="FV276" s="25"/>
      <c r="FW276" s="25"/>
      <c r="FX276" s="25"/>
      <c r="FY276" s="25"/>
      <c r="FZ276" s="25"/>
      <c r="GA276" s="25"/>
      <c r="GB276" s="25"/>
      <c r="GC276" s="25"/>
      <c r="GD276" s="25"/>
      <c r="GE276" s="25"/>
      <c r="GF276" s="25"/>
      <c r="GG276" s="25"/>
      <c r="GH276" s="25"/>
      <c r="GI276" s="25"/>
      <c r="GJ276" s="25"/>
      <c r="GK276" s="25"/>
      <c r="GL276" s="25"/>
      <c r="GM276" s="25"/>
      <c r="GN276" s="25"/>
      <c r="GO276" s="25"/>
      <c r="GP276" s="25"/>
      <c r="GQ276" s="25"/>
      <c r="GR276" s="25"/>
      <c r="GS276" s="25"/>
      <c r="GT276" s="25"/>
      <c r="GU276" s="25"/>
      <c r="GV276" s="25"/>
      <c r="GW276" s="25"/>
      <c r="GX276" s="25"/>
      <c r="GY276" s="25"/>
      <c r="GZ276" s="25"/>
    </row>
    <row r="277" spans="1:208">
      <c r="A277" s="1" t="s">
        <v>275</v>
      </c>
      <c r="B277" s="2">
        <v>43661</v>
      </c>
      <c r="C277" s="1" t="s">
        <v>24</v>
      </c>
      <c r="D277" s="1" t="s">
        <v>18</v>
      </c>
      <c r="E277" s="1" t="s">
        <v>24</v>
      </c>
      <c r="F277" s="1" t="s">
        <v>481</v>
      </c>
      <c r="G277" s="1" t="s">
        <v>24</v>
      </c>
      <c r="H277" s="1">
        <v>4501680904</v>
      </c>
      <c r="I277" s="1" t="s">
        <v>24</v>
      </c>
      <c r="J277" s="1" t="s">
        <v>496</v>
      </c>
      <c r="K277" s="1">
        <v>1</v>
      </c>
      <c r="L277" s="1" t="s">
        <v>26</v>
      </c>
      <c r="M277" s="3">
        <v>1725</v>
      </c>
      <c r="N277" s="3">
        <f t="shared" si="7"/>
        <v>1725</v>
      </c>
      <c r="S277" s="3">
        <f>Tabla1[[#This Row],[COSTO TOTAL]]</f>
        <v>1725</v>
      </c>
      <c r="V277" s="3"/>
      <c r="W277" s="1"/>
      <c r="X277" s="1"/>
      <c r="Y277" s="1"/>
      <c r="Z277" s="3"/>
      <c r="AA277" s="1"/>
      <c r="AB277" s="1"/>
      <c r="AC277" s="1"/>
      <c r="AD277" s="1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5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/>
      <c r="CR277" s="25"/>
      <c r="CS277" s="25"/>
      <c r="CT277" s="25"/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/>
      <c r="DJ277" s="25"/>
      <c r="DK277" s="25"/>
      <c r="DL277" s="25"/>
      <c r="DM277" s="25"/>
      <c r="DN277" s="25"/>
      <c r="DO277" s="25"/>
      <c r="DP277" s="25"/>
      <c r="DQ277" s="25"/>
      <c r="DR277" s="25"/>
      <c r="DS277" s="25"/>
      <c r="DT277" s="25"/>
      <c r="DU277" s="25"/>
      <c r="DV277" s="25"/>
      <c r="DW277" s="25"/>
      <c r="DX277" s="25"/>
      <c r="DY277" s="25"/>
      <c r="DZ277" s="25"/>
      <c r="EA277" s="25"/>
      <c r="EB277" s="25"/>
      <c r="EC277" s="25"/>
      <c r="ED277" s="25"/>
      <c r="EE277" s="25"/>
      <c r="EF277" s="25"/>
      <c r="EG277" s="25"/>
      <c r="EH277" s="25"/>
      <c r="EI277" s="25"/>
      <c r="EJ277" s="25"/>
      <c r="EK277" s="25"/>
      <c r="EL277" s="25"/>
      <c r="EM277" s="25"/>
      <c r="EN277" s="25"/>
      <c r="EO277" s="25"/>
      <c r="EP277" s="25"/>
      <c r="EQ277" s="25"/>
      <c r="ER277" s="25"/>
      <c r="ES277" s="25"/>
      <c r="ET277" s="25"/>
      <c r="EU277" s="25"/>
      <c r="EV277" s="25"/>
      <c r="EW277" s="25"/>
      <c r="EX277" s="25"/>
      <c r="EY277" s="25"/>
      <c r="EZ277" s="25"/>
      <c r="FA277" s="25"/>
      <c r="FB277" s="25"/>
      <c r="FC277" s="25"/>
      <c r="FD277" s="25"/>
      <c r="FE277" s="25"/>
      <c r="FF277" s="25"/>
      <c r="FG277" s="25"/>
      <c r="FH277" s="25"/>
      <c r="FI277" s="25"/>
      <c r="FJ277" s="25"/>
      <c r="FK277" s="25"/>
      <c r="FL277" s="25"/>
      <c r="FM277" s="25"/>
      <c r="FN277" s="25"/>
      <c r="FO277" s="25"/>
      <c r="FP277" s="25"/>
      <c r="FQ277" s="25"/>
      <c r="FR277" s="25"/>
      <c r="FS277" s="25"/>
      <c r="FT277" s="25"/>
      <c r="FU277" s="25"/>
      <c r="FV277" s="25"/>
      <c r="FW277" s="25"/>
      <c r="FX277" s="25"/>
      <c r="FY277" s="25"/>
      <c r="FZ277" s="25"/>
      <c r="GA277" s="25"/>
      <c r="GB277" s="25"/>
      <c r="GC277" s="25"/>
      <c r="GD277" s="25"/>
      <c r="GE277" s="25"/>
      <c r="GF277" s="25"/>
      <c r="GG277" s="25"/>
      <c r="GH277" s="25"/>
      <c r="GI277" s="25"/>
      <c r="GJ277" s="25"/>
      <c r="GK277" s="25"/>
      <c r="GL277" s="25"/>
      <c r="GM277" s="25"/>
      <c r="GN277" s="25"/>
      <c r="GO277" s="25"/>
      <c r="GP277" s="25"/>
      <c r="GQ277" s="25"/>
      <c r="GR277" s="25"/>
      <c r="GS277" s="25"/>
      <c r="GT277" s="25"/>
      <c r="GU277" s="25"/>
      <c r="GV277" s="25"/>
      <c r="GW277" s="25"/>
      <c r="GX277" s="25"/>
      <c r="GY277" s="25"/>
      <c r="GZ277" s="25"/>
    </row>
    <row r="278" spans="1:208">
      <c r="A278" s="1" t="s">
        <v>275</v>
      </c>
      <c r="B278" s="2">
        <v>43661</v>
      </c>
      <c r="C278" s="1" t="s">
        <v>24</v>
      </c>
      <c r="D278" s="1" t="s">
        <v>18</v>
      </c>
      <c r="E278" s="1" t="s">
        <v>24</v>
      </c>
      <c r="F278" s="1" t="s">
        <v>481</v>
      </c>
      <c r="G278" s="1" t="s">
        <v>24</v>
      </c>
      <c r="H278" s="1">
        <v>4501680904</v>
      </c>
      <c r="I278" s="1" t="s">
        <v>24</v>
      </c>
      <c r="J278" s="1" t="s">
        <v>497</v>
      </c>
      <c r="K278" s="1">
        <v>1</v>
      </c>
      <c r="L278" s="1" t="s">
        <v>26</v>
      </c>
      <c r="M278" s="3">
        <v>862.6</v>
      </c>
      <c r="N278" s="3">
        <f t="shared" si="7"/>
        <v>862.6</v>
      </c>
      <c r="S278" s="3">
        <f>Tabla1[[#This Row],[COSTO TOTAL]]</f>
        <v>862.6</v>
      </c>
      <c r="V278" s="3"/>
      <c r="W278" s="1"/>
      <c r="X278" s="1"/>
      <c r="Y278" s="1"/>
      <c r="Z278" s="3"/>
      <c r="AA278" s="1"/>
      <c r="AB278" s="1"/>
      <c r="AC278" s="1"/>
      <c r="AD278" s="1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  <c r="BZ278" s="25"/>
      <c r="CA278" s="25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/>
      <c r="CM278" s="25"/>
      <c r="CN278" s="25"/>
      <c r="CO278" s="25"/>
      <c r="CP278" s="25"/>
      <c r="CQ278" s="25"/>
      <c r="CR278" s="25"/>
      <c r="CS278" s="25"/>
      <c r="CT278" s="25"/>
      <c r="CU278" s="25"/>
      <c r="CV278" s="25"/>
      <c r="CW278" s="25"/>
      <c r="CX278" s="25"/>
      <c r="CY278" s="25"/>
      <c r="CZ278" s="25"/>
      <c r="DA278" s="25"/>
      <c r="DB278" s="25"/>
      <c r="DC278" s="25"/>
      <c r="DD278" s="25"/>
      <c r="DE278" s="25"/>
      <c r="DF278" s="25"/>
      <c r="DG278" s="25"/>
      <c r="DH278" s="25"/>
      <c r="DI278" s="25"/>
      <c r="DJ278" s="25"/>
      <c r="DK278" s="25"/>
      <c r="DL278" s="25"/>
      <c r="DM278" s="25"/>
      <c r="DN278" s="25"/>
      <c r="DO278" s="25"/>
      <c r="DP278" s="25"/>
      <c r="DQ278" s="25"/>
      <c r="DR278" s="25"/>
      <c r="DS278" s="25"/>
      <c r="DT278" s="25"/>
      <c r="DU278" s="25"/>
      <c r="DV278" s="25"/>
      <c r="DW278" s="25"/>
      <c r="DX278" s="25"/>
      <c r="DY278" s="25"/>
      <c r="DZ278" s="25"/>
      <c r="EA278" s="25"/>
      <c r="EB278" s="25"/>
      <c r="EC278" s="25"/>
      <c r="ED278" s="25"/>
      <c r="EE278" s="25"/>
      <c r="EF278" s="25"/>
      <c r="EG278" s="25"/>
      <c r="EH278" s="25"/>
      <c r="EI278" s="25"/>
      <c r="EJ278" s="25"/>
      <c r="EK278" s="25"/>
      <c r="EL278" s="25"/>
      <c r="EM278" s="25"/>
      <c r="EN278" s="25"/>
      <c r="EO278" s="25"/>
      <c r="EP278" s="25"/>
      <c r="EQ278" s="25"/>
      <c r="ER278" s="25"/>
      <c r="ES278" s="25"/>
      <c r="ET278" s="25"/>
      <c r="EU278" s="25"/>
      <c r="EV278" s="25"/>
      <c r="EW278" s="25"/>
      <c r="EX278" s="25"/>
      <c r="EY278" s="25"/>
      <c r="EZ278" s="25"/>
      <c r="FA278" s="25"/>
      <c r="FB278" s="25"/>
      <c r="FC278" s="25"/>
      <c r="FD278" s="25"/>
      <c r="FE278" s="25"/>
      <c r="FF278" s="25"/>
      <c r="FG278" s="25"/>
      <c r="FH278" s="25"/>
      <c r="FI278" s="25"/>
      <c r="FJ278" s="25"/>
      <c r="FK278" s="25"/>
      <c r="FL278" s="25"/>
      <c r="FM278" s="25"/>
      <c r="FN278" s="25"/>
      <c r="FO278" s="25"/>
      <c r="FP278" s="25"/>
      <c r="FQ278" s="25"/>
      <c r="FR278" s="25"/>
      <c r="FS278" s="25"/>
      <c r="FT278" s="25"/>
      <c r="FU278" s="25"/>
      <c r="FV278" s="25"/>
      <c r="FW278" s="25"/>
      <c r="FX278" s="25"/>
      <c r="FY278" s="25"/>
      <c r="FZ278" s="25"/>
      <c r="GA278" s="25"/>
      <c r="GB278" s="25"/>
      <c r="GC278" s="25"/>
      <c r="GD278" s="25"/>
      <c r="GE278" s="25"/>
      <c r="GF278" s="25"/>
      <c r="GG278" s="25"/>
      <c r="GH278" s="25"/>
      <c r="GI278" s="25"/>
      <c r="GJ278" s="25"/>
      <c r="GK278" s="25"/>
      <c r="GL278" s="25"/>
      <c r="GM278" s="25"/>
      <c r="GN278" s="25"/>
      <c r="GO278" s="25"/>
      <c r="GP278" s="25"/>
      <c r="GQ278" s="25"/>
      <c r="GR278" s="25"/>
      <c r="GS278" s="25"/>
      <c r="GT278" s="25"/>
      <c r="GU278" s="25"/>
      <c r="GV278" s="25"/>
      <c r="GW278" s="25"/>
      <c r="GX278" s="25"/>
      <c r="GY278" s="25"/>
      <c r="GZ278" s="25"/>
    </row>
    <row r="279" spans="1:208">
      <c r="A279" s="1" t="s">
        <v>275</v>
      </c>
      <c r="B279" s="2">
        <v>43661</v>
      </c>
      <c r="C279" s="1" t="s">
        <v>24</v>
      </c>
      <c r="D279" s="1" t="s">
        <v>18</v>
      </c>
      <c r="E279" s="1" t="s">
        <v>24</v>
      </c>
      <c r="F279" s="1" t="s">
        <v>481</v>
      </c>
      <c r="G279" s="1" t="s">
        <v>24</v>
      </c>
      <c r="H279" s="1">
        <v>4501680904</v>
      </c>
      <c r="I279" s="1" t="s">
        <v>24</v>
      </c>
      <c r="J279" s="1" t="s">
        <v>498</v>
      </c>
      <c r="K279" s="1">
        <v>1</v>
      </c>
      <c r="L279" s="1" t="s">
        <v>26</v>
      </c>
      <c r="M279" s="3">
        <v>1695.4</v>
      </c>
      <c r="N279" s="3">
        <f t="shared" si="7"/>
        <v>1695.4</v>
      </c>
      <c r="S279" s="3">
        <f>Tabla1[[#This Row],[COSTO TOTAL]]</f>
        <v>1695.4</v>
      </c>
      <c r="V279" s="3"/>
      <c r="W279" s="1"/>
      <c r="X279" s="1"/>
      <c r="Y279" s="1"/>
      <c r="Z279" s="3"/>
      <c r="AA279" s="1"/>
      <c r="AB279" s="1"/>
      <c r="AC279" s="1"/>
      <c r="AD279" s="1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  <c r="BZ279" s="25"/>
      <c r="CA279" s="25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/>
      <c r="CM279" s="25"/>
      <c r="CN279" s="25"/>
      <c r="CO279" s="25"/>
      <c r="CP279" s="25"/>
      <c r="CQ279" s="25"/>
      <c r="CR279" s="25"/>
      <c r="CS279" s="25"/>
      <c r="CT279" s="25"/>
      <c r="CU279" s="25"/>
      <c r="CV279" s="25"/>
      <c r="CW279" s="25"/>
      <c r="CX279" s="25"/>
      <c r="CY279" s="25"/>
      <c r="CZ279" s="25"/>
      <c r="DA279" s="25"/>
      <c r="DB279" s="25"/>
      <c r="DC279" s="25"/>
      <c r="DD279" s="25"/>
      <c r="DE279" s="25"/>
      <c r="DF279" s="25"/>
      <c r="DG279" s="25"/>
      <c r="DH279" s="25"/>
      <c r="DI279" s="25"/>
      <c r="DJ279" s="25"/>
      <c r="DK279" s="25"/>
      <c r="DL279" s="25"/>
      <c r="DM279" s="25"/>
      <c r="DN279" s="25"/>
      <c r="DO279" s="25"/>
      <c r="DP279" s="25"/>
      <c r="DQ279" s="25"/>
      <c r="DR279" s="25"/>
      <c r="DS279" s="25"/>
      <c r="DT279" s="25"/>
      <c r="DU279" s="25"/>
      <c r="DV279" s="25"/>
      <c r="DW279" s="25"/>
      <c r="DX279" s="25"/>
      <c r="DY279" s="25"/>
      <c r="DZ279" s="25"/>
      <c r="EA279" s="25"/>
      <c r="EB279" s="25"/>
      <c r="EC279" s="25"/>
      <c r="ED279" s="25"/>
      <c r="EE279" s="25"/>
      <c r="EF279" s="25"/>
      <c r="EG279" s="25"/>
      <c r="EH279" s="25"/>
      <c r="EI279" s="25"/>
      <c r="EJ279" s="25"/>
      <c r="EK279" s="25"/>
      <c r="EL279" s="25"/>
      <c r="EM279" s="25"/>
      <c r="EN279" s="25"/>
      <c r="EO279" s="25"/>
      <c r="EP279" s="25"/>
      <c r="EQ279" s="25"/>
      <c r="ER279" s="25"/>
      <c r="ES279" s="25"/>
      <c r="ET279" s="25"/>
      <c r="EU279" s="25"/>
      <c r="EV279" s="25"/>
      <c r="EW279" s="25"/>
      <c r="EX279" s="25"/>
      <c r="EY279" s="25"/>
      <c r="EZ279" s="25"/>
      <c r="FA279" s="25"/>
      <c r="FB279" s="25"/>
      <c r="FC279" s="25"/>
      <c r="FD279" s="25"/>
      <c r="FE279" s="25"/>
      <c r="FF279" s="25"/>
      <c r="FG279" s="25"/>
      <c r="FH279" s="25"/>
      <c r="FI279" s="25"/>
      <c r="FJ279" s="25"/>
      <c r="FK279" s="25"/>
      <c r="FL279" s="25"/>
      <c r="FM279" s="25"/>
      <c r="FN279" s="25"/>
      <c r="FO279" s="25"/>
      <c r="FP279" s="25"/>
      <c r="FQ279" s="25"/>
      <c r="FR279" s="25"/>
      <c r="FS279" s="25"/>
      <c r="FT279" s="25"/>
      <c r="FU279" s="25"/>
      <c r="FV279" s="25"/>
      <c r="FW279" s="25"/>
      <c r="FX279" s="25"/>
      <c r="FY279" s="25"/>
      <c r="FZ279" s="25"/>
      <c r="GA279" s="25"/>
      <c r="GB279" s="25"/>
      <c r="GC279" s="25"/>
      <c r="GD279" s="25"/>
      <c r="GE279" s="25"/>
      <c r="GF279" s="25"/>
      <c r="GG279" s="25"/>
      <c r="GH279" s="25"/>
      <c r="GI279" s="25"/>
      <c r="GJ279" s="25"/>
      <c r="GK279" s="25"/>
      <c r="GL279" s="25"/>
      <c r="GM279" s="25"/>
      <c r="GN279" s="25"/>
      <c r="GO279" s="25"/>
      <c r="GP279" s="25"/>
      <c r="GQ279" s="25"/>
      <c r="GR279" s="25"/>
      <c r="GS279" s="25"/>
      <c r="GT279" s="25"/>
      <c r="GU279" s="25"/>
      <c r="GV279" s="25"/>
      <c r="GW279" s="25"/>
      <c r="GX279" s="25"/>
      <c r="GY279" s="25"/>
      <c r="GZ279" s="25"/>
    </row>
    <row r="280" spans="1:208">
      <c r="A280" s="1" t="s">
        <v>279</v>
      </c>
      <c r="B280" s="2">
        <v>43346</v>
      </c>
      <c r="C280" s="1">
        <v>7557555</v>
      </c>
      <c r="D280" s="1" t="s">
        <v>18</v>
      </c>
      <c r="E280" s="1" t="s">
        <v>499</v>
      </c>
      <c r="F280" s="1" t="s">
        <v>500</v>
      </c>
      <c r="H280" s="1">
        <v>4501574530</v>
      </c>
      <c r="I280" s="1" t="s">
        <v>24</v>
      </c>
      <c r="J280" s="1" t="s">
        <v>501</v>
      </c>
      <c r="K280" s="1">
        <v>1</v>
      </c>
      <c r="L280" s="1" t="s">
        <v>26</v>
      </c>
      <c r="M280" s="3">
        <v>1068</v>
      </c>
      <c r="N280" s="3">
        <f t="shared" si="7"/>
        <v>1068</v>
      </c>
      <c r="S280" s="3">
        <f>Tabla1[[#This Row],[COSTO TOTAL]]</f>
        <v>1068</v>
      </c>
      <c r="V280" s="3"/>
      <c r="W280" s="1"/>
      <c r="X280" s="1"/>
      <c r="Y280" s="1"/>
      <c r="Z280" s="3"/>
      <c r="AA280" s="1"/>
      <c r="AB280" s="1"/>
      <c r="AC280" s="1"/>
      <c r="AD280" s="1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  <c r="BT280" s="25"/>
      <c r="BU280" s="25"/>
      <c r="BV280" s="25"/>
      <c r="BW280" s="25"/>
      <c r="BX280" s="25"/>
      <c r="BY280" s="25"/>
      <c r="BZ280" s="25"/>
      <c r="CA280" s="25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  <c r="CR280" s="25"/>
      <c r="CS280" s="25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  <c r="DG280" s="25"/>
      <c r="DH280" s="25"/>
      <c r="DI280" s="25"/>
      <c r="DJ280" s="25"/>
      <c r="DK280" s="25"/>
      <c r="DL280" s="25"/>
      <c r="DM280" s="25"/>
      <c r="DN280" s="25"/>
      <c r="DO280" s="25"/>
      <c r="DP280" s="25"/>
      <c r="DQ280" s="25"/>
      <c r="DR280" s="25"/>
      <c r="DS280" s="25"/>
      <c r="DT280" s="25"/>
      <c r="DU280" s="25"/>
      <c r="DV280" s="25"/>
      <c r="DW280" s="25"/>
      <c r="DX280" s="25"/>
      <c r="DY280" s="25"/>
      <c r="DZ280" s="25"/>
      <c r="EA280" s="25"/>
      <c r="EB280" s="25"/>
      <c r="EC280" s="25"/>
      <c r="ED280" s="25"/>
      <c r="EE280" s="25"/>
      <c r="EF280" s="25"/>
      <c r="EG280" s="25"/>
      <c r="EH280" s="25"/>
      <c r="EI280" s="25"/>
      <c r="EJ280" s="25"/>
      <c r="EK280" s="25"/>
      <c r="EL280" s="25"/>
      <c r="EM280" s="25"/>
      <c r="EN280" s="25"/>
      <c r="EO280" s="25"/>
      <c r="EP280" s="25"/>
      <c r="EQ280" s="25"/>
      <c r="ER280" s="25"/>
      <c r="ES280" s="25"/>
      <c r="ET280" s="25"/>
      <c r="EU280" s="25"/>
      <c r="EV280" s="25"/>
      <c r="EW280" s="25"/>
      <c r="EX280" s="25"/>
      <c r="EY280" s="25"/>
      <c r="EZ280" s="25"/>
      <c r="FA280" s="25"/>
      <c r="FB280" s="25"/>
      <c r="FC280" s="25"/>
      <c r="FD280" s="25"/>
      <c r="FE280" s="25"/>
      <c r="FF280" s="25"/>
      <c r="FG280" s="25"/>
      <c r="FH280" s="25"/>
      <c r="FI280" s="25"/>
      <c r="FJ280" s="25"/>
      <c r="FK280" s="25"/>
      <c r="FL280" s="25"/>
      <c r="FM280" s="25"/>
      <c r="FN280" s="25"/>
      <c r="FO280" s="25"/>
      <c r="FP280" s="25"/>
      <c r="FQ280" s="25"/>
      <c r="FR280" s="25"/>
      <c r="FS280" s="25"/>
      <c r="FT280" s="25"/>
      <c r="FU280" s="25"/>
      <c r="FV280" s="25"/>
      <c r="FW280" s="25"/>
      <c r="FX280" s="25"/>
      <c r="FY280" s="25"/>
      <c r="FZ280" s="25"/>
      <c r="GA280" s="25"/>
      <c r="GB280" s="25"/>
      <c r="GC280" s="25"/>
      <c r="GD280" s="25"/>
      <c r="GE280" s="25"/>
      <c r="GF280" s="25"/>
      <c r="GG280" s="25"/>
      <c r="GH280" s="25"/>
      <c r="GI280" s="25"/>
      <c r="GJ280" s="25"/>
      <c r="GK280" s="25"/>
      <c r="GL280" s="25"/>
      <c r="GM280" s="25"/>
      <c r="GN280" s="25"/>
      <c r="GO280" s="25"/>
      <c r="GP280" s="25"/>
      <c r="GQ280" s="25"/>
      <c r="GR280" s="25"/>
      <c r="GS280" s="25"/>
      <c r="GT280" s="25"/>
      <c r="GU280" s="25"/>
      <c r="GV280" s="25"/>
      <c r="GW280" s="25"/>
      <c r="GX280" s="25"/>
      <c r="GY280" s="25"/>
      <c r="GZ280" s="25"/>
    </row>
    <row r="281" spans="1:208" s="8" customFormat="1">
      <c r="A281" s="1" t="s">
        <v>279</v>
      </c>
      <c r="B281" s="2">
        <v>43313</v>
      </c>
      <c r="C281" s="1">
        <v>7523894</v>
      </c>
      <c r="D281" s="1" t="s">
        <v>18</v>
      </c>
      <c r="E281" s="1" t="s">
        <v>502</v>
      </c>
      <c r="F281" s="1" t="s">
        <v>503</v>
      </c>
      <c r="G281" s="1" t="s">
        <v>24</v>
      </c>
      <c r="H281" s="1">
        <v>4501564246</v>
      </c>
      <c r="I281" s="1" t="s">
        <v>24</v>
      </c>
      <c r="J281" s="1" t="s">
        <v>504</v>
      </c>
      <c r="K281" s="1">
        <v>1</v>
      </c>
      <c r="L281" s="1" t="s">
        <v>26</v>
      </c>
      <c r="M281" s="3">
        <v>17217</v>
      </c>
      <c r="N281" s="3">
        <f t="shared" si="7"/>
        <v>17217</v>
      </c>
      <c r="O281" s="1"/>
      <c r="P281" s="1"/>
      <c r="Q281" s="1"/>
      <c r="R281" s="1"/>
      <c r="S281" s="3">
        <f>Tabla1[[#This Row],[COSTO TOTAL]]</f>
        <v>17217</v>
      </c>
      <c r="T281" s="1"/>
      <c r="U281" s="1"/>
      <c r="V281" s="3"/>
      <c r="W281" s="1"/>
      <c r="X281" s="1"/>
      <c r="Y281" s="1"/>
      <c r="Z281" s="3"/>
      <c r="AA281" s="1"/>
      <c r="AB281" s="1"/>
      <c r="AC281" s="1"/>
      <c r="AD281" s="1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/>
      <c r="FI281" s="25"/>
      <c r="FJ281" s="25"/>
      <c r="FK281" s="25"/>
      <c r="FL281" s="25"/>
      <c r="FM281" s="25"/>
      <c r="FN281" s="25"/>
      <c r="FO281" s="25"/>
      <c r="FP281" s="25"/>
      <c r="FQ281" s="25"/>
      <c r="FR281" s="25"/>
      <c r="FS281" s="25"/>
      <c r="FT281" s="25"/>
      <c r="FU281" s="25"/>
      <c r="FV281" s="25"/>
      <c r="FW281" s="25"/>
      <c r="FX281" s="25"/>
      <c r="FY281" s="25"/>
      <c r="FZ281" s="25"/>
      <c r="GA281" s="25"/>
      <c r="GB281" s="25"/>
      <c r="GC281" s="25"/>
      <c r="GD281" s="25"/>
      <c r="GE281" s="25"/>
      <c r="GF281" s="25"/>
      <c r="GG281" s="25"/>
      <c r="GH281" s="25"/>
      <c r="GI281" s="25"/>
      <c r="GJ281" s="25"/>
      <c r="GK281" s="25"/>
      <c r="GL281" s="25"/>
      <c r="GM281" s="25"/>
      <c r="GN281" s="25"/>
      <c r="GO281" s="25"/>
      <c r="GP281" s="25"/>
      <c r="GQ281" s="25"/>
      <c r="GR281" s="25"/>
      <c r="GS281" s="25"/>
      <c r="GT281" s="25"/>
      <c r="GU281" s="25"/>
      <c r="GV281" s="25"/>
      <c r="GW281" s="25"/>
      <c r="GX281" s="25"/>
      <c r="GY281" s="25"/>
      <c r="GZ281" s="25"/>
    </row>
    <row r="282" spans="1:208">
      <c r="A282" s="1" t="s">
        <v>279</v>
      </c>
      <c r="B282" s="2">
        <v>43406</v>
      </c>
      <c r="C282" s="1">
        <v>7607662</v>
      </c>
      <c r="D282" s="1" t="s">
        <v>18</v>
      </c>
      <c r="E282" s="1" t="s">
        <v>505</v>
      </c>
      <c r="F282" s="1" t="s">
        <v>503</v>
      </c>
      <c r="G282" s="1" t="s">
        <v>24</v>
      </c>
      <c r="H282" s="1">
        <v>4501603982</v>
      </c>
      <c r="I282" s="1" t="s">
        <v>506</v>
      </c>
      <c r="J282" s="1" t="s">
        <v>507</v>
      </c>
      <c r="K282" s="1">
        <v>1</v>
      </c>
      <c r="L282" s="1" t="s">
        <v>26</v>
      </c>
      <c r="M282" s="3">
        <v>27946</v>
      </c>
      <c r="N282" s="3">
        <f t="shared" si="7"/>
        <v>27946</v>
      </c>
      <c r="S282" s="3">
        <f>Tabla1[[#This Row],[COSTO TOTAL]]</f>
        <v>27946</v>
      </c>
      <c r="V282" s="3"/>
      <c r="W282" s="1"/>
      <c r="X282" s="1"/>
      <c r="Y282" s="1"/>
      <c r="Z282" s="3"/>
      <c r="AA282" s="1"/>
      <c r="AB282" s="1"/>
      <c r="AC282" s="1"/>
      <c r="AD282" s="1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  <c r="CR282" s="25"/>
      <c r="CS282" s="25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/>
      <c r="FI282" s="25"/>
      <c r="FJ282" s="25"/>
      <c r="FK282" s="25"/>
      <c r="FL282" s="25"/>
      <c r="FM282" s="25"/>
      <c r="FN282" s="25"/>
      <c r="FO282" s="25"/>
      <c r="FP282" s="25"/>
      <c r="FQ282" s="25"/>
      <c r="FR282" s="25"/>
      <c r="FS282" s="25"/>
      <c r="FT282" s="25"/>
      <c r="FU282" s="25"/>
      <c r="FV282" s="25"/>
      <c r="FW282" s="25"/>
      <c r="FX282" s="25"/>
      <c r="FY282" s="25"/>
      <c r="FZ282" s="25"/>
      <c r="GA282" s="25"/>
      <c r="GB282" s="25"/>
      <c r="GC282" s="25"/>
      <c r="GD282" s="25"/>
      <c r="GE282" s="25"/>
      <c r="GF282" s="25"/>
      <c r="GG282" s="25"/>
      <c r="GH282" s="25"/>
      <c r="GI282" s="25"/>
      <c r="GJ282" s="25"/>
      <c r="GK282" s="25"/>
      <c r="GL282" s="25"/>
      <c r="GM282" s="25"/>
      <c r="GN282" s="25"/>
      <c r="GO282" s="25"/>
      <c r="GP282" s="25"/>
      <c r="GQ282" s="25"/>
      <c r="GR282" s="25"/>
      <c r="GS282" s="25"/>
      <c r="GT282" s="25"/>
      <c r="GU282" s="25"/>
      <c r="GV282" s="25"/>
      <c r="GW282" s="25"/>
      <c r="GX282" s="25"/>
      <c r="GY282" s="25"/>
      <c r="GZ282" s="25"/>
    </row>
    <row r="283" spans="1:208">
      <c r="A283" s="1" t="s">
        <v>279</v>
      </c>
      <c r="B283" s="2">
        <v>43406</v>
      </c>
      <c r="C283" s="1">
        <v>7607662</v>
      </c>
      <c r="D283" s="1" t="s">
        <v>18</v>
      </c>
      <c r="E283" s="1" t="s">
        <v>505</v>
      </c>
      <c r="F283" s="1" t="s">
        <v>503</v>
      </c>
      <c r="G283" s="1" t="s">
        <v>24</v>
      </c>
      <c r="H283" s="1">
        <v>4501603982</v>
      </c>
      <c r="I283" s="1" t="s">
        <v>506</v>
      </c>
      <c r="J283" s="1" t="s">
        <v>508</v>
      </c>
      <c r="K283" s="1">
        <v>1</v>
      </c>
      <c r="L283" s="1" t="s">
        <v>26</v>
      </c>
      <c r="M283" s="3">
        <v>18564</v>
      </c>
      <c r="N283" s="3">
        <f t="shared" si="7"/>
        <v>18564</v>
      </c>
      <c r="S283" s="3">
        <f>Tabla1[[#This Row],[COSTO TOTAL]]</f>
        <v>18564</v>
      </c>
      <c r="V283" s="3"/>
      <c r="W283" s="1"/>
      <c r="X283" s="1"/>
      <c r="Y283" s="1"/>
      <c r="Z283" s="3"/>
      <c r="AA283" s="1"/>
      <c r="AB283" s="1"/>
      <c r="AC283" s="1"/>
      <c r="AD283" s="1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  <c r="BT283" s="25"/>
      <c r="BU283" s="25"/>
      <c r="BV283" s="25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25"/>
      <c r="CH283" s="25"/>
      <c r="CI283" s="25"/>
      <c r="CJ283" s="25"/>
      <c r="CK283" s="25"/>
      <c r="CL283" s="25"/>
      <c r="CM283" s="25"/>
      <c r="CN283" s="25"/>
      <c r="CO283" s="25"/>
      <c r="CP283" s="25"/>
      <c r="CQ283" s="25"/>
      <c r="CR283" s="25"/>
      <c r="CS283" s="25"/>
      <c r="CT283" s="25"/>
      <c r="CU283" s="25"/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5"/>
      <c r="DI283" s="25"/>
      <c r="DJ283" s="25"/>
      <c r="DK283" s="25"/>
      <c r="DL283" s="25"/>
      <c r="DM283" s="25"/>
      <c r="DN283" s="25"/>
      <c r="DO283" s="25"/>
      <c r="DP283" s="25"/>
      <c r="DQ283" s="25"/>
      <c r="DR283" s="25"/>
      <c r="DS283" s="25"/>
      <c r="DT283" s="25"/>
      <c r="DU283" s="25"/>
      <c r="DV283" s="25"/>
      <c r="DW283" s="25"/>
      <c r="DX283" s="25"/>
      <c r="DY283" s="25"/>
      <c r="DZ283" s="25"/>
      <c r="EA283" s="25"/>
      <c r="EB283" s="25"/>
      <c r="EC283" s="25"/>
      <c r="ED283" s="25"/>
      <c r="EE283" s="25"/>
      <c r="EF283" s="25"/>
      <c r="EG283" s="25"/>
      <c r="EH283" s="25"/>
      <c r="EI283" s="25"/>
      <c r="EJ283" s="25"/>
      <c r="EK283" s="25"/>
      <c r="EL283" s="25"/>
      <c r="EM283" s="25"/>
      <c r="EN283" s="25"/>
      <c r="EO283" s="25"/>
      <c r="EP283" s="25"/>
      <c r="EQ283" s="25"/>
      <c r="ER283" s="25"/>
      <c r="ES283" s="25"/>
      <c r="ET283" s="25"/>
      <c r="EU283" s="25"/>
      <c r="EV283" s="25"/>
      <c r="EW283" s="25"/>
      <c r="EX283" s="25"/>
      <c r="EY283" s="25"/>
      <c r="EZ283" s="25"/>
      <c r="FA283" s="25"/>
      <c r="FB283" s="25"/>
      <c r="FC283" s="25"/>
      <c r="FD283" s="25"/>
      <c r="FE283" s="25"/>
      <c r="FF283" s="25"/>
      <c r="FG283" s="25"/>
      <c r="FH283" s="25"/>
      <c r="FI283" s="25"/>
      <c r="FJ283" s="25"/>
      <c r="FK283" s="25"/>
      <c r="FL283" s="25"/>
      <c r="FM283" s="25"/>
      <c r="FN283" s="25"/>
      <c r="FO283" s="25"/>
      <c r="FP283" s="25"/>
      <c r="FQ283" s="25"/>
      <c r="FR283" s="25"/>
      <c r="FS283" s="25"/>
      <c r="FT283" s="25"/>
      <c r="FU283" s="25"/>
      <c r="FV283" s="25"/>
      <c r="FW283" s="25"/>
      <c r="FX283" s="25"/>
      <c r="FY283" s="25"/>
      <c r="FZ283" s="25"/>
      <c r="GA283" s="25"/>
      <c r="GB283" s="25"/>
      <c r="GC283" s="25"/>
      <c r="GD283" s="25"/>
      <c r="GE283" s="25"/>
      <c r="GF283" s="25"/>
      <c r="GG283" s="25"/>
      <c r="GH283" s="25"/>
      <c r="GI283" s="25"/>
      <c r="GJ283" s="25"/>
      <c r="GK283" s="25"/>
      <c r="GL283" s="25"/>
      <c r="GM283" s="25"/>
      <c r="GN283" s="25"/>
      <c r="GO283" s="25"/>
      <c r="GP283" s="25"/>
      <c r="GQ283" s="25"/>
      <c r="GR283" s="25"/>
      <c r="GS283" s="25"/>
      <c r="GT283" s="25"/>
      <c r="GU283" s="25"/>
      <c r="GV283" s="25"/>
      <c r="GW283" s="25"/>
      <c r="GX283" s="25"/>
      <c r="GY283" s="25"/>
      <c r="GZ283" s="25"/>
    </row>
    <row r="284" spans="1:208">
      <c r="A284" s="1" t="s">
        <v>279</v>
      </c>
      <c r="B284" s="2">
        <v>43406</v>
      </c>
      <c r="C284" s="1">
        <v>7607662</v>
      </c>
      <c r="D284" s="1" t="s">
        <v>18</v>
      </c>
      <c r="E284" s="1" t="s">
        <v>505</v>
      </c>
      <c r="F284" s="1" t="s">
        <v>503</v>
      </c>
      <c r="G284" s="1" t="s">
        <v>24</v>
      </c>
      <c r="H284" s="1">
        <v>4501603982</v>
      </c>
      <c r="I284" s="1" t="s">
        <v>506</v>
      </c>
      <c r="J284" s="1" t="s">
        <v>509</v>
      </c>
      <c r="K284" s="1">
        <v>1</v>
      </c>
      <c r="L284" s="1" t="s">
        <v>26</v>
      </c>
      <c r="M284" s="3">
        <v>10267.6</v>
      </c>
      <c r="N284" s="3">
        <f t="shared" si="7"/>
        <v>10267.6</v>
      </c>
      <c r="S284" s="3">
        <f>Tabla1[[#This Row],[COSTO TOTAL]]</f>
        <v>10267.6</v>
      </c>
      <c r="V284" s="3"/>
      <c r="W284" s="1"/>
      <c r="X284" s="1"/>
      <c r="Y284" s="1"/>
      <c r="Z284" s="3"/>
      <c r="AA284" s="1"/>
      <c r="AB284" s="1"/>
      <c r="AC284" s="1"/>
      <c r="AD284" s="1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5"/>
      <c r="CB284" s="25"/>
      <c r="CC284" s="25"/>
      <c r="CD284" s="25"/>
      <c r="CE284" s="25"/>
      <c r="CF284" s="25"/>
      <c r="CG284" s="25"/>
      <c r="CH284" s="25"/>
      <c r="CI284" s="25"/>
      <c r="CJ284" s="25"/>
      <c r="CK284" s="25"/>
      <c r="CL284" s="25"/>
      <c r="CM284" s="25"/>
      <c r="CN284" s="25"/>
      <c r="CO284" s="25"/>
      <c r="CP284" s="25"/>
      <c r="CQ284" s="25"/>
      <c r="CR284" s="25"/>
      <c r="CS284" s="25"/>
      <c r="CT284" s="25"/>
      <c r="CU284" s="25"/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5"/>
      <c r="DI284" s="25"/>
      <c r="DJ284" s="25"/>
      <c r="DK284" s="25"/>
      <c r="DL284" s="25"/>
      <c r="DM284" s="25"/>
      <c r="DN284" s="25"/>
      <c r="DO284" s="25"/>
      <c r="DP284" s="25"/>
      <c r="DQ284" s="25"/>
      <c r="DR284" s="25"/>
      <c r="DS284" s="25"/>
      <c r="DT284" s="25"/>
      <c r="DU284" s="25"/>
      <c r="DV284" s="25"/>
      <c r="DW284" s="25"/>
      <c r="DX284" s="25"/>
      <c r="DY284" s="25"/>
      <c r="DZ284" s="25"/>
      <c r="EA284" s="25"/>
      <c r="EB284" s="25"/>
      <c r="EC284" s="25"/>
      <c r="ED284" s="25"/>
      <c r="EE284" s="25"/>
      <c r="EF284" s="25"/>
      <c r="EG284" s="25"/>
      <c r="EH284" s="25"/>
      <c r="EI284" s="25"/>
      <c r="EJ284" s="25"/>
      <c r="EK284" s="25"/>
      <c r="EL284" s="25"/>
      <c r="EM284" s="25"/>
      <c r="EN284" s="25"/>
      <c r="EO284" s="25"/>
      <c r="EP284" s="25"/>
      <c r="EQ284" s="25"/>
      <c r="ER284" s="25"/>
      <c r="ES284" s="25"/>
      <c r="ET284" s="25"/>
      <c r="EU284" s="25"/>
      <c r="EV284" s="25"/>
      <c r="EW284" s="25"/>
      <c r="EX284" s="25"/>
      <c r="EY284" s="25"/>
      <c r="EZ284" s="25"/>
      <c r="FA284" s="25"/>
      <c r="FB284" s="25"/>
      <c r="FC284" s="25"/>
      <c r="FD284" s="25"/>
      <c r="FE284" s="25"/>
      <c r="FF284" s="25"/>
      <c r="FG284" s="25"/>
      <c r="FH284" s="25"/>
      <c r="FI284" s="25"/>
      <c r="FJ284" s="25"/>
      <c r="FK284" s="25"/>
      <c r="FL284" s="25"/>
      <c r="FM284" s="25"/>
      <c r="FN284" s="25"/>
      <c r="FO284" s="25"/>
      <c r="FP284" s="25"/>
      <c r="FQ284" s="25"/>
      <c r="FR284" s="25"/>
      <c r="FS284" s="25"/>
      <c r="FT284" s="25"/>
      <c r="FU284" s="25"/>
      <c r="FV284" s="25"/>
      <c r="FW284" s="25"/>
      <c r="FX284" s="25"/>
      <c r="FY284" s="25"/>
      <c r="FZ284" s="25"/>
      <c r="GA284" s="25"/>
      <c r="GB284" s="25"/>
      <c r="GC284" s="25"/>
      <c r="GD284" s="25"/>
      <c r="GE284" s="25"/>
      <c r="GF284" s="25"/>
      <c r="GG284" s="25"/>
      <c r="GH284" s="25"/>
      <c r="GI284" s="25"/>
      <c r="GJ284" s="25"/>
      <c r="GK284" s="25"/>
      <c r="GL284" s="25"/>
      <c r="GM284" s="25"/>
      <c r="GN284" s="25"/>
      <c r="GO284" s="25"/>
      <c r="GP284" s="25"/>
      <c r="GQ284" s="25"/>
      <c r="GR284" s="25"/>
      <c r="GS284" s="25"/>
      <c r="GT284" s="25"/>
      <c r="GU284" s="25"/>
      <c r="GV284" s="25"/>
      <c r="GW284" s="25"/>
      <c r="GX284" s="25"/>
      <c r="GY284" s="25"/>
      <c r="GZ284" s="25"/>
    </row>
    <row r="285" spans="1:208">
      <c r="A285" s="1" t="s">
        <v>279</v>
      </c>
      <c r="B285" s="2">
        <v>43600</v>
      </c>
      <c r="C285" s="1">
        <v>7732414</v>
      </c>
      <c r="D285" s="1" t="s">
        <v>18</v>
      </c>
      <c r="E285" s="1" t="s">
        <v>24</v>
      </c>
      <c r="F285" s="1" t="s">
        <v>24</v>
      </c>
      <c r="G285" s="1" t="s">
        <v>24</v>
      </c>
      <c r="H285" s="1">
        <v>4501668268</v>
      </c>
      <c r="I285" s="1" t="s">
        <v>24</v>
      </c>
      <c r="J285" s="1" t="s">
        <v>510</v>
      </c>
      <c r="K285" s="1">
        <v>1</v>
      </c>
      <c r="L285" s="1" t="s">
        <v>26</v>
      </c>
      <c r="M285" s="3">
        <v>6000</v>
      </c>
      <c r="N285" s="3">
        <f t="shared" si="7"/>
        <v>6000</v>
      </c>
      <c r="O285" s="1" t="s">
        <v>511</v>
      </c>
      <c r="S285" s="3">
        <f>Tabla1[[#This Row],[COSTO TOTAL]]</f>
        <v>6000</v>
      </c>
      <c r="V285" s="3"/>
      <c r="W285" s="1"/>
      <c r="X285" s="1"/>
      <c r="Y285" s="1"/>
      <c r="Z285" s="3"/>
      <c r="AA285" s="1"/>
      <c r="AB285" s="1"/>
      <c r="AC285" s="1"/>
      <c r="AD285" s="1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  <c r="BT285" s="25"/>
      <c r="BU285" s="25"/>
      <c r="BV285" s="25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25"/>
      <c r="CH285" s="25"/>
      <c r="CI285" s="25"/>
      <c r="CJ285" s="25"/>
      <c r="CK285" s="25"/>
      <c r="CL285" s="25"/>
      <c r="CM285" s="25"/>
      <c r="CN285" s="25"/>
      <c r="CO285" s="25"/>
      <c r="CP285" s="25"/>
      <c r="CQ285" s="25"/>
      <c r="CR285" s="25"/>
      <c r="CS285" s="25"/>
      <c r="CT285" s="25"/>
      <c r="CU285" s="25"/>
      <c r="CV285" s="25"/>
      <c r="CW285" s="25"/>
      <c r="CX285" s="25"/>
      <c r="CY285" s="25"/>
      <c r="CZ285" s="25"/>
      <c r="DA285" s="25"/>
      <c r="DB285" s="25"/>
      <c r="DC285" s="25"/>
      <c r="DD285" s="25"/>
      <c r="DE285" s="25"/>
      <c r="DF285" s="25"/>
      <c r="DG285" s="25"/>
      <c r="DH285" s="25"/>
      <c r="DI285" s="25"/>
      <c r="DJ285" s="25"/>
      <c r="DK285" s="25"/>
      <c r="DL285" s="25"/>
      <c r="DM285" s="25"/>
      <c r="DN285" s="25"/>
      <c r="DO285" s="25"/>
      <c r="DP285" s="25"/>
      <c r="DQ285" s="25"/>
      <c r="DR285" s="25"/>
      <c r="DS285" s="25"/>
      <c r="DT285" s="25"/>
      <c r="DU285" s="25"/>
      <c r="DV285" s="25"/>
      <c r="DW285" s="25"/>
      <c r="DX285" s="25"/>
      <c r="DY285" s="25"/>
      <c r="DZ285" s="25"/>
      <c r="EA285" s="25"/>
      <c r="EB285" s="25"/>
      <c r="EC285" s="25"/>
      <c r="ED285" s="25"/>
      <c r="EE285" s="25"/>
      <c r="EF285" s="25"/>
      <c r="EG285" s="25"/>
      <c r="EH285" s="25"/>
      <c r="EI285" s="25"/>
      <c r="EJ285" s="25"/>
      <c r="EK285" s="25"/>
      <c r="EL285" s="25"/>
      <c r="EM285" s="25"/>
      <c r="EN285" s="25"/>
      <c r="EO285" s="25"/>
      <c r="EP285" s="25"/>
      <c r="EQ285" s="25"/>
      <c r="ER285" s="25"/>
      <c r="ES285" s="25"/>
      <c r="ET285" s="25"/>
      <c r="EU285" s="25"/>
      <c r="EV285" s="25"/>
      <c r="EW285" s="25"/>
      <c r="EX285" s="25"/>
      <c r="EY285" s="25"/>
      <c r="EZ285" s="25"/>
      <c r="FA285" s="25"/>
      <c r="FB285" s="25"/>
      <c r="FC285" s="25"/>
      <c r="FD285" s="25"/>
      <c r="FE285" s="25"/>
      <c r="FF285" s="25"/>
      <c r="FG285" s="25"/>
      <c r="FH285" s="25"/>
      <c r="FI285" s="25"/>
      <c r="FJ285" s="25"/>
      <c r="FK285" s="25"/>
      <c r="FL285" s="25"/>
      <c r="FM285" s="25"/>
      <c r="FN285" s="25"/>
      <c r="FO285" s="25"/>
      <c r="FP285" s="25"/>
      <c r="FQ285" s="25"/>
      <c r="FR285" s="25"/>
      <c r="FS285" s="25"/>
      <c r="FT285" s="25"/>
      <c r="FU285" s="25"/>
      <c r="FV285" s="25"/>
      <c r="FW285" s="25"/>
      <c r="FX285" s="25"/>
      <c r="FY285" s="25"/>
      <c r="FZ285" s="25"/>
      <c r="GA285" s="25"/>
      <c r="GB285" s="25"/>
      <c r="GC285" s="25"/>
      <c r="GD285" s="25"/>
      <c r="GE285" s="25"/>
      <c r="GF285" s="25"/>
      <c r="GG285" s="25"/>
      <c r="GH285" s="25"/>
      <c r="GI285" s="25"/>
      <c r="GJ285" s="25"/>
      <c r="GK285" s="25"/>
      <c r="GL285" s="25"/>
      <c r="GM285" s="25"/>
      <c r="GN285" s="25"/>
      <c r="GO285" s="25"/>
      <c r="GP285" s="25"/>
      <c r="GQ285" s="25"/>
      <c r="GR285" s="25"/>
      <c r="GS285" s="25"/>
      <c r="GT285" s="25"/>
      <c r="GU285" s="25"/>
      <c r="GV285" s="25"/>
      <c r="GW285" s="25"/>
      <c r="GX285" s="25"/>
      <c r="GY285" s="25"/>
      <c r="GZ285" s="25"/>
    </row>
    <row r="286" spans="1:208">
      <c r="A286" s="1" t="s">
        <v>279</v>
      </c>
      <c r="B286" s="2">
        <v>43692</v>
      </c>
      <c r="C286" s="1">
        <v>7712386</v>
      </c>
      <c r="D286" s="1" t="s">
        <v>18</v>
      </c>
      <c r="E286" s="1" t="s">
        <v>24</v>
      </c>
      <c r="F286" s="1" t="s">
        <v>277</v>
      </c>
      <c r="G286" s="1" t="s">
        <v>24</v>
      </c>
      <c r="H286" s="1">
        <v>4501686145</v>
      </c>
      <c r="I286" s="1" t="s">
        <v>24</v>
      </c>
      <c r="J286" s="1" t="s">
        <v>509</v>
      </c>
      <c r="K286" s="1">
        <v>1</v>
      </c>
      <c r="L286" s="1" t="s">
        <v>26</v>
      </c>
      <c r="M286" s="3">
        <v>10575.4</v>
      </c>
      <c r="N286" s="3">
        <f t="shared" si="7"/>
        <v>10575.4</v>
      </c>
      <c r="S286" s="3">
        <f>Tabla1[[#This Row],[COSTO TOTAL]]</f>
        <v>10575.4</v>
      </c>
      <c r="V286" s="3"/>
      <c r="W286" s="1"/>
      <c r="X286" s="1"/>
      <c r="Y286" s="1"/>
      <c r="Z286" s="3"/>
      <c r="AA286" s="1"/>
      <c r="AB286" s="1"/>
      <c r="AC286" s="1"/>
      <c r="AD286" s="1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  <c r="CR286" s="25"/>
      <c r="CS286" s="25"/>
      <c r="CT286" s="25"/>
      <c r="CU286" s="25"/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25"/>
      <c r="DG286" s="25"/>
      <c r="DH286" s="25"/>
      <c r="DI286" s="25"/>
      <c r="DJ286" s="25"/>
      <c r="DK286" s="25"/>
      <c r="DL286" s="25"/>
      <c r="DM286" s="25"/>
      <c r="DN286" s="25"/>
      <c r="DO286" s="25"/>
      <c r="DP286" s="25"/>
      <c r="DQ286" s="25"/>
      <c r="DR286" s="25"/>
      <c r="DS286" s="25"/>
      <c r="DT286" s="25"/>
      <c r="DU286" s="25"/>
      <c r="DV286" s="25"/>
      <c r="DW286" s="25"/>
      <c r="DX286" s="25"/>
      <c r="DY286" s="25"/>
      <c r="DZ286" s="25"/>
      <c r="EA286" s="25"/>
      <c r="EB286" s="25"/>
      <c r="EC286" s="25"/>
      <c r="ED286" s="25"/>
      <c r="EE286" s="25"/>
      <c r="EF286" s="25"/>
      <c r="EG286" s="25"/>
      <c r="EH286" s="25"/>
      <c r="EI286" s="25"/>
      <c r="EJ286" s="25"/>
      <c r="EK286" s="25"/>
      <c r="EL286" s="25"/>
      <c r="EM286" s="25"/>
      <c r="EN286" s="25"/>
      <c r="EO286" s="25"/>
      <c r="EP286" s="25"/>
      <c r="EQ286" s="25"/>
      <c r="ER286" s="25"/>
      <c r="ES286" s="25"/>
      <c r="ET286" s="25"/>
      <c r="EU286" s="25"/>
      <c r="EV286" s="25"/>
      <c r="EW286" s="25"/>
      <c r="EX286" s="25"/>
      <c r="EY286" s="25"/>
      <c r="EZ286" s="25"/>
      <c r="FA286" s="25"/>
      <c r="FB286" s="25"/>
      <c r="FC286" s="25"/>
      <c r="FD286" s="25"/>
      <c r="FE286" s="25"/>
      <c r="FF286" s="25"/>
      <c r="FG286" s="25"/>
      <c r="FH286" s="25"/>
      <c r="FI286" s="25"/>
      <c r="FJ286" s="25"/>
      <c r="FK286" s="25"/>
      <c r="FL286" s="25"/>
      <c r="FM286" s="25"/>
      <c r="FN286" s="25"/>
      <c r="FO286" s="25"/>
      <c r="FP286" s="25"/>
      <c r="FQ286" s="25"/>
      <c r="FR286" s="25"/>
      <c r="FS286" s="25"/>
      <c r="FT286" s="25"/>
      <c r="FU286" s="25"/>
      <c r="FV286" s="25"/>
      <c r="FW286" s="25"/>
      <c r="FX286" s="25"/>
      <c r="FY286" s="25"/>
      <c r="FZ286" s="25"/>
      <c r="GA286" s="25"/>
      <c r="GB286" s="25"/>
      <c r="GC286" s="25"/>
      <c r="GD286" s="25"/>
      <c r="GE286" s="25"/>
      <c r="GF286" s="25"/>
      <c r="GG286" s="25"/>
      <c r="GH286" s="25"/>
      <c r="GI286" s="25"/>
      <c r="GJ286" s="25"/>
      <c r="GK286" s="25"/>
      <c r="GL286" s="25"/>
      <c r="GM286" s="25"/>
      <c r="GN286" s="25"/>
      <c r="GO286" s="25"/>
      <c r="GP286" s="25"/>
      <c r="GQ286" s="25"/>
      <c r="GR286" s="25"/>
      <c r="GS286" s="25"/>
      <c r="GT286" s="25"/>
      <c r="GU286" s="25"/>
      <c r="GV286" s="25"/>
      <c r="GW286" s="25"/>
      <c r="GX286" s="25"/>
      <c r="GY286" s="25"/>
      <c r="GZ286" s="25"/>
    </row>
    <row r="287" spans="1:208">
      <c r="A287" s="1" t="s">
        <v>279</v>
      </c>
      <c r="B287" s="2">
        <v>43791</v>
      </c>
      <c r="C287" s="1" t="s">
        <v>24</v>
      </c>
      <c r="D287" s="1" t="s">
        <v>18</v>
      </c>
      <c r="E287" s="1" t="s">
        <v>24</v>
      </c>
      <c r="F287" s="1" t="s">
        <v>277</v>
      </c>
      <c r="G287" s="1" t="s">
        <v>24</v>
      </c>
      <c r="H287" s="1">
        <v>4501717358</v>
      </c>
      <c r="I287" s="1" t="s">
        <v>24</v>
      </c>
      <c r="J287" s="1" t="s">
        <v>512</v>
      </c>
      <c r="K287" s="1">
        <v>1</v>
      </c>
      <c r="L287" s="1" t="s">
        <v>26</v>
      </c>
      <c r="M287" s="3">
        <v>5636.6</v>
      </c>
      <c r="N287" s="3">
        <f t="shared" si="7"/>
        <v>5636.6</v>
      </c>
      <c r="S287" s="3">
        <f>Tabla1[[#This Row],[COSTO TOTAL]]</f>
        <v>5636.6</v>
      </c>
      <c r="V287" s="3"/>
      <c r="W287" s="1"/>
      <c r="X287" s="1"/>
      <c r="Y287" s="1"/>
      <c r="Z287" s="3"/>
      <c r="AA287" s="1"/>
      <c r="AB287" s="1"/>
      <c r="AC287" s="1"/>
      <c r="AD287" s="1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/>
      <c r="CO287" s="25"/>
      <c r="CP287" s="25"/>
      <c r="CQ287" s="25"/>
      <c r="CR287" s="25"/>
      <c r="CS287" s="25"/>
      <c r="CT287" s="25"/>
      <c r="CU287" s="25"/>
      <c r="CV287" s="25"/>
      <c r="CW287" s="25"/>
      <c r="CX287" s="25"/>
      <c r="CY287" s="25"/>
      <c r="CZ287" s="25"/>
      <c r="DA287" s="25"/>
      <c r="DB287" s="25"/>
      <c r="DC287" s="25"/>
      <c r="DD287" s="25"/>
      <c r="DE287" s="25"/>
      <c r="DF287" s="25"/>
      <c r="DG287" s="25"/>
      <c r="DH287" s="25"/>
      <c r="DI287" s="25"/>
      <c r="DJ287" s="25"/>
      <c r="DK287" s="25"/>
      <c r="DL287" s="25"/>
      <c r="DM287" s="25"/>
      <c r="DN287" s="25"/>
      <c r="DO287" s="25"/>
      <c r="DP287" s="25"/>
      <c r="DQ287" s="25"/>
      <c r="DR287" s="25"/>
      <c r="DS287" s="25"/>
      <c r="DT287" s="25"/>
      <c r="DU287" s="25"/>
      <c r="DV287" s="25"/>
      <c r="DW287" s="25"/>
      <c r="DX287" s="25"/>
      <c r="DY287" s="25"/>
      <c r="DZ287" s="25"/>
      <c r="EA287" s="25"/>
      <c r="EB287" s="25"/>
      <c r="EC287" s="25"/>
      <c r="ED287" s="25"/>
      <c r="EE287" s="25"/>
      <c r="EF287" s="25"/>
      <c r="EG287" s="25"/>
      <c r="EH287" s="25"/>
      <c r="EI287" s="25"/>
      <c r="EJ287" s="25"/>
      <c r="EK287" s="25"/>
      <c r="EL287" s="25"/>
      <c r="EM287" s="25"/>
      <c r="EN287" s="25"/>
      <c r="EO287" s="25"/>
      <c r="EP287" s="25"/>
      <c r="EQ287" s="25"/>
      <c r="ER287" s="25"/>
      <c r="ES287" s="25"/>
      <c r="ET287" s="25"/>
      <c r="EU287" s="25"/>
      <c r="EV287" s="25"/>
      <c r="EW287" s="25"/>
      <c r="EX287" s="25"/>
      <c r="EY287" s="25"/>
      <c r="EZ287" s="25"/>
      <c r="FA287" s="25"/>
      <c r="FB287" s="25"/>
      <c r="FC287" s="25"/>
      <c r="FD287" s="25"/>
      <c r="FE287" s="25"/>
      <c r="FF287" s="25"/>
      <c r="FG287" s="25"/>
      <c r="FH287" s="25"/>
      <c r="FI287" s="25"/>
      <c r="FJ287" s="25"/>
      <c r="FK287" s="25"/>
      <c r="FL287" s="25"/>
      <c r="FM287" s="25"/>
      <c r="FN287" s="25"/>
      <c r="FO287" s="25"/>
      <c r="FP287" s="25"/>
      <c r="FQ287" s="25"/>
      <c r="FR287" s="25"/>
      <c r="FS287" s="25"/>
      <c r="FT287" s="25"/>
      <c r="FU287" s="25"/>
      <c r="FV287" s="25"/>
      <c r="FW287" s="25"/>
      <c r="FX287" s="25"/>
      <c r="FY287" s="25"/>
      <c r="FZ287" s="25"/>
      <c r="GA287" s="25"/>
      <c r="GB287" s="25"/>
      <c r="GC287" s="25"/>
      <c r="GD287" s="25"/>
      <c r="GE287" s="25"/>
      <c r="GF287" s="25"/>
      <c r="GG287" s="25"/>
      <c r="GH287" s="25"/>
      <c r="GI287" s="25"/>
      <c r="GJ287" s="25"/>
      <c r="GK287" s="25"/>
      <c r="GL287" s="25"/>
      <c r="GM287" s="25"/>
      <c r="GN287" s="25"/>
      <c r="GO287" s="25"/>
      <c r="GP287" s="25"/>
      <c r="GQ287" s="25"/>
      <c r="GR287" s="25"/>
      <c r="GS287" s="25"/>
      <c r="GT287" s="25"/>
      <c r="GU287" s="25"/>
      <c r="GV287" s="25"/>
      <c r="GW287" s="25"/>
      <c r="GX287" s="25"/>
      <c r="GY287" s="25"/>
      <c r="GZ287" s="25"/>
    </row>
    <row r="288" spans="1:208">
      <c r="A288" s="1" t="s">
        <v>290</v>
      </c>
      <c r="B288" s="2">
        <v>43789</v>
      </c>
      <c r="C288" s="1" t="s">
        <v>24</v>
      </c>
      <c r="D288" s="1" t="s">
        <v>18</v>
      </c>
      <c r="E288" s="1" t="s">
        <v>24</v>
      </c>
      <c r="F288" s="1" t="s">
        <v>513</v>
      </c>
      <c r="G288" s="1" t="s">
        <v>24</v>
      </c>
      <c r="H288" s="1">
        <v>4501726900</v>
      </c>
      <c r="I288" s="1" t="s">
        <v>24</v>
      </c>
      <c r="J288" s="1" t="s">
        <v>514</v>
      </c>
      <c r="K288" s="1">
        <v>6</v>
      </c>
      <c r="L288" s="1" t="s">
        <v>26</v>
      </c>
      <c r="M288" s="3">
        <v>239</v>
      </c>
      <c r="N288" s="3">
        <f t="shared" si="7"/>
        <v>1434</v>
      </c>
      <c r="O288" s="1" t="s">
        <v>515</v>
      </c>
      <c r="S288" s="3">
        <f>Tabla1[[#This Row],[COSTO TOTAL]]</f>
        <v>1434</v>
      </c>
      <c r="V288" s="3"/>
      <c r="W288" s="1"/>
      <c r="X288" s="1"/>
      <c r="Y288" s="1"/>
      <c r="Z288" s="3"/>
      <c r="AA288" s="1"/>
      <c r="AB288" s="1"/>
      <c r="AC288" s="1"/>
      <c r="AD288" s="1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/>
      <c r="BV288" s="25"/>
      <c r="BW288" s="25"/>
      <c r="BX288" s="25"/>
      <c r="BY288" s="25"/>
      <c r="BZ288" s="25"/>
      <c r="CA288" s="25"/>
      <c r="CB288" s="25"/>
      <c r="CC288" s="25"/>
      <c r="CD288" s="25"/>
      <c r="CE288" s="25"/>
      <c r="CF288" s="25"/>
      <c r="CG288" s="25"/>
      <c r="CH288" s="25"/>
      <c r="CI288" s="25"/>
      <c r="CJ288" s="25"/>
      <c r="CK288" s="25"/>
      <c r="CL288" s="25"/>
      <c r="CM288" s="25"/>
      <c r="CN288" s="25"/>
      <c r="CO288" s="25"/>
      <c r="CP288" s="25"/>
      <c r="CQ288" s="25"/>
      <c r="CR288" s="25"/>
      <c r="CS288" s="25"/>
      <c r="CT288" s="25"/>
      <c r="CU288" s="25"/>
      <c r="CV288" s="25"/>
      <c r="CW288" s="25"/>
      <c r="CX288" s="25"/>
      <c r="CY288" s="25"/>
      <c r="CZ288" s="25"/>
      <c r="DA288" s="25"/>
      <c r="DB288" s="25"/>
      <c r="DC288" s="25"/>
      <c r="DD288" s="25"/>
      <c r="DE288" s="25"/>
      <c r="DF288" s="25"/>
      <c r="DG288" s="25"/>
      <c r="DH288" s="25"/>
      <c r="DI288" s="25"/>
      <c r="DJ288" s="25"/>
      <c r="DK288" s="25"/>
      <c r="DL288" s="25"/>
      <c r="DM288" s="25"/>
      <c r="DN288" s="25"/>
      <c r="DO288" s="25"/>
      <c r="DP288" s="25"/>
      <c r="DQ288" s="25"/>
      <c r="DR288" s="25"/>
      <c r="DS288" s="25"/>
      <c r="DT288" s="25"/>
      <c r="DU288" s="25"/>
      <c r="DV288" s="25"/>
      <c r="DW288" s="25"/>
      <c r="DX288" s="25"/>
      <c r="DY288" s="25"/>
      <c r="DZ288" s="25"/>
      <c r="EA288" s="25"/>
      <c r="EB288" s="25"/>
      <c r="EC288" s="25"/>
      <c r="ED288" s="25"/>
      <c r="EE288" s="25"/>
      <c r="EF288" s="25"/>
      <c r="EG288" s="25"/>
      <c r="EH288" s="25"/>
      <c r="EI288" s="25"/>
      <c r="EJ288" s="25"/>
      <c r="EK288" s="25"/>
      <c r="EL288" s="25"/>
      <c r="EM288" s="25"/>
      <c r="EN288" s="25"/>
      <c r="EO288" s="25"/>
      <c r="EP288" s="25"/>
      <c r="EQ288" s="25"/>
      <c r="ER288" s="25"/>
      <c r="ES288" s="25"/>
      <c r="ET288" s="25"/>
      <c r="EU288" s="25"/>
      <c r="EV288" s="25"/>
      <c r="EW288" s="25"/>
      <c r="EX288" s="25"/>
      <c r="EY288" s="25"/>
      <c r="EZ288" s="25"/>
      <c r="FA288" s="25"/>
      <c r="FB288" s="25"/>
      <c r="FC288" s="25"/>
      <c r="FD288" s="25"/>
      <c r="FE288" s="25"/>
      <c r="FF288" s="25"/>
      <c r="FG288" s="25"/>
      <c r="FH288" s="25"/>
      <c r="FI288" s="25"/>
      <c r="FJ288" s="25"/>
      <c r="FK288" s="25"/>
      <c r="FL288" s="25"/>
      <c r="FM288" s="25"/>
      <c r="FN288" s="25"/>
      <c r="FO288" s="25"/>
      <c r="FP288" s="25"/>
      <c r="FQ288" s="25"/>
      <c r="FR288" s="25"/>
      <c r="FS288" s="25"/>
      <c r="FT288" s="25"/>
      <c r="FU288" s="25"/>
      <c r="FV288" s="25"/>
      <c r="FW288" s="25"/>
      <c r="FX288" s="25"/>
      <c r="FY288" s="25"/>
      <c r="FZ288" s="25"/>
      <c r="GA288" s="25"/>
      <c r="GB288" s="25"/>
      <c r="GC288" s="25"/>
      <c r="GD288" s="25"/>
      <c r="GE288" s="25"/>
      <c r="GF288" s="25"/>
      <c r="GG288" s="25"/>
      <c r="GH288" s="25"/>
      <c r="GI288" s="25"/>
      <c r="GJ288" s="25"/>
      <c r="GK288" s="25"/>
      <c r="GL288" s="25"/>
      <c r="GM288" s="25"/>
      <c r="GN288" s="25"/>
      <c r="GO288" s="25"/>
      <c r="GP288" s="25"/>
      <c r="GQ288" s="25"/>
      <c r="GR288" s="25"/>
      <c r="GS288" s="25"/>
      <c r="GT288" s="25"/>
      <c r="GU288" s="25"/>
      <c r="GV288" s="25"/>
      <c r="GW288" s="25"/>
      <c r="GX288" s="25"/>
      <c r="GY288" s="25"/>
      <c r="GZ288" s="25"/>
    </row>
    <row r="289" spans="1:208" s="8" customFormat="1">
      <c r="A289" s="1" t="s">
        <v>296</v>
      </c>
      <c r="B289" s="2">
        <v>43356</v>
      </c>
      <c r="C289" s="1">
        <v>7604487</v>
      </c>
      <c r="D289" s="1" t="s">
        <v>18</v>
      </c>
      <c r="E289" s="1" t="s">
        <v>516</v>
      </c>
      <c r="F289" s="1" t="s">
        <v>113</v>
      </c>
      <c r="G289" s="1" t="s">
        <v>24</v>
      </c>
      <c r="H289" s="1">
        <v>4501574943</v>
      </c>
      <c r="I289" s="1" t="s">
        <v>24</v>
      </c>
      <c r="J289" s="1" t="s">
        <v>517</v>
      </c>
      <c r="K289" s="1">
        <v>1</v>
      </c>
      <c r="L289" s="1" t="s">
        <v>26</v>
      </c>
      <c r="M289" s="3"/>
      <c r="N289" s="3">
        <f t="shared" si="7"/>
        <v>0</v>
      </c>
      <c r="O289" s="1"/>
      <c r="P289" s="1"/>
      <c r="Q289" s="1"/>
      <c r="R289" s="1"/>
      <c r="S289" s="3">
        <f>Tabla1[[#This Row],[COSTO TOTAL]]</f>
        <v>0</v>
      </c>
      <c r="T289" s="1"/>
      <c r="U289" s="1"/>
      <c r="V289" s="3"/>
      <c r="W289" s="1"/>
      <c r="X289" s="1"/>
      <c r="Y289" s="1"/>
      <c r="Z289" s="3"/>
      <c r="AA289" s="1"/>
      <c r="AB289" s="1"/>
      <c r="AC289" s="1"/>
      <c r="AD289" s="1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  <c r="CR289" s="25"/>
      <c r="CS289" s="25"/>
      <c r="CT289" s="25"/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/>
      <c r="DJ289" s="25"/>
      <c r="DK289" s="25"/>
      <c r="DL289" s="25"/>
      <c r="DM289" s="25"/>
      <c r="DN289" s="25"/>
      <c r="DO289" s="25"/>
      <c r="DP289" s="25"/>
      <c r="DQ289" s="25"/>
      <c r="DR289" s="25"/>
      <c r="DS289" s="25"/>
      <c r="DT289" s="25"/>
      <c r="DU289" s="25"/>
      <c r="DV289" s="25"/>
      <c r="DW289" s="25"/>
      <c r="DX289" s="25"/>
      <c r="DY289" s="25"/>
      <c r="DZ289" s="25"/>
      <c r="EA289" s="25"/>
      <c r="EB289" s="25"/>
      <c r="EC289" s="25"/>
      <c r="ED289" s="25"/>
      <c r="EE289" s="25"/>
      <c r="EF289" s="25"/>
      <c r="EG289" s="25"/>
      <c r="EH289" s="25"/>
      <c r="EI289" s="25"/>
      <c r="EJ289" s="25"/>
      <c r="EK289" s="25"/>
      <c r="EL289" s="25"/>
      <c r="EM289" s="25"/>
      <c r="EN289" s="25"/>
      <c r="EO289" s="25"/>
      <c r="EP289" s="25"/>
      <c r="EQ289" s="25"/>
      <c r="ER289" s="25"/>
      <c r="ES289" s="25"/>
      <c r="ET289" s="25"/>
      <c r="EU289" s="25"/>
      <c r="EV289" s="25"/>
      <c r="EW289" s="25"/>
      <c r="EX289" s="25"/>
      <c r="EY289" s="25"/>
      <c r="EZ289" s="25"/>
      <c r="FA289" s="25"/>
      <c r="FB289" s="25"/>
      <c r="FC289" s="25"/>
      <c r="FD289" s="25"/>
      <c r="FE289" s="25"/>
      <c r="FF289" s="25"/>
      <c r="FG289" s="25"/>
      <c r="FH289" s="25"/>
      <c r="FI289" s="25"/>
      <c r="FJ289" s="25"/>
      <c r="FK289" s="25"/>
      <c r="FL289" s="25"/>
      <c r="FM289" s="25"/>
      <c r="FN289" s="25"/>
      <c r="FO289" s="25"/>
      <c r="FP289" s="25"/>
      <c r="FQ289" s="25"/>
      <c r="FR289" s="25"/>
      <c r="FS289" s="25"/>
      <c r="FT289" s="25"/>
      <c r="FU289" s="25"/>
      <c r="FV289" s="25"/>
      <c r="FW289" s="25"/>
      <c r="FX289" s="25"/>
      <c r="FY289" s="25"/>
      <c r="FZ289" s="25"/>
      <c r="GA289" s="25"/>
      <c r="GB289" s="25"/>
      <c r="GC289" s="25"/>
      <c r="GD289" s="25"/>
      <c r="GE289" s="25"/>
      <c r="GF289" s="25"/>
      <c r="GG289" s="25"/>
      <c r="GH289" s="25"/>
      <c r="GI289" s="25"/>
      <c r="GJ289" s="25"/>
      <c r="GK289" s="25"/>
      <c r="GL289" s="25"/>
      <c r="GM289" s="25"/>
      <c r="GN289" s="25"/>
      <c r="GO289" s="25"/>
      <c r="GP289" s="25"/>
      <c r="GQ289" s="25"/>
      <c r="GR289" s="25"/>
      <c r="GS289" s="25"/>
      <c r="GT289" s="25"/>
      <c r="GU289" s="25"/>
      <c r="GV289" s="25"/>
      <c r="GW289" s="25"/>
      <c r="GX289" s="25"/>
      <c r="GY289" s="25"/>
      <c r="GZ289" s="25"/>
    </row>
    <row r="290" spans="1:208">
      <c r="A290" s="1" t="s">
        <v>296</v>
      </c>
      <c r="B290" s="2">
        <v>43356</v>
      </c>
      <c r="C290" s="1">
        <v>7604487</v>
      </c>
      <c r="D290" s="1" t="s">
        <v>18</v>
      </c>
      <c r="E290" s="1" t="s">
        <v>516</v>
      </c>
      <c r="F290" s="1" t="s">
        <v>113</v>
      </c>
      <c r="G290" s="1" t="s">
        <v>24</v>
      </c>
      <c r="H290" s="1">
        <v>4501574943</v>
      </c>
      <c r="I290" s="1" t="s">
        <v>24</v>
      </c>
      <c r="J290" s="1" t="s">
        <v>518</v>
      </c>
      <c r="K290" s="1">
        <v>2</v>
      </c>
      <c r="L290" s="1" t="s">
        <v>26</v>
      </c>
      <c r="N290" s="3">
        <f t="shared" si="7"/>
        <v>0</v>
      </c>
      <c r="S290" s="3">
        <f>Tabla1[[#This Row],[COSTO TOTAL]]</f>
        <v>0</v>
      </c>
      <c r="V290" s="3"/>
      <c r="W290" s="1"/>
      <c r="X290" s="1"/>
      <c r="Y290" s="1"/>
      <c r="Z290" s="3"/>
      <c r="AA290" s="1"/>
      <c r="AB290" s="1"/>
      <c r="AC290" s="1"/>
      <c r="AD290" s="1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/>
      <c r="BV290" s="25"/>
      <c r="BW290" s="25"/>
      <c r="BX290" s="25"/>
      <c r="BY290" s="25"/>
      <c r="BZ290" s="25"/>
      <c r="CA290" s="25"/>
      <c r="CB290" s="25"/>
      <c r="CC290" s="25"/>
      <c r="CD290" s="25"/>
      <c r="CE290" s="25"/>
      <c r="CF290" s="25"/>
      <c r="CG290" s="25"/>
      <c r="CH290" s="25"/>
      <c r="CI290" s="25"/>
      <c r="CJ290" s="25"/>
      <c r="CK290" s="25"/>
      <c r="CL290" s="25"/>
      <c r="CM290" s="25"/>
      <c r="CN290" s="25"/>
      <c r="CO290" s="25"/>
      <c r="CP290" s="25"/>
      <c r="CQ290" s="25"/>
      <c r="CR290" s="25"/>
      <c r="CS290" s="25"/>
      <c r="CT290" s="25"/>
      <c r="CU290" s="25"/>
      <c r="CV290" s="25"/>
      <c r="CW290" s="25"/>
      <c r="CX290" s="25"/>
      <c r="CY290" s="25"/>
      <c r="CZ290" s="25"/>
      <c r="DA290" s="25"/>
      <c r="DB290" s="25"/>
      <c r="DC290" s="25"/>
      <c r="DD290" s="25"/>
      <c r="DE290" s="25"/>
      <c r="DF290" s="25"/>
      <c r="DG290" s="25"/>
      <c r="DH290" s="25"/>
      <c r="DI290" s="25"/>
      <c r="DJ290" s="25"/>
      <c r="DK290" s="25"/>
      <c r="DL290" s="25"/>
      <c r="DM290" s="25"/>
      <c r="DN290" s="25"/>
      <c r="DO290" s="25"/>
      <c r="DP290" s="25"/>
      <c r="DQ290" s="25"/>
      <c r="DR290" s="25"/>
      <c r="DS290" s="25"/>
      <c r="DT290" s="25"/>
      <c r="DU290" s="25"/>
      <c r="DV290" s="25"/>
      <c r="DW290" s="25"/>
      <c r="DX290" s="25"/>
      <c r="DY290" s="25"/>
      <c r="DZ290" s="25"/>
      <c r="EA290" s="25"/>
      <c r="EB290" s="25"/>
      <c r="EC290" s="25"/>
      <c r="ED290" s="25"/>
      <c r="EE290" s="25"/>
      <c r="EF290" s="25"/>
      <c r="EG290" s="25"/>
      <c r="EH290" s="25"/>
      <c r="EI290" s="25"/>
      <c r="EJ290" s="25"/>
      <c r="EK290" s="25"/>
      <c r="EL290" s="25"/>
      <c r="EM290" s="25"/>
      <c r="EN290" s="25"/>
      <c r="EO290" s="25"/>
      <c r="EP290" s="25"/>
      <c r="EQ290" s="25"/>
      <c r="ER290" s="25"/>
      <c r="ES290" s="25"/>
      <c r="ET290" s="25"/>
      <c r="EU290" s="25"/>
      <c r="EV290" s="25"/>
      <c r="EW290" s="25"/>
      <c r="EX290" s="25"/>
      <c r="EY290" s="25"/>
      <c r="EZ290" s="25"/>
      <c r="FA290" s="25"/>
      <c r="FB290" s="25"/>
      <c r="FC290" s="25"/>
      <c r="FD290" s="25"/>
      <c r="FE290" s="25"/>
      <c r="FF290" s="25"/>
      <c r="FG290" s="25"/>
      <c r="FH290" s="25"/>
      <c r="FI290" s="25"/>
      <c r="FJ290" s="25"/>
      <c r="FK290" s="25"/>
      <c r="FL290" s="25"/>
      <c r="FM290" s="25"/>
      <c r="FN290" s="25"/>
      <c r="FO290" s="25"/>
      <c r="FP290" s="25"/>
      <c r="FQ290" s="25"/>
      <c r="FR290" s="25"/>
      <c r="FS290" s="25"/>
      <c r="FT290" s="25"/>
      <c r="FU290" s="25"/>
      <c r="FV290" s="25"/>
      <c r="FW290" s="25"/>
      <c r="FX290" s="25"/>
      <c r="FY290" s="25"/>
      <c r="FZ290" s="25"/>
      <c r="GA290" s="25"/>
      <c r="GB290" s="25"/>
      <c r="GC290" s="25"/>
      <c r="GD290" s="25"/>
      <c r="GE290" s="25"/>
      <c r="GF290" s="25"/>
      <c r="GG290" s="25"/>
      <c r="GH290" s="25"/>
      <c r="GI290" s="25"/>
      <c r="GJ290" s="25"/>
      <c r="GK290" s="25"/>
      <c r="GL290" s="25"/>
      <c r="GM290" s="25"/>
      <c r="GN290" s="25"/>
      <c r="GO290" s="25"/>
      <c r="GP290" s="25"/>
      <c r="GQ290" s="25"/>
      <c r="GR290" s="25"/>
      <c r="GS290" s="25"/>
      <c r="GT290" s="25"/>
      <c r="GU290" s="25"/>
      <c r="GV290" s="25"/>
      <c r="GW290" s="25"/>
      <c r="GX290" s="25"/>
      <c r="GY290" s="25"/>
      <c r="GZ290" s="25"/>
    </row>
    <row r="291" spans="1:208">
      <c r="A291" s="1" t="s">
        <v>296</v>
      </c>
      <c r="B291" s="2">
        <v>43356</v>
      </c>
      <c r="C291" s="1">
        <v>7604487</v>
      </c>
      <c r="D291" s="1" t="s">
        <v>18</v>
      </c>
      <c r="E291" s="1" t="s">
        <v>516</v>
      </c>
      <c r="F291" s="1" t="s">
        <v>113</v>
      </c>
      <c r="G291" s="1" t="s">
        <v>24</v>
      </c>
      <c r="H291" s="1">
        <v>4501574943</v>
      </c>
      <c r="I291" s="1" t="s">
        <v>24</v>
      </c>
      <c r="J291" s="1" t="s">
        <v>519</v>
      </c>
      <c r="K291" s="1">
        <v>2</v>
      </c>
      <c r="L291" s="1" t="s">
        <v>26</v>
      </c>
      <c r="N291" s="3">
        <f t="shared" si="7"/>
        <v>0</v>
      </c>
      <c r="S291" s="3">
        <f>Tabla1[[#This Row],[COSTO TOTAL]]</f>
        <v>0</v>
      </c>
      <c r="V291" s="3"/>
      <c r="W291" s="1"/>
      <c r="X291" s="1"/>
      <c r="Y291" s="1"/>
      <c r="Z291" s="3"/>
      <c r="AA291" s="1"/>
      <c r="AB291" s="1"/>
      <c r="AC291" s="1"/>
      <c r="AD291" s="1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  <c r="CR291" s="25"/>
      <c r="CS291" s="25"/>
      <c r="CT291" s="25"/>
      <c r="CU291" s="25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5"/>
      <c r="DV291" s="25"/>
      <c r="DW291" s="25"/>
      <c r="DX291" s="25"/>
      <c r="DY291" s="25"/>
      <c r="DZ291" s="25"/>
      <c r="EA291" s="25"/>
      <c r="EB291" s="25"/>
      <c r="EC291" s="25"/>
      <c r="ED291" s="25"/>
      <c r="EE291" s="25"/>
      <c r="EF291" s="25"/>
      <c r="EG291" s="25"/>
      <c r="EH291" s="25"/>
      <c r="EI291" s="25"/>
      <c r="EJ291" s="25"/>
      <c r="EK291" s="25"/>
      <c r="EL291" s="25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  <c r="FE291" s="25"/>
      <c r="FF291" s="25"/>
      <c r="FG291" s="25"/>
      <c r="FH291" s="25"/>
      <c r="FI291" s="25"/>
      <c r="FJ291" s="25"/>
      <c r="FK291" s="25"/>
      <c r="FL291" s="25"/>
      <c r="FM291" s="25"/>
      <c r="FN291" s="25"/>
      <c r="FO291" s="25"/>
      <c r="FP291" s="25"/>
      <c r="FQ291" s="25"/>
      <c r="FR291" s="25"/>
      <c r="FS291" s="25"/>
      <c r="FT291" s="25"/>
      <c r="FU291" s="25"/>
      <c r="FV291" s="25"/>
      <c r="FW291" s="25"/>
      <c r="FX291" s="25"/>
      <c r="FY291" s="25"/>
      <c r="FZ291" s="25"/>
      <c r="GA291" s="25"/>
      <c r="GB291" s="25"/>
      <c r="GC291" s="25"/>
      <c r="GD291" s="25"/>
      <c r="GE291" s="25"/>
      <c r="GF291" s="25"/>
      <c r="GG291" s="25"/>
      <c r="GH291" s="25"/>
      <c r="GI291" s="25"/>
      <c r="GJ291" s="25"/>
      <c r="GK291" s="25"/>
      <c r="GL291" s="25"/>
      <c r="GM291" s="25"/>
      <c r="GN291" s="25"/>
      <c r="GO291" s="25"/>
      <c r="GP291" s="25"/>
      <c r="GQ291" s="25"/>
      <c r="GR291" s="25"/>
      <c r="GS291" s="25"/>
      <c r="GT291" s="25"/>
      <c r="GU291" s="25"/>
      <c r="GV291" s="25"/>
      <c r="GW291" s="25"/>
      <c r="GX291" s="25"/>
      <c r="GY291" s="25"/>
      <c r="GZ291" s="25"/>
    </row>
    <row r="292" spans="1:208">
      <c r="A292" s="1" t="s">
        <v>296</v>
      </c>
      <c r="B292" s="2">
        <v>43356</v>
      </c>
      <c r="C292" s="1">
        <v>7604487</v>
      </c>
      <c r="D292" s="1" t="s">
        <v>18</v>
      </c>
      <c r="E292" s="1" t="s">
        <v>516</v>
      </c>
      <c r="F292" s="1" t="s">
        <v>113</v>
      </c>
      <c r="G292" s="1" t="s">
        <v>24</v>
      </c>
      <c r="H292" s="1">
        <v>4501574943</v>
      </c>
      <c r="I292" s="1" t="s">
        <v>24</v>
      </c>
      <c r="J292" s="1" t="s">
        <v>520</v>
      </c>
      <c r="K292" s="1">
        <v>2</v>
      </c>
      <c r="L292" s="1" t="s">
        <v>26</v>
      </c>
      <c r="N292" s="3">
        <f t="shared" si="7"/>
        <v>0</v>
      </c>
      <c r="S292" s="3">
        <f>Tabla1[[#This Row],[COSTO TOTAL]]</f>
        <v>0</v>
      </c>
      <c r="V292" s="3"/>
      <c r="W292" s="1"/>
      <c r="X292" s="1"/>
      <c r="Y292" s="1"/>
      <c r="Z292" s="3"/>
      <c r="AA292" s="1"/>
      <c r="AB292" s="1"/>
      <c r="AC292" s="1"/>
      <c r="AD292" s="1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  <c r="CR292" s="25"/>
      <c r="CS292" s="25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/>
      <c r="EG292" s="25"/>
      <c r="EH292" s="25"/>
      <c r="EI292" s="25"/>
      <c r="EJ292" s="25"/>
      <c r="EK292" s="25"/>
      <c r="EL292" s="25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  <c r="FL292" s="25"/>
      <c r="FM292" s="25"/>
      <c r="FN292" s="25"/>
      <c r="FO292" s="25"/>
      <c r="FP292" s="25"/>
      <c r="FQ292" s="25"/>
      <c r="FR292" s="25"/>
      <c r="FS292" s="25"/>
      <c r="FT292" s="25"/>
      <c r="FU292" s="25"/>
      <c r="FV292" s="25"/>
      <c r="FW292" s="25"/>
      <c r="FX292" s="25"/>
      <c r="FY292" s="25"/>
      <c r="FZ292" s="25"/>
      <c r="GA292" s="25"/>
      <c r="GB292" s="25"/>
      <c r="GC292" s="25"/>
      <c r="GD292" s="25"/>
      <c r="GE292" s="25"/>
      <c r="GF292" s="25"/>
      <c r="GG292" s="25"/>
      <c r="GH292" s="25"/>
      <c r="GI292" s="25"/>
      <c r="GJ292" s="25"/>
      <c r="GK292" s="25"/>
      <c r="GL292" s="25"/>
      <c r="GM292" s="25"/>
      <c r="GN292" s="25"/>
      <c r="GO292" s="25"/>
      <c r="GP292" s="25"/>
      <c r="GQ292" s="25"/>
      <c r="GR292" s="25"/>
      <c r="GS292" s="25"/>
      <c r="GT292" s="25"/>
      <c r="GU292" s="25"/>
      <c r="GV292" s="25"/>
      <c r="GW292" s="25"/>
      <c r="GX292" s="25"/>
      <c r="GY292" s="25"/>
      <c r="GZ292" s="25"/>
    </row>
    <row r="293" spans="1:208">
      <c r="A293" s="1" t="s">
        <v>296</v>
      </c>
      <c r="B293" s="2">
        <v>43356</v>
      </c>
      <c r="C293" s="1">
        <v>7604487</v>
      </c>
      <c r="D293" s="1" t="s">
        <v>18</v>
      </c>
      <c r="E293" s="1" t="s">
        <v>516</v>
      </c>
      <c r="F293" s="1" t="s">
        <v>113</v>
      </c>
      <c r="G293" s="1" t="s">
        <v>24</v>
      </c>
      <c r="H293" s="1">
        <v>4501574943</v>
      </c>
      <c r="I293" s="1" t="s">
        <v>24</v>
      </c>
      <c r="J293" s="1" t="s">
        <v>520</v>
      </c>
      <c r="K293" s="1">
        <v>2</v>
      </c>
      <c r="L293" s="1" t="s">
        <v>26</v>
      </c>
      <c r="N293" s="3">
        <f t="shared" si="7"/>
        <v>0</v>
      </c>
      <c r="S293" s="3">
        <f>Tabla1[[#This Row],[COSTO TOTAL]]</f>
        <v>0</v>
      </c>
      <c r="V293" s="3"/>
      <c r="W293" s="1"/>
      <c r="X293" s="1"/>
      <c r="Y293" s="1"/>
      <c r="Z293" s="3"/>
      <c r="AA293" s="1"/>
      <c r="AB293" s="1"/>
      <c r="AC293" s="1"/>
      <c r="AD293" s="1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25"/>
      <c r="CH293" s="25"/>
      <c r="CI293" s="25"/>
      <c r="CJ293" s="25"/>
      <c r="CK293" s="25"/>
      <c r="CL293" s="25"/>
      <c r="CM293" s="25"/>
      <c r="CN293" s="25"/>
      <c r="CO293" s="25"/>
      <c r="CP293" s="25"/>
      <c r="CQ293" s="25"/>
      <c r="CR293" s="25"/>
      <c r="CS293" s="25"/>
      <c r="CT293" s="25"/>
      <c r="CU293" s="25"/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  <c r="DG293" s="25"/>
      <c r="DH293" s="25"/>
      <c r="DI293" s="25"/>
      <c r="DJ293" s="25"/>
      <c r="DK293" s="25"/>
      <c r="DL293" s="25"/>
      <c r="DM293" s="25"/>
      <c r="DN293" s="25"/>
      <c r="DO293" s="25"/>
      <c r="DP293" s="25"/>
      <c r="DQ293" s="25"/>
      <c r="DR293" s="25"/>
      <c r="DS293" s="25"/>
      <c r="DT293" s="25"/>
      <c r="DU293" s="25"/>
      <c r="DV293" s="25"/>
      <c r="DW293" s="25"/>
      <c r="DX293" s="25"/>
      <c r="DY293" s="25"/>
      <c r="DZ293" s="25"/>
      <c r="EA293" s="25"/>
      <c r="EB293" s="25"/>
      <c r="EC293" s="25"/>
      <c r="ED293" s="25"/>
      <c r="EE293" s="25"/>
      <c r="EF293" s="25"/>
      <c r="EG293" s="25"/>
      <c r="EH293" s="25"/>
      <c r="EI293" s="25"/>
      <c r="EJ293" s="25"/>
      <c r="EK293" s="25"/>
      <c r="EL293" s="25"/>
      <c r="EM293" s="25"/>
      <c r="EN293" s="25"/>
      <c r="EO293" s="25"/>
      <c r="EP293" s="25"/>
      <c r="EQ293" s="25"/>
      <c r="ER293" s="25"/>
      <c r="ES293" s="25"/>
      <c r="ET293" s="25"/>
      <c r="EU293" s="25"/>
      <c r="EV293" s="25"/>
      <c r="EW293" s="25"/>
      <c r="EX293" s="25"/>
      <c r="EY293" s="25"/>
      <c r="EZ293" s="25"/>
      <c r="FA293" s="25"/>
      <c r="FB293" s="25"/>
      <c r="FC293" s="25"/>
      <c r="FD293" s="25"/>
      <c r="FE293" s="25"/>
      <c r="FF293" s="25"/>
      <c r="FG293" s="25"/>
      <c r="FH293" s="25"/>
      <c r="FI293" s="25"/>
      <c r="FJ293" s="25"/>
      <c r="FK293" s="25"/>
      <c r="FL293" s="25"/>
      <c r="FM293" s="25"/>
      <c r="FN293" s="25"/>
      <c r="FO293" s="25"/>
      <c r="FP293" s="25"/>
      <c r="FQ293" s="25"/>
      <c r="FR293" s="25"/>
      <c r="FS293" s="25"/>
      <c r="FT293" s="25"/>
      <c r="FU293" s="25"/>
      <c r="FV293" s="25"/>
      <c r="FW293" s="25"/>
      <c r="FX293" s="25"/>
      <c r="FY293" s="25"/>
      <c r="FZ293" s="25"/>
      <c r="GA293" s="25"/>
      <c r="GB293" s="25"/>
      <c r="GC293" s="25"/>
      <c r="GD293" s="25"/>
      <c r="GE293" s="25"/>
      <c r="GF293" s="25"/>
      <c r="GG293" s="25"/>
      <c r="GH293" s="25"/>
      <c r="GI293" s="25"/>
      <c r="GJ293" s="25"/>
      <c r="GK293" s="25"/>
      <c r="GL293" s="25"/>
      <c r="GM293" s="25"/>
      <c r="GN293" s="25"/>
      <c r="GO293" s="25"/>
      <c r="GP293" s="25"/>
      <c r="GQ293" s="25"/>
      <c r="GR293" s="25"/>
      <c r="GS293" s="25"/>
      <c r="GT293" s="25"/>
      <c r="GU293" s="25"/>
      <c r="GV293" s="25"/>
      <c r="GW293" s="25"/>
      <c r="GX293" s="25"/>
      <c r="GY293" s="25"/>
      <c r="GZ293" s="25"/>
    </row>
    <row r="294" spans="1:208">
      <c r="A294" s="1" t="s">
        <v>296</v>
      </c>
      <c r="B294" s="2">
        <v>43356</v>
      </c>
      <c r="C294" s="1">
        <v>7604487</v>
      </c>
      <c r="D294" s="1" t="s">
        <v>18</v>
      </c>
      <c r="E294" s="1" t="s">
        <v>516</v>
      </c>
      <c r="F294" s="1" t="s">
        <v>113</v>
      </c>
      <c r="G294" s="1" t="s">
        <v>24</v>
      </c>
      <c r="H294" s="1">
        <v>4501574943</v>
      </c>
      <c r="I294" s="1" t="s">
        <v>24</v>
      </c>
      <c r="J294" s="1" t="s">
        <v>520</v>
      </c>
      <c r="K294" s="1">
        <v>1</v>
      </c>
      <c r="L294" s="1" t="s">
        <v>26</v>
      </c>
      <c r="N294" s="3">
        <f t="shared" si="7"/>
        <v>0</v>
      </c>
      <c r="S294" s="3">
        <f>Tabla1[[#This Row],[COSTO TOTAL]]</f>
        <v>0</v>
      </c>
      <c r="V294" s="3"/>
      <c r="W294" s="1"/>
      <c r="X294" s="1"/>
      <c r="Y294" s="1"/>
      <c r="Z294" s="3"/>
      <c r="AA294" s="1"/>
      <c r="AB294" s="1"/>
      <c r="AC294" s="1"/>
      <c r="AD294" s="1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  <c r="CR294" s="25"/>
      <c r="CS294" s="25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5"/>
      <c r="DV294" s="25"/>
      <c r="DW294" s="25"/>
      <c r="DX294" s="25"/>
      <c r="DY294" s="25"/>
      <c r="DZ294" s="25"/>
      <c r="EA294" s="25"/>
      <c r="EB294" s="25"/>
      <c r="EC294" s="25"/>
      <c r="ED294" s="25"/>
      <c r="EE294" s="25"/>
      <c r="EF294" s="25"/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 s="25"/>
      <c r="FF294" s="25"/>
      <c r="FG294" s="25"/>
      <c r="FH294" s="25"/>
      <c r="FI294" s="25"/>
      <c r="FJ294" s="25"/>
      <c r="FK294" s="25"/>
      <c r="FL294" s="25"/>
      <c r="FM294" s="25"/>
      <c r="FN294" s="25"/>
      <c r="FO294" s="25"/>
      <c r="FP294" s="25"/>
      <c r="FQ294" s="25"/>
      <c r="FR294" s="25"/>
      <c r="FS294" s="25"/>
      <c r="FT294" s="25"/>
      <c r="FU294" s="25"/>
      <c r="FV294" s="25"/>
      <c r="FW294" s="25"/>
      <c r="FX294" s="25"/>
      <c r="FY294" s="25"/>
      <c r="FZ294" s="25"/>
      <c r="GA294" s="25"/>
      <c r="GB294" s="25"/>
      <c r="GC294" s="25"/>
      <c r="GD294" s="25"/>
      <c r="GE294" s="25"/>
      <c r="GF294" s="25"/>
      <c r="GG294" s="25"/>
      <c r="GH294" s="25"/>
      <c r="GI294" s="25"/>
      <c r="GJ294" s="25"/>
      <c r="GK294" s="25"/>
      <c r="GL294" s="25"/>
      <c r="GM294" s="25"/>
      <c r="GN294" s="25"/>
      <c r="GO294" s="25"/>
      <c r="GP294" s="25"/>
      <c r="GQ294" s="25"/>
      <c r="GR294" s="25"/>
      <c r="GS294" s="25"/>
      <c r="GT294" s="25"/>
      <c r="GU294" s="25"/>
      <c r="GV294" s="25"/>
      <c r="GW294" s="25"/>
      <c r="GX294" s="25"/>
      <c r="GY294" s="25"/>
      <c r="GZ294" s="25"/>
    </row>
    <row r="295" spans="1:208">
      <c r="A295" s="1" t="s">
        <v>296</v>
      </c>
      <c r="B295" s="2">
        <v>43356</v>
      </c>
      <c r="C295" s="1">
        <v>7604487</v>
      </c>
      <c r="D295" s="1" t="s">
        <v>18</v>
      </c>
      <c r="E295" s="1" t="s">
        <v>516</v>
      </c>
      <c r="F295" s="1" t="s">
        <v>113</v>
      </c>
      <c r="G295" s="1" t="s">
        <v>24</v>
      </c>
      <c r="H295" s="1">
        <v>4501574943</v>
      </c>
      <c r="I295" s="1" t="s">
        <v>24</v>
      </c>
      <c r="J295" s="1" t="s">
        <v>520</v>
      </c>
      <c r="K295" s="1">
        <v>1</v>
      </c>
      <c r="L295" s="1" t="s">
        <v>26</v>
      </c>
      <c r="N295" s="3">
        <f t="shared" si="7"/>
        <v>0</v>
      </c>
      <c r="S295" s="3">
        <f>Tabla1[[#This Row],[COSTO TOTAL]]</f>
        <v>0</v>
      </c>
      <c r="V295" s="3"/>
      <c r="W295" s="1"/>
      <c r="X295" s="1"/>
      <c r="Y295" s="1"/>
      <c r="Z295" s="3"/>
      <c r="AA295" s="1"/>
      <c r="AB295" s="1"/>
      <c r="AC295" s="1"/>
      <c r="AD295" s="1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/>
      <c r="CB295" s="25"/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  <c r="CR295" s="25"/>
      <c r="CS295" s="25"/>
      <c r="CT295" s="25"/>
      <c r="CU295" s="25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5"/>
      <c r="DI295" s="25"/>
      <c r="DJ295" s="25"/>
      <c r="DK295" s="25"/>
      <c r="DL295" s="25"/>
      <c r="DM295" s="25"/>
      <c r="DN295" s="25"/>
      <c r="DO295" s="25"/>
      <c r="DP295" s="25"/>
      <c r="DQ295" s="25"/>
      <c r="DR295" s="25"/>
      <c r="DS295" s="25"/>
      <c r="DT295" s="25"/>
      <c r="DU295" s="25"/>
      <c r="DV295" s="25"/>
      <c r="DW295" s="25"/>
      <c r="DX295" s="25"/>
      <c r="DY295" s="25"/>
      <c r="DZ295" s="25"/>
      <c r="EA295" s="25"/>
      <c r="EB295" s="25"/>
      <c r="EC295" s="25"/>
      <c r="ED295" s="25"/>
      <c r="EE295" s="25"/>
      <c r="EF295" s="25"/>
      <c r="EG295" s="25"/>
      <c r="EH295" s="25"/>
      <c r="EI295" s="25"/>
      <c r="EJ295" s="25"/>
      <c r="EK295" s="25"/>
      <c r="EL295" s="25"/>
      <c r="EM295" s="25"/>
      <c r="EN295" s="25"/>
      <c r="EO295" s="25"/>
      <c r="EP295" s="25"/>
      <c r="EQ295" s="25"/>
      <c r="ER295" s="25"/>
      <c r="ES295" s="25"/>
      <c r="ET295" s="25"/>
      <c r="EU295" s="25"/>
      <c r="EV295" s="25"/>
      <c r="EW295" s="25"/>
      <c r="EX295" s="25"/>
      <c r="EY295" s="25"/>
      <c r="EZ295" s="25"/>
      <c r="FA295" s="25"/>
      <c r="FB295" s="25"/>
      <c r="FC295" s="25"/>
      <c r="FD295" s="25"/>
      <c r="FE295" s="25"/>
      <c r="FF295" s="25"/>
      <c r="FG295" s="25"/>
      <c r="FH295" s="25"/>
      <c r="FI295" s="25"/>
      <c r="FJ295" s="25"/>
      <c r="FK295" s="25"/>
      <c r="FL295" s="25"/>
      <c r="FM295" s="25"/>
      <c r="FN295" s="25"/>
      <c r="FO295" s="25"/>
      <c r="FP295" s="25"/>
      <c r="FQ295" s="25"/>
      <c r="FR295" s="25"/>
      <c r="FS295" s="25"/>
      <c r="FT295" s="25"/>
      <c r="FU295" s="25"/>
      <c r="FV295" s="25"/>
      <c r="FW295" s="25"/>
      <c r="FX295" s="25"/>
      <c r="FY295" s="25"/>
      <c r="FZ295" s="25"/>
      <c r="GA295" s="25"/>
      <c r="GB295" s="25"/>
      <c r="GC295" s="25"/>
      <c r="GD295" s="25"/>
      <c r="GE295" s="25"/>
      <c r="GF295" s="25"/>
      <c r="GG295" s="25"/>
      <c r="GH295" s="25"/>
      <c r="GI295" s="25"/>
      <c r="GJ295" s="25"/>
      <c r="GK295" s="25"/>
      <c r="GL295" s="25"/>
      <c r="GM295" s="25"/>
      <c r="GN295" s="25"/>
      <c r="GO295" s="25"/>
      <c r="GP295" s="25"/>
      <c r="GQ295" s="25"/>
      <c r="GR295" s="25"/>
      <c r="GS295" s="25"/>
      <c r="GT295" s="25"/>
      <c r="GU295" s="25"/>
      <c r="GV295" s="25"/>
      <c r="GW295" s="25"/>
      <c r="GX295" s="25"/>
      <c r="GY295" s="25"/>
      <c r="GZ295" s="25"/>
    </row>
    <row r="296" spans="1:208">
      <c r="A296" s="1" t="s">
        <v>296</v>
      </c>
      <c r="B296" s="2">
        <v>43356</v>
      </c>
      <c r="C296" s="1">
        <v>7604487</v>
      </c>
      <c r="D296" s="1" t="s">
        <v>18</v>
      </c>
      <c r="E296" s="1" t="s">
        <v>516</v>
      </c>
      <c r="F296" s="1" t="s">
        <v>113</v>
      </c>
      <c r="G296" s="1" t="s">
        <v>24</v>
      </c>
      <c r="H296" s="1">
        <v>4501574943</v>
      </c>
      <c r="I296" s="1" t="s">
        <v>24</v>
      </c>
      <c r="J296" s="1" t="s">
        <v>520</v>
      </c>
      <c r="K296" s="1">
        <v>1</v>
      </c>
      <c r="L296" s="1" t="s">
        <v>26</v>
      </c>
      <c r="N296" s="3">
        <f t="shared" si="7"/>
        <v>0</v>
      </c>
      <c r="S296" s="3">
        <f>Tabla1[[#This Row],[COSTO TOTAL]]</f>
        <v>0</v>
      </c>
      <c r="V296" s="3"/>
      <c r="W296" s="1"/>
      <c r="X296" s="1"/>
      <c r="Y296" s="1"/>
      <c r="Z296" s="3"/>
      <c r="AA296" s="1"/>
      <c r="AB296" s="1"/>
      <c r="AC296" s="1"/>
      <c r="AD296" s="1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/>
      <c r="BV296" s="25"/>
      <c r="BW296" s="25"/>
      <c r="BX296" s="25"/>
      <c r="BY296" s="25"/>
      <c r="BZ296" s="25"/>
      <c r="CA296" s="25"/>
      <c r="CB296" s="25"/>
      <c r="CC296" s="25"/>
      <c r="CD296" s="25"/>
      <c r="CE296" s="25"/>
      <c r="CF296" s="25"/>
      <c r="CG296" s="25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  <c r="CR296" s="25"/>
      <c r="CS296" s="25"/>
      <c r="CT296" s="25"/>
      <c r="CU296" s="25"/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5"/>
      <c r="DI296" s="25"/>
      <c r="DJ296" s="25"/>
      <c r="DK296" s="25"/>
      <c r="DL296" s="25"/>
      <c r="DM296" s="25"/>
      <c r="DN296" s="25"/>
      <c r="DO296" s="25"/>
      <c r="DP296" s="25"/>
      <c r="DQ296" s="25"/>
      <c r="DR296" s="25"/>
      <c r="DS296" s="25"/>
      <c r="DT296" s="25"/>
      <c r="DU296" s="25"/>
      <c r="DV296" s="25"/>
      <c r="DW296" s="25"/>
      <c r="DX296" s="25"/>
      <c r="DY296" s="25"/>
      <c r="DZ296" s="25"/>
      <c r="EA296" s="25"/>
      <c r="EB296" s="25"/>
      <c r="EC296" s="25"/>
      <c r="ED296" s="25"/>
      <c r="EE296" s="25"/>
      <c r="EF296" s="25"/>
      <c r="EG296" s="25"/>
      <c r="EH296" s="25"/>
      <c r="EI296" s="25"/>
      <c r="EJ296" s="25"/>
      <c r="EK296" s="25"/>
      <c r="EL296" s="25"/>
      <c r="EM296" s="25"/>
      <c r="EN296" s="25"/>
      <c r="EO296" s="25"/>
      <c r="EP296" s="25"/>
      <c r="EQ296" s="25"/>
      <c r="ER296" s="25"/>
      <c r="ES296" s="25"/>
      <c r="ET296" s="25"/>
      <c r="EU296" s="25"/>
      <c r="EV296" s="25"/>
      <c r="EW296" s="25"/>
      <c r="EX296" s="25"/>
      <c r="EY296" s="25"/>
      <c r="EZ296" s="25"/>
      <c r="FA296" s="25"/>
      <c r="FB296" s="25"/>
      <c r="FC296" s="25"/>
      <c r="FD296" s="25"/>
      <c r="FE296" s="25"/>
      <c r="FF296" s="25"/>
      <c r="FG296" s="25"/>
      <c r="FH296" s="25"/>
      <c r="FI296" s="25"/>
      <c r="FJ296" s="25"/>
      <c r="FK296" s="25"/>
      <c r="FL296" s="25"/>
      <c r="FM296" s="25"/>
      <c r="FN296" s="25"/>
      <c r="FO296" s="25"/>
      <c r="FP296" s="25"/>
      <c r="FQ296" s="25"/>
      <c r="FR296" s="25"/>
      <c r="FS296" s="25"/>
      <c r="FT296" s="25"/>
      <c r="FU296" s="25"/>
      <c r="FV296" s="25"/>
      <c r="FW296" s="25"/>
      <c r="FX296" s="25"/>
      <c r="FY296" s="25"/>
      <c r="FZ296" s="25"/>
      <c r="GA296" s="25"/>
      <c r="GB296" s="25"/>
      <c r="GC296" s="25"/>
      <c r="GD296" s="25"/>
      <c r="GE296" s="25"/>
      <c r="GF296" s="25"/>
      <c r="GG296" s="25"/>
      <c r="GH296" s="25"/>
      <c r="GI296" s="25"/>
      <c r="GJ296" s="25"/>
      <c r="GK296" s="25"/>
      <c r="GL296" s="25"/>
      <c r="GM296" s="25"/>
      <c r="GN296" s="25"/>
      <c r="GO296" s="25"/>
      <c r="GP296" s="25"/>
      <c r="GQ296" s="25"/>
      <c r="GR296" s="25"/>
      <c r="GS296" s="25"/>
      <c r="GT296" s="25"/>
      <c r="GU296" s="25"/>
      <c r="GV296" s="25"/>
      <c r="GW296" s="25"/>
      <c r="GX296" s="25"/>
      <c r="GY296" s="25"/>
      <c r="GZ296" s="25"/>
    </row>
    <row r="297" spans="1:208">
      <c r="A297" s="1" t="s">
        <v>296</v>
      </c>
      <c r="B297" s="2">
        <v>43356</v>
      </c>
      <c r="C297" s="1">
        <v>7604487</v>
      </c>
      <c r="D297" s="1" t="s">
        <v>18</v>
      </c>
      <c r="E297" s="1" t="s">
        <v>516</v>
      </c>
      <c r="F297" s="1" t="s">
        <v>113</v>
      </c>
      <c r="G297" s="1" t="s">
        <v>24</v>
      </c>
      <c r="H297" s="1">
        <v>4501574943</v>
      </c>
      <c r="I297" s="1" t="s">
        <v>24</v>
      </c>
      <c r="J297" s="1" t="s">
        <v>520</v>
      </c>
      <c r="K297" s="1">
        <v>1</v>
      </c>
      <c r="L297" s="1" t="s">
        <v>26</v>
      </c>
      <c r="N297" s="3">
        <f t="shared" si="7"/>
        <v>0</v>
      </c>
      <c r="S297" s="3">
        <f>Tabla1[[#This Row],[COSTO TOTAL]]</f>
        <v>0</v>
      </c>
      <c r="V297" s="3"/>
      <c r="W297" s="1"/>
      <c r="X297" s="1"/>
      <c r="Y297" s="1"/>
      <c r="Z297" s="3"/>
      <c r="AA297" s="1"/>
      <c r="AB297" s="1"/>
      <c r="AC297" s="1"/>
      <c r="AD297" s="1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  <c r="BT297" s="25"/>
      <c r="BU297" s="25"/>
      <c r="BV297" s="25"/>
      <c r="BW297" s="25"/>
      <c r="BX297" s="25"/>
      <c r="BY297" s="25"/>
      <c r="BZ297" s="25"/>
      <c r="CA297" s="25"/>
      <c r="CB297" s="25"/>
      <c r="CC297" s="25"/>
      <c r="CD297" s="25"/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  <c r="CR297" s="25"/>
      <c r="CS297" s="25"/>
      <c r="CT297" s="25"/>
      <c r="CU297" s="25"/>
      <c r="CV297" s="25"/>
      <c r="CW297" s="25"/>
      <c r="CX297" s="25"/>
      <c r="CY297" s="25"/>
      <c r="CZ297" s="25"/>
      <c r="DA297" s="25"/>
      <c r="DB297" s="25"/>
      <c r="DC297" s="25"/>
      <c r="DD297" s="25"/>
      <c r="DE297" s="25"/>
      <c r="DF297" s="25"/>
      <c r="DG297" s="25"/>
      <c r="DH297" s="25"/>
      <c r="DI297" s="25"/>
      <c r="DJ297" s="25"/>
      <c r="DK297" s="25"/>
      <c r="DL297" s="25"/>
      <c r="DM297" s="25"/>
      <c r="DN297" s="25"/>
      <c r="DO297" s="25"/>
      <c r="DP297" s="25"/>
      <c r="DQ297" s="25"/>
      <c r="DR297" s="25"/>
      <c r="DS297" s="25"/>
      <c r="DT297" s="25"/>
      <c r="DU297" s="25"/>
      <c r="DV297" s="25"/>
      <c r="DW297" s="25"/>
      <c r="DX297" s="25"/>
      <c r="DY297" s="25"/>
      <c r="DZ297" s="25"/>
      <c r="EA297" s="25"/>
      <c r="EB297" s="25"/>
      <c r="EC297" s="25"/>
      <c r="ED297" s="25"/>
      <c r="EE297" s="25"/>
      <c r="EF297" s="25"/>
      <c r="EG297" s="25"/>
      <c r="EH297" s="25"/>
      <c r="EI297" s="25"/>
      <c r="EJ297" s="25"/>
      <c r="EK297" s="25"/>
      <c r="EL297" s="25"/>
      <c r="EM297" s="25"/>
      <c r="EN297" s="25"/>
      <c r="EO297" s="25"/>
      <c r="EP297" s="25"/>
      <c r="EQ297" s="25"/>
      <c r="ER297" s="25"/>
      <c r="ES297" s="25"/>
      <c r="ET297" s="25"/>
      <c r="EU297" s="25"/>
      <c r="EV297" s="25"/>
      <c r="EW297" s="25"/>
      <c r="EX297" s="25"/>
      <c r="EY297" s="25"/>
      <c r="EZ297" s="25"/>
      <c r="FA297" s="25"/>
      <c r="FB297" s="25"/>
      <c r="FC297" s="25"/>
      <c r="FD297" s="25"/>
      <c r="FE297" s="25"/>
      <c r="FF297" s="25"/>
      <c r="FG297" s="25"/>
      <c r="FH297" s="25"/>
      <c r="FI297" s="25"/>
      <c r="FJ297" s="25"/>
      <c r="FK297" s="25"/>
      <c r="FL297" s="25"/>
      <c r="FM297" s="25"/>
      <c r="FN297" s="25"/>
      <c r="FO297" s="25"/>
      <c r="FP297" s="25"/>
      <c r="FQ297" s="25"/>
      <c r="FR297" s="25"/>
      <c r="FS297" s="25"/>
      <c r="FT297" s="25"/>
      <c r="FU297" s="25"/>
      <c r="FV297" s="25"/>
      <c r="FW297" s="25"/>
      <c r="FX297" s="25"/>
      <c r="FY297" s="25"/>
      <c r="FZ297" s="25"/>
      <c r="GA297" s="25"/>
      <c r="GB297" s="25"/>
      <c r="GC297" s="25"/>
      <c r="GD297" s="25"/>
      <c r="GE297" s="25"/>
      <c r="GF297" s="25"/>
      <c r="GG297" s="25"/>
      <c r="GH297" s="25"/>
      <c r="GI297" s="25"/>
      <c r="GJ297" s="25"/>
      <c r="GK297" s="25"/>
      <c r="GL297" s="25"/>
      <c r="GM297" s="25"/>
      <c r="GN297" s="25"/>
      <c r="GO297" s="25"/>
      <c r="GP297" s="25"/>
      <c r="GQ297" s="25"/>
      <c r="GR297" s="25"/>
      <c r="GS297" s="25"/>
      <c r="GT297" s="25"/>
      <c r="GU297" s="25"/>
      <c r="GV297" s="25"/>
      <c r="GW297" s="25"/>
      <c r="GX297" s="25"/>
      <c r="GY297" s="25"/>
      <c r="GZ297" s="25"/>
    </row>
    <row r="298" spans="1:208">
      <c r="A298" s="1" t="s">
        <v>296</v>
      </c>
      <c r="B298" s="2">
        <v>43356</v>
      </c>
      <c r="C298" s="1">
        <v>7604487</v>
      </c>
      <c r="D298" s="1" t="s">
        <v>18</v>
      </c>
      <c r="E298" s="1" t="s">
        <v>516</v>
      </c>
      <c r="F298" s="1" t="s">
        <v>113</v>
      </c>
      <c r="G298" s="1" t="s">
        <v>24</v>
      </c>
      <c r="H298" s="1">
        <v>4501574943</v>
      </c>
      <c r="I298" s="1" t="s">
        <v>24</v>
      </c>
      <c r="J298" s="1" t="s">
        <v>520</v>
      </c>
      <c r="K298" s="1">
        <v>1</v>
      </c>
      <c r="L298" s="1" t="s">
        <v>26</v>
      </c>
      <c r="N298" s="3">
        <f t="shared" si="7"/>
        <v>0</v>
      </c>
      <c r="S298" s="3">
        <f>Tabla1[[#This Row],[COSTO TOTAL]]</f>
        <v>0</v>
      </c>
      <c r="V298" s="3"/>
      <c r="W298" s="1"/>
      <c r="X298" s="1"/>
      <c r="Y298" s="1"/>
      <c r="Z298" s="3"/>
      <c r="AA298" s="1"/>
      <c r="AB298" s="1"/>
      <c r="AC298" s="1"/>
      <c r="AD298" s="1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/>
      <c r="BV298" s="25"/>
      <c r="BW298" s="25"/>
      <c r="BX298" s="25"/>
      <c r="BY298" s="25"/>
      <c r="BZ298" s="25"/>
      <c r="CA298" s="25"/>
      <c r="CB298" s="25"/>
      <c r="CC298" s="25"/>
      <c r="CD298" s="25"/>
      <c r="CE298" s="25"/>
      <c r="CF298" s="25"/>
      <c r="CG298" s="25"/>
      <c r="CH298" s="25"/>
      <c r="CI298" s="25"/>
      <c r="CJ298" s="25"/>
      <c r="CK298" s="25"/>
      <c r="CL298" s="25"/>
      <c r="CM298" s="25"/>
      <c r="CN298" s="25"/>
      <c r="CO298" s="25"/>
      <c r="CP298" s="25"/>
      <c r="CQ298" s="25"/>
      <c r="CR298" s="25"/>
      <c r="CS298" s="25"/>
      <c r="CT298" s="25"/>
      <c r="CU298" s="25"/>
      <c r="CV298" s="25"/>
      <c r="CW298" s="25"/>
      <c r="CX298" s="25"/>
      <c r="CY298" s="25"/>
      <c r="CZ298" s="25"/>
      <c r="DA298" s="25"/>
      <c r="DB298" s="25"/>
      <c r="DC298" s="25"/>
      <c r="DD298" s="25"/>
      <c r="DE298" s="25"/>
      <c r="DF298" s="25"/>
      <c r="DG298" s="25"/>
      <c r="DH298" s="25"/>
      <c r="DI298" s="25"/>
      <c r="DJ298" s="25"/>
      <c r="DK298" s="25"/>
      <c r="DL298" s="25"/>
      <c r="DM298" s="25"/>
      <c r="DN298" s="25"/>
      <c r="DO298" s="25"/>
      <c r="DP298" s="25"/>
      <c r="DQ298" s="25"/>
      <c r="DR298" s="25"/>
      <c r="DS298" s="25"/>
      <c r="DT298" s="25"/>
      <c r="DU298" s="25"/>
      <c r="DV298" s="25"/>
      <c r="DW298" s="25"/>
      <c r="DX298" s="25"/>
      <c r="DY298" s="25"/>
      <c r="DZ298" s="25"/>
      <c r="EA298" s="25"/>
      <c r="EB298" s="25"/>
      <c r="EC298" s="25"/>
      <c r="ED298" s="25"/>
      <c r="EE298" s="25"/>
      <c r="EF298" s="25"/>
      <c r="EG298" s="25"/>
      <c r="EH298" s="25"/>
      <c r="EI298" s="25"/>
      <c r="EJ298" s="25"/>
      <c r="EK298" s="25"/>
      <c r="EL298" s="25"/>
      <c r="EM298" s="25"/>
      <c r="EN298" s="25"/>
      <c r="EO298" s="25"/>
      <c r="EP298" s="25"/>
      <c r="EQ298" s="25"/>
      <c r="ER298" s="25"/>
      <c r="ES298" s="25"/>
      <c r="ET298" s="25"/>
      <c r="EU298" s="25"/>
      <c r="EV298" s="25"/>
      <c r="EW298" s="25"/>
      <c r="EX298" s="25"/>
      <c r="EY298" s="25"/>
      <c r="EZ298" s="25"/>
      <c r="FA298" s="25"/>
      <c r="FB298" s="25"/>
      <c r="FC298" s="25"/>
      <c r="FD298" s="25"/>
      <c r="FE298" s="25"/>
      <c r="FF298" s="25"/>
      <c r="FG298" s="25"/>
      <c r="FH298" s="25"/>
      <c r="FI298" s="25"/>
      <c r="FJ298" s="25"/>
      <c r="FK298" s="25"/>
      <c r="FL298" s="25"/>
      <c r="FM298" s="25"/>
      <c r="FN298" s="25"/>
      <c r="FO298" s="25"/>
      <c r="FP298" s="25"/>
      <c r="FQ298" s="25"/>
      <c r="FR298" s="25"/>
      <c r="FS298" s="25"/>
      <c r="FT298" s="25"/>
      <c r="FU298" s="25"/>
      <c r="FV298" s="25"/>
      <c r="FW298" s="25"/>
      <c r="FX298" s="25"/>
      <c r="FY298" s="25"/>
      <c r="FZ298" s="25"/>
      <c r="GA298" s="25"/>
      <c r="GB298" s="25"/>
      <c r="GC298" s="25"/>
      <c r="GD298" s="25"/>
      <c r="GE298" s="25"/>
      <c r="GF298" s="25"/>
      <c r="GG298" s="25"/>
      <c r="GH298" s="25"/>
      <c r="GI298" s="25"/>
      <c r="GJ298" s="25"/>
      <c r="GK298" s="25"/>
      <c r="GL298" s="25"/>
      <c r="GM298" s="25"/>
      <c r="GN298" s="25"/>
      <c r="GO298" s="25"/>
      <c r="GP298" s="25"/>
      <c r="GQ298" s="25"/>
      <c r="GR298" s="25"/>
      <c r="GS298" s="25"/>
      <c r="GT298" s="25"/>
      <c r="GU298" s="25"/>
      <c r="GV298" s="25"/>
      <c r="GW298" s="25"/>
      <c r="GX298" s="25"/>
      <c r="GY298" s="25"/>
      <c r="GZ298" s="25"/>
    </row>
    <row r="299" spans="1:208">
      <c r="A299" s="1" t="s">
        <v>296</v>
      </c>
      <c r="B299" s="2">
        <v>43356</v>
      </c>
      <c r="C299" s="1">
        <v>7604487</v>
      </c>
      <c r="D299" s="1" t="s">
        <v>18</v>
      </c>
      <c r="E299" s="1" t="s">
        <v>516</v>
      </c>
      <c r="F299" s="1" t="s">
        <v>113</v>
      </c>
      <c r="G299" s="1" t="s">
        <v>24</v>
      </c>
      <c r="H299" s="1">
        <v>4501574943</v>
      </c>
      <c r="I299" s="1" t="s">
        <v>24</v>
      </c>
      <c r="J299" s="1" t="s">
        <v>520</v>
      </c>
      <c r="K299" s="1">
        <v>1</v>
      </c>
      <c r="L299" s="1" t="s">
        <v>26</v>
      </c>
      <c r="N299" s="3">
        <f t="shared" si="7"/>
        <v>0</v>
      </c>
      <c r="S299" s="3">
        <f>Tabla1[[#This Row],[COSTO TOTAL]]</f>
        <v>0</v>
      </c>
      <c r="V299" s="3"/>
      <c r="W299" s="1"/>
      <c r="X299" s="1"/>
      <c r="Y299" s="1"/>
      <c r="Z299" s="3"/>
      <c r="AA299" s="1"/>
      <c r="AB299" s="1"/>
      <c r="AC299" s="1"/>
      <c r="AD299" s="1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5"/>
      <c r="BV299" s="25"/>
      <c r="BW299" s="25"/>
      <c r="BX299" s="25"/>
      <c r="BY299" s="25"/>
      <c r="BZ299" s="25"/>
      <c r="CA299" s="25"/>
      <c r="CB299" s="25"/>
      <c r="CC299" s="25"/>
      <c r="CD299" s="25"/>
      <c r="CE299" s="25"/>
      <c r="CF299" s="25"/>
      <c r="CG299" s="25"/>
      <c r="CH299" s="25"/>
      <c r="CI299" s="25"/>
      <c r="CJ299" s="25"/>
      <c r="CK299" s="25"/>
      <c r="CL299" s="25"/>
      <c r="CM299" s="25"/>
      <c r="CN299" s="25"/>
      <c r="CO299" s="25"/>
      <c r="CP299" s="25"/>
      <c r="CQ299" s="25"/>
      <c r="CR299" s="25"/>
      <c r="CS299" s="25"/>
      <c r="CT299" s="25"/>
      <c r="CU299" s="25"/>
      <c r="CV299" s="25"/>
      <c r="CW299" s="25"/>
      <c r="CX299" s="25"/>
      <c r="CY299" s="25"/>
      <c r="CZ299" s="25"/>
      <c r="DA299" s="25"/>
      <c r="DB299" s="25"/>
      <c r="DC299" s="25"/>
      <c r="DD299" s="25"/>
      <c r="DE299" s="25"/>
      <c r="DF299" s="25"/>
      <c r="DG299" s="25"/>
      <c r="DH299" s="25"/>
      <c r="DI299" s="25"/>
      <c r="DJ299" s="25"/>
      <c r="DK299" s="25"/>
      <c r="DL299" s="25"/>
      <c r="DM299" s="25"/>
      <c r="DN299" s="25"/>
      <c r="DO299" s="25"/>
      <c r="DP299" s="25"/>
      <c r="DQ299" s="25"/>
      <c r="DR299" s="25"/>
      <c r="DS299" s="25"/>
      <c r="DT299" s="25"/>
      <c r="DU299" s="25"/>
      <c r="DV299" s="25"/>
      <c r="DW299" s="25"/>
      <c r="DX299" s="25"/>
      <c r="DY299" s="25"/>
      <c r="DZ299" s="25"/>
      <c r="EA299" s="25"/>
      <c r="EB299" s="25"/>
      <c r="EC299" s="25"/>
      <c r="ED299" s="25"/>
      <c r="EE299" s="25"/>
      <c r="EF299" s="25"/>
      <c r="EG299" s="25"/>
      <c r="EH299" s="25"/>
      <c r="EI299" s="25"/>
      <c r="EJ299" s="25"/>
      <c r="EK299" s="25"/>
      <c r="EL299" s="25"/>
      <c r="EM299" s="25"/>
      <c r="EN299" s="25"/>
      <c r="EO299" s="25"/>
      <c r="EP299" s="25"/>
      <c r="EQ299" s="25"/>
      <c r="ER299" s="25"/>
      <c r="ES299" s="25"/>
      <c r="ET299" s="25"/>
      <c r="EU299" s="25"/>
      <c r="EV299" s="25"/>
      <c r="EW299" s="25"/>
      <c r="EX299" s="25"/>
      <c r="EY299" s="25"/>
      <c r="EZ299" s="25"/>
      <c r="FA299" s="25"/>
      <c r="FB299" s="25"/>
      <c r="FC299" s="25"/>
      <c r="FD299" s="25"/>
      <c r="FE299" s="25"/>
      <c r="FF299" s="25"/>
      <c r="FG299" s="25"/>
      <c r="FH299" s="25"/>
      <c r="FI299" s="25"/>
      <c r="FJ299" s="25"/>
      <c r="FK299" s="25"/>
      <c r="FL299" s="25"/>
      <c r="FM299" s="25"/>
      <c r="FN299" s="25"/>
      <c r="FO299" s="25"/>
      <c r="FP299" s="25"/>
      <c r="FQ299" s="25"/>
      <c r="FR299" s="25"/>
      <c r="FS299" s="25"/>
      <c r="FT299" s="25"/>
      <c r="FU299" s="25"/>
      <c r="FV299" s="25"/>
      <c r="FW299" s="25"/>
      <c r="FX299" s="25"/>
      <c r="FY299" s="25"/>
      <c r="FZ299" s="25"/>
      <c r="GA299" s="25"/>
      <c r="GB299" s="25"/>
      <c r="GC299" s="25"/>
      <c r="GD299" s="25"/>
      <c r="GE299" s="25"/>
      <c r="GF299" s="25"/>
      <c r="GG299" s="25"/>
      <c r="GH299" s="25"/>
      <c r="GI299" s="25"/>
      <c r="GJ299" s="25"/>
      <c r="GK299" s="25"/>
      <c r="GL299" s="25"/>
      <c r="GM299" s="25"/>
      <c r="GN299" s="25"/>
      <c r="GO299" s="25"/>
      <c r="GP299" s="25"/>
      <c r="GQ299" s="25"/>
      <c r="GR299" s="25"/>
      <c r="GS299" s="25"/>
      <c r="GT299" s="25"/>
      <c r="GU299" s="25"/>
      <c r="GV299" s="25"/>
      <c r="GW299" s="25"/>
      <c r="GX299" s="25"/>
      <c r="GY299" s="25"/>
      <c r="GZ299" s="25"/>
    </row>
    <row r="300" spans="1:208">
      <c r="A300" s="1" t="s">
        <v>296</v>
      </c>
      <c r="B300" s="2">
        <v>43356</v>
      </c>
      <c r="C300" s="1">
        <v>7604487</v>
      </c>
      <c r="D300" s="1" t="s">
        <v>18</v>
      </c>
      <c r="E300" s="1" t="s">
        <v>516</v>
      </c>
      <c r="F300" s="1" t="s">
        <v>113</v>
      </c>
      <c r="G300" s="1" t="s">
        <v>24</v>
      </c>
      <c r="H300" s="1">
        <v>4501574943</v>
      </c>
      <c r="I300" s="1" t="s">
        <v>24</v>
      </c>
      <c r="J300" s="1" t="s">
        <v>520</v>
      </c>
      <c r="K300" s="1">
        <v>1</v>
      </c>
      <c r="L300" s="1" t="s">
        <v>26</v>
      </c>
      <c r="N300" s="3">
        <f t="shared" si="7"/>
        <v>0</v>
      </c>
      <c r="S300" s="3">
        <f>Tabla1[[#This Row],[COSTO TOTAL]]</f>
        <v>0</v>
      </c>
      <c r="V300" s="3"/>
      <c r="W300" s="1"/>
      <c r="X300" s="1"/>
      <c r="Y300" s="1"/>
      <c r="Z300" s="3"/>
      <c r="AA300" s="1"/>
      <c r="AB300" s="1"/>
      <c r="AC300" s="1"/>
      <c r="AD300" s="1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  <c r="CR300" s="25"/>
      <c r="CS300" s="25"/>
      <c r="CT300" s="25"/>
      <c r="CU300" s="25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5"/>
      <c r="DV300" s="25"/>
      <c r="DW300" s="25"/>
      <c r="DX300" s="25"/>
      <c r="DY300" s="25"/>
      <c r="DZ300" s="25"/>
      <c r="EA300" s="25"/>
      <c r="EB300" s="25"/>
      <c r="EC300" s="25"/>
      <c r="ED300" s="25"/>
      <c r="EE300" s="25"/>
      <c r="EF300" s="25"/>
      <c r="EG300" s="25"/>
      <c r="EH300" s="25"/>
      <c r="EI300" s="25"/>
      <c r="EJ300" s="25"/>
      <c r="EK300" s="25"/>
      <c r="EL300" s="25"/>
      <c r="EM300" s="25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  <c r="EY300" s="25"/>
      <c r="EZ300" s="25"/>
      <c r="FA300" s="25"/>
      <c r="FB300" s="25"/>
      <c r="FC300" s="25"/>
      <c r="FD300" s="25"/>
      <c r="FE300" s="25"/>
      <c r="FF300" s="25"/>
      <c r="FG300" s="25"/>
      <c r="FH300" s="25"/>
      <c r="FI300" s="25"/>
      <c r="FJ300" s="25"/>
      <c r="FK300" s="25"/>
      <c r="FL300" s="25"/>
      <c r="FM300" s="25"/>
      <c r="FN300" s="25"/>
      <c r="FO300" s="25"/>
      <c r="FP300" s="25"/>
      <c r="FQ300" s="25"/>
      <c r="FR300" s="25"/>
      <c r="FS300" s="25"/>
      <c r="FT300" s="25"/>
      <c r="FU300" s="25"/>
      <c r="FV300" s="25"/>
      <c r="FW300" s="25"/>
      <c r="FX300" s="25"/>
      <c r="FY300" s="25"/>
      <c r="FZ300" s="25"/>
      <c r="GA300" s="25"/>
      <c r="GB300" s="25"/>
      <c r="GC300" s="25"/>
      <c r="GD300" s="25"/>
      <c r="GE300" s="25"/>
      <c r="GF300" s="25"/>
      <c r="GG300" s="25"/>
      <c r="GH300" s="25"/>
      <c r="GI300" s="25"/>
      <c r="GJ300" s="25"/>
      <c r="GK300" s="25"/>
      <c r="GL300" s="25"/>
      <c r="GM300" s="25"/>
      <c r="GN300" s="25"/>
      <c r="GO300" s="25"/>
      <c r="GP300" s="25"/>
      <c r="GQ300" s="25"/>
      <c r="GR300" s="25"/>
      <c r="GS300" s="25"/>
      <c r="GT300" s="25"/>
      <c r="GU300" s="25"/>
      <c r="GV300" s="25"/>
      <c r="GW300" s="25"/>
      <c r="GX300" s="25"/>
      <c r="GY300" s="25"/>
      <c r="GZ300" s="25"/>
    </row>
    <row r="301" spans="1:208">
      <c r="A301" s="1" t="s">
        <v>296</v>
      </c>
      <c r="B301" s="2">
        <v>43356</v>
      </c>
      <c r="C301" s="1">
        <v>7604487</v>
      </c>
      <c r="D301" s="1" t="s">
        <v>18</v>
      </c>
      <c r="E301" s="1" t="s">
        <v>516</v>
      </c>
      <c r="F301" s="1" t="s">
        <v>113</v>
      </c>
      <c r="G301" s="1" t="s">
        <v>24</v>
      </c>
      <c r="H301" s="1">
        <v>4501574943</v>
      </c>
      <c r="I301" s="1" t="s">
        <v>24</v>
      </c>
      <c r="J301" s="1" t="s">
        <v>520</v>
      </c>
      <c r="K301" s="1">
        <v>1</v>
      </c>
      <c r="L301" s="1" t="s">
        <v>26</v>
      </c>
      <c r="N301" s="3">
        <f t="shared" si="7"/>
        <v>0</v>
      </c>
      <c r="S301" s="3">
        <f>Tabla1[[#This Row],[COSTO TOTAL]]</f>
        <v>0</v>
      </c>
      <c r="V301" s="3"/>
      <c r="W301" s="1"/>
      <c r="X301" s="1"/>
      <c r="Y301" s="1"/>
      <c r="Z301" s="3"/>
      <c r="AA301" s="1"/>
      <c r="AB301" s="1"/>
      <c r="AC301" s="1"/>
      <c r="AD301" s="1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  <c r="CR301" s="25"/>
      <c r="CS301" s="25"/>
      <c r="CT301" s="25"/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/>
      <c r="EC301" s="25"/>
      <c r="ED301" s="25"/>
      <c r="EE301" s="25"/>
      <c r="EF301" s="25"/>
      <c r="EG301" s="25"/>
      <c r="EH301" s="25"/>
      <c r="EI301" s="25"/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/>
      <c r="FF301" s="25"/>
      <c r="FG301" s="25"/>
      <c r="FH301" s="25"/>
      <c r="FI301" s="25"/>
      <c r="FJ301" s="25"/>
      <c r="FK301" s="25"/>
      <c r="FL301" s="25"/>
      <c r="FM301" s="25"/>
      <c r="FN301" s="25"/>
      <c r="FO301" s="25"/>
      <c r="FP301" s="25"/>
      <c r="FQ301" s="25"/>
      <c r="FR301" s="25"/>
      <c r="FS301" s="25"/>
      <c r="FT301" s="25"/>
      <c r="FU301" s="25"/>
      <c r="FV301" s="25"/>
      <c r="FW301" s="25"/>
      <c r="FX301" s="25"/>
      <c r="FY301" s="25"/>
      <c r="FZ301" s="25"/>
      <c r="GA301" s="25"/>
      <c r="GB301" s="25"/>
      <c r="GC301" s="25"/>
      <c r="GD301" s="25"/>
      <c r="GE301" s="25"/>
      <c r="GF301" s="25"/>
      <c r="GG301" s="25"/>
      <c r="GH301" s="25"/>
      <c r="GI301" s="25"/>
      <c r="GJ301" s="25"/>
      <c r="GK301" s="25"/>
      <c r="GL301" s="25"/>
      <c r="GM301" s="25"/>
      <c r="GN301" s="25"/>
      <c r="GO301" s="25"/>
      <c r="GP301" s="25"/>
      <c r="GQ301" s="25"/>
      <c r="GR301" s="25"/>
      <c r="GS301" s="25"/>
      <c r="GT301" s="25"/>
      <c r="GU301" s="25"/>
      <c r="GV301" s="25"/>
      <c r="GW301" s="25"/>
      <c r="GX301" s="25"/>
      <c r="GY301" s="25"/>
      <c r="GZ301" s="25"/>
    </row>
    <row r="302" spans="1:208">
      <c r="A302" s="1" t="s">
        <v>296</v>
      </c>
      <c r="B302" s="2">
        <v>43356</v>
      </c>
      <c r="C302" s="1">
        <v>7604487</v>
      </c>
      <c r="D302" s="1" t="s">
        <v>18</v>
      </c>
      <c r="E302" s="1" t="s">
        <v>516</v>
      </c>
      <c r="F302" s="1" t="s">
        <v>113</v>
      </c>
      <c r="G302" s="1" t="s">
        <v>24</v>
      </c>
      <c r="H302" s="1">
        <v>4501574943</v>
      </c>
      <c r="I302" s="1" t="s">
        <v>24</v>
      </c>
      <c r="J302" s="1" t="s">
        <v>520</v>
      </c>
      <c r="K302" s="1">
        <v>1</v>
      </c>
      <c r="L302" s="1" t="s">
        <v>26</v>
      </c>
      <c r="M302" s="3">
        <v>147000</v>
      </c>
      <c r="N302" s="3">
        <f t="shared" si="7"/>
        <v>147000</v>
      </c>
      <c r="S302" s="3">
        <f>Tabla1[[#This Row],[COSTO TOTAL]]</f>
        <v>147000</v>
      </c>
      <c r="V302" s="3"/>
      <c r="W302" s="1"/>
      <c r="X302" s="1"/>
      <c r="Y302" s="1"/>
      <c r="Z302" s="3"/>
      <c r="AA302" s="1"/>
      <c r="AB302" s="1"/>
      <c r="AC302" s="1"/>
      <c r="AD302" s="1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/>
      <c r="BV302" s="25"/>
      <c r="BW302" s="25"/>
      <c r="BX302" s="25"/>
      <c r="BY302" s="25"/>
      <c r="BZ302" s="25"/>
      <c r="CA302" s="25"/>
      <c r="CB302" s="25"/>
      <c r="CC302" s="25"/>
      <c r="CD302" s="25"/>
      <c r="CE302" s="25"/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25"/>
      <c r="CR302" s="25"/>
      <c r="CS302" s="25"/>
      <c r="CT302" s="25"/>
      <c r="CU302" s="25"/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  <c r="DG302" s="25"/>
      <c r="DH302" s="25"/>
      <c r="DI302" s="25"/>
      <c r="DJ302" s="25"/>
      <c r="DK302" s="25"/>
      <c r="DL302" s="25"/>
      <c r="DM302" s="25"/>
      <c r="DN302" s="25"/>
      <c r="DO302" s="25"/>
      <c r="DP302" s="25"/>
      <c r="DQ302" s="25"/>
      <c r="DR302" s="25"/>
      <c r="DS302" s="25"/>
      <c r="DT302" s="25"/>
      <c r="DU302" s="25"/>
      <c r="DV302" s="25"/>
      <c r="DW302" s="25"/>
      <c r="DX302" s="25"/>
      <c r="DY302" s="25"/>
      <c r="DZ302" s="25"/>
      <c r="EA302" s="25"/>
      <c r="EB302" s="25"/>
      <c r="EC302" s="25"/>
      <c r="ED302" s="25"/>
      <c r="EE302" s="25"/>
      <c r="EF302" s="25"/>
      <c r="EG302" s="25"/>
      <c r="EH302" s="25"/>
      <c r="EI302" s="25"/>
      <c r="EJ302" s="25"/>
      <c r="EK302" s="25"/>
      <c r="EL302" s="25"/>
      <c r="EM302" s="25"/>
      <c r="EN302" s="25"/>
      <c r="EO302" s="25"/>
      <c r="EP302" s="25"/>
      <c r="EQ302" s="25"/>
      <c r="ER302" s="25"/>
      <c r="ES302" s="25"/>
      <c r="ET302" s="25"/>
      <c r="EU302" s="25"/>
      <c r="EV302" s="25"/>
      <c r="EW302" s="25"/>
      <c r="EX302" s="25"/>
      <c r="EY302" s="25"/>
      <c r="EZ302" s="25"/>
      <c r="FA302" s="25"/>
      <c r="FB302" s="25"/>
      <c r="FC302" s="25"/>
      <c r="FD302" s="25"/>
      <c r="FE302" s="25"/>
      <c r="FF302" s="25"/>
      <c r="FG302" s="25"/>
      <c r="FH302" s="25"/>
      <c r="FI302" s="25"/>
      <c r="FJ302" s="25"/>
      <c r="FK302" s="25"/>
      <c r="FL302" s="25"/>
      <c r="FM302" s="25"/>
      <c r="FN302" s="25"/>
      <c r="FO302" s="25"/>
      <c r="FP302" s="25"/>
      <c r="FQ302" s="25"/>
      <c r="FR302" s="25"/>
      <c r="FS302" s="25"/>
      <c r="FT302" s="25"/>
      <c r="FU302" s="25"/>
      <c r="FV302" s="25"/>
      <c r="FW302" s="25"/>
      <c r="FX302" s="25"/>
      <c r="FY302" s="25"/>
      <c r="FZ302" s="25"/>
      <c r="GA302" s="25"/>
      <c r="GB302" s="25"/>
      <c r="GC302" s="25"/>
      <c r="GD302" s="25"/>
      <c r="GE302" s="25"/>
      <c r="GF302" s="25"/>
      <c r="GG302" s="25"/>
      <c r="GH302" s="25"/>
      <c r="GI302" s="25"/>
      <c r="GJ302" s="25"/>
      <c r="GK302" s="25"/>
      <c r="GL302" s="25"/>
      <c r="GM302" s="25"/>
      <c r="GN302" s="25"/>
      <c r="GO302" s="25"/>
      <c r="GP302" s="25"/>
      <c r="GQ302" s="25"/>
      <c r="GR302" s="25"/>
      <c r="GS302" s="25"/>
      <c r="GT302" s="25"/>
      <c r="GU302" s="25"/>
      <c r="GV302" s="25"/>
      <c r="GW302" s="25"/>
      <c r="GX302" s="25"/>
      <c r="GY302" s="25"/>
      <c r="GZ302" s="25"/>
    </row>
    <row r="303" spans="1:208">
      <c r="A303" s="1" t="s">
        <v>296</v>
      </c>
      <c r="B303" s="2">
        <v>43356</v>
      </c>
      <c r="C303" s="1">
        <v>7604487</v>
      </c>
      <c r="D303" s="1" t="s">
        <v>18</v>
      </c>
      <c r="E303" s="1" t="s">
        <v>516</v>
      </c>
      <c r="F303" s="1" t="s">
        <v>113</v>
      </c>
      <c r="G303" s="1" t="s">
        <v>24</v>
      </c>
      <c r="H303" s="1">
        <v>4501574943</v>
      </c>
      <c r="I303" s="1" t="s">
        <v>24</v>
      </c>
      <c r="J303" s="1" t="s">
        <v>520</v>
      </c>
      <c r="K303" s="1">
        <v>1</v>
      </c>
      <c r="L303" s="1" t="s">
        <v>26</v>
      </c>
      <c r="N303" s="3">
        <f t="shared" si="7"/>
        <v>0</v>
      </c>
      <c r="S303" s="3">
        <f>Tabla1[[#This Row],[COSTO TOTAL]]</f>
        <v>0</v>
      </c>
      <c r="V303" s="3"/>
      <c r="W303" s="1"/>
      <c r="X303" s="1"/>
      <c r="Y303" s="1"/>
      <c r="Z303" s="3"/>
      <c r="AA303" s="1"/>
      <c r="AB303" s="1"/>
      <c r="AC303" s="1"/>
      <c r="AD303" s="1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  <c r="BT303" s="25"/>
      <c r="BU303" s="25"/>
      <c r="BV303" s="25"/>
      <c r="BW303" s="25"/>
      <c r="BX303" s="25"/>
      <c r="BY303" s="25"/>
      <c r="BZ303" s="25"/>
      <c r="CA303" s="25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/>
      <c r="CN303" s="25"/>
      <c r="CO303" s="25"/>
      <c r="CP303" s="25"/>
      <c r="CQ303" s="25"/>
      <c r="CR303" s="25"/>
      <c r="CS303" s="25"/>
      <c r="CT303" s="25"/>
      <c r="CU303" s="25"/>
      <c r="CV303" s="25"/>
      <c r="CW303" s="25"/>
      <c r="CX303" s="25"/>
      <c r="CY303" s="25"/>
      <c r="CZ303" s="25"/>
      <c r="DA303" s="25"/>
      <c r="DB303" s="25"/>
      <c r="DC303" s="25"/>
      <c r="DD303" s="25"/>
      <c r="DE303" s="25"/>
      <c r="DF303" s="25"/>
      <c r="DG303" s="25"/>
      <c r="DH303" s="25"/>
      <c r="DI303" s="25"/>
      <c r="DJ303" s="25"/>
      <c r="DK303" s="25"/>
      <c r="DL303" s="25"/>
      <c r="DM303" s="25"/>
      <c r="DN303" s="25"/>
      <c r="DO303" s="25"/>
      <c r="DP303" s="25"/>
      <c r="DQ303" s="25"/>
      <c r="DR303" s="25"/>
      <c r="DS303" s="25"/>
      <c r="DT303" s="25"/>
      <c r="DU303" s="25"/>
      <c r="DV303" s="25"/>
      <c r="DW303" s="25"/>
      <c r="DX303" s="25"/>
      <c r="DY303" s="25"/>
      <c r="DZ303" s="25"/>
      <c r="EA303" s="25"/>
      <c r="EB303" s="25"/>
      <c r="EC303" s="25"/>
      <c r="ED303" s="25"/>
      <c r="EE303" s="25"/>
      <c r="EF303" s="25"/>
      <c r="EG303" s="25"/>
      <c r="EH303" s="25"/>
      <c r="EI303" s="25"/>
      <c r="EJ303" s="25"/>
      <c r="EK303" s="25"/>
      <c r="EL303" s="25"/>
      <c r="EM303" s="25"/>
      <c r="EN303" s="25"/>
      <c r="EO303" s="25"/>
      <c r="EP303" s="25"/>
      <c r="EQ303" s="25"/>
      <c r="ER303" s="25"/>
      <c r="ES303" s="25"/>
      <c r="ET303" s="25"/>
      <c r="EU303" s="25"/>
      <c r="EV303" s="25"/>
      <c r="EW303" s="25"/>
      <c r="EX303" s="25"/>
      <c r="EY303" s="25"/>
      <c r="EZ303" s="25"/>
      <c r="FA303" s="25"/>
      <c r="FB303" s="25"/>
      <c r="FC303" s="25"/>
      <c r="FD303" s="25"/>
      <c r="FE303" s="25"/>
      <c r="FF303" s="25"/>
      <c r="FG303" s="25"/>
      <c r="FH303" s="25"/>
      <c r="FI303" s="25"/>
      <c r="FJ303" s="25"/>
      <c r="FK303" s="25"/>
      <c r="FL303" s="25"/>
      <c r="FM303" s="25"/>
      <c r="FN303" s="25"/>
      <c r="FO303" s="25"/>
      <c r="FP303" s="25"/>
      <c r="FQ303" s="25"/>
      <c r="FR303" s="25"/>
      <c r="FS303" s="25"/>
      <c r="FT303" s="25"/>
      <c r="FU303" s="25"/>
      <c r="FV303" s="25"/>
      <c r="FW303" s="25"/>
      <c r="FX303" s="25"/>
      <c r="FY303" s="25"/>
      <c r="FZ303" s="25"/>
      <c r="GA303" s="25"/>
      <c r="GB303" s="25"/>
      <c r="GC303" s="25"/>
      <c r="GD303" s="25"/>
      <c r="GE303" s="25"/>
      <c r="GF303" s="25"/>
      <c r="GG303" s="25"/>
      <c r="GH303" s="25"/>
      <c r="GI303" s="25"/>
      <c r="GJ303" s="25"/>
      <c r="GK303" s="25"/>
      <c r="GL303" s="25"/>
      <c r="GM303" s="25"/>
      <c r="GN303" s="25"/>
      <c r="GO303" s="25"/>
      <c r="GP303" s="25"/>
      <c r="GQ303" s="25"/>
      <c r="GR303" s="25"/>
      <c r="GS303" s="25"/>
      <c r="GT303" s="25"/>
      <c r="GU303" s="25"/>
      <c r="GV303" s="25"/>
      <c r="GW303" s="25"/>
      <c r="GX303" s="25"/>
      <c r="GY303" s="25"/>
      <c r="GZ303" s="25"/>
    </row>
    <row r="304" spans="1:208">
      <c r="A304" s="1" t="s">
        <v>296</v>
      </c>
      <c r="B304" s="2">
        <v>43356</v>
      </c>
      <c r="C304" s="1">
        <v>7604487</v>
      </c>
      <c r="D304" s="1" t="s">
        <v>18</v>
      </c>
      <c r="E304" s="1" t="s">
        <v>516</v>
      </c>
      <c r="F304" s="1" t="s">
        <v>113</v>
      </c>
      <c r="G304" s="1" t="s">
        <v>24</v>
      </c>
      <c r="H304" s="1">
        <v>4501574943</v>
      </c>
      <c r="I304" s="1" t="s">
        <v>24</v>
      </c>
      <c r="J304" s="1" t="s">
        <v>520</v>
      </c>
      <c r="K304" s="1">
        <v>1</v>
      </c>
      <c r="L304" s="1" t="s">
        <v>26</v>
      </c>
      <c r="N304" s="3">
        <f t="shared" si="7"/>
        <v>0</v>
      </c>
      <c r="S304" s="3">
        <f>Tabla1[[#This Row],[COSTO TOTAL]]</f>
        <v>0</v>
      </c>
      <c r="V304" s="3"/>
      <c r="W304" s="1"/>
      <c r="X304" s="1"/>
      <c r="Y304" s="1"/>
      <c r="Z304" s="3"/>
      <c r="AA304" s="1"/>
      <c r="AB304" s="1"/>
      <c r="AC304" s="1"/>
      <c r="AD304" s="1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/>
      <c r="BV304" s="25"/>
      <c r="BW304" s="25"/>
      <c r="BX304" s="25"/>
      <c r="BY304" s="25"/>
      <c r="BZ304" s="25"/>
      <c r="CA304" s="25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/>
      <c r="CN304" s="25"/>
      <c r="CO304" s="25"/>
      <c r="CP304" s="25"/>
      <c r="CQ304" s="25"/>
      <c r="CR304" s="25"/>
      <c r="CS304" s="25"/>
      <c r="CT304" s="25"/>
      <c r="CU304" s="25"/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  <c r="DG304" s="25"/>
      <c r="DH304" s="25"/>
      <c r="DI304" s="25"/>
      <c r="DJ304" s="25"/>
      <c r="DK304" s="25"/>
      <c r="DL304" s="25"/>
      <c r="DM304" s="25"/>
      <c r="DN304" s="25"/>
      <c r="DO304" s="25"/>
      <c r="DP304" s="25"/>
      <c r="DQ304" s="25"/>
      <c r="DR304" s="25"/>
      <c r="DS304" s="25"/>
      <c r="DT304" s="25"/>
      <c r="DU304" s="25"/>
      <c r="DV304" s="25"/>
      <c r="DW304" s="25"/>
      <c r="DX304" s="25"/>
      <c r="DY304" s="25"/>
      <c r="DZ304" s="25"/>
      <c r="EA304" s="25"/>
      <c r="EB304" s="25"/>
      <c r="EC304" s="25"/>
      <c r="ED304" s="25"/>
      <c r="EE304" s="25"/>
      <c r="EF304" s="25"/>
      <c r="EG304" s="25"/>
      <c r="EH304" s="25"/>
      <c r="EI304" s="25"/>
      <c r="EJ304" s="25"/>
      <c r="EK304" s="25"/>
      <c r="EL304" s="25"/>
      <c r="EM304" s="25"/>
      <c r="EN304" s="25"/>
      <c r="EO304" s="25"/>
      <c r="EP304" s="25"/>
      <c r="EQ304" s="25"/>
      <c r="ER304" s="25"/>
      <c r="ES304" s="25"/>
      <c r="ET304" s="25"/>
      <c r="EU304" s="25"/>
      <c r="EV304" s="25"/>
      <c r="EW304" s="25"/>
      <c r="EX304" s="25"/>
      <c r="EY304" s="25"/>
      <c r="EZ304" s="25"/>
      <c r="FA304" s="25"/>
      <c r="FB304" s="25"/>
      <c r="FC304" s="25"/>
      <c r="FD304" s="25"/>
      <c r="FE304" s="25"/>
      <c r="FF304" s="25"/>
      <c r="FG304" s="25"/>
      <c r="FH304" s="25"/>
      <c r="FI304" s="25"/>
      <c r="FJ304" s="25"/>
      <c r="FK304" s="25"/>
      <c r="FL304" s="25"/>
      <c r="FM304" s="25"/>
      <c r="FN304" s="25"/>
      <c r="FO304" s="25"/>
      <c r="FP304" s="25"/>
      <c r="FQ304" s="25"/>
      <c r="FR304" s="25"/>
      <c r="FS304" s="25"/>
      <c r="FT304" s="25"/>
      <c r="FU304" s="25"/>
      <c r="FV304" s="25"/>
      <c r="FW304" s="25"/>
      <c r="FX304" s="25"/>
      <c r="FY304" s="25"/>
      <c r="FZ304" s="25"/>
      <c r="GA304" s="25"/>
      <c r="GB304" s="25"/>
      <c r="GC304" s="25"/>
      <c r="GD304" s="25"/>
      <c r="GE304" s="25"/>
      <c r="GF304" s="25"/>
      <c r="GG304" s="25"/>
      <c r="GH304" s="25"/>
      <c r="GI304" s="25"/>
      <c r="GJ304" s="25"/>
      <c r="GK304" s="25"/>
      <c r="GL304" s="25"/>
      <c r="GM304" s="25"/>
      <c r="GN304" s="25"/>
      <c r="GO304" s="25"/>
      <c r="GP304" s="25"/>
      <c r="GQ304" s="25"/>
      <c r="GR304" s="25"/>
      <c r="GS304" s="25"/>
      <c r="GT304" s="25"/>
      <c r="GU304" s="25"/>
      <c r="GV304" s="25"/>
      <c r="GW304" s="25"/>
      <c r="GX304" s="25"/>
      <c r="GY304" s="25"/>
      <c r="GZ304" s="25"/>
    </row>
    <row r="305" spans="1:208">
      <c r="A305" s="1" t="s">
        <v>296</v>
      </c>
      <c r="B305" s="2">
        <v>43356</v>
      </c>
      <c r="C305" s="1">
        <v>7604487</v>
      </c>
      <c r="D305" s="1" t="s">
        <v>18</v>
      </c>
      <c r="E305" s="1" t="s">
        <v>516</v>
      </c>
      <c r="F305" s="1" t="s">
        <v>113</v>
      </c>
      <c r="G305" s="1" t="s">
        <v>24</v>
      </c>
      <c r="H305" s="1">
        <v>4501574943</v>
      </c>
      <c r="I305" s="1" t="s">
        <v>24</v>
      </c>
      <c r="J305" s="1" t="s">
        <v>521</v>
      </c>
      <c r="K305" s="1">
        <v>2</v>
      </c>
      <c r="L305" s="1" t="s">
        <v>26</v>
      </c>
      <c r="N305" s="3">
        <f t="shared" si="7"/>
        <v>0</v>
      </c>
      <c r="S305" s="3">
        <f>Tabla1[[#This Row],[COSTO TOTAL]]</f>
        <v>0</v>
      </c>
      <c r="V305" s="3"/>
      <c r="W305" s="1"/>
      <c r="X305" s="1"/>
      <c r="Y305" s="1"/>
      <c r="Z305" s="3"/>
      <c r="AA305" s="1"/>
      <c r="AB305" s="1"/>
      <c r="AC305" s="1"/>
      <c r="AD305" s="1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/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  <c r="CR305" s="25"/>
      <c r="CS305" s="25"/>
      <c r="CT305" s="25"/>
      <c r="CU305" s="25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5"/>
      <c r="DI305" s="25"/>
      <c r="DJ305" s="25"/>
      <c r="DK305" s="25"/>
      <c r="DL305" s="25"/>
      <c r="DM305" s="25"/>
      <c r="DN305" s="25"/>
      <c r="DO305" s="25"/>
      <c r="DP305" s="25"/>
      <c r="DQ305" s="25"/>
      <c r="DR305" s="25"/>
      <c r="DS305" s="25"/>
      <c r="DT305" s="25"/>
      <c r="DU305" s="25"/>
      <c r="DV305" s="25"/>
      <c r="DW305" s="25"/>
      <c r="DX305" s="25"/>
      <c r="DY305" s="25"/>
      <c r="DZ305" s="25"/>
      <c r="EA305" s="25"/>
      <c r="EB305" s="25"/>
      <c r="EC305" s="25"/>
      <c r="ED305" s="25"/>
      <c r="EE305" s="25"/>
      <c r="EF305" s="25"/>
      <c r="EG305" s="25"/>
      <c r="EH305" s="25"/>
      <c r="EI305" s="25"/>
      <c r="EJ305" s="25"/>
      <c r="EK305" s="25"/>
      <c r="EL305" s="25"/>
      <c r="EM305" s="25"/>
      <c r="EN305" s="25"/>
      <c r="EO305" s="25"/>
      <c r="EP305" s="25"/>
      <c r="EQ305" s="25"/>
      <c r="ER305" s="25"/>
      <c r="ES305" s="25"/>
      <c r="ET305" s="25"/>
      <c r="EU305" s="25"/>
      <c r="EV305" s="25"/>
      <c r="EW305" s="25"/>
      <c r="EX305" s="25"/>
      <c r="EY305" s="25"/>
      <c r="EZ305" s="25"/>
      <c r="FA305" s="25"/>
      <c r="FB305" s="25"/>
      <c r="FC305" s="25"/>
      <c r="FD305" s="25"/>
      <c r="FE305" s="25"/>
      <c r="FF305" s="25"/>
      <c r="FG305" s="25"/>
      <c r="FH305" s="25"/>
      <c r="FI305" s="25"/>
      <c r="FJ305" s="25"/>
      <c r="FK305" s="25"/>
      <c r="FL305" s="25"/>
      <c r="FM305" s="25"/>
      <c r="FN305" s="25"/>
      <c r="FO305" s="25"/>
      <c r="FP305" s="25"/>
      <c r="FQ305" s="25"/>
      <c r="FR305" s="25"/>
      <c r="FS305" s="25"/>
      <c r="FT305" s="25"/>
      <c r="FU305" s="25"/>
      <c r="FV305" s="25"/>
      <c r="FW305" s="25"/>
      <c r="FX305" s="25"/>
      <c r="FY305" s="25"/>
      <c r="FZ305" s="25"/>
      <c r="GA305" s="25"/>
      <c r="GB305" s="25"/>
      <c r="GC305" s="25"/>
      <c r="GD305" s="25"/>
      <c r="GE305" s="25"/>
      <c r="GF305" s="25"/>
      <c r="GG305" s="25"/>
      <c r="GH305" s="25"/>
      <c r="GI305" s="25"/>
      <c r="GJ305" s="25"/>
      <c r="GK305" s="25"/>
      <c r="GL305" s="25"/>
      <c r="GM305" s="25"/>
      <c r="GN305" s="25"/>
      <c r="GO305" s="25"/>
      <c r="GP305" s="25"/>
      <c r="GQ305" s="25"/>
      <c r="GR305" s="25"/>
      <c r="GS305" s="25"/>
      <c r="GT305" s="25"/>
      <c r="GU305" s="25"/>
      <c r="GV305" s="25"/>
      <c r="GW305" s="25"/>
      <c r="GX305" s="25"/>
      <c r="GY305" s="25"/>
      <c r="GZ305" s="25"/>
    </row>
    <row r="306" spans="1:208">
      <c r="A306" s="1" t="s">
        <v>296</v>
      </c>
      <c r="B306" s="2">
        <v>43356</v>
      </c>
      <c r="C306" s="1">
        <v>7604487</v>
      </c>
      <c r="D306" s="1" t="s">
        <v>18</v>
      </c>
      <c r="E306" s="1" t="s">
        <v>516</v>
      </c>
      <c r="F306" s="1" t="s">
        <v>113</v>
      </c>
      <c r="G306" s="1" t="s">
        <v>24</v>
      </c>
      <c r="H306" s="1">
        <v>4501574943</v>
      </c>
      <c r="I306" s="1" t="s">
        <v>24</v>
      </c>
      <c r="J306" s="1" t="s">
        <v>522</v>
      </c>
      <c r="K306" s="1">
        <v>1</v>
      </c>
      <c r="L306" s="1" t="s">
        <v>26</v>
      </c>
      <c r="N306" s="3">
        <f t="shared" si="7"/>
        <v>0</v>
      </c>
      <c r="S306" s="3">
        <f>Tabla1[[#This Row],[COSTO TOTAL]]</f>
        <v>0</v>
      </c>
      <c r="V306" s="3"/>
      <c r="W306" s="1"/>
      <c r="X306" s="1"/>
      <c r="Y306" s="1"/>
      <c r="Z306" s="3"/>
      <c r="AA306" s="1"/>
      <c r="AB306" s="1"/>
      <c r="AC306" s="1"/>
      <c r="AD306" s="1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/>
      <c r="BV306" s="25"/>
      <c r="BW306" s="25"/>
      <c r="BX306" s="25"/>
      <c r="BY306" s="25"/>
      <c r="BZ306" s="25"/>
      <c r="CA306" s="25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/>
      <c r="CM306" s="25"/>
      <c r="CN306" s="25"/>
      <c r="CO306" s="25"/>
      <c r="CP306" s="25"/>
      <c r="CQ306" s="25"/>
      <c r="CR306" s="25"/>
      <c r="CS306" s="25"/>
      <c r="CT306" s="25"/>
      <c r="CU306" s="25"/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  <c r="DG306" s="25"/>
      <c r="DH306" s="25"/>
      <c r="DI306" s="25"/>
      <c r="DJ306" s="25"/>
      <c r="DK306" s="25"/>
      <c r="DL306" s="25"/>
      <c r="DM306" s="25"/>
      <c r="DN306" s="25"/>
      <c r="DO306" s="25"/>
      <c r="DP306" s="25"/>
      <c r="DQ306" s="25"/>
      <c r="DR306" s="25"/>
      <c r="DS306" s="25"/>
      <c r="DT306" s="25"/>
      <c r="DU306" s="25"/>
      <c r="DV306" s="25"/>
      <c r="DW306" s="25"/>
      <c r="DX306" s="25"/>
      <c r="DY306" s="25"/>
      <c r="DZ306" s="25"/>
      <c r="EA306" s="25"/>
      <c r="EB306" s="25"/>
      <c r="EC306" s="25"/>
      <c r="ED306" s="25"/>
      <c r="EE306" s="25"/>
      <c r="EF306" s="25"/>
      <c r="EG306" s="25"/>
      <c r="EH306" s="25"/>
      <c r="EI306" s="25"/>
      <c r="EJ306" s="25"/>
      <c r="EK306" s="25"/>
      <c r="EL306" s="25"/>
      <c r="EM306" s="25"/>
      <c r="EN306" s="25"/>
      <c r="EO306" s="25"/>
      <c r="EP306" s="25"/>
      <c r="EQ306" s="25"/>
      <c r="ER306" s="25"/>
      <c r="ES306" s="25"/>
      <c r="ET306" s="25"/>
      <c r="EU306" s="25"/>
      <c r="EV306" s="25"/>
      <c r="EW306" s="25"/>
      <c r="EX306" s="25"/>
      <c r="EY306" s="25"/>
      <c r="EZ306" s="25"/>
      <c r="FA306" s="25"/>
      <c r="FB306" s="25"/>
      <c r="FC306" s="25"/>
      <c r="FD306" s="25"/>
      <c r="FE306" s="25"/>
      <c r="FF306" s="25"/>
      <c r="FG306" s="25"/>
      <c r="FH306" s="25"/>
      <c r="FI306" s="25"/>
      <c r="FJ306" s="25"/>
      <c r="FK306" s="25"/>
      <c r="FL306" s="25"/>
      <c r="FM306" s="25"/>
      <c r="FN306" s="25"/>
      <c r="FO306" s="25"/>
      <c r="FP306" s="25"/>
      <c r="FQ306" s="25"/>
      <c r="FR306" s="25"/>
      <c r="FS306" s="25"/>
      <c r="FT306" s="25"/>
      <c r="FU306" s="25"/>
      <c r="FV306" s="25"/>
      <c r="FW306" s="25"/>
      <c r="FX306" s="25"/>
      <c r="FY306" s="25"/>
      <c r="FZ306" s="25"/>
      <c r="GA306" s="25"/>
      <c r="GB306" s="25"/>
      <c r="GC306" s="25"/>
      <c r="GD306" s="25"/>
      <c r="GE306" s="25"/>
      <c r="GF306" s="25"/>
      <c r="GG306" s="25"/>
      <c r="GH306" s="25"/>
      <c r="GI306" s="25"/>
      <c r="GJ306" s="25"/>
      <c r="GK306" s="25"/>
      <c r="GL306" s="25"/>
      <c r="GM306" s="25"/>
      <c r="GN306" s="25"/>
      <c r="GO306" s="25"/>
      <c r="GP306" s="25"/>
      <c r="GQ306" s="25"/>
      <c r="GR306" s="25"/>
      <c r="GS306" s="25"/>
      <c r="GT306" s="25"/>
      <c r="GU306" s="25"/>
      <c r="GV306" s="25"/>
      <c r="GW306" s="25"/>
      <c r="GX306" s="25"/>
      <c r="GY306" s="25"/>
      <c r="GZ306" s="25"/>
    </row>
    <row r="307" spans="1:208">
      <c r="A307" s="1" t="s">
        <v>296</v>
      </c>
      <c r="B307" s="2">
        <v>43356</v>
      </c>
      <c r="C307" s="1">
        <v>7604487</v>
      </c>
      <c r="D307" s="1" t="s">
        <v>18</v>
      </c>
      <c r="E307" s="1" t="s">
        <v>516</v>
      </c>
      <c r="F307" s="1" t="s">
        <v>113</v>
      </c>
      <c r="G307" s="1" t="s">
        <v>24</v>
      </c>
      <c r="H307" s="1">
        <v>4501574943</v>
      </c>
      <c r="I307" s="1" t="s">
        <v>24</v>
      </c>
      <c r="J307" s="1" t="s">
        <v>523</v>
      </c>
      <c r="K307" s="1">
        <v>1</v>
      </c>
      <c r="L307" s="1" t="s">
        <v>26</v>
      </c>
      <c r="N307" s="3">
        <f t="shared" si="7"/>
        <v>0</v>
      </c>
      <c r="S307" s="3">
        <f>Tabla1[[#This Row],[COSTO TOTAL]]</f>
        <v>0</v>
      </c>
      <c r="V307" s="3"/>
      <c r="W307" s="1"/>
      <c r="X307" s="1"/>
      <c r="Y307" s="1"/>
      <c r="Z307" s="3"/>
      <c r="AA307" s="1"/>
      <c r="AB307" s="1"/>
      <c r="AC307" s="1"/>
      <c r="AD307" s="1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  <c r="BT307" s="25"/>
      <c r="BU307" s="25"/>
      <c r="BV307" s="25"/>
      <c r="BW307" s="25"/>
      <c r="BX307" s="25"/>
      <c r="BY307" s="25"/>
      <c r="BZ307" s="25"/>
      <c r="CA307" s="25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/>
      <c r="CN307" s="25"/>
      <c r="CO307" s="25"/>
      <c r="CP307" s="25"/>
      <c r="CQ307" s="25"/>
      <c r="CR307" s="25"/>
      <c r="CS307" s="25"/>
      <c r="CT307" s="25"/>
      <c r="CU307" s="25"/>
      <c r="CV307" s="25"/>
      <c r="CW307" s="25"/>
      <c r="CX307" s="25"/>
      <c r="CY307" s="25"/>
      <c r="CZ307" s="25"/>
      <c r="DA307" s="25"/>
      <c r="DB307" s="25"/>
      <c r="DC307" s="25"/>
      <c r="DD307" s="25"/>
      <c r="DE307" s="25"/>
      <c r="DF307" s="25"/>
      <c r="DG307" s="25"/>
      <c r="DH307" s="25"/>
      <c r="DI307" s="25"/>
      <c r="DJ307" s="25"/>
      <c r="DK307" s="25"/>
      <c r="DL307" s="25"/>
      <c r="DM307" s="25"/>
      <c r="DN307" s="25"/>
      <c r="DO307" s="25"/>
      <c r="DP307" s="25"/>
      <c r="DQ307" s="25"/>
      <c r="DR307" s="25"/>
      <c r="DS307" s="25"/>
      <c r="DT307" s="25"/>
      <c r="DU307" s="25"/>
      <c r="DV307" s="25"/>
      <c r="DW307" s="25"/>
      <c r="DX307" s="25"/>
      <c r="DY307" s="25"/>
      <c r="DZ307" s="25"/>
      <c r="EA307" s="25"/>
      <c r="EB307" s="25"/>
      <c r="EC307" s="25"/>
      <c r="ED307" s="25"/>
      <c r="EE307" s="25"/>
      <c r="EF307" s="25"/>
      <c r="EG307" s="25"/>
      <c r="EH307" s="25"/>
      <c r="EI307" s="25"/>
      <c r="EJ307" s="25"/>
      <c r="EK307" s="25"/>
      <c r="EL307" s="25"/>
      <c r="EM307" s="25"/>
      <c r="EN307" s="25"/>
      <c r="EO307" s="25"/>
      <c r="EP307" s="25"/>
      <c r="EQ307" s="25"/>
      <c r="ER307" s="25"/>
      <c r="ES307" s="25"/>
      <c r="ET307" s="25"/>
      <c r="EU307" s="25"/>
      <c r="EV307" s="25"/>
      <c r="EW307" s="25"/>
      <c r="EX307" s="25"/>
      <c r="EY307" s="25"/>
      <c r="EZ307" s="25"/>
      <c r="FA307" s="25"/>
      <c r="FB307" s="25"/>
      <c r="FC307" s="25"/>
      <c r="FD307" s="25"/>
      <c r="FE307" s="25"/>
      <c r="FF307" s="25"/>
      <c r="FG307" s="25"/>
      <c r="FH307" s="25"/>
      <c r="FI307" s="25"/>
      <c r="FJ307" s="25"/>
      <c r="FK307" s="25"/>
      <c r="FL307" s="25"/>
      <c r="FM307" s="25"/>
      <c r="FN307" s="25"/>
      <c r="FO307" s="25"/>
      <c r="FP307" s="25"/>
      <c r="FQ307" s="25"/>
      <c r="FR307" s="25"/>
      <c r="FS307" s="25"/>
      <c r="FT307" s="25"/>
      <c r="FU307" s="25"/>
      <c r="FV307" s="25"/>
      <c r="FW307" s="25"/>
      <c r="FX307" s="25"/>
      <c r="FY307" s="25"/>
      <c r="FZ307" s="25"/>
      <c r="GA307" s="25"/>
      <c r="GB307" s="25"/>
      <c r="GC307" s="25"/>
      <c r="GD307" s="25"/>
      <c r="GE307" s="25"/>
      <c r="GF307" s="25"/>
      <c r="GG307" s="25"/>
      <c r="GH307" s="25"/>
      <c r="GI307" s="25"/>
      <c r="GJ307" s="25"/>
      <c r="GK307" s="25"/>
      <c r="GL307" s="25"/>
      <c r="GM307" s="25"/>
      <c r="GN307" s="25"/>
      <c r="GO307" s="25"/>
      <c r="GP307" s="25"/>
      <c r="GQ307" s="25"/>
      <c r="GR307" s="25"/>
      <c r="GS307" s="25"/>
      <c r="GT307" s="25"/>
      <c r="GU307" s="25"/>
      <c r="GV307" s="25"/>
      <c r="GW307" s="25"/>
      <c r="GX307" s="25"/>
      <c r="GY307" s="25"/>
      <c r="GZ307" s="25"/>
    </row>
    <row r="308" spans="1:208">
      <c r="A308" s="1" t="s">
        <v>296</v>
      </c>
      <c r="B308" s="2">
        <v>43356</v>
      </c>
      <c r="C308" s="1">
        <v>7604487</v>
      </c>
      <c r="D308" s="1" t="s">
        <v>18</v>
      </c>
      <c r="E308" s="1" t="s">
        <v>516</v>
      </c>
      <c r="F308" s="1" t="s">
        <v>113</v>
      </c>
      <c r="G308" s="1" t="s">
        <v>24</v>
      </c>
      <c r="H308" s="1">
        <v>4501574943</v>
      </c>
      <c r="I308" s="1" t="s">
        <v>24</v>
      </c>
      <c r="J308" s="1" t="s">
        <v>524</v>
      </c>
      <c r="K308" s="1">
        <v>2</v>
      </c>
      <c r="L308" s="1" t="s">
        <v>26</v>
      </c>
      <c r="N308" s="3">
        <f t="shared" si="7"/>
        <v>0</v>
      </c>
      <c r="S308" s="3">
        <f>Tabla1[[#This Row],[COSTO TOTAL]]</f>
        <v>0</v>
      </c>
      <c r="V308" s="3"/>
      <c r="W308" s="1"/>
      <c r="X308" s="1"/>
      <c r="Y308" s="1"/>
      <c r="Z308" s="3"/>
      <c r="AA308" s="1"/>
      <c r="AB308" s="1"/>
      <c r="AC308" s="1"/>
      <c r="AD308" s="1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/>
      <c r="DK308" s="25"/>
      <c r="DL308" s="25"/>
      <c r="DM308" s="25"/>
      <c r="DN308" s="25"/>
      <c r="DO308" s="25"/>
      <c r="DP308" s="25"/>
      <c r="DQ308" s="25"/>
      <c r="DR308" s="25"/>
      <c r="DS308" s="25"/>
      <c r="DT308" s="25"/>
      <c r="DU308" s="25"/>
      <c r="DV308" s="25"/>
      <c r="DW308" s="25"/>
      <c r="DX308" s="25"/>
      <c r="DY308" s="25"/>
      <c r="DZ308" s="25"/>
      <c r="EA308" s="25"/>
      <c r="EB308" s="25"/>
      <c r="EC308" s="25"/>
      <c r="ED308" s="25"/>
      <c r="EE308" s="25"/>
      <c r="EF308" s="25"/>
      <c r="EG308" s="25"/>
      <c r="EH308" s="25"/>
      <c r="EI308" s="25"/>
      <c r="EJ308" s="25"/>
      <c r="EK308" s="25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  <c r="EY308" s="25"/>
      <c r="EZ308" s="25"/>
      <c r="FA308" s="25"/>
      <c r="FB308" s="25"/>
      <c r="FC308" s="25"/>
      <c r="FD308" s="25"/>
      <c r="FE308" s="25"/>
      <c r="FF308" s="25"/>
      <c r="FG308" s="25"/>
      <c r="FH308" s="25"/>
      <c r="FI308" s="25"/>
      <c r="FJ308" s="25"/>
      <c r="FK308" s="25"/>
      <c r="FL308" s="25"/>
      <c r="FM308" s="25"/>
      <c r="FN308" s="25"/>
      <c r="FO308" s="25"/>
      <c r="FP308" s="25"/>
      <c r="FQ308" s="25"/>
      <c r="FR308" s="25"/>
      <c r="FS308" s="25"/>
      <c r="FT308" s="25"/>
      <c r="FU308" s="25"/>
      <c r="FV308" s="25"/>
      <c r="FW308" s="25"/>
      <c r="FX308" s="25"/>
      <c r="FY308" s="25"/>
      <c r="FZ308" s="25"/>
      <c r="GA308" s="25"/>
      <c r="GB308" s="25"/>
      <c r="GC308" s="25"/>
      <c r="GD308" s="25"/>
      <c r="GE308" s="25"/>
      <c r="GF308" s="25"/>
      <c r="GG308" s="25"/>
      <c r="GH308" s="25"/>
      <c r="GI308" s="25"/>
      <c r="GJ308" s="25"/>
      <c r="GK308" s="25"/>
      <c r="GL308" s="25"/>
      <c r="GM308" s="25"/>
      <c r="GN308" s="25"/>
      <c r="GO308" s="25"/>
      <c r="GP308" s="25"/>
      <c r="GQ308" s="25"/>
      <c r="GR308" s="25"/>
      <c r="GS308" s="25"/>
      <c r="GT308" s="25"/>
      <c r="GU308" s="25"/>
      <c r="GV308" s="25"/>
      <c r="GW308" s="25"/>
      <c r="GX308" s="25"/>
      <c r="GY308" s="25"/>
      <c r="GZ308" s="25"/>
    </row>
    <row r="309" spans="1:208">
      <c r="A309" s="1" t="s">
        <v>296</v>
      </c>
      <c r="B309" s="2">
        <v>43356</v>
      </c>
      <c r="C309" s="1">
        <v>7604487</v>
      </c>
      <c r="D309" s="1" t="s">
        <v>18</v>
      </c>
      <c r="E309" s="1" t="s">
        <v>516</v>
      </c>
      <c r="F309" s="1" t="s">
        <v>113</v>
      </c>
      <c r="G309" s="1" t="s">
        <v>24</v>
      </c>
      <c r="H309" s="1">
        <v>4501574943</v>
      </c>
      <c r="I309" s="1" t="s">
        <v>24</v>
      </c>
      <c r="J309" s="1" t="s">
        <v>520</v>
      </c>
      <c r="K309" s="1">
        <v>1</v>
      </c>
      <c r="L309" s="1" t="s">
        <v>26</v>
      </c>
      <c r="N309" s="3">
        <f t="shared" si="7"/>
        <v>0</v>
      </c>
      <c r="S309" s="3">
        <f>Tabla1[[#This Row],[COSTO TOTAL]]</f>
        <v>0</v>
      </c>
      <c r="V309" s="3"/>
      <c r="W309" s="1"/>
      <c r="X309" s="1"/>
      <c r="Y309" s="1"/>
      <c r="Z309" s="3"/>
      <c r="AA309" s="1"/>
      <c r="AB309" s="1"/>
      <c r="AC309" s="1"/>
      <c r="AD309" s="1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/>
      <c r="EF309" s="25"/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/>
      <c r="FC309" s="25"/>
      <c r="FD309" s="25"/>
      <c r="FE309" s="25"/>
      <c r="FF309" s="25"/>
      <c r="FG309" s="25"/>
      <c r="FH309" s="25"/>
      <c r="FI309" s="25"/>
      <c r="FJ309" s="25"/>
      <c r="FK309" s="25"/>
      <c r="FL309" s="25"/>
      <c r="FM309" s="25"/>
      <c r="FN309" s="25"/>
      <c r="FO309" s="25"/>
      <c r="FP309" s="25"/>
      <c r="FQ309" s="25"/>
      <c r="FR309" s="25"/>
      <c r="FS309" s="25"/>
      <c r="FT309" s="25"/>
      <c r="FU309" s="25"/>
      <c r="FV309" s="25"/>
      <c r="FW309" s="25"/>
      <c r="FX309" s="25"/>
      <c r="FY309" s="25"/>
      <c r="FZ309" s="25"/>
      <c r="GA309" s="25"/>
      <c r="GB309" s="25"/>
      <c r="GC309" s="25"/>
      <c r="GD309" s="25"/>
      <c r="GE309" s="25"/>
      <c r="GF309" s="25"/>
      <c r="GG309" s="25"/>
      <c r="GH309" s="25"/>
      <c r="GI309" s="25"/>
      <c r="GJ309" s="25"/>
      <c r="GK309" s="25"/>
      <c r="GL309" s="25"/>
      <c r="GM309" s="25"/>
      <c r="GN309" s="25"/>
      <c r="GO309" s="25"/>
      <c r="GP309" s="25"/>
      <c r="GQ309" s="25"/>
      <c r="GR309" s="25"/>
      <c r="GS309" s="25"/>
      <c r="GT309" s="25"/>
      <c r="GU309" s="25"/>
      <c r="GV309" s="25"/>
      <c r="GW309" s="25"/>
      <c r="GX309" s="25"/>
      <c r="GY309" s="25"/>
      <c r="GZ309" s="25"/>
    </row>
    <row r="310" spans="1:208">
      <c r="A310" s="1" t="s">
        <v>296</v>
      </c>
      <c r="B310" s="2">
        <v>43356</v>
      </c>
      <c r="C310" s="1">
        <v>7604487</v>
      </c>
      <c r="D310" s="1" t="s">
        <v>18</v>
      </c>
      <c r="E310" s="1" t="s">
        <v>516</v>
      </c>
      <c r="F310" s="1" t="s">
        <v>113</v>
      </c>
      <c r="G310" s="1" t="s">
        <v>24</v>
      </c>
      <c r="H310" s="1">
        <v>4501574943</v>
      </c>
      <c r="I310" s="1" t="s">
        <v>24</v>
      </c>
      <c r="J310" s="1" t="s">
        <v>520</v>
      </c>
      <c r="K310" s="1">
        <v>2</v>
      </c>
      <c r="L310" s="1" t="s">
        <v>26</v>
      </c>
      <c r="N310" s="3">
        <f t="shared" si="7"/>
        <v>0</v>
      </c>
      <c r="S310" s="3">
        <f>Tabla1[[#This Row],[COSTO TOTAL]]</f>
        <v>0</v>
      </c>
      <c r="V310" s="3"/>
      <c r="W310" s="1"/>
      <c r="X310" s="1"/>
      <c r="Y310" s="1"/>
      <c r="Z310" s="3"/>
      <c r="AA310" s="1"/>
      <c r="AB310" s="1"/>
      <c r="AC310" s="1"/>
      <c r="AD310" s="1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  <c r="EY310" s="25"/>
      <c r="EZ310" s="25"/>
      <c r="FA310" s="25"/>
      <c r="FB310" s="25"/>
      <c r="FC310" s="25"/>
      <c r="FD310" s="25"/>
      <c r="FE310" s="25"/>
      <c r="FF310" s="25"/>
      <c r="FG310" s="25"/>
      <c r="FH310" s="25"/>
      <c r="FI310" s="25"/>
      <c r="FJ310" s="25"/>
      <c r="FK310" s="25"/>
      <c r="FL310" s="25"/>
      <c r="FM310" s="25"/>
      <c r="FN310" s="25"/>
      <c r="FO310" s="25"/>
      <c r="FP310" s="25"/>
      <c r="FQ310" s="25"/>
      <c r="FR310" s="25"/>
      <c r="FS310" s="25"/>
      <c r="FT310" s="25"/>
      <c r="FU310" s="25"/>
      <c r="FV310" s="25"/>
      <c r="FW310" s="25"/>
      <c r="FX310" s="25"/>
      <c r="FY310" s="25"/>
      <c r="FZ310" s="25"/>
      <c r="GA310" s="25"/>
      <c r="GB310" s="25"/>
      <c r="GC310" s="25"/>
      <c r="GD310" s="25"/>
      <c r="GE310" s="25"/>
      <c r="GF310" s="25"/>
      <c r="GG310" s="25"/>
      <c r="GH310" s="25"/>
      <c r="GI310" s="25"/>
      <c r="GJ310" s="25"/>
      <c r="GK310" s="25"/>
      <c r="GL310" s="25"/>
      <c r="GM310" s="25"/>
      <c r="GN310" s="25"/>
      <c r="GO310" s="25"/>
      <c r="GP310" s="25"/>
      <c r="GQ310" s="25"/>
      <c r="GR310" s="25"/>
      <c r="GS310" s="25"/>
      <c r="GT310" s="25"/>
      <c r="GU310" s="25"/>
      <c r="GV310" s="25"/>
      <c r="GW310" s="25"/>
      <c r="GX310" s="25"/>
      <c r="GY310" s="25"/>
      <c r="GZ310" s="25"/>
    </row>
    <row r="311" spans="1:208">
      <c r="A311" s="1" t="s">
        <v>296</v>
      </c>
      <c r="B311" s="2">
        <v>43356</v>
      </c>
      <c r="C311" s="1">
        <v>7604487</v>
      </c>
      <c r="D311" s="1" t="s">
        <v>18</v>
      </c>
      <c r="E311" s="1" t="s">
        <v>516</v>
      </c>
      <c r="F311" s="1" t="s">
        <v>113</v>
      </c>
      <c r="G311" s="1" t="s">
        <v>24</v>
      </c>
      <c r="H311" s="1">
        <v>4501574943</v>
      </c>
      <c r="I311" s="1" t="s">
        <v>24</v>
      </c>
      <c r="J311" s="1" t="s">
        <v>525</v>
      </c>
      <c r="K311" s="1">
        <v>2</v>
      </c>
      <c r="L311" s="1" t="s">
        <v>26</v>
      </c>
      <c r="N311" s="3">
        <f t="shared" si="7"/>
        <v>0</v>
      </c>
      <c r="S311" s="3">
        <f>Tabla1[[#This Row],[COSTO TOTAL]]</f>
        <v>0</v>
      </c>
      <c r="V311" s="3"/>
      <c r="W311" s="1"/>
      <c r="X311" s="1"/>
      <c r="Y311" s="1"/>
      <c r="Z311" s="3"/>
      <c r="AA311" s="1"/>
      <c r="AB311" s="1"/>
      <c r="AC311" s="1"/>
      <c r="AD311" s="1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  <c r="BT311" s="25"/>
      <c r="BU311" s="25"/>
      <c r="BV311" s="25"/>
      <c r="BW311" s="25"/>
      <c r="BX311" s="25"/>
      <c r="BY311" s="25"/>
      <c r="BZ311" s="25"/>
      <c r="CA311" s="25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/>
      <c r="CN311" s="25"/>
      <c r="CO311" s="25"/>
      <c r="CP311" s="25"/>
      <c r="CQ311" s="25"/>
      <c r="CR311" s="25"/>
      <c r="CS311" s="25"/>
      <c r="CT311" s="25"/>
      <c r="CU311" s="25"/>
      <c r="CV311" s="25"/>
      <c r="CW311" s="25"/>
      <c r="CX311" s="25"/>
      <c r="CY311" s="25"/>
      <c r="CZ311" s="25"/>
      <c r="DA311" s="25"/>
      <c r="DB311" s="25"/>
      <c r="DC311" s="25"/>
      <c r="DD311" s="25"/>
      <c r="DE311" s="25"/>
      <c r="DF311" s="25"/>
      <c r="DG311" s="25"/>
      <c r="DH311" s="25"/>
      <c r="DI311" s="25"/>
      <c r="DJ311" s="25"/>
      <c r="DK311" s="25"/>
      <c r="DL311" s="25"/>
      <c r="DM311" s="25"/>
      <c r="DN311" s="25"/>
      <c r="DO311" s="25"/>
      <c r="DP311" s="25"/>
      <c r="DQ311" s="25"/>
      <c r="DR311" s="25"/>
      <c r="DS311" s="25"/>
      <c r="DT311" s="25"/>
      <c r="DU311" s="25"/>
      <c r="DV311" s="25"/>
      <c r="DW311" s="25"/>
      <c r="DX311" s="25"/>
      <c r="DY311" s="25"/>
      <c r="DZ311" s="25"/>
      <c r="EA311" s="25"/>
      <c r="EB311" s="25"/>
      <c r="EC311" s="25"/>
      <c r="ED311" s="25"/>
      <c r="EE311" s="25"/>
      <c r="EF311" s="25"/>
      <c r="EG311" s="25"/>
      <c r="EH311" s="25"/>
      <c r="EI311" s="25"/>
      <c r="EJ311" s="25"/>
      <c r="EK311" s="25"/>
      <c r="EL311" s="25"/>
      <c r="EM311" s="25"/>
      <c r="EN311" s="25"/>
      <c r="EO311" s="25"/>
      <c r="EP311" s="25"/>
      <c r="EQ311" s="25"/>
      <c r="ER311" s="25"/>
      <c r="ES311" s="25"/>
      <c r="ET311" s="25"/>
      <c r="EU311" s="25"/>
      <c r="EV311" s="25"/>
      <c r="EW311" s="25"/>
      <c r="EX311" s="25"/>
      <c r="EY311" s="25"/>
      <c r="EZ311" s="25"/>
      <c r="FA311" s="25"/>
      <c r="FB311" s="25"/>
      <c r="FC311" s="25"/>
      <c r="FD311" s="25"/>
      <c r="FE311" s="25"/>
      <c r="FF311" s="25"/>
      <c r="FG311" s="25"/>
      <c r="FH311" s="25"/>
      <c r="FI311" s="25"/>
      <c r="FJ311" s="25"/>
      <c r="FK311" s="25"/>
      <c r="FL311" s="25"/>
      <c r="FM311" s="25"/>
      <c r="FN311" s="25"/>
      <c r="FO311" s="25"/>
      <c r="FP311" s="25"/>
      <c r="FQ311" s="25"/>
      <c r="FR311" s="25"/>
      <c r="FS311" s="25"/>
      <c r="FT311" s="25"/>
      <c r="FU311" s="25"/>
      <c r="FV311" s="25"/>
      <c r="FW311" s="25"/>
      <c r="FX311" s="25"/>
      <c r="FY311" s="25"/>
      <c r="FZ311" s="25"/>
      <c r="GA311" s="25"/>
      <c r="GB311" s="25"/>
      <c r="GC311" s="25"/>
      <c r="GD311" s="25"/>
      <c r="GE311" s="25"/>
      <c r="GF311" s="25"/>
      <c r="GG311" s="25"/>
      <c r="GH311" s="25"/>
      <c r="GI311" s="25"/>
      <c r="GJ311" s="25"/>
      <c r="GK311" s="25"/>
      <c r="GL311" s="25"/>
      <c r="GM311" s="25"/>
      <c r="GN311" s="25"/>
      <c r="GO311" s="25"/>
      <c r="GP311" s="25"/>
      <c r="GQ311" s="25"/>
      <c r="GR311" s="25"/>
      <c r="GS311" s="25"/>
      <c r="GT311" s="25"/>
      <c r="GU311" s="25"/>
      <c r="GV311" s="25"/>
      <c r="GW311" s="25"/>
      <c r="GX311" s="25"/>
      <c r="GY311" s="25"/>
      <c r="GZ311" s="25"/>
    </row>
    <row r="312" spans="1:208">
      <c r="A312" s="1" t="s">
        <v>296</v>
      </c>
      <c r="B312" s="2">
        <v>43356</v>
      </c>
      <c r="C312" s="1">
        <v>7604487</v>
      </c>
      <c r="D312" s="1" t="s">
        <v>18</v>
      </c>
      <c r="E312" s="1" t="s">
        <v>516</v>
      </c>
      <c r="F312" s="1" t="s">
        <v>113</v>
      </c>
      <c r="G312" s="1" t="s">
        <v>24</v>
      </c>
      <c r="H312" s="1">
        <v>4501574943</v>
      </c>
      <c r="I312" s="1" t="s">
        <v>24</v>
      </c>
      <c r="J312" s="1" t="s">
        <v>526</v>
      </c>
      <c r="K312" s="1">
        <v>2</v>
      </c>
      <c r="L312" s="1" t="s">
        <v>26</v>
      </c>
      <c r="N312" s="3">
        <f t="shared" si="7"/>
        <v>0</v>
      </c>
      <c r="S312" s="3">
        <f>Tabla1[[#This Row],[COSTO TOTAL]]</f>
        <v>0</v>
      </c>
      <c r="V312" s="3"/>
      <c r="W312" s="1"/>
      <c r="X312" s="1"/>
      <c r="Y312" s="1"/>
      <c r="Z312" s="3"/>
      <c r="AA312" s="1"/>
      <c r="AB312" s="1"/>
      <c r="AC312" s="1"/>
      <c r="AD312" s="1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/>
      <c r="BW312" s="25"/>
      <c r="BX312" s="25"/>
      <c r="BY312" s="25"/>
      <c r="BZ312" s="25"/>
      <c r="CA312" s="25"/>
      <c r="CB312" s="25"/>
      <c r="CC312" s="25"/>
      <c r="CD312" s="25"/>
      <c r="CE312" s="25"/>
      <c r="CF312" s="25"/>
      <c r="CG312" s="25"/>
      <c r="CH312" s="25"/>
      <c r="CI312" s="25"/>
      <c r="CJ312" s="25"/>
      <c r="CK312" s="25"/>
      <c r="CL312" s="25"/>
      <c r="CM312" s="25"/>
      <c r="CN312" s="25"/>
      <c r="CO312" s="25"/>
      <c r="CP312" s="25"/>
      <c r="CQ312" s="25"/>
      <c r="CR312" s="25"/>
      <c r="CS312" s="25"/>
      <c r="CT312" s="25"/>
      <c r="CU312" s="25"/>
      <c r="CV312" s="25"/>
      <c r="CW312" s="25"/>
      <c r="CX312" s="25"/>
      <c r="CY312" s="25"/>
      <c r="CZ312" s="25"/>
      <c r="DA312" s="25"/>
      <c r="DB312" s="25"/>
      <c r="DC312" s="25"/>
      <c r="DD312" s="25"/>
      <c r="DE312" s="25"/>
      <c r="DF312" s="25"/>
      <c r="DG312" s="25"/>
      <c r="DH312" s="25"/>
      <c r="DI312" s="25"/>
      <c r="DJ312" s="25"/>
      <c r="DK312" s="25"/>
      <c r="DL312" s="25"/>
      <c r="DM312" s="25"/>
      <c r="DN312" s="25"/>
      <c r="DO312" s="25"/>
      <c r="DP312" s="25"/>
      <c r="DQ312" s="25"/>
      <c r="DR312" s="25"/>
      <c r="DS312" s="25"/>
      <c r="DT312" s="25"/>
      <c r="DU312" s="25"/>
      <c r="DV312" s="25"/>
      <c r="DW312" s="25"/>
      <c r="DX312" s="25"/>
      <c r="DY312" s="25"/>
      <c r="DZ312" s="25"/>
      <c r="EA312" s="25"/>
      <c r="EB312" s="25"/>
      <c r="EC312" s="25"/>
      <c r="ED312" s="25"/>
      <c r="EE312" s="25"/>
      <c r="EF312" s="25"/>
      <c r="EG312" s="25"/>
      <c r="EH312" s="25"/>
      <c r="EI312" s="25"/>
      <c r="EJ312" s="25"/>
      <c r="EK312" s="25"/>
      <c r="EL312" s="25"/>
      <c r="EM312" s="25"/>
      <c r="EN312" s="25"/>
      <c r="EO312" s="25"/>
      <c r="EP312" s="25"/>
      <c r="EQ312" s="25"/>
      <c r="ER312" s="25"/>
      <c r="ES312" s="25"/>
      <c r="ET312" s="25"/>
      <c r="EU312" s="25"/>
      <c r="EV312" s="25"/>
      <c r="EW312" s="25"/>
      <c r="EX312" s="25"/>
      <c r="EY312" s="25"/>
      <c r="EZ312" s="25"/>
      <c r="FA312" s="25"/>
      <c r="FB312" s="25"/>
      <c r="FC312" s="25"/>
      <c r="FD312" s="25"/>
      <c r="FE312" s="25"/>
      <c r="FF312" s="25"/>
      <c r="FG312" s="25"/>
      <c r="FH312" s="25"/>
      <c r="FI312" s="25"/>
      <c r="FJ312" s="25"/>
      <c r="FK312" s="25"/>
      <c r="FL312" s="25"/>
      <c r="FM312" s="25"/>
      <c r="FN312" s="25"/>
      <c r="FO312" s="25"/>
      <c r="FP312" s="25"/>
      <c r="FQ312" s="25"/>
      <c r="FR312" s="25"/>
      <c r="FS312" s="25"/>
      <c r="FT312" s="25"/>
      <c r="FU312" s="25"/>
      <c r="FV312" s="25"/>
      <c r="FW312" s="25"/>
      <c r="FX312" s="25"/>
      <c r="FY312" s="25"/>
      <c r="FZ312" s="25"/>
      <c r="GA312" s="25"/>
      <c r="GB312" s="25"/>
      <c r="GC312" s="25"/>
      <c r="GD312" s="25"/>
      <c r="GE312" s="25"/>
      <c r="GF312" s="25"/>
      <c r="GG312" s="25"/>
      <c r="GH312" s="25"/>
      <c r="GI312" s="25"/>
      <c r="GJ312" s="25"/>
      <c r="GK312" s="25"/>
      <c r="GL312" s="25"/>
      <c r="GM312" s="25"/>
      <c r="GN312" s="25"/>
      <c r="GO312" s="25"/>
      <c r="GP312" s="25"/>
      <c r="GQ312" s="25"/>
      <c r="GR312" s="25"/>
      <c r="GS312" s="25"/>
      <c r="GT312" s="25"/>
      <c r="GU312" s="25"/>
      <c r="GV312" s="25"/>
      <c r="GW312" s="25"/>
      <c r="GX312" s="25"/>
      <c r="GY312" s="25"/>
      <c r="GZ312" s="25"/>
    </row>
    <row r="313" spans="1:208">
      <c r="A313" s="1" t="s">
        <v>383</v>
      </c>
      <c r="B313" s="2">
        <v>43600</v>
      </c>
      <c r="C313" s="1" t="s">
        <v>24</v>
      </c>
      <c r="D313" s="1" t="s">
        <v>18</v>
      </c>
      <c r="E313" s="1" t="s">
        <v>24</v>
      </c>
      <c r="F313" s="1" t="s">
        <v>113</v>
      </c>
      <c r="G313" s="1" t="s">
        <v>24</v>
      </c>
      <c r="H313" s="1">
        <v>4501663804</v>
      </c>
      <c r="I313" s="1" t="s">
        <v>24</v>
      </c>
      <c r="J313" s="1" t="s">
        <v>527</v>
      </c>
      <c r="K313" s="1">
        <v>1</v>
      </c>
      <c r="L313" s="1" t="s">
        <v>26</v>
      </c>
      <c r="M313" s="3">
        <v>53276.42</v>
      </c>
      <c r="N313" s="3">
        <f t="shared" si="7"/>
        <v>53276.42</v>
      </c>
      <c r="S313" s="3">
        <f>Tabla1[[#This Row],[COSTO TOTAL]]</f>
        <v>53276.42</v>
      </c>
      <c r="V313" s="3"/>
      <c r="W313" s="1"/>
      <c r="X313" s="1"/>
      <c r="Y313" s="1"/>
      <c r="Z313" s="3"/>
      <c r="AA313" s="1"/>
      <c r="AB313" s="1"/>
      <c r="AC313" s="1"/>
      <c r="AD313" s="1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5"/>
      <c r="CA313" s="25"/>
      <c r="CB313" s="25"/>
      <c r="CC313" s="25"/>
      <c r="CD313" s="25"/>
      <c r="CE313" s="25"/>
      <c r="CF313" s="25"/>
      <c r="CG313" s="25"/>
      <c r="CH313" s="25"/>
      <c r="CI313" s="25"/>
      <c r="CJ313" s="25"/>
      <c r="CK313" s="25"/>
      <c r="CL313" s="25"/>
      <c r="CM313" s="25"/>
      <c r="CN313" s="25"/>
      <c r="CO313" s="25"/>
      <c r="CP313" s="25"/>
      <c r="CQ313" s="25"/>
      <c r="CR313" s="25"/>
      <c r="CS313" s="25"/>
      <c r="CT313" s="25"/>
      <c r="CU313" s="25"/>
      <c r="CV313" s="25"/>
      <c r="CW313" s="25"/>
      <c r="CX313" s="25"/>
      <c r="CY313" s="25"/>
      <c r="CZ313" s="25"/>
      <c r="DA313" s="25"/>
      <c r="DB313" s="25"/>
      <c r="DC313" s="25"/>
      <c r="DD313" s="25"/>
      <c r="DE313" s="25"/>
      <c r="DF313" s="25"/>
      <c r="DG313" s="25"/>
      <c r="DH313" s="25"/>
      <c r="DI313" s="25"/>
      <c r="DJ313" s="25"/>
      <c r="DK313" s="25"/>
      <c r="DL313" s="25"/>
      <c r="DM313" s="25"/>
      <c r="DN313" s="25"/>
      <c r="DO313" s="25"/>
      <c r="DP313" s="25"/>
      <c r="DQ313" s="25"/>
      <c r="DR313" s="25"/>
      <c r="DS313" s="25"/>
      <c r="DT313" s="25"/>
      <c r="DU313" s="25"/>
      <c r="DV313" s="25"/>
      <c r="DW313" s="25"/>
      <c r="DX313" s="25"/>
      <c r="DY313" s="25"/>
      <c r="DZ313" s="25"/>
      <c r="EA313" s="25"/>
      <c r="EB313" s="25"/>
      <c r="EC313" s="25"/>
      <c r="ED313" s="25"/>
      <c r="EE313" s="25"/>
      <c r="EF313" s="25"/>
      <c r="EG313" s="25"/>
      <c r="EH313" s="25"/>
      <c r="EI313" s="25"/>
      <c r="EJ313" s="25"/>
      <c r="EK313" s="25"/>
      <c r="EL313" s="25"/>
      <c r="EM313" s="25"/>
      <c r="EN313" s="25"/>
      <c r="EO313" s="25"/>
      <c r="EP313" s="25"/>
      <c r="EQ313" s="25"/>
      <c r="ER313" s="25"/>
      <c r="ES313" s="25"/>
      <c r="ET313" s="25"/>
      <c r="EU313" s="25"/>
      <c r="EV313" s="25"/>
      <c r="EW313" s="25"/>
      <c r="EX313" s="25"/>
      <c r="EY313" s="25"/>
      <c r="EZ313" s="25"/>
      <c r="FA313" s="25"/>
      <c r="FB313" s="25"/>
      <c r="FC313" s="25"/>
      <c r="FD313" s="25"/>
      <c r="FE313" s="25"/>
      <c r="FF313" s="25"/>
      <c r="FG313" s="25"/>
      <c r="FH313" s="25"/>
      <c r="FI313" s="25"/>
      <c r="FJ313" s="25"/>
      <c r="FK313" s="25"/>
      <c r="FL313" s="25"/>
      <c r="FM313" s="25"/>
      <c r="FN313" s="25"/>
      <c r="FO313" s="25"/>
      <c r="FP313" s="25"/>
      <c r="FQ313" s="25"/>
      <c r="FR313" s="25"/>
      <c r="FS313" s="25"/>
      <c r="FT313" s="25"/>
      <c r="FU313" s="25"/>
      <c r="FV313" s="25"/>
      <c r="FW313" s="25"/>
      <c r="FX313" s="25"/>
      <c r="FY313" s="25"/>
      <c r="FZ313" s="25"/>
      <c r="GA313" s="25"/>
      <c r="GB313" s="25"/>
      <c r="GC313" s="25"/>
      <c r="GD313" s="25"/>
      <c r="GE313" s="25"/>
      <c r="GF313" s="25"/>
      <c r="GG313" s="25"/>
      <c r="GH313" s="25"/>
      <c r="GI313" s="25"/>
      <c r="GJ313" s="25"/>
      <c r="GK313" s="25"/>
      <c r="GL313" s="25"/>
      <c r="GM313" s="25"/>
      <c r="GN313" s="25"/>
      <c r="GO313" s="25"/>
      <c r="GP313" s="25"/>
      <c r="GQ313" s="25"/>
      <c r="GR313" s="25"/>
      <c r="GS313" s="25"/>
      <c r="GT313" s="25"/>
      <c r="GU313" s="25"/>
      <c r="GV313" s="25"/>
      <c r="GW313" s="25"/>
      <c r="GX313" s="25"/>
      <c r="GY313" s="25"/>
      <c r="GZ313" s="25"/>
    </row>
    <row r="314" spans="1:208">
      <c r="A314" s="1" t="s">
        <v>383</v>
      </c>
      <c r="B314" s="2">
        <v>43600</v>
      </c>
      <c r="C314" s="1" t="s">
        <v>24</v>
      </c>
      <c r="D314" s="1" t="s">
        <v>18</v>
      </c>
      <c r="E314" s="1" t="s">
        <v>24</v>
      </c>
      <c r="F314" s="1" t="s">
        <v>113</v>
      </c>
      <c r="G314" s="1" t="s">
        <v>24</v>
      </c>
      <c r="H314" s="1">
        <v>4501663804</v>
      </c>
      <c r="I314" s="1" t="s">
        <v>24</v>
      </c>
      <c r="J314" s="1" t="s">
        <v>528</v>
      </c>
      <c r="K314" s="1">
        <v>2</v>
      </c>
      <c r="L314" s="1" t="s">
        <v>26</v>
      </c>
      <c r="N314" s="3">
        <f t="shared" si="7"/>
        <v>0</v>
      </c>
      <c r="S314" s="3">
        <f>Tabla1[[#This Row],[COSTO TOTAL]]</f>
        <v>0</v>
      </c>
      <c r="V314" s="3"/>
      <c r="W314" s="1"/>
      <c r="X314" s="1"/>
      <c r="Y314" s="1"/>
      <c r="Z314" s="3"/>
      <c r="AA314" s="1"/>
      <c r="AB314" s="1"/>
      <c r="AC314" s="1"/>
      <c r="AD314" s="1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/>
      <c r="BZ314" s="25"/>
      <c r="CA314" s="25"/>
      <c r="CB314" s="25"/>
      <c r="CC314" s="25"/>
      <c r="CD314" s="25"/>
      <c r="CE314" s="25"/>
      <c r="CF314" s="25"/>
      <c r="CG314" s="25"/>
      <c r="CH314" s="25"/>
      <c r="CI314" s="25"/>
      <c r="CJ314" s="25"/>
      <c r="CK314" s="25"/>
      <c r="CL314" s="25"/>
      <c r="CM314" s="25"/>
      <c r="CN314" s="25"/>
      <c r="CO314" s="25"/>
      <c r="CP314" s="25"/>
      <c r="CQ314" s="25"/>
      <c r="CR314" s="25"/>
      <c r="CS314" s="25"/>
      <c r="CT314" s="25"/>
      <c r="CU314" s="25"/>
      <c r="CV314" s="25"/>
      <c r="CW314" s="25"/>
      <c r="CX314" s="25"/>
      <c r="CY314" s="25"/>
      <c r="CZ314" s="25"/>
      <c r="DA314" s="25"/>
      <c r="DB314" s="25"/>
      <c r="DC314" s="25"/>
      <c r="DD314" s="25"/>
      <c r="DE314" s="25"/>
      <c r="DF314" s="25"/>
      <c r="DG314" s="25"/>
      <c r="DH314" s="25"/>
      <c r="DI314" s="25"/>
      <c r="DJ314" s="25"/>
      <c r="DK314" s="25"/>
      <c r="DL314" s="25"/>
      <c r="DM314" s="25"/>
      <c r="DN314" s="25"/>
      <c r="DO314" s="25"/>
      <c r="DP314" s="25"/>
      <c r="DQ314" s="25"/>
      <c r="DR314" s="25"/>
      <c r="DS314" s="25"/>
      <c r="DT314" s="25"/>
      <c r="DU314" s="25"/>
      <c r="DV314" s="25"/>
      <c r="DW314" s="25"/>
      <c r="DX314" s="25"/>
      <c r="DY314" s="25"/>
      <c r="DZ314" s="25"/>
      <c r="EA314" s="25"/>
      <c r="EB314" s="25"/>
      <c r="EC314" s="25"/>
      <c r="ED314" s="25"/>
      <c r="EE314" s="25"/>
      <c r="EF314" s="25"/>
      <c r="EG314" s="25"/>
      <c r="EH314" s="25"/>
      <c r="EI314" s="25"/>
      <c r="EJ314" s="25"/>
      <c r="EK314" s="25"/>
      <c r="EL314" s="25"/>
      <c r="EM314" s="25"/>
      <c r="EN314" s="25"/>
      <c r="EO314" s="25"/>
      <c r="EP314" s="25"/>
      <c r="EQ314" s="25"/>
      <c r="ER314" s="25"/>
      <c r="ES314" s="25"/>
      <c r="ET314" s="25"/>
      <c r="EU314" s="25"/>
      <c r="EV314" s="25"/>
      <c r="EW314" s="25"/>
      <c r="EX314" s="25"/>
      <c r="EY314" s="25"/>
      <c r="EZ314" s="25"/>
      <c r="FA314" s="25"/>
      <c r="FB314" s="25"/>
      <c r="FC314" s="25"/>
      <c r="FD314" s="25"/>
      <c r="FE314" s="25"/>
      <c r="FF314" s="25"/>
      <c r="FG314" s="25"/>
      <c r="FH314" s="25"/>
      <c r="FI314" s="25"/>
      <c r="FJ314" s="25"/>
      <c r="FK314" s="25"/>
      <c r="FL314" s="25"/>
      <c r="FM314" s="25"/>
      <c r="FN314" s="25"/>
      <c r="FO314" s="25"/>
      <c r="FP314" s="25"/>
      <c r="FQ314" s="25"/>
      <c r="FR314" s="25"/>
      <c r="FS314" s="25"/>
      <c r="FT314" s="25"/>
      <c r="FU314" s="25"/>
      <c r="FV314" s="25"/>
      <c r="FW314" s="25"/>
      <c r="FX314" s="25"/>
      <c r="FY314" s="25"/>
      <c r="FZ314" s="25"/>
      <c r="GA314" s="25"/>
      <c r="GB314" s="25"/>
      <c r="GC314" s="25"/>
      <c r="GD314" s="25"/>
      <c r="GE314" s="25"/>
      <c r="GF314" s="25"/>
      <c r="GG314" s="25"/>
      <c r="GH314" s="25"/>
      <c r="GI314" s="25"/>
      <c r="GJ314" s="25"/>
      <c r="GK314" s="25"/>
      <c r="GL314" s="25"/>
      <c r="GM314" s="25"/>
      <c r="GN314" s="25"/>
      <c r="GO314" s="25"/>
      <c r="GP314" s="25"/>
      <c r="GQ314" s="25"/>
      <c r="GR314" s="25"/>
      <c r="GS314" s="25"/>
      <c r="GT314" s="25"/>
      <c r="GU314" s="25"/>
      <c r="GV314" s="25"/>
      <c r="GW314" s="25"/>
      <c r="GX314" s="25"/>
      <c r="GY314" s="25"/>
      <c r="GZ314" s="25"/>
    </row>
    <row r="315" spans="1:208">
      <c r="A315" s="1" t="s">
        <v>383</v>
      </c>
      <c r="B315" s="2">
        <v>43600</v>
      </c>
      <c r="C315" s="1" t="s">
        <v>24</v>
      </c>
      <c r="D315" s="1" t="s">
        <v>18</v>
      </c>
      <c r="E315" s="1" t="s">
        <v>24</v>
      </c>
      <c r="F315" s="1" t="s">
        <v>113</v>
      </c>
      <c r="G315" s="1" t="s">
        <v>24</v>
      </c>
      <c r="H315" s="1">
        <v>4501663804</v>
      </c>
      <c r="I315" s="1" t="s">
        <v>24</v>
      </c>
      <c r="J315" s="1" t="s">
        <v>529</v>
      </c>
      <c r="K315" s="1">
        <v>1</v>
      </c>
      <c r="L315" s="1" t="s">
        <v>26</v>
      </c>
      <c r="N315" s="3">
        <f t="shared" si="7"/>
        <v>0</v>
      </c>
      <c r="S315" s="3">
        <f>Tabla1[[#This Row],[COSTO TOTAL]]</f>
        <v>0</v>
      </c>
      <c r="V315" s="3"/>
      <c r="W315" s="1"/>
      <c r="X315" s="1"/>
      <c r="Y315" s="1"/>
      <c r="Z315" s="3"/>
      <c r="AA315" s="1"/>
      <c r="AB315" s="1"/>
      <c r="AC315" s="1"/>
      <c r="AD315" s="1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  <c r="BT315" s="25"/>
      <c r="BU315" s="25"/>
      <c r="BV315" s="25"/>
      <c r="BW315" s="25"/>
      <c r="BX315" s="25"/>
      <c r="BY315" s="25"/>
      <c r="BZ315" s="25"/>
      <c r="CA315" s="25"/>
      <c r="CB315" s="25"/>
      <c r="CC315" s="25"/>
      <c r="CD315" s="25"/>
      <c r="CE315" s="25"/>
      <c r="CF315" s="25"/>
      <c r="CG315" s="25"/>
      <c r="CH315" s="25"/>
      <c r="CI315" s="25"/>
      <c r="CJ315" s="25"/>
      <c r="CK315" s="25"/>
      <c r="CL315" s="25"/>
      <c r="CM315" s="25"/>
      <c r="CN315" s="25"/>
      <c r="CO315" s="25"/>
      <c r="CP315" s="25"/>
      <c r="CQ315" s="25"/>
      <c r="CR315" s="25"/>
      <c r="CS315" s="25"/>
      <c r="CT315" s="25"/>
      <c r="CU315" s="25"/>
      <c r="CV315" s="25"/>
      <c r="CW315" s="25"/>
      <c r="CX315" s="25"/>
      <c r="CY315" s="25"/>
      <c r="CZ315" s="25"/>
      <c r="DA315" s="25"/>
      <c r="DB315" s="25"/>
      <c r="DC315" s="25"/>
      <c r="DD315" s="25"/>
      <c r="DE315" s="25"/>
      <c r="DF315" s="25"/>
      <c r="DG315" s="25"/>
      <c r="DH315" s="25"/>
      <c r="DI315" s="25"/>
      <c r="DJ315" s="25"/>
      <c r="DK315" s="25"/>
      <c r="DL315" s="25"/>
      <c r="DM315" s="25"/>
      <c r="DN315" s="25"/>
      <c r="DO315" s="25"/>
      <c r="DP315" s="25"/>
      <c r="DQ315" s="25"/>
      <c r="DR315" s="25"/>
      <c r="DS315" s="25"/>
      <c r="DT315" s="25"/>
      <c r="DU315" s="25"/>
      <c r="DV315" s="25"/>
      <c r="DW315" s="25"/>
      <c r="DX315" s="25"/>
      <c r="DY315" s="25"/>
      <c r="DZ315" s="25"/>
      <c r="EA315" s="25"/>
      <c r="EB315" s="25"/>
      <c r="EC315" s="25"/>
      <c r="ED315" s="25"/>
      <c r="EE315" s="25"/>
      <c r="EF315" s="25"/>
      <c r="EG315" s="25"/>
      <c r="EH315" s="25"/>
      <c r="EI315" s="25"/>
      <c r="EJ315" s="25"/>
      <c r="EK315" s="25"/>
      <c r="EL315" s="25"/>
      <c r="EM315" s="25"/>
      <c r="EN315" s="25"/>
      <c r="EO315" s="25"/>
      <c r="EP315" s="25"/>
      <c r="EQ315" s="25"/>
      <c r="ER315" s="25"/>
      <c r="ES315" s="25"/>
      <c r="ET315" s="25"/>
      <c r="EU315" s="25"/>
      <c r="EV315" s="25"/>
      <c r="EW315" s="25"/>
      <c r="EX315" s="25"/>
      <c r="EY315" s="25"/>
      <c r="EZ315" s="25"/>
      <c r="FA315" s="25"/>
      <c r="FB315" s="25"/>
      <c r="FC315" s="25"/>
      <c r="FD315" s="25"/>
      <c r="FE315" s="25"/>
      <c r="FF315" s="25"/>
      <c r="FG315" s="25"/>
      <c r="FH315" s="25"/>
      <c r="FI315" s="25"/>
      <c r="FJ315" s="25"/>
      <c r="FK315" s="25"/>
      <c r="FL315" s="25"/>
      <c r="FM315" s="25"/>
      <c r="FN315" s="25"/>
      <c r="FO315" s="25"/>
      <c r="FP315" s="25"/>
      <c r="FQ315" s="25"/>
      <c r="FR315" s="25"/>
      <c r="FS315" s="25"/>
      <c r="FT315" s="25"/>
      <c r="FU315" s="25"/>
      <c r="FV315" s="25"/>
      <c r="FW315" s="25"/>
      <c r="FX315" s="25"/>
      <c r="FY315" s="25"/>
      <c r="FZ315" s="25"/>
      <c r="GA315" s="25"/>
      <c r="GB315" s="25"/>
      <c r="GC315" s="25"/>
      <c r="GD315" s="25"/>
      <c r="GE315" s="25"/>
      <c r="GF315" s="25"/>
      <c r="GG315" s="25"/>
      <c r="GH315" s="25"/>
      <c r="GI315" s="25"/>
      <c r="GJ315" s="25"/>
      <c r="GK315" s="25"/>
      <c r="GL315" s="25"/>
      <c r="GM315" s="25"/>
      <c r="GN315" s="25"/>
      <c r="GO315" s="25"/>
      <c r="GP315" s="25"/>
      <c r="GQ315" s="25"/>
      <c r="GR315" s="25"/>
      <c r="GS315" s="25"/>
      <c r="GT315" s="25"/>
      <c r="GU315" s="25"/>
      <c r="GV315" s="25"/>
      <c r="GW315" s="25"/>
      <c r="GX315" s="25"/>
      <c r="GY315" s="25"/>
      <c r="GZ315" s="25"/>
    </row>
    <row r="316" spans="1:208">
      <c r="A316" s="1" t="s">
        <v>392</v>
      </c>
      <c r="B316" s="2">
        <v>43493</v>
      </c>
      <c r="C316" s="1">
        <v>7685506</v>
      </c>
      <c r="D316" s="1" t="s">
        <v>18</v>
      </c>
      <c r="E316" s="1" t="s">
        <v>399</v>
      </c>
      <c r="F316" s="1" t="s">
        <v>76</v>
      </c>
      <c r="G316" s="1" t="s">
        <v>393</v>
      </c>
      <c r="H316" s="1">
        <v>4501637321</v>
      </c>
      <c r="I316" s="1" t="s">
        <v>24</v>
      </c>
      <c r="J316" s="1" t="s">
        <v>427</v>
      </c>
      <c r="K316" s="1">
        <v>0</v>
      </c>
      <c r="L316" s="1" t="s">
        <v>26</v>
      </c>
      <c r="M316" s="3">
        <v>170.13</v>
      </c>
      <c r="N316" s="3">
        <f t="shared" si="7"/>
        <v>0</v>
      </c>
      <c r="O316" s="1" t="s">
        <v>1003</v>
      </c>
      <c r="S316" s="3">
        <f>Tabla1[[#This Row],[COSTO TOTAL]]</f>
        <v>0</v>
      </c>
      <c r="V316" s="3"/>
      <c r="W316" s="1"/>
      <c r="X316" s="1"/>
      <c r="Y316" s="3"/>
      <c r="Z316" s="1"/>
      <c r="AA316" s="1"/>
      <c r="AB316" s="1"/>
      <c r="AC316" s="1"/>
      <c r="AD316" s="1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  <c r="BT316" s="25"/>
      <c r="BU316" s="25"/>
      <c r="BV316" s="25"/>
      <c r="BW316" s="25"/>
      <c r="BX316" s="25"/>
      <c r="BY316" s="25"/>
      <c r="BZ316" s="25"/>
      <c r="CA316" s="25"/>
      <c r="CB316" s="25"/>
      <c r="CC316" s="25"/>
      <c r="CD316" s="25"/>
      <c r="CE316" s="25"/>
      <c r="CF316" s="25"/>
      <c r="CG316" s="25"/>
      <c r="CH316" s="25"/>
      <c r="CI316" s="25"/>
      <c r="CJ316" s="25"/>
      <c r="CK316" s="25"/>
      <c r="CL316" s="25"/>
      <c r="CM316" s="25"/>
      <c r="CN316" s="25"/>
      <c r="CO316" s="25"/>
      <c r="CP316" s="25"/>
      <c r="CQ316" s="25"/>
      <c r="CR316" s="25"/>
      <c r="CS316" s="25"/>
      <c r="CT316" s="25"/>
      <c r="CU316" s="25"/>
      <c r="CV316" s="25"/>
      <c r="CW316" s="25"/>
      <c r="CX316" s="25"/>
      <c r="CY316" s="25"/>
      <c r="CZ316" s="25"/>
      <c r="DA316" s="25"/>
      <c r="DB316" s="25"/>
      <c r="DC316" s="25"/>
      <c r="DD316" s="25"/>
      <c r="DE316" s="25"/>
      <c r="DF316" s="25"/>
      <c r="DG316" s="25"/>
      <c r="DH316" s="25"/>
      <c r="DI316" s="25"/>
      <c r="DJ316" s="25"/>
      <c r="DK316" s="25"/>
      <c r="DL316" s="25"/>
      <c r="DM316" s="25"/>
      <c r="DN316" s="25"/>
      <c r="DO316" s="25"/>
      <c r="DP316" s="25"/>
      <c r="DQ316" s="25"/>
      <c r="DR316" s="25"/>
      <c r="DS316" s="25"/>
      <c r="DT316" s="25"/>
      <c r="DU316" s="25"/>
      <c r="DV316" s="25"/>
      <c r="DW316" s="25"/>
      <c r="DX316" s="25"/>
      <c r="DY316" s="25"/>
      <c r="DZ316" s="25"/>
      <c r="EA316" s="25"/>
      <c r="EB316" s="25"/>
      <c r="EC316" s="25"/>
      <c r="ED316" s="25"/>
      <c r="EE316" s="25"/>
      <c r="EF316" s="25"/>
      <c r="EG316" s="25"/>
      <c r="EH316" s="25"/>
      <c r="EI316" s="25"/>
      <c r="EJ316" s="25"/>
      <c r="EK316" s="25"/>
      <c r="EL316" s="25"/>
      <c r="EM316" s="25"/>
      <c r="EN316" s="25"/>
      <c r="EO316" s="25"/>
      <c r="EP316" s="25"/>
      <c r="EQ316" s="25"/>
      <c r="ER316" s="25"/>
      <c r="ES316" s="25"/>
      <c r="ET316" s="25"/>
      <c r="EU316" s="25"/>
      <c r="EV316" s="25"/>
      <c r="EW316" s="25"/>
      <c r="EX316" s="25"/>
      <c r="EY316" s="25"/>
      <c r="EZ316" s="25"/>
      <c r="FA316" s="25"/>
      <c r="FB316" s="25"/>
      <c r="FC316" s="25"/>
      <c r="FD316" s="25"/>
      <c r="FE316" s="25"/>
      <c r="FF316" s="25"/>
      <c r="FG316" s="25"/>
      <c r="FH316" s="25"/>
      <c r="FI316" s="25"/>
      <c r="FJ316" s="25"/>
      <c r="FK316" s="25"/>
      <c r="FL316" s="25"/>
      <c r="FM316" s="25"/>
      <c r="FN316" s="25"/>
      <c r="FO316" s="25"/>
      <c r="FP316" s="25"/>
      <c r="FQ316" s="25"/>
      <c r="FR316" s="25"/>
      <c r="FS316" s="25"/>
      <c r="FT316" s="25"/>
      <c r="FU316" s="25"/>
      <c r="FV316" s="25"/>
      <c r="FW316" s="25"/>
      <c r="FX316" s="25"/>
      <c r="FY316" s="25"/>
      <c r="FZ316" s="25"/>
      <c r="GA316" s="25"/>
      <c r="GB316" s="25"/>
      <c r="GC316" s="25"/>
      <c r="GD316" s="25"/>
      <c r="GE316" s="25"/>
      <c r="GF316" s="25"/>
      <c r="GG316" s="25"/>
      <c r="GH316" s="25"/>
      <c r="GI316" s="25"/>
      <c r="GJ316" s="25"/>
      <c r="GK316" s="25"/>
      <c r="GL316" s="25"/>
      <c r="GM316" s="25"/>
      <c r="GN316" s="25"/>
      <c r="GO316" s="25"/>
      <c r="GP316" s="25"/>
      <c r="GQ316" s="25"/>
      <c r="GR316" s="25"/>
      <c r="GS316" s="25"/>
      <c r="GT316" s="25"/>
      <c r="GU316" s="25"/>
      <c r="GV316" s="25"/>
      <c r="GW316" s="25"/>
      <c r="GX316" s="25"/>
      <c r="GY316" s="25"/>
      <c r="GZ316" s="25"/>
    </row>
    <row r="317" spans="1:208">
      <c r="A317" s="1" t="s">
        <v>383</v>
      </c>
      <c r="B317" s="2">
        <v>43600</v>
      </c>
      <c r="C317" s="1" t="s">
        <v>24</v>
      </c>
      <c r="D317" s="1" t="s">
        <v>18</v>
      </c>
      <c r="E317" s="1" t="s">
        <v>24</v>
      </c>
      <c r="F317" s="1" t="s">
        <v>113</v>
      </c>
      <c r="G317" s="1" t="s">
        <v>24</v>
      </c>
      <c r="H317" s="1">
        <v>4501663804</v>
      </c>
      <c r="I317" s="1" t="s">
        <v>24</v>
      </c>
      <c r="J317" s="1" t="s">
        <v>530</v>
      </c>
      <c r="K317" s="1">
        <v>14</v>
      </c>
      <c r="L317" s="1" t="s">
        <v>26</v>
      </c>
      <c r="N317" s="3">
        <f t="shared" ref="N317:N360" si="8">M317*K317</f>
        <v>0</v>
      </c>
      <c r="S317" s="3">
        <f>Tabla1[[#This Row],[COSTO TOTAL]]</f>
        <v>0</v>
      </c>
      <c r="V317" s="3"/>
      <c r="W317" s="1"/>
      <c r="X317" s="1"/>
      <c r="Y317" s="1"/>
      <c r="Z317" s="3"/>
      <c r="AA317" s="1"/>
      <c r="AB317" s="1"/>
      <c r="AC317" s="1"/>
      <c r="AD317" s="1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  <c r="CR317" s="25"/>
      <c r="CS317" s="25"/>
      <c r="CT317" s="25"/>
      <c r="CU317" s="25"/>
      <c r="CV317" s="25"/>
      <c r="CW317" s="25"/>
      <c r="CX317" s="25"/>
      <c r="CY317" s="25"/>
      <c r="CZ317" s="25"/>
      <c r="DA317" s="25"/>
      <c r="DB317" s="25"/>
      <c r="DC317" s="25"/>
      <c r="DD317" s="25"/>
      <c r="DE317" s="25"/>
      <c r="DF317" s="25"/>
      <c r="DG317" s="25"/>
      <c r="DH317" s="25"/>
      <c r="DI317" s="25"/>
      <c r="DJ317" s="25"/>
      <c r="DK317" s="25"/>
      <c r="DL317" s="25"/>
      <c r="DM317" s="25"/>
      <c r="DN317" s="25"/>
      <c r="DO317" s="25"/>
      <c r="DP317" s="25"/>
      <c r="DQ317" s="25"/>
      <c r="DR317" s="25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/>
      <c r="EC317" s="25"/>
      <c r="ED317" s="25"/>
      <c r="EE317" s="25"/>
      <c r="EF317" s="25"/>
      <c r="EG317" s="25"/>
      <c r="EH317" s="25"/>
      <c r="EI317" s="25"/>
      <c r="EJ317" s="25"/>
      <c r="EK317" s="25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/>
      <c r="FH317" s="25"/>
      <c r="FI317" s="25"/>
      <c r="FJ317" s="25"/>
      <c r="FK317" s="25"/>
      <c r="FL317" s="25"/>
      <c r="FM317" s="25"/>
      <c r="FN317" s="25"/>
      <c r="FO317" s="25"/>
      <c r="FP317" s="25"/>
      <c r="FQ317" s="25"/>
      <c r="FR317" s="25"/>
      <c r="FS317" s="25"/>
      <c r="FT317" s="25"/>
      <c r="FU317" s="25"/>
      <c r="FV317" s="25"/>
      <c r="FW317" s="25"/>
      <c r="FX317" s="25"/>
      <c r="FY317" s="25"/>
      <c r="FZ317" s="25"/>
      <c r="GA317" s="25"/>
      <c r="GB317" s="25"/>
      <c r="GC317" s="25"/>
      <c r="GD317" s="25"/>
      <c r="GE317" s="25"/>
      <c r="GF317" s="25"/>
      <c r="GG317" s="25"/>
      <c r="GH317" s="25"/>
      <c r="GI317" s="25"/>
      <c r="GJ317" s="25"/>
      <c r="GK317" s="25"/>
      <c r="GL317" s="25"/>
      <c r="GM317" s="25"/>
      <c r="GN317" s="25"/>
      <c r="GO317" s="25"/>
      <c r="GP317" s="25"/>
      <c r="GQ317" s="25"/>
      <c r="GR317" s="25"/>
      <c r="GS317" s="25"/>
      <c r="GT317" s="25"/>
      <c r="GU317" s="25"/>
      <c r="GV317" s="25"/>
      <c r="GW317" s="25"/>
      <c r="GX317" s="25"/>
      <c r="GY317" s="25"/>
      <c r="GZ317" s="25"/>
    </row>
    <row r="318" spans="1:208">
      <c r="A318" s="1" t="s">
        <v>383</v>
      </c>
      <c r="B318" s="2">
        <v>43600</v>
      </c>
      <c r="C318" s="1" t="s">
        <v>24</v>
      </c>
      <c r="D318" s="1" t="s">
        <v>18</v>
      </c>
      <c r="E318" s="1" t="s">
        <v>24</v>
      </c>
      <c r="F318" s="1" t="s">
        <v>113</v>
      </c>
      <c r="G318" s="1" t="s">
        <v>24</v>
      </c>
      <c r="H318" s="1">
        <v>4501663804</v>
      </c>
      <c r="I318" s="1" t="s">
        <v>24</v>
      </c>
      <c r="J318" s="1" t="s">
        <v>531</v>
      </c>
      <c r="K318" s="1">
        <v>1</v>
      </c>
      <c r="L318" s="1" t="s">
        <v>26</v>
      </c>
      <c r="N318" s="3">
        <f t="shared" si="8"/>
        <v>0</v>
      </c>
      <c r="S318" s="3">
        <f>Tabla1[[#This Row],[COSTO TOTAL]]</f>
        <v>0</v>
      </c>
      <c r="V318" s="3"/>
      <c r="W318" s="1"/>
      <c r="X318" s="1"/>
      <c r="Y318" s="1"/>
      <c r="Z318" s="3"/>
      <c r="AA318" s="1"/>
      <c r="AB318" s="1"/>
      <c r="AC318" s="1"/>
      <c r="AD318" s="1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  <c r="BT318" s="25"/>
      <c r="BU318" s="25"/>
      <c r="BV318" s="25"/>
      <c r="BW318" s="25"/>
      <c r="BX318" s="25"/>
      <c r="BY318" s="25"/>
      <c r="BZ318" s="25"/>
      <c r="CA318" s="25"/>
      <c r="CB318" s="25"/>
      <c r="CC318" s="25"/>
      <c r="CD318" s="25"/>
      <c r="CE318" s="25"/>
      <c r="CF318" s="25"/>
      <c r="CG318" s="25"/>
      <c r="CH318" s="25"/>
      <c r="CI318" s="25"/>
      <c r="CJ318" s="25"/>
      <c r="CK318" s="25"/>
      <c r="CL318" s="25"/>
      <c r="CM318" s="25"/>
      <c r="CN318" s="25"/>
      <c r="CO318" s="25"/>
      <c r="CP318" s="25"/>
      <c r="CQ318" s="25"/>
      <c r="CR318" s="25"/>
      <c r="CS318" s="25"/>
      <c r="CT318" s="25"/>
      <c r="CU318" s="25"/>
      <c r="CV318" s="25"/>
      <c r="CW318" s="25"/>
      <c r="CX318" s="25"/>
      <c r="CY318" s="25"/>
      <c r="CZ318" s="25"/>
      <c r="DA318" s="25"/>
      <c r="DB318" s="25"/>
      <c r="DC318" s="25"/>
      <c r="DD318" s="25"/>
      <c r="DE318" s="25"/>
      <c r="DF318" s="25"/>
      <c r="DG318" s="25"/>
      <c r="DH318" s="25"/>
      <c r="DI318" s="25"/>
      <c r="DJ318" s="25"/>
      <c r="DK318" s="25"/>
      <c r="DL318" s="25"/>
      <c r="DM318" s="25"/>
      <c r="DN318" s="25"/>
      <c r="DO318" s="25"/>
      <c r="DP318" s="25"/>
      <c r="DQ318" s="25"/>
      <c r="DR318" s="25"/>
      <c r="DS318" s="25"/>
      <c r="DT318" s="25"/>
      <c r="DU318" s="25"/>
      <c r="DV318" s="25"/>
      <c r="DW318" s="25"/>
      <c r="DX318" s="25"/>
      <c r="DY318" s="25"/>
      <c r="DZ318" s="25"/>
      <c r="EA318" s="25"/>
      <c r="EB318" s="25"/>
      <c r="EC318" s="25"/>
      <c r="ED318" s="25"/>
      <c r="EE318" s="25"/>
      <c r="EF318" s="25"/>
      <c r="EG318" s="25"/>
      <c r="EH318" s="25"/>
      <c r="EI318" s="25"/>
      <c r="EJ318" s="25"/>
      <c r="EK318" s="25"/>
      <c r="EL318" s="25"/>
      <c r="EM318" s="25"/>
      <c r="EN318" s="25"/>
      <c r="EO318" s="25"/>
      <c r="EP318" s="25"/>
      <c r="EQ318" s="25"/>
      <c r="ER318" s="25"/>
      <c r="ES318" s="25"/>
      <c r="ET318" s="25"/>
      <c r="EU318" s="25"/>
      <c r="EV318" s="25"/>
      <c r="EW318" s="25"/>
      <c r="EX318" s="25"/>
      <c r="EY318" s="25"/>
      <c r="EZ318" s="25"/>
      <c r="FA318" s="25"/>
      <c r="FB318" s="25"/>
      <c r="FC318" s="25"/>
      <c r="FD318" s="25"/>
      <c r="FE318" s="25"/>
      <c r="FF318" s="25"/>
      <c r="FG318" s="25"/>
      <c r="FH318" s="25"/>
      <c r="FI318" s="25"/>
      <c r="FJ318" s="25"/>
      <c r="FK318" s="25"/>
      <c r="FL318" s="25"/>
      <c r="FM318" s="25"/>
      <c r="FN318" s="25"/>
      <c r="FO318" s="25"/>
      <c r="FP318" s="25"/>
      <c r="FQ318" s="25"/>
      <c r="FR318" s="25"/>
      <c r="FS318" s="25"/>
      <c r="FT318" s="25"/>
      <c r="FU318" s="25"/>
      <c r="FV318" s="25"/>
      <c r="FW318" s="25"/>
      <c r="FX318" s="25"/>
      <c r="FY318" s="25"/>
      <c r="FZ318" s="25"/>
      <c r="GA318" s="25"/>
      <c r="GB318" s="25"/>
      <c r="GC318" s="25"/>
      <c r="GD318" s="25"/>
      <c r="GE318" s="25"/>
      <c r="GF318" s="25"/>
      <c r="GG318" s="25"/>
      <c r="GH318" s="25"/>
      <c r="GI318" s="25"/>
      <c r="GJ318" s="25"/>
      <c r="GK318" s="25"/>
      <c r="GL318" s="25"/>
      <c r="GM318" s="25"/>
      <c r="GN318" s="25"/>
      <c r="GO318" s="25"/>
      <c r="GP318" s="25"/>
      <c r="GQ318" s="25"/>
      <c r="GR318" s="25"/>
      <c r="GS318" s="25"/>
      <c r="GT318" s="25"/>
      <c r="GU318" s="25"/>
      <c r="GV318" s="25"/>
      <c r="GW318" s="25"/>
      <c r="GX318" s="25"/>
      <c r="GY318" s="25"/>
      <c r="GZ318" s="25"/>
    </row>
    <row r="319" spans="1:208">
      <c r="A319" s="1" t="s">
        <v>383</v>
      </c>
      <c r="B319" s="2">
        <v>43600</v>
      </c>
      <c r="C319" s="1" t="s">
        <v>24</v>
      </c>
      <c r="D319" s="1" t="s">
        <v>18</v>
      </c>
      <c r="E319" s="1" t="s">
        <v>24</v>
      </c>
      <c r="F319" s="1" t="s">
        <v>113</v>
      </c>
      <c r="G319" s="1" t="s">
        <v>24</v>
      </c>
      <c r="H319" s="1">
        <v>4501663804</v>
      </c>
      <c r="I319" s="1" t="s">
        <v>24</v>
      </c>
      <c r="J319" s="1" t="s">
        <v>532</v>
      </c>
      <c r="K319" s="1">
        <v>1</v>
      </c>
      <c r="L319" s="1" t="s">
        <v>26</v>
      </c>
      <c r="N319" s="3">
        <f t="shared" si="8"/>
        <v>0</v>
      </c>
      <c r="S319" s="3">
        <f>Tabla1[[#This Row],[COSTO TOTAL]]</f>
        <v>0</v>
      </c>
      <c r="V319" s="3"/>
      <c r="W319" s="1"/>
      <c r="X319" s="1"/>
      <c r="Y319" s="1"/>
      <c r="Z319" s="3"/>
      <c r="AA319" s="1"/>
      <c r="AB319" s="1"/>
      <c r="AC319" s="1"/>
      <c r="AD319" s="1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  <c r="CR319" s="25"/>
      <c r="CS319" s="25"/>
      <c r="CT319" s="25"/>
      <c r="CU319" s="25"/>
      <c r="CV319" s="25"/>
      <c r="CW319" s="25"/>
      <c r="CX319" s="25"/>
      <c r="CY319" s="25"/>
      <c r="CZ319" s="25"/>
      <c r="DA319" s="25"/>
      <c r="DB319" s="25"/>
      <c r="DC319" s="25"/>
      <c r="DD319" s="25"/>
      <c r="DE319" s="25"/>
      <c r="DF319" s="25"/>
      <c r="DG319" s="25"/>
      <c r="DH319" s="25"/>
      <c r="DI319" s="25"/>
      <c r="DJ319" s="25"/>
      <c r="DK319" s="25"/>
      <c r="DL319" s="25"/>
      <c r="DM319" s="25"/>
      <c r="DN319" s="25"/>
      <c r="DO319" s="25"/>
      <c r="DP319" s="25"/>
      <c r="DQ319" s="25"/>
      <c r="DR319" s="25"/>
      <c r="DS319" s="25"/>
      <c r="DT319" s="25"/>
      <c r="DU319" s="25"/>
      <c r="DV319" s="25"/>
      <c r="DW319" s="25"/>
      <c r="DX319" s="25"/>
      <c r="DY319" s="25"/>
      <c r="DZ319" s="25"/>
      <c r="EA319" s="25"/>
      <c r="EB319" s="25"/>
      <c r="EC319" s="25"/>
      <c r="ED319" s="25"/>
      <c r="EE319" s="25"/>
      <c r="EF319" s="25"/>
      <c r="EG319" s="25"/>
      <c r="EH319" s="25"/>
      <c r="EI319" s="25"/>
      <c r="EJ319" s="25"/>
      <c r="EK319" s="25"/>
      <c r="EL319" s="25"/>
      <c r="EM319" s="25"/>
      <c r="EN319" s="25"/>
      <c r="EO319" s="25"/>
      <c r="EP319" s="25"/>
      <c r="EQ319" s="25"/>
      <c r="ER319" s="25"/>
      <c r="ES319" s="25"/>
      <c r="ET319" s="25"/>
      <c r="EU319" s="25"/>
      <c r="EV319" s="25"/>
      <c r="EW319" s="25"/>
      <c r="EX319" s="25"/>
      <c r="EY319" s="25"/>
      <c r="EZ319" s="25"/>
      <c r="FA319" s="25"/>
      <c r="FB319" s="25"/>
      <c r="FC319" s="25"/>
      <c r="FD319" s="25"/>
      <c r="FE319" s="25"/>
      <c r="FF319" s="25"/>
      <c r="FG319" s="25"/>
      <c r="FH319" s="25"/>
      <c r="FI319" s="25"/>
      <c r="FJ319" s="25"/>
      <c r="FK319" s="25"/>
      <c r="FL319" s="25"/>
      <c r="FM319" s="25"/>
      <c r="FN319" s="25"/>
      <c r="FO319" s="25"/>
      <c r="FP319" s="25"/>
      <c r="FQ319" s="25"/>
      <c r="FR319" s="25"/>
      <c r="FS319" s="25"/>
      <c r="FT319" s="25"/>
      <c r="FU319" s="25"/>
      <c r="FV319" s="25"/>
      <c r="FW319" s="25"/>
      <c r="FX319" s="25"/>
      <c r="FY319" s="25"/>
      <c r="FZ319" s="25"/>
      <c r="GA319" s="25"/>
      <c r="GB319" s="25"/>
      <c r="GC319" s="25"/>
      <c r="GD319" s="25"/>
      <c r="GE319" s="25"/>
      <c r="GF319" s="25"/>
      <c r="GG319" s="25"/>
      <c r="GH319" s="25"/>
      <c r="GI319" s="25"/>
      <c r="GJ319" s="25"/>
      <c r="GK319" s="25"/>
      <c r="GL319" s="25"/>
      <c r="GM319" s="25"/>
      <c r="GN319" s="25"/>
      <c r="GO319" s="25"/>
      <c r="GP319" s="25"/>
      <c r="GQ319" s="25"/>
      <c r="GR319" s="25"/>
      <c r="GS319" s="25"/>
      <c r="GT319" s="25"/>
      <c r="GU319" s="25"/>
      <c r="GV319" s="25"/>
      <c r="GW319" s="25"/>
      <c r="GX319" s="25"/>
      <c r="GY319" s="25"/>
      <c r="GZ319" s="25"/>
    </row>
    <row r="320" spans="1:208">
      <c r="A320" s="1" t="s">
        <v>383</v>
      </c>
      <c r="B320" s="2">
        <v>43600</v>
      </c>
      <c r="C320" s="1" t="s">
        <v>24</v>
      </c>
      <c r="D320" s="1" t="s">
        <v>18</v>
      </c>
      <c r="E320" s="1" t="s">
        <v>24</v>
      </c>
      <c r="F320" s="1" t="s">
        <v>113</v>
      </c>
      <c r="G320" s="1" t="s">
        <v>24</v>
      </c>
      <c r="H320" s="1">
        <v>4501663804</v>
      </c>
      <c r="I320" s="1" t="s">
        <v>24</v>
      </c>
      <c r="J320" s="1" t="s">
        <v>533</v>
      </c>
      <c r="K320" s="1">
        <v>14</v>
      </c>
      <c r="L320" s="1" t="s">
        <v>26</v>
      </c>
      <c r="N320" s="3">
        <f t="shared" si="8"/>
        <v>0</v>
      </c>
      <c r="S320" s="3">
        <f>Tabla1[[#This Row],[COSTO TOTAL]]</f>
        <v>0</v>
      </c>
      <c r="V320" s="3"/>
      <c r="W320" s="1"/>
      <c r="X320" s="1"/>
      <c r="Y320" s="1"/>
      <c r="Z320" s="3"/>
      <c r="AA320" s="1"/>
      <c r="AB320" s="1"/>
      <c r="AC320" s="1"/>
      <c r="AD320" s="1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  <c r="BT320" s="25"/>
      <c r="BU320" s="25"/>
      <c r="BV320" s="25"/>
      <c r="BW320" s="25"/>
      <c r="BX320" s="25"/>
      <c r="BY320" s="25"/>
      <c r="BZ320" s="25"/>
      <c r="CA320" s="25"/>
      <c r="CB320" s="25"/>
      <c r="CC320" s="25"/>
      <c r="CD320" s="25"/>
      <c r="CE320" s="25"/>
      <c r="CF320" s="25"/>
      <c r="CG320" s="25"/>
      <c r="CH320" s="25"/>
      <c r="CI320" s="25"/>
      <c r="CJ320" s="25"/>
      <c r="CK320" s="25"/>
      <c r="CL320" s="25"/>
      <c r="CM320" s="25"/>
      <c r="CN320" s="25"/>
      <c r="CO320" s="25"/>
      <c r="CP320" s="25"/>
      <c r="CQ320" s="25"/>
      <c r="CR320" s="25"/>
      <c r="CS320" s="25"/>
      <c r="CT320" s="25"/>
      <c r="CU320" s="25"/>
      <c r="CV320" s="25"/>
      <c r="CW320" s="25"/>
      <c r="CX320" s="25"/>
      <c r="CY320" s="25"/>
      <c r="CZ320" s="25"/>
      <c r="DA320" s="25"/>
      <c r="DB320" s="25"/>
      <c r="DC320" s="25"/>
      <c r="DD320" s="25"/>
      <c r="DE320" s="25"/>
      <c r="DF320" s="25"/>
      <c r="DG320" s="25"/>
      <c r="DH320" s="25"/>
      <c r="DI320" s="25"/>
      <c r="DJ320" s="25"/>
      <c r="DK320" s="25"/>
      <c r="DL320" s="25"/>
      <c r="DM320" s="25"/>
      <c r="DN320" s="25"/>
      <c r="DO320" s="25"/>
      <c r="DP320" s="25"/>
      <c r="DQ320" s="25"/>
      <c r="DR320" s="25"/>
      <c r="DS320" s="25"/>
      <c r="DT320" s="25"/>
      <c r="DU320" s="25"/>
      <c r="DV320" s="25"/>
      <c r="DW320" s="25"/>
      <c r="DX320" s="25"/>
      <c r="DY320" s="25"/>
      <c r="DZ320" s="25"/>
      <c r="EA320" s="25"/>
      <c r="EB320" s="25"/>
      <c r="EC320" s="25"/>
      <c r="ED320" s="25"/>
      <c r="EE320" s="25"/>
      <c r="EF320" s="25"/>
      <c r="EG320" s="25"/>
      <c r="EH320" s="25"/>
      <c r="EI320" s="25"/>
      <c r="EJ320" s="25"/>
      <c r="EK320" s="25"/>
      <c r="EL320" s="25"/>
      <c r="EM320" s="25"/>
      <c r="EN320" s="25"/>
      <c r="EO320" s="25"/>
      <c r="EP320" s="25"/>
      <c r="EQ320" s="25"/>
      <c r="ER320" s="25"/>
      <c r="ES320" s="25"/>
      <c r="ET320" s="25"/>
      <c r="EU320" s="25"/>
      <c r="EV320" s="25"/>
      <c r="EW320" s="25"/>
      <c r="EX320" s="25"/>
      <c r="EY320" s="25"/>
      <c r="EZ320" s="25"/>
      <c r="FA320" s="25"/>
      <c r="FB320" s="25"/>
      <c r="FC320" s="25"/>
      <c r="FD320" s="25"/>
      <c r="FE320" s="25"/>
      <c r="FF320" s="25"/>
      <c r="FG320" s="25"/>
      <c r="FH320" s="25"/>
      <c r="FI320" s="25"/>
      <c r="FJ320" s="25"/>
      <c r="FK320" s="25"/>
      <c r="FL320" s="25"/>
      <c r="FM320" s="25"/>
      <c r="FN320" s="25"/>
      <c r="FO320" s="25"/>
      <c r="FP320" s="25"/>
      <c r="FQ320" s="25"/>
      <c r="FR320" s="25"/>
      <c r="FS320" s="25"/>
      <c r="FT320" s="25"/>
      <c r="FU320" s="25"/>
      <c r="FV320" s="25"/>
      <c r="FW320" s="25"/>
      <c r="FX320" s="25"/>
      <c r="FY320" s="25"/>
      <c r="FZ320" s="25"/>
      <c r="GA320" s="25"/>
      <c r="GB320" s="25"/>
      <c r="GC320" s="25"/>
      <c r="GD320" s="25"/>
      <c r="GE320" s="25"/>
      <c r="GF320" s="25"/>
      <c r="GG320" s="25"/>
      <c r="GH320" s="25"/>
      <c r="GI320" s="25"/>
      <c r="GJ320" s="25"/>
      <c r="GK320" s="25"/>
      <c r="GL320" s="25"/>
      <c r="GM320" s="25"/>
      <c r="GN320" s="25"/>
      <c r="GO320" s="25"/>
      <c r="GP320" s="25"/>
      <c r="GQ320" s="25"/>
      <c r="GR320" s="25"/>
      <c r="GS320" s="25"/>
      <c r="GT320" s="25"/>
      <c r="GU320" s="25"/>
      <c r="GV320" s="25"/>
      <c r="GW320" s="25"/>
      <c r="GX320" s="25"/>
      <c r="GY320" s="25"/>
      <c r="GZ320" s="25"/>
    </row>
    <row r="321" spans="1:208">
      <c r="A321" s="1" t="s">
        <v>383</v>
      </c>
      <c r="B321" s="2">
        <v>43600</v>
      </c>
      <c r="C321" s="1" t="s">
        <v>24</v>
      </c>
      <c r="D321" s="1" t="s">
        <v>18</v>
      </c>
      <c r="E321" s="1" t="s">
        <v>24</v>
      </c>
      <c r="F321" s="1" t="s">
        <v>113</v>
      </c>
      <c r="G321" s="1" t="s">
        <v>24</v>
      </c>
      <c r="H321" s="1">
        <v>4501663804</v>
      </c>
      <c r="I321" s="1" t="s">
        <v>24</v>
      </c>
      <c r="J321" s="1" t="s">
        <v>534</v>
      </c>
      <c r="K321" s="1">
        <v>2</v>
      </c>
      <c r="L321" s="1" t="s">
        <v>26</v>
      </c>
      <c r="N321" s="3">
        <f t="shared" si="8"/>
        <v>0</v>
      </c>
      <c r="S321" s="3">
        <f>Tabla1[[#This Row],[COSTO TOTAL]]</f>
        <v>0</v>
      </c>
      <c r="V321" s="3"/>
      <c r="W321" s="1"/>
      <c r="X321" s="1"/>
      <c r="Y321" s="1"/>
      <c r="Z321" s="3"/>
      <c r="AA321" s="1"/>
      <c r="AB321" s="1"/>
      <c r="AC321" s="1"/>
      <c r="AD321" s="1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  <c r="BT321" s="25"/>
      <c r="BU321" s="25"/>
      <c r="BV321" s="25"/>
      <c r="BW321" s="25"/>
      <c r="BX321" s="25"/>
      <c r="BY321" s="25"/>
      <c r="BZ321" s="25"/>
      <c r="CA321" s="25"/>
      <c r="CB321" s="25"/>
      <c r="CC321" s="25"/>
      <c r="CD321" s="25"/>
      <c r="CE321" s="25"/>
      <c r="CF321" s="25"/>
      <c r="CG321" s="25"/>
      <c r="CH321" s="25"/>
      <c r="CI321" s="25"/>
      <c r="CJ321" s="25"/>
      <c r="CK321" s="25"/>
      <c r="CL321" s="25"/>
      <c r="CM321" s="25"/>
      <c r="CN321" s="25"/>
      <c r="CO321" s="25"/>
      <c r="CP321" s="25"/>
      <c r="CQ321" s="25"/>
      <c r="CR321" s="25"/>
      <c r="CS321" s="25"/>
      <c r="CT321" s="25"/>
      <c r="CU321" s="25"/>
      <c r="CV321" s="25"/>
      <c r="CW321" s="25"/>
      <c r="CX321" s="25"/>
      <c r="CY321" s="25"/>
      <c r="CZ321" s="25"/>
      <c r="DA321" s="25"/>
      <c r="DB321" s="25"/>
      <c r="DC321" s="25"/>
      <c r="DD321" s="25"/>
      <c r="DE321" s="25"/>
      <c r="DF321" s="25"/>
      <c r="DG321" s="25"/>
      <c r="DH321" s="25"/>
      <c r="DI321" s="25"/>
      <c r="DJ321" s="25"/>
      <c r="DK321" s="25"/>
      <c r="DL321" s="25"/>
      <c r="DM321" s="25"/>
      <c r="DN321" s="25"/>
      <c r="DO321" s="25"/>
      <c r="DP321" s="25"/>
      <c r="DQ321" s="25"/>
      <c r="DR321" s="25"/>
      <c r="DS321" s="25"/>
      <c r="DT321" s="25"/>
      <c r="DU321" s="25"/>
      <c r="DV321" s="25"/>
      <c r="DW321" s="25"/>
      <c r="DX321" s="25"/>
      <c r="DY321" s="25"/>
      <c r="DZ321" s="25"/>
      <c r="EA321" s="25"/>
      <c r="EB321" s="25"/>
      <c r="EC321" s="25"/>
      <c r="ED321" s="25"/>
      <c r="EE321" s="25"/>
      <c r="EF321" s="25"/>
      <c r="EG321" s="25"/>
      <c r="EH321" s="25"/>
      <c r="EI321" s="25"/>
      <c r="EJ321" s="25"/>
      <c r="EK321" s="25"/>
      <c r="EL321" s="25"/>
      <c r="EM321" s="25"/>
      <c r="EN321" s="25"/>
      <c r="EO321" s="25"/>
      <c r="EP321" s="25"/>
      <c r="EQ321" s="25"/>
      <c r="ER321" s="25"/>
      <c r="ES321" s="25"/>
      <c r="ET321" s="25"/>
      <c r="EU321" s="25"/>
      <c r="EV321" s="25"/>
      <c r="EW321" s="25"/>
      <c r="EX321" s="25"/>
      <c r="EY321" s="25"/>
      <c r="EZ321" s="25"/>
      <c r="FA321" s="25"/>
      <c r="FB321" s="25"/>
      <c r="FC321" s="25"/>
      <c r="FD321" s="25"/>
      <c r="FE321" s="25"/>
      <c r="FF321" s="25"/>
      <c r="FG321" s="25"/>
      <c r="FH321" s="25"/>
      <c r="FI321" s="25"/>
      <c r="FJ321" s="25"/>
      <c r="FK321" s="25"/>
      <c r="FL321" s="25"/>
      <c r="FM321" s="25"/>
      <c r="FN321" s="25"/>
      <c r="FO321" s="25"/>
      <c r="FP321" s="25"/>
      <c r="FQ321" s="25"/>
      <c r="FR321" s="25"/>
      <c r="FS321" s="25"/>
      <c r="FT321" s="25"/>
      <c r="FU321" s="25"/>
      <c r="FV321" s="25"/>
      <c r="FW321" s="25"/>
      <c r="FX321" s="25"/>
      <c r="FY321" s="25"/>
      <c r="FZ321" s="25"/>
      <c r="GA321" s="25"/>
      <c r="GB321" s="25"/>
      <c r="GC321" s="25"/>
      <c r="GD321" s="25"/>
      <c r="GE321" s="25"/>
      <c r="GF321" s="25"/>
      <c r="GG321" s="25"/>
      <c r="GH321" s="25"/>
      <c r="GI321" s="25"/>
      <c r="GJ321" s="25"/>
      <c r="GK321" s="25"/>
      <c r="GL321" s="25"/>
      <c r="GM321" s="25"/>
      <c r="GN321" s="25"/>
      <c r="GO321" s="25"/>
      <c r="GP321" s="25"/>
      <c r="GQ321" s="25"/>
      <c r="GR321" s="25"/>
      <c r="GS321" s="25"/>
      <c r="GT321" s="25"/>
      <c r="GU321" s="25"/>
      <c r="GV321" s="25"/>
      <c r="GW321" s="25"/>
      <c r="GX321" s="25"/>
      <c r="GY321" s="25"/>
      <c r="GZ321" s="25"/>
    </row>
    <row r="322" spans="1:208">
      <c r="A322" s="1" t="s">
        <v>383</v>
      </c>
      <c r="B322" s="2">
        <v>43600</v>
      </c>
      <c r="C322" s="1" t="s">
        <v>24</v>
      </c>
      <c r="D322" s="1" t="s">
        <v>18</v>
      </c>
      <c r="E322" s="1" t="s">
        <v>24</v>
      </c>
      <c r="F322" s="1" t="s">
        <v>113</v>
      </c>
      <c r="G322" s="1" t="s">
        <v>24</v>
      </c>
      <c r="H322" s="1">
        <v>4501663804</v>
      </c>
      <c r="I322" s="1" t="s">
        <v>24</v>
      </c>
      <c r="J322" s="1" t="s">
        <v>535</v>
      </c>
      <c r="K322" s="1">
        <v>1</v>
      </c>
      <c r="L322" s="1" t="s">
        <v>26</v>
      </c>
      <c r="M322" s="3">
        <v>11227.06</v>
      </c>
      <c r="N322" s="3">
        <f t="shared" si="8"/>
        <v>11227.06</v>
      </c>
      <c r="S322" s="3">
        <f>Tabla1[[#This Row],[COSTO TOTAL]]</f>
        <v>11227.06</v>
      </c>
      <c r="V322" s="3"/>
      <c r="W322" s="1"/>
      <c r="X322" s="1"/>
      <c r="Y322" s="1"/>
      <c r="Z322" s="3"/>
      <c r="AA322" s="1"/>
      <c r="AB322" s="1"/>
      <c r="AC322" s="1"/>
      <c r="AD322" s="1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  <c r="BT322" s="25"/>
      <c r="BU322" s="25"/>
      <c r="BV322" s="25"/>
      <c r="BW322" s="25"/>
      <c r="BX322" s="25"/>
      <c r="BY322" s="25"/>
      <c r="BZ322" s="25"/>
      <c r="CA322" s="25"/>
      <c r="CB322" s="25"/>
      <c r="CC322" s="25"/>
      <c r="CD322" s="25"/>
      <c r="CE322" s="25"/>
      <c r="CF322" s="25"/>
      <c r="CG322" s="25"/>
      <c r="CH322" s="25"/>
      <c r="CI322" s="25"/>
      <c r="CJ322" s="25"/>
      <c r="CK322" s="25"/>
      <c r="CL322" s="25"/>
      <c r="CM322" s="25"/>
      <c r="CN322" s="25"/>
      <c r="CO322" s="25"/>
      <c r="CP322" s="25"/>
      <c r="CQ322" s="25"/>
      <c r="CR322" s="25"/>
      <c r="CS322" s="25"/>
      <c r="CT322" s="25"/>
      <c r="CU322" s="25"/>
      <c r="CV322" s="25"/>
      <c r="CW322" s="25"/>
      <c r="CX322" s="25"/>
      <c r="CY322" s="25"/>
      <c r="CZ322" s="25"/>
      <c r="DA322" s="25"/>
      <c r="DB322" s="25"/>
      <c r="DC322" s="25"/>
      <c r="DD322" s="25"/>
      <c r="DE322" s="25"/>
      <c r="DF322" s="25"/>
      <c r="DG322" s="25"/>
      <c r="DH322" s="25"/>
      <c r="DI322" s="25"/>
      <c r="DJ322" s="25"/>
      <c r="DK322" s="25"/>
      <c r="DL322" s="25"/>
      <c r="DM322" s="25"/>
      <c r="DN322" s="25"/>
      <c r="DO322" s="25"/>
      <c r="DP322" s="25"/>
      <c r="DQ322" s="25"/>
      <c r="DR322" s="25"/>
      <c r="DS322" s="25"/>
      <c r="DT322" s="25"/>
      <c r="DU322" s="25"/>
      <c r="DV322" s="25"/>
      <c r="DW322" s="25"/>
      <c r="DX322" s="25"/>
      <c r="DY322" s="25"/>
      <c r="DZ322" s="25"/>
      <c r="EA322" s="25"/>
      <c r="EB322" s="25"/>
      <c r="EC322" s="25"/>
      <c r="ED322" s="25"/>
      <c r="EE322" s="25"/>
      <c r="EF322" s="25"/>
      <c r="EG322" s="25"/>
      <c r="EH322" s="25"/>
      <c r="EI322" s="25"/>
      <c r="EJ322" s="25"/>
      <c r="EK322" s="25"/>
      <c r="EL322" s="25"/>
      <c r="EM322" s="25"/>
      <c r="EN322" s="25"/>
      <c r="EO322" s="25"/>
      <c r="EP322" s="25"/>
      <c r="EQ322" s="25"/>
      <c r="ER322" s="25"/>
      <c r="ES322" s="25"/>
      <c r="ET322" s="25"/>
      <c r="EU322" s="25"/>
      <c r="EV322" s="25"/>
      <c r="EW322" s="25"/>
      <c r="EX322" s="25"/>
      <c r="EY322" s="25"/>
      <c r="EZ322" s="25"/>
      <c r="FA322" s="25"/>
      <c r="FB322" s="25"/>
      <c r="FC322" s="25"/>
      <c r="FD322" s="25"/>
      <c r="FE322" s="25"/>
      <c r="FF322" s="25"/>
      <c r="FG322" s="25"/>
      <c r="FH322" s="25"/>
      <c r="FI322" s="25"/>
      <c r="FJ322" s="25"/>
      <c r="FK322" s="25"/>
      <c r="FL322" s="25"/>
      <c r="FM322" s="25"/>
      <c r="FN322" s="25"/>
      <c r="FO322" s="25"/>
      <c r="FP322" s="25"/>
      <c r="FQ322" s="25"/>
      <c r="FR322" s="25"/>
      <c r="FS322" s="25"/>
      <c r="FT322" s="25"/>
      <c r="FU322" s="25"/>
      <c r="FV322" s="25"/>
      <c r="FW322" s="25"/>
      <c r="FX322" s="25"/>
      <c r="FY322" s="25"/>
      <c r="FZ322" s="25"/>
      <c r="GA322" s="25"/>
      <c r="GB322" s="25"/>
      <c r="GC322" s="25"/>
      <c r="GD322" s="25"/>
      <c r="GE322" s="25"/>
      <c r="GF322" s="25"/>
      <c r="GG322" s="25"/>
      <c r="GH322" s="25"/>
      <c r="GI322" s="25"/>
      <c r="GJ322" s="25"/>
      <c r="GK322" s="25"/>
      <c r="GL322" s="25"/>
      <c r="GM322" s="25"/>
      <c r="GN322" s="25"/>
      <c r="GO322" s="25"/>
      <c r="GP322" s="25"/>
      <c r="GQ322" s="25"/>
      <c r="GR322" s="25"/>
      <c r="GS322" s="25"/>
      <c r="GT322" s="25"/>
      <c r="GU322" s="25"/>
      <c r="GV322" s="25"/>
      <c r="GW322" s="25"/>
      <c r="GX322" s="25"/>
      <c r="GY322" s="25"/>
      <c r="GZ322" s="25"/>
    </row>
    <row r="323" spans="1:208">
      <c r="A323" s="1" t="s">
        <v>383</v>
      </c>
      <c r="B323" s="2">
        <v>43600</v>
      </c>
      <c r="C323" s="1" t="s">
        <v>24</v>
      </c>
      <c r="D323" s="1" t="s">
        <v>18</v>
      </c>
      <c r="E323" s="1" t="s">
        <v>24</v>
      </c>
      <c r="F323" s="1" t="s">
        <v>113</v>
      </c>
      <c r="G323" s="1" t="s">
        <v>24</v>
      </c>
      <c r="H323" s="1">
        <v>4501663804</v>
      </c>
      <c r="I323" s="1" t="s">
        <v>24</v>
      </c>
      <c r="J323" s="1" t="s">
        <v>536</v>
      </c>
      <c r="K323" s="1">
        <v>1</v>
      </c>
      <c r="L323" s="1" t="s">
        <v>26</v>
      </c>
      <c r="N323" s="3">
        <f t="shared" si="8"/>
        <v>0</v>
      </c>
      <c r="S323" s="3">
        <f>Tabla1[[#This Row],[COSTO TOTAL]]</f>
        <v>0</v>
      </c>
      <c r="V323" s="3"/>
      <c r="W323" s="1"/>
      <c r="X323" s="1"/>
      <c r="Y323" s="1"/>
      <c r="Z323" s="3"/>
      <c r="AA323" s="1"/>
      <c r="AB323" s="1"/>
      <c r="AC323" s="1"/>
      <c r="AD323" s="1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  <c r="BT323" s="25"/>
      <c r="BU323" s="25"/>
      <c r="BV323" s="25"/>
      <c r="BW323" s="25"/>
      <c r="BX323" s="25"/>
      <c r="BY323" s="25"/>
      <c r="BZ323" s="25"/>
      <c r="CA323" s="25"/>
      <c r="CB323" s="25"/>
      <c r="CC323" s="25"/>
      <c r="CD323" s="25"/>
      <c r="CE323" s="25"/>
      <c r="CF323" s="25"/>
      <c r="CG323" s="25"/>
      <c r="CH323" s="25"/>
      <c r="CI323" s="25"/>
      <c r="CJ323" s="25"/>
      <c r="CK323" s="25"/>
      <c r="CL323" s="25"/>
      <c r="CM323" s="25"/>
      <c r="CN323" s="25"/>
      <c r="CO323" s="25"/>
      <c r="CP323" s="25"/>
      <c r="CQ323" s="25"/>
      <c r="CR323" s="25"/>
      <c r="CS323" s="25"/>
      <c r="CT323" s="25"/>
      <c r="CU323" s="25"/>
      <c r="CV323" s="25"/>
      <c r="CW323" s="25"/>
      <c r="CX323" s="25"/>
      <c r="CY323" s="25"/>
      <c r="CZ323" s="25"/>
      <c r="DA323" s="25"/>
      <c r="DB323" s="25"/>
      <c r="DC323" s="25"/>
      <c r="DD323" s="25"/>
      <c r="DE323" s="25"/>
      <c r="DF323" s="25"/>
      <c r="DG323" s="25"/>
      <c r="DH323" s="25"/>
      <c r="DI323" s="25"/>
      <c r="DJ323" s="25"/>
      <c r="DK323" s="25"/>
      <c r="DL323" s="25"/>
      <c r="DM323" s="25"/>
      <c r="DN323" s="25"/>
      <c r="DO323" s="25"/>
      <c r="DP323" s="25"/>
      <c r="DQ323" s="25"/>
      <c r="DR323" s="25"/>
      <c r="DS323" s="25"/>
      <c r="DT323" s="25"/>
      <c r="DU323" s="25"/>
      <c r="DV323" s="25"/>
      <c r="DW323" s="25"/>
      <c r="DX323" s="25"/>
      <c r="DY323" s="25"/>
      <c r="DZ323" s="25"/>
      <c r="EA323" s="25"/>
      <c r="EB323" s="25"/>
      <c r="EC323" s="25"/>
      <c r="ED323" s="25"/>
      <c r="EE323" s="25"/>
      <c r="EF323" s="25"/>
      <c r="EG323" s="25"/>
      <c r="EH323" s="25"/>
      <c r="EI323" s="25"/>
      <c r="EJ323" s="25"/>
      <c r="EK323" s="25"/>
      <c r="EL323" s="25"/>
      <c r="EM323" s="25"/>
      <c r="EN323" s="25"/>
      <c r="EO323" s="25"/>
      <c r="EP323" s="25"/>
      <c r="EQ323" s="25"/>
      <c r="ER323" s="25"/>
      <c r="ES323" s="25"/>
      <c r="ET323" s="25"/>
      <c r="EU323" s="25"/>
      <c r="EV323" s="25"/>
      <c r="EW323" s="25"/>
      <c r="EX323" s="25"/>
      <c r="EY323" s="25"/>
      <c r="EZ323" s="25"/>
      <c r="FA323" s="25"/>
      <c r="FB323" s="25"/>
      <c r="FC323" s="25"/>
      <c r="FD323" s="25"/>
      <c r="FE323" s="25"/>
      <c r="FF323" s="25"/>
      <c r="FG323" s="25"/>
      <c r="FH323" s="25"/>
      <c r="FI323" s="25"/>
      <c r="FJ323" s="25"/>
      <c r="FK323" s="25"/>
      <c r="FL323" s="25"/>
      <c r="FM323" s="25"/>
      <c r="FN323" s="25"/>
      <c r="FO323" s="25"/>
      <c r="FP323" s="25"/>
      <c r="FQ323" s="25"/>
      <c r="FR323" s="25"/>
      <c r="FS323" s="25"/>
      <c r="FT323" s="25"/>
      <c r="FU323" s="25"/>
      <c r="FV323" s="25"/>
      <c r="FW323" s="25"/>
      <c r="FX323" s="25"/>
      <c r="FY323" s="25"/>
      <c r="FZ323" s="25"/>
      <c r="GA323" s="25"/>
      <c r="GB323" s="25"/>
      <c r="GC323" s="25"/>
      <c r="GD323" s="25"/>
      <c r="GE323" s="25"/>
      <c r="GF323" s="25"/>
      <c r="GG323" s="25"/>
      <c r="GH323" s="25"/>
      <c r="GI323" s="25"/>
      <c r="GJ323" s="25"/>
      <c r="GK323" s="25"/>
      <c r="GL323" s="25"/>
      <c r="GM323" s="25"/>
      <c r="GN323" s="25"/>
      <c r="GO323" s="25"/>
      <c r="GP323" s="25"/>
      <c r="GQ323" s="25"/>
      <c r="GR323" s="25"/>
      <c r="GS323" s="25"/>
      <c r="GT323" s="25"/>
      <c r="GU323" s="25"/>
      <c r="GV323" s="25"/>
      <c r="GW323" s="25"/>
      <c r="GX323" s="25"/>
      <c r="GY323" s="25"/>
      <c r="GZ323" s="25"/>
    </row>
    <row r="324" spans="1:208">
      <c r="A324" s="1" t="s">
        <v>383</v>
      </c>
      <c r="B324" s="2">
        <v>43600</v>
      </c>
      <c r="C324" s="1" t="s">
        <v>24</v>
      </c>
      <c r="D324" s="1" t="s">
        <v>18</v>
      </c>
      <c r="E324" s="1" t="s">
        <v>24</v>
      </c>
      <c r="F324" s="1" t="s">
        <v>113</v>
      </c>
      <c r="G324" s="1" t="s">
        <v>24</v>
      </c>
      <c r="H324" s="1">
        <v>4501663804</v>
      </c>
      <c r="I324" s="1" t="s">
        <v>24</v>
      </c>
      <c r="J324" s="1" t="s">
        <v>537</v>
      </c>
      <c r="K324" s="1">
        <v>1</v>
      </c>
      <c r="L324" s="1" t="s">
        <v>26</v>
      </c>
      <c r="N324" s="3">
        <f t="shared" si="8"/>
        <v>0</v>
      </c>
      <c r="S324" s="3">
        <f>Tabla1[[#This Row],[COSTO TOTAL]]</f>
        <v>0</v>
      </c>
      <c r="V324" s="3"/>
      <c r="W324" s="1"/>
      <c r="X324" s="1"/>
      <c r="Y324" s="1"/>
      <c r="Z324" s="3"/>
      <c r="AA324" s="1"/>
      <c r="AB324" s="1"/>
      <c r="AC324" s="1"/>
      <c r="AD324" s="1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  <c r="BT324" s="25"/>
      <c r="BU324" s="25"/>
      <c r="BV324" s="25"/>
      <c r="BW324" s="25"/>
      <c r="BX324" s="25"/>
      <c r="BY324" s="25"/>
      <c r="BZ324" s="25"/>
      <c r="CA324" s="25"/>
      <c r="CB324" s="25"/>
      <c r="CC324" s="25"/>
      <c r="CD324" s="25"/>
      <c r="CE324" s="25"/>
      <c r="CF324" s="25"/>
      <c r="CG324" s="25"/>
      <c r="CH324" s="25"/>
      <c r="CI324" s="25"/>
      <c r="CJ324" s="25"/>
      <c r="CK324" s="25"/>
      <c r="CL324" s="25"/>
      <c r="CM324" s="25"/>
      <c r="CN324" s="25"/>
      <c r="CO324" s="25"/>
      <c r="CP324" s="25"/>
      <c r="CQ324" s="25"/>
      <c r="CR324" s="25"/>
      <c r="CS324" s="25"/>
      <c r="CT324" s="25"/>
      <c r="CU324" s="25"/>
      <c r="CV324" s="25"/>
      <c r="CW324" s="25"/>
      <c r="CX324" s="25"/>
      <c r="CY324" s="25"/>
      <c r="CZ324" s="25"/>
      <c r="DA324" s="25"/>
      <c r="DB324" s="25"/>
      <c r="DC324" s="25"/>
      <c r="DD324" s="25"/>
      <c r="DE324" s="25"/>
      <c r="DF324" s="25"/>
      <c r="DG324" s="25"/>
      <c r="DH324" s="25"/>
      <c r="DI324" s="25"/>
      <c r="DJ324" s="25"/>
      <c r="DK324" s="25"/>
      <c r="DL324" s="25"/>
      <c r="DM324" s="25"/>
      <c r="DN324" s="25"/>
      <c r="DO324" s="25"/>
      <c r="DP324" s="25"/>
      <c r="DQ324" s="25"/>
      <c r="DR324" s="25"/>
      <c r="DS324" s="25"/>
      <c r="DT324" s="25"/>
      <c r="DU324" s="25"/>
      <c r="DV324" s="25"/>
      <c r="DW324" s="25"/>
      <c r="DX324" s="25"/>
      <c r="DY324" s="25"/>
      <c r="DZ324" s="25"/>
      <c r="EA324" s="25"/>
      <c r="EB324" s="25"/>
      <c r="EC324" s="25"/>
      <c r="ED324" s="25"/>
      <c r="EE324" s="25"/>
      <c r="EF324" s="25"/>
      <c r="EG324" s="25"/>
      <c r="EH324" s="25"/>
      <c r="EI324" s="25"/>
      <c r="EJ324" s="25"/>
      <c r="EK324" s="25"/>
      <c r="EL324" s="25"/>
      <c r="EM324" s="25"/>
      <c r="EN324" s="25"/>
      <c r="EO324" s="25"/>
      <c r="EP324" s="25"/>
      <c r="EQ324" s="25"/>
      <c r="ER324" s="25"/>
      <c r="ES324" s="25"/>
      <c r="ET324" s="25"/>
      <c r="EU324" s="25"/>
      <c r="EV324" s="25"/>
      <c r="EW324" s="25"/>
      <c r="EX324" s="25"/>
      <c r="EY324" s="25"/>
      <c r="EZ324" s="25"/>
      <c r="FA324" s="25"/>
      <c r="FB324" s="25"/>
      <c r="FC324" s="25"/>
      <c r="FD324" s="25"/>
      <c r="FE324" s="25"/>
      <c r="FF324" s="25"/>
      <c r="FG324" s="25"/>
      <c r="FH324" s="25"/>
      <c r="FI324" s="25"/>
      <c r="FJ324" s="25"/>
      <c r="FK324" s="25"/>
      <c r="FL324" s="25"/>
      <c r="FM324" s="25"/>
      <c r="FN324" s="25"/>
      <c r="FO324" s="25"/>
      <c r="FP324" s="25"/>
      <c r="FQ324" s="25"/>
      <c r="FR324" s="25"/>
      <c r="FS324" s="25"/>
      <c r="FT324" s="25"/>
      <c r="FU324" s="25"/>
      <c r="FV324" s="25"/>
      <c r="FW324" s="25"/>
      <c r="FX324" s="25"/>
      <c r="FY324" s="25"/>
      <c r="FZ324" s="25"/>
      <c r="GA324" s="25"/>
      <c r="GB324" s="25"/>
      <c r="GC324" s="25"/>
      <c r="GD324" s="25"/>
      <c r="GE324" s="25"/>
      <c r="GF324" s="25"/>
      <c r="GG324" s="25"/>
      <c r="GH324" s="25"/>
      <c r="GI324" s="25"/>
      <c r="GJ324" s="25"/>
      <c r="GK324" s="25"/>
      <c r="GL324" s="25"/>
      <c r="GM324" s="25"/>
      <c r="GN324" s="25"/>
      <c r="GO324" s="25"/>
      <c r="GP324" s="25"/>
      <c r="GQ324" s="25"/>
      <c r="GR324" s="25"/>
      <c r="GS324" s="25"/>
      <c r="GT324" s="25"/>
      <c r="GU324" s="25"/>
      <c r="GV324" s="25"/>
      <c r="GW324" s="25"/>
      <c r="GX324" s="25"/>
      <c r="GY324" s="25"/>
      <c r="GZ324" s="25"/>
    </row>
    <row r="325" spans="1:208">
      <c r="A325" s="1" t="s">
        <v>383</v>
      </c>
      <c r="B325" s="2">
        <v>43600</v>
      </c>
      <c r="C325" s="1" t="s">
        <v>24</v>
      </c>
      <c r="D325" s="1" t="s">
        <v>18</v>
      </c>
      <c r="E325" s="1" t="s">
        <v>24</v>
      </c>
      <c r="F325" s="1" t="s">
        <v>113</v>
      </c>
      <c r="G325" s="1" t="s">
        <v>24</v>
      </c>
      <c r="H325" s="1">
        <v>4501663804</v>
      </c>
      <c r="I325" s="1" t="s">
        <v>24</v>
      </c>
      <c r="J325" s="1" t="s">
        <v>538</v>
      </c>
      <c r="K325" s="1">
        <v>8</v>
      </c>
      <c r="L325" s="1" t="s">
        <v>26</v>
      </c>
      <c r="N325" s="3">
        <f t="shared" si="8"/>
        <v>0</v>
      </c>
      <c r="S325" s="3">
        <f>Tabla1[[#This Row],[COSTO TOTAL]]</f>
        <v>0</v>
      </c>
      <c r="V325" s="3"/>
      <c r="W325" s="1"/>
      <c r="X325" s="1"/>
      <c r="Y325" s="1"/>
      <c r="Z325" s="3"/>
      <c r="AA325" s="1"/>
      <c r="AB325" s="1"/>
      <c r="AC325" s="1"/>
      <c r="AD325" s="1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  <c r="BT325" s="25"/>
      <c r="BU325" s="25"/>
      <c r="BV325" s="25"/>
      <c r="BW325" s="25"/>
      <c r="BX325" s="25"/>
      <c r="BY325" s="25"/>
      <c r="BZ325" s="25"/>
      <c r="CA325" s="25"/>
      <c r="CB325" s="25"/>
      <c r="CC325" s="25"/>
      <c r="CD325" s="25"/>
      <c r="CE325" s="25"/>
      <c r="CF325" s="25"/>
      <c r="CG325" s="25"/>
      <c r="CH325" s="25"/>
      <c r="CI325" s="25"/>
      <c r="CJ325" s="25"/>
      <c r="CK325" s="25"/>
      <c r="CL325" s="25"/>
      <c r="CM325" s="25"/>
      <c r="CN325" s="25"/>
      <c r="CO325" s="25"/>
      <c r="CP325" s="25"/>
      <c r="CQ325" s="25"/>
      <c r="CR325" s="25"/>
      <c r="CS325" s="25"/>
      <c r="CT325" s="25"/>
      <c r="CU325" s="25"/>
      <c r="CV325" s="25"/>
      <c r="CW325" s="25"/>
      <c r="CX325" s="25"/>
      <c r="CY325" s="25"/>
      <c r="CZ325" s="25"/>
      <c r="DA325" s="25"/>
      <c r="DB325" s="25"/>
      <c r="DC325" s="25"/>
      <c r="DD325" s="25"/>
      <c r="DE325" s="25"/>
      <c r="DF325" s="25"/>
      <c r="DG325" s="25"/>
      <c r="DH325" s="25"/>
      <c r="DI325" s="25"/>
      <c r="DJ325" s="25"/>
      <c r="DK325" s="25"/>
      <c r="DL325" s="25"/>
      <c r="DM325" s="25"/>
      <c r="DN325" s="25"/>
      <c r="DO325" s="25"/>
      <c r="DP325" s="25"/>
      <c r="DQ325" s="25"/>
      <c r="DR325" s="25"/>
      <c r="DS325" s="25"/>
      <c r="DT325" s="25"/>
      <c r="DU325" s="25"/>
      <c r="DV325" s="25"/>
      <c r="DW325" s="25"/>
      <c r="DX325" s="25"/>
      <c r="DY325" s="25"/>
      <c r="DZ325" s="25"/>
      <c r="EA325" s="25"/>
      <c r="EB325" s="25"/>
      <c r="EC325" s="25"/>
      <c r="ED325" s="25"/>
      <c r="EE325" s="25"/>
      <c r="EF325" s="25"/>
      <c r="EG325" s="25"/>
      <c r="EH325" s="25"/>
      <c r="EI325" s="25"/>
      <c r="EJ325" s="25"/>
      <c r="EK325" s="25"/>
      <c r="EL325" s="25"/>
      <c r="EM325" s="25"/>
      <c r="EN325" s="25"/>
      <c r="EO325" s="25"/>
      <c r="EP325" s="25"/>
      <c r="EQ325" s="25"/>
      <c r="ER325" s="25"/>
      <c r="ES325" s="25"/>
      <c r="ET325" s="25"/>
      <c r="EU325" s="25"/>
      <c r="EV325" s="25"/>
      <c r="EW325" s="25"/>
      <c r="EX325" s="25"/>
      <c r="EY325" s="25"/>
      <c r="EZ325" s="25"/>
      <c r="FA325" s="25"/>
      <c r="FB325" s="25"/>
      <c r="FC325" s="25"/>
      <c r="FD325" s="25"/>
      <c r="FE325" s="25"/>
      <c r="FF325" s="25"/>
      <c r="FG325" s="25"/>
      <c r="FH325" s="25"/>
      <c r="FI325" s="25"/>
      <c r="FJ325" s="25"/>
      <c r="FK325" s="25"/>
      <c r="FL325" s="25"/>
      <c r="FM325" s="25"/>
      <c r="FN325" s="25"/>
      <c r="FO325" s="25"/>
      <c r="FP325" s="25"/>
      <c r="FQ325" s="25"/>
      <c r="FR325" s="25"/>
      <c r="FS325" s="25"/>
      <c r="FT325" s="25"/>
      <c r="FU325" s="25"/>
      <c r="FV325" s="25"/>
      <c r="FW325" s="25"/>
      <c r="FX325" s="25"/>
      <c r="FY325" s="25"/>
      <c r="FZ325" s="25"/>
      <c r="GA325" s="25"/>
      <c r="GB325" s="25"/>
      <c r="GC325" s="25"/>
      <c r="GD325" s="25"/>
      <c r="GE325" s="25"/>
      <c r="GF325" s="25"/>
      <c r="GG325" s="25"/>
      <c r="GH325" s="25"/>
      <c r="GI325" s="25"/>
      <c r="GJ325" s="25"/>
      <c r="GK325" s="25"/>
      <c r="GL325" s="25"/>
      <c r="GM325" s="25"/>
      <c r="GN325" s="25"/>
      <c r="GO325" s="25"/>
      <c r="GP325" s="25"/>
      <c r="GQ325" s="25"/>
      <c r="GR325" s="25"/>
      <c r="GS325" s="25"/>
      <c r="GT325" s="25"/>
      <c r="GU325" s="25"/>
      <c r="GV325" s="25"/>
      <c r="GW325" s="25"/>
      <c r="GX325" s="25"/>
      <c r="GY325" s="25"/>
      <c r="GZ325" s="25"/>
    </row>
    <row r="326" spans="1:208">
      <c r="A326" s="1" t="s">
        <v>383</v>
      </c>
      <c r="B326" s="2">
        <v>43600</v>
      </c>
      <c r="C326" s="1" t="s">
        <v>24</v>
      </c>
      <c r="D326" s="1" t="s">
        <v>18</v>
      </c>
      <c r="E326" s="1" t="s">
        <v>24</v>
      </c>
      <c r="F326" s="1" t="s">
        <v>113</v>
      </c>
      <c r="G326" s="1" t="s">
        <v>24</v>
      </c>
      <c r="H326" s="1">
        <v>4501663804</v>
      </c>
      <c r="I326" s="1" t="s">
        <v>24</v>
      </c>
      <c r="J326" s="1" t="s">
        <v>539</v>
      </c>
      <c r="K326" s="1">
        <v>4</v>
      </c>
      <c r="L326" s="1" t="s">
        <v>26</v>
      </c>
      <c r="N326" s="3">
        <f t="shared" si="8"/>
        <v>0</v>
      </c>
      <c r="S326" s="3">
        <f>Tabla1[[#This Row],[COSTO TOTAL]]</f>
        <v>0</v>
      </c>
      <c r="V326" s="3"/>
      <c r="W326" s="1"/>
      <c r="X326" s="1"/>
      <c r="Y326" s="1"/>
      <c r="Z326" s="3"/>
      <c r="AA326" s="1"/>
      <c r="AB326" s="1"/>
      <c r="AC326" s="1"/>
      <c r="AD326" s="1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  <c r="BT326" s="25"/>
      <c r="BU326" s="25"/>
      <c r="BV326" s="25"/>
      <c r="BW326" s="25"/>
      <c r="BX326" s="25"/>
      <c r="BY326" s="25"/>
      <c r="BZ326" s="25"/>
      <c r="CA326" s="25"/>
      <c r="CB326" s="25"/>
      <c r="CC326" s="25"/>
      <c r="CD326" s="25"/>
      <c r="CE326" s="25"/>
      <c r="CF326" s="25"/>
      <c r="CG326" s="25"/>
      <c r="CH326" s="25"/>
      <c r="CI326" s="25"/>
      <c r="CJ326" s="25"/>
      <c r="CK326" s="25"/>
      <c r="CL326" s="25"/>
      <c r="CM326" s="25"/>
      <c r="CN326" s="25"/>
      <c r="CO326" s="25"/>
      <c r="CP326" s="25"/>
      <c r="CQ326" s="25"/>
      <c r="CR326" s="25"/>
      <c r="CS326" s="25"/>
      <c r="CT326" s="25"/>
      <c r="CU326" s="25"/>
      <c r="CV326" s="25"/>
      <c r="CW326" s="25"/>
      <c r="CX326" s="25"/>
      <c r="CY326" s="25"/>
      <c r="CZ326" s="25"/>
      <c r="DA326" s="25"/>
      <c r="DB326" s="25"/>
      <c r="DC326" s="25"/>
      <c r="DD326" s="25"/>
      <c r="DE326" s="25"/>
      <c r="DF326" s="25"/>
      <c r="DG326" s="25"/>
      <c r="DH326" s="25"/>
      <c r="DI326" s="25"/>
      <c r="DJ326" s="25"/>
      <c r="DK326" s="25"/>
      <c r="DL326" s="25"/>
      <c r="DM326" s="25"/>
      <c r="DN326" s="25"/>
      <c r="DO326" s="25"/>
      <c r="DP326" s="25"/>
      <c r="DQ326" s="25"/>
      <c r="DR326" s="25"/>
      <c r="DS326" s="25"/>
      <c r="DT326" s="25"/>
      <c r="DU326" s="25"/>
      <c r="DV326" s="25"/>
      <c r="DW326" s="25"/>
      <c r="DX326" s="25"/>
      <c r="DY326" s="25"/>
      <c r="DZ326" s="25"/>
      <c r="EA326" s="25"/>
      <c r="EB326" s="25"/>
      <c r="EC326" s="25"/>
      <c r="ED326" s="25"/>
      <c r="EE326" s="25"/>
      <c r="EF326" s="25"/>
      <c r="EG326" s="25"/>
      <c r="EH326" s="25"/>
      <c r="EI326" s="25"/>
      <c r="EJ326" s="25"/>
      <c r="EK326" s="25"/>
      <c r="EL326" s="25"/>
      <c r="EM326" s="25"/>
      <c r="EN326" s="25"/>
      <c r="EO326" s="25"/>
      <c r="EP326" s="25"/>
      <c r="EQ326" s="25"/>
      <c r="ER326" s="25"/>
      <c r="ES326" s="25"/>
      <c r="ET326" s="25"/>
      <c r="EU326" s="25"/>
      <c r="EV326" s="25"/>
      <c r="EW326" s="25"/>
      <c r="EX326" s="25"/>
      <c r="EY326" s="25"/>
      <c r="EZ326" s="25"/>
      <c r="FA326" s="25"/>
      <c r="FB326" s="25"/>
      <c r="FC326" s="25"/>
      <c r="FD326" s="25"/>
      <c r="FE326" s="25"/>
      <c r="FF326" s="25"/>
      <c r="FG326" s="25"/>
      <c r="FH326" s="25"/>
      <c r="FI326" s="25"/>
      <c r="FJ326" s="25"/>
      <c r="FK326" s="25"/>
      <c r="FL326" s="25"/>
      <c r="FM326" s="25"/>
      <c r="FN326" s="25"/>
      <c r="FO326" s="25"/>
      <c r="FP326" s="25"/>
      <c r="FQ326" s="25"/>
      <c r="FR326" s="25"/>
      <c r="FS326" s="25"/>
      <c r="FT326" s="25"/>
      <c r="FU326" s="25"/>
      <c r="FV326" s="25"/>
      <c r="FW326" s="25"/>
      <c r="FX326" s="25"/>
      <c r="FY326" s="25"/>
      <c r="FZ326" s="25"/>
      <c r="GA326" s="25"/>
      <c r="GB326" s="25"/>
      <c r="GC326" s="25"/>
      <c r="GD326" s="25"/>
      <c r="GE326" s="25"/>
      <c r="GF326" s="25"/>
      <c r="GG326" s="25"/>
      <c r="GH326" s="25"/>
      <c r="GI326" s="25"/>
      <c r="GJ326" s="25"/>
      <c r="GK326" s="25"/>
      <c r="GL326" s="25"/>
      <c r="GM326" s="25"/>
      <c r="GN326" s="25"/>
      <c r="GO326" s="25"/>
      <c r="GP326" s="25"/>
      <c r="GQ326" s="25"/>
      <c r="GR326" s="25"/>
      <c r="GS326" s="25"/>
      <c r="GT326" s="25"/>
      <c r="GU326" s="25"/>
      <c r="GV326" s="25"/>
      <c r="GW326" s="25"/>
      <c r="GX326" s="25"/>
      <c r="GY326" s="25"/>
      <c r="GZ326" s="25"/>
    </row>
    <row r="327" spans="1:208">
      <c r="A327" s="1" t="s">
        <v>383</v>
      </c>
      <c r="B327" s="2">
        <v>43600</v>
      </c>
      <c r="C327" s="1" t="s">
        <v>24</v>
      </c>
      <c r="D327" s="1" t="s">
        <v>18</v>
      </c>
      <c r="E327" s="1" t="s">
        <v>24</v>
      </c>
      <c r="F327" s="1" t="s">
        <v>113</v>
      </c>
      <c r="G327" s="1" t="s">
        <v>24</v>
      </c>
      <c r="H327" s="1">
        <v>4501663804</v>
      </c>
      <c r="I327" s="1" t="s">
        <v>24</v>
      </c>
      <c r="J327" s="1" t="s">
        <v>540</v>
      </c>
      <c r="K327" s="1">
        <v>1</v>
      </c>
      <c r="L327" s="1" t="s">
        <v>26</v>
      </c>
      <c r="N327" s="3">
        <f t="shared" si="8"/>
        <v>0</v>
      </c>
      <c r="S327" s="3">
        <f>Tabla1[[#This Row],[COSTO TOTAL]]</f>
        <v>0</v>
      </c>
      <c r="V327" s="3"/>
      <c r="W327" s="1"/>
      <c r="X327" s="1"/>
      <c r="Y327" s="1"/>
      <c r="Z327" s="3"/>
      <c r="AA327" s="1"/>
      <c r="AB327" s="1"/>
      <c r="AC327" s="1"/>
      <c r="AD327" s="1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  <c r="BZ327" s="25"/>
      <c r="CA327" s="25"/>
      <c r="CB327" s="25"/>
      <c r="CC327" s="25"/>
      <c r="CD327" s="25"/>
      <c r="CE327" s="25"/>
      <c r="CF327" s="25"/>
      <c r="CG327" s="25"/>
      <c r="CH327" s="25"/>
      <c r="CI327" s="25"/>
      <c r="CJ327" s="25"/>
      <c r="CK327" s="25"/>
      <c r="CL327" s="25"/>
      <c r="CM327" s="25"/>
      <c r="CN327" s="25"/>
      <c r="CO327" s="25"/>
      <c r="CP327" s="25"/>
      <c r="CQ327" s="25"/>
      <c r="CR327" s="25"/>
      <c r="CS327" s="25"/>
      <c r="CT327" s="25"/>
      <c r="CU327" s="25"/>
      <c r="CV327" s="25"/>
      <c r="CW327" s="25"/>
      <c r="CX327" s="25"/>
      <c r="CY327" s="25"/>
      <c r="CZ327" s="25"/>
      <c r="DA327" s="25"/>
      <c r="DB327" s="25"/>
      <c r="DC327" s="25"/>
      <c r="DD327" s="25"/>
      <c r="DE327" s="25"/>
      <c r="DF327" s="25"/>
      <c r="DG327" s="25"/>
      <c r="DH327" s="25"/>
      <c r="DI327" s="25"/>
      <c r="DJ327" s="25"/>
      <c r="DK327" s="25"/>
      <c r="DL327" s="25"/>
      <c r="DM327" s="25"/>
      <c r="DN327" s="25"/>
      <c r="DO327" s="25"/>
      <c r="DP327" s="25"/>
      <c r="DQ327" s="25"/>
      <c r="DR327" s="25"/>
      <c r="DS327" s="25"/>
      <c r="DT327" s="25"/>
      <c r="DU327" s="25"/>
      <c r="DV327" s="25"/>
      <c r="DW327" s="25"/>
      <c r="DX327" s="25"/>
      <c r="DY327" s="25"/>
      <c r="DZ327" s="25"/>
      <c r="EA327" s="25"/>
      <c r="EB327" s="25"/>
      <c r="EC327" s="25"/>
      <c r="ED327" s="25"/>
      <c r="EE327" s="25"/>
      <c r="EF327" s="25"/>
      <c r="EG327" s="25"/>
      <c r="EH327" s="25"/>
      <c r="EI327" s="25"/>
      <c r="EJ327" s="25"/>
      <c r="EK327" s="25"/>
      <c r="EL327" s="25"/>
      <c r="EM327" s="25"/>
      <c r="EN327" s="25"/>
      <c r="EO327" s="25"/>
      <c r="EP327" s="25"/>
      <c r="EQ327" s="25"/>
      <c r="ER327" s="25"/>
      <c r="ES327" s="25"/>
      <c r="ET327" s="25"/>
      <c r="EU327" s="25"/>
      <c r="EV327" s="25"/>
      <c r="EW327" s="25"/>
      <c r="EX327" s="25"/>
      <c r="EY327" s="25"/>
      <c r="EZ327" s="25"/>
      <c r="FA327" s="25"/>
      <c r="FB327" s="25"/>
      <c r="FC327" s="25"/>
      <c r="FD327" s="25"/>
      <c r="FE327" s="25"/>
      <c r="FF327" s="25"/>
      <c r="FG327" s="25"/>
      <c r="FH327" s="25"/>
      <c r="FI327" s="25"/>
      <c r="FJ327" s="25"/>
      <c r="FK327" s="25"/>
      <c r="FL327" s="25"/>
      <c r="FM327" s="25"/>
      <c r="FN327" s="25"/>
      <c r="FO327" s="25"/>
      <c r="FP327" s="25"/>
      <c r="FQ327" s="25"/>
      <c r="FR327" s="25"/>
      <c r="FS327" s="25"/>
      <c r="FT327" s="25"/>
      <c r="FU327" s="25"/>
      <c r="FV327" s="25"/>
      <c r="FW327" s="25"/>
      <c r="FX327" s="25"/>
      <c r="FY327" s="25"/>
      <c r="FZ327" s="25"/>
      <c r="GA327" s="25"/>
      <c r="GB327" s="25"/>
      <c r="GC327" s="25"/>
      <c r="GD327" s="25"/>
      <c r="GE327" s="25"/>
      <c r="GF327" s="25"/>
      <c r="GG327" s="25"/>
      <c r="GH327" s="25"/>
      <c r="GI327" s="25"/>
      <c r="GJ327" s="25"/>
      <c r="GK327" s="25"/>
      <c r="GL327" s="25"/>
      <c r="GM327" s="25"/>
      <c r="GN327" s="25"/>
      <c r="GO327" s="25"/>
      <c r="GP327" s="25"/>
      <c r="GQ327" s="25"/>
      <c r="GR327" s="25"/>
      <c r="GS327" s="25"/>
      <c r="GT327" s="25"/>
      <c r="GU327" s="25"/>
      <c r="GV327" s="25"/>
      <c r="GW327" s="25"/>
      <c r="GX327" s="25"/>
      <c r="GY327" s="25"/>
      <c r="GZ327" s="25"/>
    </row>
    <row r="328" spans="1:208">
      <c r="A328" s="1" t="s">
        <v>383</v>
      </c>
      <c r="B328" s="2">
        <v>43600</v>
      </c>
      <c r="C328" s="1" t="s">
        <v>24</v>
      </c>
      <c r="D328" s="1" t="s">
        <v>18</v>
      </c>
      <c r="E328" s="1" t="s">
        <v>24</v>
      </c>
      <c r="F328" s="1" t="s">
        <v>113</v>
      </c>
      <c r="G328" s="1" t="s">
        <v>24</v>
      </c>
      <c r="H328" s="1">
        <v>4501663804</v>
      </c>
      <c r="I328" s="1" t="s">
        <v>24</v>
      </c>
      <c r="J328" s="1" t="s">
        <v>541</v>
      </c>
      <c r="K328" s="1">
        <v>1</v>
      </c>
      <c r="L328" s="1" t="s">
        <v>26</v>
      </c>
      <c r="N328" s="3">
        <f t="shared" si="8"/>
        <v>0</v>
      </c>
      <c r="S328" s="3">
        <f>Tabla1[[#This Row],[COSTO TOTAL]]</f>
        <v>0</v>
      </c>
      <c r="V328" s="3"/>
      <c r="W328" s="1"/>
      <c r="X328" s="1"/>
      <c r="Y328" s="1"/>
      <c r="Z328" s="3"/>
      <c r="AA328" s="1"/>
      <c r="AB328" s="1"/>
      <c r="AC328" s="1"/>
      <c r="AD328" s="1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/>
      <c r="BV328" s="25"/>
      <c r="BW328" s="25"/>
      <c r="BX328" s="25"/>
      <c r="BY328" s="25"/>
      <c r="BZ328" s="25"/>
      <c r="CA328" s="25"/>
      <c r="CB328" s="25"/>
      <c r="CC328" s="25"/>
      <c r="CD328" s="25"/>
      <c r="CE328" s="25"/>
      <c r="CF328" s="25"/>
      <c r="CG328" s="25"/>
      <c r="CH328" s="25"/>
      <c r="CI328" s="25"/>
      <c r="CJ328" s="25"/>
      <c r="CK328" s="25"/>
      <c r="CL328" s="25"/>
      <c r="CM328" s="25"/>
      <c r="CN328" s="25"/>
      <c r="CO328" s="25"/>
      <c r="CP328" s="25"/>
      <c r="CQ328" s="25"/>
      <c r="CR328" s="25"/>
      <c r="CS328" s="25"/>
      <c r="CT328" s="25"/>
      <c r="CU328" s="25"/>
      <c r="CV328" s="25"/>
      <c r="CW328" s="25"/>
      <c r="CX328" s="25"/>
      <c r="CY328" s="25"/>
      <c r="CZ328" s="25"/>
      <c r="DA328" s="25"/>
      <c r="DB328" s="25"/>
      <c r="DC328" s="25"/>
      <c r="DD328" s="25"/>
      <c r="DE328" s="25"/>
      <c r="DF328" s="25"/>
      <c r="DG328" s="25"/>
      <c r="DH328" s="25"/>
      <c r="DI328" s="25"/>
      <c r="DJ328" s="25"/>
      <c r="DK328" s="25"/>
      <c r="DL328" s="25"/>
      <c r="DM328" s="25"/>
      <c r="DN328" s="25"/>
      <c r="DO328" s="25"/>
      <c r="DP328" s="25"/>
      <c r="DQ328" s="25"/>
      <c r="DR328" s="25"/>
      <c r="DS328" s="25"/>
      <c r="DT328" s="25"/>
      <c r="DU328" s="25"/>
      <c r="DV328" s="25"/>
      <c r="DW328" s="25"/>
      <c r="DX328" s="25"/>
      <c r="DY328" s="25"/>
      <c r="DZ328" s="25"/>
      <c r="EA328" s="25"/>
      <c r="EB328" s="25"/>
      <c r="EC328" s="25"/>
      <c r="ED328" s="25"/>
      <c r="EE328" s="25"/>
      <c r="EF328" s="25"/>
      <c r="EG328" s="25"/>
      <c r="EH328" s="25"/>
      <c r="EI328" s="25"/>
      <c r="EJ328" s="25"/>
      <c r="EK328" s="25"/>
      <c r="EL328" s="25"/>
      <c r="EM328" s="25"/>
      <c r="EN328" s="25"/>
      <c r="EO328" s="25"/>
      <c r="EP328" s="25"/>
      <c r="EQ328" s="25"/>
      <c r="ER328" s="25"/>
      <c r="ES328" s="25"/>
      <c r="ET328" s="25"/>
      <c r="EU328" s="25"/>
      <c r="EV328" s="25"/>
      <c r="EW328" s="25"/>
      <c r="EX328" s="25"/>
      <c r="EY328" s="25"/>
      <c r="EZ328" s="25"/>
      <c r="FA328" s="25"/>
      <c r="FB328" s="25"/>
      <c r="FC328" s="25"/>
      <c r="FD328" s="25"/>
      <c r="FE328" s="25"/>
      <c r="FF328" s="25"/>
      <c r="FG328" s="25"/>
      <c r="FH328" s="25"/>
      <c r="FI328" s="25"/>
      <c r="FJ328" s="25"/>
      <c r="FK328" s="25"/>
      <c r="FL328" s="25"/>
      <c r="FM328" s="25"/>
      <c r="FN328" s="25"/>
      <c r="FO328" s="25"/>
      <c r="FP328" s="25"/>
      <c r="FQ328" s="25"/>
      <c r="FR328" s="25"/>
      <c r="FS328" s="25"/>
      <c r="FT328" s="25"/>
      <c r="FU328" s="25"/>
      <c r="FV328" s="25"/>
      <c r="FW328" s="25"/>
      <c r="FX328" s="25"/>
      <c r="FY328" s="25"/>
      <c r="FZ328" s="25"/>
      <c r="GA328" s="25"/>
      <c r="GB328" s="25"/>
      <c r="GC328" s="25"/>
      <c r="GD328" s="25"/>
      <c r="GE328" s="25"/>
      <c r="GF328" s="25"/>
      <c r="GG328" s="25"/>
      <c r="GH328" s="25"/>
      <c r="GI328" s="25"/>
      <c r="GJ328" s="25"/>
      <c r="GK328" s="25"/>
      <c r="GL328" s="25"/>
      <c r="GM328" s="25"/>
      <c r="GN328" s="25"/>
      <c r="GO328" s="25"/>
      <c r="GP328" s="25"/>
      <c r="GQ328" s="25"/>
      <c r="GR328" s="25"/>
      <c r="GS328" s="25"/>
      <c r="GT328" s="25"/>
      <c r="GU328" s="25"/>
      <c r="GV328" s="25"/>
      <c r="GW328" s="25"/>
      <c r="GX328" s="25"/>
      <c r="GY328" s="25"/>
      <c r="GZ328" s="25"/>
    </row>
    <row r="329" spans="1:208">
      <c r="A329" s="1" t="s">
        <v>383</v>
      </c>
      <c r="B329" s="2">
        <v>43600</v>
      </c>
      <c r="C329" s="1" t="s">
        <v>24</v>
      </c>
      <c r="D329" s="1" t="s">
        <v>18</v>
      </c>
      <c r="E329" s="1" t="s">
        <v>24</v>
      </c>
      <c r="F329" s="1" t="s">
        <v>113</v>
      </c>
      <c r="G329" s="1" t="s">
        <v>24</v>
      </c>
      <c r="H329" s="1">
        <v>4501663804</v>
      </c>
      <c r="I329" s="1" t="s">
        <v>24</v>
      </c>
      <c r="J329" s="1" t="s">
        <v>542</v>
      </c>
      <c r="K329" s="1">
        <v>2</v>
      </c>
      <c r="L329" s="1" t="s">
        <v>26</v>
      </c>
      <c r="N329" s="3">
        <f t="shared" si="8"/>
        <v>0</v>
      </c>
      <c r="S329" s="3">
        <f>Tabla1[[#This Row],[COSTO TOTAL]]</f>
        <v>0</v>
      </c>
      <c r="V329" s="3"/>
      <c r="W329" s="1"/>
      <c r="X329" s="1"/>
      <c r="Y329" s="1"/>
      <c r="Z329" s="3"/>
      <c r="AA329" s="1"/>
      <c r="AB329" s="1"/>
      <c r="AC329" s="1"/>
      <c r="AD329" s="1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  <c r="BZ329" s="25"/>
      <c r="CA329" s="25"/>
      <c r="CB329" s="25"/>
      <c r="CC329" s="25"/>
      <c r="CD329" s="25"/>
      <c r="CE329" s="25"/>
      <c r="CF329" s="25"/>
      <c r="CG329" s="25"/>
      <c r="CH329" s="25"/>
      <c r="CI329" s="25"/>
      <c r="CJ329" s="25"/>
      <c r="CK329" s="25"/>
      <c r="CL329" s="25"/>
      <c r="CM329" s="25"/>
      <c r="CN329" s="25"/>
      <c r="CO329" s="25"/>
      <c r="CP329" s="25"/>
      <c r="CQ329" s="25"/>
      <c r="CR329" s="25"/>
      <c r="CS329" s="25"/>
      <c r="CT329" s="25"/>
      <c r="CU329" s="25"/>
      <c r="CV329" s="25"/>
      <c r="CW329" s="25"/>
      <c r="CX329" s="25"/>
      <c r="CY329" s="25"/>
      <c r="CZ329" s="25"/>
      <c r="DA329" s="25"/>
      <c r="DB329" s="25"/>
      <c r="DC329" s="25"/>
      <c r="DD329" s="25"/>
      <c r="DE329" s="25"/>
      <c r="DF329" s="25"/>
      <c r="DG329" s="25"/>
      <c r="DH329" s="25"/>
      <c r="DI329" s="25"/>
      <c r="DJ329" s="25"/>
      <c r="DK329" s="25"/>
      <c r="DL329" s="25"/>
      <c r="DM329" s="25"/>
      <c r="DN329" s="25"/>
      <c r="DO329" s="25"/>
      <c r="DP329" s="25"/>
      <c r="DQ329" s="25"/>
      <c r="DR329" s="25"/>
      <c r="DS329" s="25"/>
      <c r="DT329" s="25"/>
      <c r="DU329" s="25"/>
      <c r="DV329" s="25"/>
      <c r="DW329" s="25"/>
      <c r="DX329" s="25"/>
      <c r="DY329" s="25"/>
      <c r="DZ329" s="25"/>
      <c r="EA329" s="25"/>
      <c r="EB329" s="25"/>
      <c r="EC329" s="25"/>
      <c r="ED329" s="25"/>
      <c r="EE329" s="25"/>
      <c r="EF329" s="25"/>
      <c r="EG329" s="25"/>
      <c r="EH329" s="25"/>
      <c r="EI329" s="25"/>
      <c r="EJ329" s="25"/>
      <c r="EK329" s="25"/>
      <c r="EL329" s="25"/>
      <c r="EM329" s="25"/>
      <c r="EN329" s="25"/>
      <c r="EO329" s="25"/>
      <c r="EP329" s="25"/>
      <c r="EQ329" s="25"/>
      <c r="ER329" s="25"/>
      <c r="ES329" s="25"/>
      <c r="ET329" s="25"/>
      <c r="EU329" s="25"/>
      <c r="EV329" s="25"/>
      <c r="EW329" s="25"/>
      <c r="EX329" s="25"/>
      <c r="EY329" s="25"/>
      <c r="EZ329" s="25"/>
      <c r="FA329" s="25"/>
      <c r="FB329" s="25"/>
      <c r="FC329" s="25"/>
      <c r="FD329" s="25"/>
      <c r="FE329" s="25"/>
      <c r="FF329" s="25"/>
      <c r="FG329" s="25"/>
      <c r="FH329" s="25"/>
      <c r="FI329" s="25"/>
      <c r="FJ329" s="25"/>
      <c r="FK329" s="25"/>
      <c r="FL329" s="25"/>
      <c r="FM329" s="25"/>
      <c r="FN329" s="25"/>
      <c r="FO329" s="25"/>
      <c r="FP329" s="25"/>
      <c r="FQ329" s="25"/>
      <c r="FR329" s="25"/>
      <c r="FS329" s="25"/>
      <c r="FT329" s="25"/>
      <c r="FU329" s="25"/>
      <c r="FV329" s="25"/>
      <c r="FW329" s="25"/>
      <c r="FX329" s="25"/>
      <c r="FY329" s="25"/>
      <c r="FZ329" s="25"/>
      <c r="GA329" s="25"/>
      <c r="GB329" s="25"/>
      <c r="GC329" s="25"/>
      <c r="GD329" s="25"/>
      <c r="GE329" s="25"/>
      <c r="GF329" s="25"/>
      <c r="GG329" s="25"/>
      <c r="GH329" s="25"/>
      <c r="GI329" s="25"/>
      <c r="GJ329" s="25"/>
      <c r="GK329" s="25"/>
      <c r="GL329" s="25"/>
      <c r="GM329" s="25"/>
      <c r="GN329" s="25"/>
      <c r="GO329" s="25"/>
      <c r="GP329" s="25"/>
      <c r="GQ329" s="25"/>
      <c r="GR329" s="25"/>
      <c r="GS329" s="25"/>
      <c r="GT329" s="25"/>
      <c r="GU329" s="25"/>
      <c r="GV329" s="25"/>
      <c r="GW329" s="25"/>
      <c r="GX329" s="25"/>
      <c r="GY329" s="25"/>
      <c r="GZ329" s="25"/>
    </row>
    <row r="330" spans="1:208">
      <c r="A330" s="1" t="s">
        <v>383</v>
      </c>
      <c r="B330" s="2">
        <v>43600</v>
      </c>
      <c r="C330" s="1" t="s">
        <v>24</v>
      </c>
      <c r="D330" s="1" t="s">
        <v>18</v>
      </c>
      <c r="E330" s="1" t="s">
        <v>24</v>
      </c>
      <c r="F330" s="1" t="s">
        <v>113</v>
      </c>
      <c r="G330" s="1" t="s">
        <v>24</v>
      </c>
      <c r="H330" s="1">
        <v>4501663804</v>
      </c>
      <c r="I330" s="1" t="s">
        <v>24</v>
      </c>
      <c r="J330" s="1" t="s">
        <v>543</v>
      </c>
      <c r="K330" s="1">
        <v>1</v>
      </c>
      <c r="L330" s="1" t="s">
        <v>26</v>
      </c>
      <c r="N330" s="3">
        <f t="shared" si="8"/>
        <v>0</v>
      </c>
      <c r="S330" s="3">
        <f>Tabla1[[#This Row],[COSTO TOTAL]]</f>
        <v>0</v>
      </c>
      <c r="V330" s="3"/>
      <c r="W330" s="1"/>
      <c r="X330" s="1"/>
      <c r="Y330" s="1"/>
      <c r="Z330" s="3"/>
      <c r="AA330" s="1"/>
      <c r="AB330" s="1"/>
      <c r="AC330" s="1"/>
      <c r="AD330" s="1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/>
      <c r="CI330" s="25"/>
      <c r="CJ330" s="25"/>
      <c r="CK330" s="25"/>
      <c r="CL330" s="25"/>
      <c r="CM330" s="25"/>
      <c r="CN330" s="25"/>
      <c r="CO330" s="25"/>
      <c r="CP330" s="25"/>
      <c r="CQ330" s="25"/>
      <c r="CR330" s="25"/>
      <c r="CS330" s="25"/>
      <c r="CT330" s="25"/>
      <c r="CU330" s="25"/>
      <c r="CV330" s="25"/>
      <c r="CW330" s="25"/>
      <c r="CX330" s="25"/>
      <c r="CY330" s="25"/>
      <c r="CZ330" s="25"/>
      <c r="DA330" s="25"/>
      <c r="DB330" s="25"/>
      <c r="DC330" s="25"/>
      <c r="DD330" s="25"/>
      <c r="DE330" s="25"/>
      <c r="DF330" s="25"/>
      <c r="DG330" s="25"/>
      <c r="DH330" s="25"/>
      <c r="DI330" s="25"/>
      <c r="DJ330" s="25"/>
      <c r="DK330" s="25"/>
      <c r="DL330" s="25"/>
      <c r="DM330" s="25"/>
      <c r="DN330" s="25"/>
      <c r="DO330" s="25"/>
      <c r="DP330" s="25"/>
      <c r="DQ330" s="25"/>
      <c r="DR330" s="25"/>
      <c r="DS330" s="25"/>
      <c r="DT330" s="25"/>
      <c r="DU330" s="25"/>
      <c r="DV330" s="25"/>
      <c r="DW330" s="25"/>
      <c r="DX330" s="25"/>
      <c r="DY330" s="25"/>
      <c r="DZ330" s="25"/>
      <c r="EA330" s="25"/>
      <c r="EB330" s="25"/>
      <c r="EC330" s="25"/>
      <c r="ED330" s="25"/>
      <c r="EE330" s="25"/>
      <c r="EF330" s="25"/>
      <c r="EG330" s="25"/>
      <c r="EH330" s="25"/>
      <c r="EI330" s="25"/>
      <c r="EJ330" s="25"/>
      <c r="EK330" s="25"/>
      <c r="EL330" s="25"/>
      <c r="EM330" s="25"/>
      <c r="EN330" s="25"/>
      <c r="EO330" s="25"/>
      <c r="EP330" s="25"/>
      <c r="EQ330" s="25"/>
      <c r="ER330" s="25"/>
      <c r="ES330" s="25"/>
      <c r="ET330" s="25"/>
      <c r="EU330" s="25"/>
      <c r="EV330" s="25"/>
      <c r="EW330" s="25"/>
      <c r="EX330" s="25"/>
      <c r="EY330" s="25"/>
      <c r="EZ330" s="25"/>
      <c r="FA330" s="25"/>
      <c r="FB330" s="25"/>
      <c r="FC330" s="25"/>
      <c r="FD330" s="25"/>
      <c r="FE330" s="25"/>
      <c r="FF330" s="25"/>
      <c r="FG330" s="25"/>
      <c r="FH330" s="25"/>
      <c r="FI330" s="25"/>
      <c r="FJ330" s="25"/>
      <c r="FK330" s="25"/>
      <c r="FL330" s="25"/>
      <c r="FM330" s="25"/>
      <c r="FN330" s="25"/>
      <c r="FO330" s="25"/>
      <c r="FP330" s="25"/>
      <c r="FQ330" s="25"/>
      <c r="FR330" s="25"/>
      <c r="FS330" s="25"/>
      <c r="FT330" s="25"/>
      <c r="FU330" s="25"/>
      <c r="FV330" s="25"/>
      <c r="FW330" s="25"/>
      <c r="FX330" s="25"/>
      <c r="FY330" s="25"/>
      <c r="FZ330" s="25"/>
      <c r="GA330" s="25"/>
      <c r="GB330" s="25"/>
      <c r="GC330" s="25"/>
      <c r="GD330" s="25"/>
      <c r="GE330" s="25"/>
      <c r="GF330" s="25"/>
      <c r="GG330" s="25"/>
      <c r="GH330" s="25"/>
      <c r="GI330" s="25"/>
      <c r="GJ330" s="25"/>
      <c r="GK330" s="25"/>
      <c r="GL330" s="25"/>
      <c r="GM330" s="25"/>
      <c r="GN330" s="25"/>
      <c r="GO330" s="25"/>
      <c r="GP330" s="25"/>
      <c r="GQ330" s="25"/>
      <c r="GR330" s="25"/>
      <c r="GS330" s="25"/>
      <c r="GT330" s="25"/>
      <c r="GU330" s="25"/>
      <c r="GV330" s="25"/>
      <c r="GW330" s="25"/>
      <c r="GX330" s="25"/>
      <c r="GY330" s="25"/>
      <c r="GZ330" s="25"/>
    </row>
    <row r="331" spans="1:208">
      <c r="A331" s="1" t="s">
        <v>383</v>
      </c>
      <c r="B331" s="2">
        <v>43641</v>
      </c>
      <c r="C331" s="1" t="s">
        <v>24</v>
      </c>
      <c r="D331" s="1" t="s">
        <v>18</v>
      </c>
      <c r="E331" s="1" t="s">
        <v>24</v>
      </c>
      <c r="F331" s="1" t="s">
        <v>113</v>
      </c>
      <c r="G331" s="1" t="s">
        <v>24</v>
      </c>
      <c r="H331" s="1">
        <v>4501663804</v>
      </c>
      <c r="I331" s="1" t="s">
        <v>24</v>
      </c>
      <c r="J331" s="1" t="s">
        <v>544</v>
      </c>
      <c r="K331" s="1">
        <v>1</v>
      </c>
      <c r="L331" s="1" t="s">
        <v>26</v>
      </c>
      <c r="N331" s="3">
        <f t="shared" si="8"/>
        <v>0</v>
      </c>
      <c r="S331" s="3">
        <f>Tabla1[[#This Row],[COSTO TOTAL]]</f>
        <v>0</v>
      </c>
      <c r="V331" s="3"/>
      <c r="W331" s="1"/>
      <c r="X331" s="1"/>
      <c r="Y331" s="1"/>
      <c r="Z331" s="3"/>
      <c r="AA331" s="1"/>
      <c r="AB331" s="1"/>
      <c r="AC331" s="1"/>
      <c r="AD331" s="1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/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  <c r="FN331" s="25"/>
      <c r="FO331" s="25"/>
      <c r="FP331" s="25"/>
      <c r="FQ331" s="25"/>
      <c r="FR331" s="25"/>
      <c r="FS331" s="25"/>
      <c r="FT331" s="25"/>
      <c r="FU331" s="25"/>
      <c r="FV331" s="25"/>
      <c r="FW331" s="25"/>
      <c r="FX331" s="25"/>
      <c r="FY331" s="25"/>
      <c r="FZ331" s="25"/>
      <c r="GA331" s="25"/>
      <c r="GB331" s="25"/>
      <c r="GC331" s="25"/>
      <c r="GD331" s="25"/>
      <c r="GE331" s="25"/>
      <c r="GF331" s="25"/>
      <c r="GG331" s="25"/>
      <c r="GH331" s="25"/>
      <c r="GI331" s="25"/>
      <c r="GJ331" s="25"/>
      <c r="GK331" s="25"/>
      <c r="GL331" s="25"/>
      <c r="GM331" s="25"/>
      <c r="GN331" s="25"/>
      <c r="GO331" s="25"/>
      <c r="GP331" s="25"/>
      <c r="GQ331" s="25"/>
      <c r="GR331" s="25"/>
      <c r="GS331" s="25"/>
      <c r="GT331" s="25"/>
      <c r="GU331" s="25"/>
      <c r="GV331" s="25"/>
      <c r="GW331" s="25"/>
      <c r="GX331" s="25"/>
      <c r="GY331" s="25"/>
      <c r="GZ331" s="25"/>
    </row>
    <row r="332" spans="1:208" s="8" customFormat="1">
      <c r="A332" s="1" t="s">
        <v>299</v>
      </c>
      <c r="B332" s="2">
        <v>43607</v>
      </c>
      <c r="C332" s="1" t="s">
        <v>24</v>
      </c>
      <c r="D332" s="1" t="s">
        <v>18</v>
      </c>
      <c r="E332" s="1" t="s">
        <v>24</v>
      </c>
      <c r="F332" s="1" t="s">
        <v>545</v>
      </c>
      <c r="G332" s="1"/>
      <c r="H332" s="1">
        <v>4501645770</v>
      </c>
      <c r="I332" s="1" t="s">
        <v>24</v>
      </c>
      <c r="J332" s="1" t="s">
        <v>546</v>
      </c>
      <c r="K332" s="1">
        <v>1</v>
      </c>
      <c r="L332" s="1" t="s">
        <v>54</v>
      </c>
      <c r="M332" s="3">
        <v>1288.96</v>
      </c>
      <c r="N332" s="3">
        <f t="shared" si="8"/>
        <v>1288.96</v>
      </c>
      <c r="O332" s="1"/>
      <c r="P332" s="1"/>
      <c r="Q332" s="1"/>
      <c r="R332" s="1"/>
      <c r="S332" s="3">
        <f>Tabla1[[#This Row],[COSTO TOTAL]]</f>
        <v>1288.96</v>
      </c>
      <c r="T332" s="1"/>
      <c r="U332" s="1"/>
      <c r="V332" s="3"/>
      <c r="W332" s="1"/>
      <c r="X332" s="1"/>
      <c r="Y332" s="1"/>
      <c r="Z332" s="3"/>
      <c r="AA332" s="1"/>
      <c r="AB332" s="1"/>
      <c r="AC332" s="1"/>
      <c r="AD332" s="1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  <c r="BT332" s="25"/>
      <c r="BU332" s="25"/>
      <c r="BV332" s="25"/>
      <c r="BW332" s="25"/>
      <c r="BX332" s="25"/>
      <c r="BY332" s="25"/>
      <c r="BZ332" s="25"/>
      <c r="CA332" s="25"/>
      <c r="CB332" s="25"/>
      <c r="CC332" s="25"/>
      <c r="CD332" s="25"/>
      <c r="CE332" s="25"/>
      <c r="CF332" s="25"/>
      <c r="CG332" s="25"/>
      <c r="CH332" s="25"/>
      <c r="CI332" s="25"/>
      <c r="CJ332" s="25"/>
      <c r="CK332" s="25"/>
      <c r="CL332" s="25"/>
      <c r="CM332" s="25"/>
      <c r="CN332" s="25"/>
      <c r="CO332" s="25"/>
      <c r="CP332" s="25"/>
      <c r="CQ332" s="25"/>
      <c r="CR332" s="25"/>
      <c r="CS332" s="25"/>
      <c r="CT332" s="25"/>
      <c r="CU332" s="25"/>
      <c r="CV332" s="25"/>
      <c r="CW332" s="25"/>
      <c r="CX332" s="25"/>
      <c r="CY332" s="25"/>
      <c r="CZ332" s="25"/>
      <c r="DA332" s="25"/>
      <c r="DB332" s="25"/>
      <c r="DC332" s="25"/>
      <c r="DD332" s="25"/>
      <c r="DE332" s="25"/>
      <c r="DF332" s="25"/>
      <c r="DG332" s="25"/>
      <c r="DH332" s="25"/>
      <c r="DI332" s="25"/>
      <c r="DJ332" s="25"/>
      <c r="DK332" s="25"/>
      <c r="DL332" s="25"/>
      <c r="DM332" s="25"/>
      <c r="DN332" s="25"/>
      <c r="DO332" s="25"/>
      <c r="DP332" s="25"/>
      <c r="DQ332" s="25"/>
      <c r="DR332" s="25"/>
      <c r="DS332" s="25"/>
      <c r="DT332" s="25"/>
      <c r="DU332" s="25"/>
      <c r="DV332" s="25"/>
      <c r="DW332" s="25"/>
      <c r="DX332" s="25"/>
      <c r="DY332" s="25"/>
      <c r="DZ332" s="25"/>
      <c r="EA332" s="25"/>
      <c r="EB332" s="25"/>
      <c r="EC332" s="25"/>
      <c r="ED332" s="25"/>
      <c r="EE332" s="25"/>
      <c r="EF332" s="25"/>
      <c r="EG332" s="25"/>
      <c r="EH332" s="25"/>
      <c r="EI332" s="25"/>
      <c r="EJ332" s="25"/>
      <c r="EK332" s="25"/>
      <c r="EL332" s="25"/>
      <c r="EM332" s="25"/>
      <c r="EN332" s="25"/>
      <c r="EO332" s="25"/>
      <c r="EP332" s="25"/>
      <c r="EQ332" s="25"/>
      <c r="ER332" s="25"/>
      <c r="ES332" s="25"/>
      <c r="ET332" s="25"/>
      <c r="EU332" s="25"/>
      <c r="EV332" s="25"/>
      <c r="EW332" s="25"/>
      <c r="EX332" s="25"/>
      <c r="EY332" s="25"/>
      <c r="EZ332" s="25"/>
      <c r="FA332" s="25"/>
      <c r="FB332" s="25"/>
      <c r="FC332" s="25"/>
      <c r="FD332" s="25"/>
      <c r="FE332" s="25"/>
      <c r="FF332" s="25"/>
      <c r="FG332" s="25"/>
      <c r="FH332" s="25"/>
      <c r="FI332" s="25"/>
      <c r="FJ332" s="25"/>
      <c r="FK332" s="25"/>
      <c r="FL332" s="25"/>
      <c r="FM332" s="25"/>
      <c r="FN332" s="25"/>
      <c r="FO332" s="25"/>
      <c r="FP332" s="25"/>
      <c r="FQ332" s="25"/>
      <c r="FR332" s="25"/>
      <c r="FS332" s="25"/>
      <c r="FT332" s="25"/>
      <c r="FU332" s="25"/>
      <c r="FV332" s="25"/>
      <c r="FW332" s="25"/>
      <c r="FX332" s="25"/>
      <c r="FY332" s="25"/>
      <c r="FZ332" s="25"/>
      <c r="GA332" s="25"/>
      <c r="GB332" s="25"/>
      <c r="GC332" s="25"/>
      <c r="GD332" s="25"/>
      <c r="GE332" s="25"/>
      <c r="GF332" s="25"/>
      <c r="GG332" s="25"/>
      <c r="GH332" s="25"/>
      <c r="GI332" s="25"/>
      <c r="GJ332" s="25"/>
      <c r="GK332" s="25"/>
      <c r="GL332" s="25"/>
      <c r="GM332" s="25"/>
      <c r="GN332" s="25"/>
      <c r="GO332" s="25"/>
      <c r="GP332" s="25"/>
      <c r="GQ332" s="25"/>
      <c r="GR332" s="25"/>
      <c r="GS332" s="25"/>
      <c r="GT332" s="25"/>
      <c r="GU332" s="25"/>
      <c r="GV332" s="25"/>
      <c r="GW332" s="25"/>
      <c r="GX332" s="25"/>
      <c r="GY332" s="25"/>
      <c r="GZ332" s="25"/>
    </row>
    <row r="333" spans="1:208">
      <c r="A333" s="1" t="s">
        <v>299</v>
      </c>
      <c r="B333" s="2">
        <v>43354</v>
      </c>
      <c r="C333" s="1">
        <v>7544222</v>
      </c>
      <c r="D333" s="1" t="s">
        <v>18</v>
      </c>
      <c r="E333" s="1" t="s">
        <v>547</v>
      </c>
      <c r="F333" s="1" t="s">
        <v>113</v>
      </c>
      <c r="G333" s="1" t="s">
        <v>24</v>
      </c>
      <c r="H333" s="1">
        <v>4501531846</v>
      </c>
      <c r="I333" s="1" t="s">
        <v>24</v>
      </c>
      <c r="J333" s="1" t="s">
        <v>548</v>
      </c>
      <c r="K333" s="1">
        <v>2</v>
      </c>
      <c r="L333" s="1" t="s">
        <v>26</v>
      </c>
      <c r="M333" s="3">
        <v>4120</v>
      </c>
      <c r="N333" s="3">
        <f t="shared" si="8"/>
        <v>8240</v>
      </c>
      <c r="S333" s="3">
        <f>Tabla1[[#This Row],[COSTO TOTAL]]</f>
        <v>8240</v>
      </c>
      <c r="V333" s="3"/>
      <c r="W333" s="1"/>
      <c r="X333" s="1"/>
      <c r="Y333" s="1"/>
      <c r="Z333" s="3"/>
      <c r="AA333" s="1"/>
      <c r="AB333" s="1"/>
      <c r="AC333" s="1"/>
      <c r="AD333" s="1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  <c r="BZ333" s="25"/>
      <c r="CA333" s="25"/>
      <c r="CB333" s="25"/>
      <c r="CC333" s="25"/>
      <c r="CD333" s="25"/>
      <c r="CE333" s="25"/>
      <c r="CF333" s="25"/>
      <c r="CG333" s="25"/>
      <c r="CH333" s="25"/>
      <c r="CI333" s="25"/>
      <c r="CJ333" s="25"/>
      <c r="CK333" s="25"/>
      <c r="CL333" s="25"/>
      <c r="CM333" s="25"/>
      <c r="CN333" s="25"/>
      <c r="CO333" s="25"/>
      <c r="CP333" s="25"/>
      <c r="CQ333" s="25"/>
      <c r="CR333" s="25"/>
      <c r="CS333" s="25"/>
      <c r="CT333" s="25"/>
      <c r="CU333" s="25"/>
      <c r="CV333" s="25"/>
      <c r="CW333" s="25"/>
      <c r="CX333" s="25"/>
      <c r="CY333" s="25"/>
      <c r="CZ333" s="25"/>
      <c r="DA333" s="25"/>
      <c r="DB333" s="25"/>
      <c r="DC333" s="25"/>
      <c r="DD333" s="25"/>
      <c r="DE333" s="25"/>
      <c r="DF333" s="25"/>
      <c r="DG333" s="25"/>
      <c r="DH333" s="25"/>
      <c r="DI333" s="25"/>
      <c r="DJ333" s="25"/>
      <c r="DK333" s="25"/>
      <c r="DL333" s="25"/>
      <c r="DM333" s="25"/>
      <c r="DN333" s="25"/>
      <c r="DO333" s="25"/>
      <c r="DP333" s="25"/>
      <c r="DQ333" s="25"/>
      <c r="DR333" s="25"/>
      <c r="DS333" s="25"/>
      <c r="DT333" s="25"/>
      <c r="DU333" s="25"/>
      <c r="DV333" s="25"/>
      <c r="DW333" s="25"/>
      <c r="DX333" s="25"/>
      <c r="DY333" s="25"/>
      <c r="DZ333" s="25"/>
      <c r="EA333" s="25"/>
      <c r="EB333" s="25"/>
      <c r="EC333" s="25"/>
      <c r="ED333" s="25"/>
      <c r="EE333" s="25"/>
      <c r="EF333" s="25"/>
      <c r="EG333" s="25"/>
      <c r="EH333" s="25"/>
      <c r="EI333" s="25"/>
      <c r="EJ333" s="25"/>
      <c r="EK333" s="25"/>
      <c r="EL333" s="25"/>
      <c r="EM333" s="25"/>
      <c r="EN333" s="25"/>
      <c r="EO333" s="25"/>
      <c r="EP333" s="25"/>
      <c r="EQ333" s="25"/>
      <c r="ER333" s="25"/>
      <c r="ES333" s="25"/>
      <c r="ET333" s="25"/>
      <c r="EU333" s="25"/>
      <c r="EV333" s="25"/>
      <c r="EW333" s="25"/>
      <c r="EX333" s="25"/>
      <c r="EY333" s="25"/>
      <c r="EZ333" s="25"/>
      <c r="FA333" s="25"/>
      <c r="FB333" s="25"/>
      <c r="FC333" s="25"/>
      <c r="FD333" s="25"/>
      <c r="FE333" s="25"/>
      <c r="FF333" s="25"/>
      <c r="FG333" s="25"/>
      <c r="FH333" s="25"/>
      <c r="FI333" s="25"/>
      <c r="FJ333" s="25"/>
      <c r="FK333" s="25"/>
      <c r="FL333" s="25"/>
      <c r="FM333" s="25"/>
      <c r="FN333" s="25"/>
      <c r="FO333" s="25"/>
      <c r="FP333" s="25"/>
      <c r="FQ333" s="25"/>
      <c r="FR333" s="25"/>
      <c r="FS333" s="25"/>
      <c r="FT333" s="25"/>
      <c r="FU333" s="25"/>
      <c r="FV333" s="25"/>
      <c r="FW333" s="25"/>
      <c r="FX333" s="25"/>
      <c r="FY333" s="25"/>
      <c r="FZ333" s="25"/>
      <c r="GA333" s="25"/>
      <c r="GB333" s="25"/>
      <c r="GC333" s="25"/>
      <c r="GD333" s="25"/>
      <c r="GE333" s="25"/>
      <c r="GF333" s="25"/>
      <c r="GG333" s="25"/>
      <c r="GH333" s="25"/>
      <c r="GI333" s="25"/>
      <c r="GJ333" s="25"/>
      <c r="GK333" s="25"/>
      <c r="GL333" s="25"/>
      <c r="GM333" s="25"/>
      <c r="GN333" s="25"/>
      <c r="GO333" s="25"/>
      <c r="GP333" s="25"/>
      <c r="GQ333" s="25"/>
      <c r="GR333" s="25"/>
      <c r="GS333" s="25"/>
      <c r="GT333" s="25"/>
      <c r="GU333" s="25"/>
      <c r="GV333" s="25"/>
      <c r="GW333" s="25"/>
      <c r="GX333" s="25"/>
      <c r="GY333" s="25"/>
      <c r="GZ333" s="25"/>
    </row>
    <row r="334" spans="1:208">
      <c r="A334" s="1" t="s">
        <v>299</v>
      </c>
      <c r="B334" s="2">
        <v>43354</v>
      </c>
      <c r="C334" s="1">
        <v>7544222</v>
      </c>
      <c r="D334" s="1" t="s">
        <v>18</v>
      </c>
      <c r="E334" s="1" t="s">
        <v>547</v>
      </c>
      <c r="F334" s="1" t="s">
        <v>113</v>
      </c>
      <c r="G334" s="1" t="s">
        <v>24</v>
      </c>
      <c r="H334" s="1">
        <v>4501531846</v>
      </c>
      <c r="I334" s="1" t="s">
        <v>24</v>
      </c>
      <c r="J334" s="1" t="s">
        <v>549</v>
      </c>
      <c r="K334" s="1">
        <v>2</v>
      </c>
      <c r="L334" s="1" t="s">
        <v>26</v>
      </c>
      <c r="M334" s="3">
        <v>740</v>
      </c>
      <c r="N334" s="3">
        <f t="shared" si="8"/>
        <v>1480</v>
      </c>
      <c r="S334" s="3">
        <f>Tabla1[[#This Row],[COSTO TOTAL]]</f>
        <v>1480</v>
      </c>
      <c r="V334" s="3"/>
      <c r="W334" s="1"/>
      <c r="X334" s="1"/>
      <c r="Y334" s="1"/>
      <c r="Z334" s="3"/>
      <c r="AA334" s="1"/>
      <c r="AB334" s="1"/>
      <c r="AC334" s="1"/>
      <c r="AD334" s="1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/>
      <c r="BW334" s="25"/>
      <c r="BX334" s="25"/>
      <c r="BY334" s="25"/>
      <c r="BZ334" s="25"/>
      <c r="CA334" s="25"/>
      <c r="CB334" s="25"/>
      <c r="CC334" s="25"/>
      <c r="CD334" s="25"/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25"/>
      <c r="CP334" s="25"/>
      <c r="CQ334" s="25"/>
      <c r="CR334" s="25"/>
      <c r="CS334" s="25"/>
      <c r="CT334" s="25"/>
      <c r="CU334" s="25"/>
      <c r="CV334" s="25"/>
      <c r="CW334" s="25"/>
      <c r="CX334" s="25"/>
      <c r="CY334" s="25"/>
      <c r="CZ334" s="25"/>
      <c r="DA334" s="25"/>
      <c r="DB334" s="25"/>
      <c r="DC334" s="25"/>
      <c r="DD334" s="25"/>
      <c r="DE334" s="25"/>
      <c r="DF334" s="25"/>
      <c r="DG334" s="25"/>
      <c r="DH334" s="25"/>
      <c r="DI334" s="25"/>
      <c r="DJ334" s="25"/>
      <c r="DK334" s="25"/>
      <c r="DL334" s="25"/>
      <c r="DM334" s="25"/>
      <c r="DN334" s="25"/>
      <c r="DO334" s="25"/>
      <c r="DP334" s="25"/>
      <c r="DQ334" s="25"/>
      <c r="DR334" s="25"/>
      <c r="DS334" s="25"/>
      <c r="DT334" s="25"/>
      <c r="DU334" s="25"/>
      <c r="DV334" s="25"/>
      <c r="DW334" s="25"/>
      <c r="DX334" s="25"/>
      <c r="DY334" s="25"/>
      <c r="DZ334" s="25"/>
      <c r="EA334" s="25"/>
      <c r="EB334" s="25"/>
      <c r="EC334" s="25"/>
      <c r="ED334" s="25"/>
      <c r="EE334" s="25"/>
      <c r="EF334" s="25"/>
      <c r="EG334" s="25"/>
      <c r="EH334" s="25"/>
      <c r="EI334" s="25"/>
      <c r="EJ334" s="25"/>
      <c r="EK334" s="25"/>
      <c r="EL334" s="25"/>
      <c r="EM334" s="25"/>
      <c r="EN334" s="25"/>
      <c r="EO334" s="25"/>
      <c r="EP334" s="25"/>
      <c r="EQ334" s="25"/>
      <c r="ER334" s="25"/>
      <c r="ES334" s="25"/>
      <c r="ET334" s="25"/>
      <c r="EU334" s="25"/>
      <c r="EV334" s="25"/>
      <c r="EW334" s="25"/>
      <c r="EX334" s="25"/>
      <c r="EY334" s="25"/>
      <c r="EZ334" s="25"/>
      <c r="FA334" s="25"/>
      <c r="FB334" s="25"/>
      <c r="FC334" s="25"/>
      <c r="FD334" s="25"/>
      <c r="FE334" s="25"/>
      <c r="FF334" s="25"/>
      <c r="FG334" s="25"/>
      <c r="FH334" s="25"/>
      <c r="FI334" s="25"/>
      <c r="FJ334" s="25"/>
      <c r="FK334" s="25"/>
      <c r="FL334" s="25"/>
      <c r="FM334" s="25"/>
      <c r="FN334" s="25"/>
      <c r="FO334" s="25"/>
      <c r="FP334" s="25"/>
      <c r="FQ334" s="25"/>
      <c r="FR334" s="25"/>
      <c r="FS334" s="25"/>
      <c r="FT334" s="25"/>
      <c r="FU334" s="25"/>
      <c r="FV334" s="25"/>
      <c r="FW334" s="25"/>
      <c r="FX334" s="25"/>
      <c r="FY334" s="25"/>
      <c r="FZ334" s="25"/>
      <c r="GA334" s="25"/>
      <c r="GB334" s="25"/>
      <c r="GC334" s="25"/>
      <c r="GD334" s="25"/>
      <c r="GE334" s="25"/>
      <c r="GF334" s="25"/>
      <c r="GG334" s="25"/>
      <c r="GH334" s="25"/>
      <c r="GI334" s="25"/>
      <c r="GJ334" s="25"/>
      <c r="GK334" s="25"/>
      <c r="GL334" s="25"/>
      <c r="GM334" s="25"/>
      <c r="GN334" s="25"/>
      <c r="GO334" s="25"/>
      <c r="GP334" s="25"/>
      <c r="GQ334" s="25"/>
      <c r="GR334" s="25"/>
      <c r="GS334" s="25"/>
      <c r="GT334" s="25"/>
      <c r="GU334" s="25"/>
      <c r="GV334" s="25"/>
      <c r="GW334" s="25"/>
      <c r="GX334" s="25"/>
      <c r="GY334" s="25"/>
      <c r="GZ334" s="25"/>
    </row>
    <row r="335" spans="1:208">
      <c r="A335" s="1" t="s">
        <v>299</v>
      </c>
      <c r="B335" s="2" t="s">
        <v>37</v>
      </c>
      <c r="C335" s="1">
        <v>7637380</v>
      </c>
      <c r="D335" s="1" t="s">
        <v>18</v>
      </c>
      <c r="E335" s="1" t="s">
        <v>24</v>
      </c>
      <c r="F335" s="1" t="s">
        <v>113</v>
      </c>
      <c r="G335" s="1" t="s">
        <v>24</v>
      </c>
      <c r="H335" s="1">
        <v>4501637836</v>
      </c>
      <c r="I335" s="1" t="s">
        <v>24</v>
      </c>
      <c r="J335" s="1" t="s">
        <v>550</v>
      </c>
      <c r="K335" s="1">
        <v>3</v>
      </c>
      <c r="L335" s="1" t="s">
        <v>26</v>
      </c>
      <c r="M335" s="3">
        <v>7225.5</v>
      </c>
      <c r="N335" s="3">
        <f t="shared" si="8"/>
        <v>21676.5</v>
      </c>
      <c r="S335" s="3">
        <f>Tabla1[[#This Row],[COSTO TOTAL]]</f>
        <v>21676.5</v>
      </c>
      <c r="V335" s="3"/>
      <c r="W335" s="1"/>
      <c r="X335" s="1"/>
      <c r="Y335" s="1"/>
      <c r="Z335" s="3"/>
      <c r="AA335" s="1"/>
      <c r="AB335" s="1"/>
      <c r="AC335" s="1"/>
      <c r="AD335" s="1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  <c r="BZ335" s="25"/>
      <c r="CA335" s="25"/>
      <c r="CB335" s="25"/>
      <c r="CC335" s="25"/>
      <c r="CD335" s="25"/>
      <c r="CE335" s="25"/>
      <c r="CF335" s="25"/>
      <c r="CG335" s="25"/>
      <c r="CH335" s="25"/>
      <c r="CI335" s="25"/>
      <c r="CJ335" s="25"/>
      <c r="CK335" s="25"/>
      <c r="CL335" s="25"/>
      <c r="CM335" s="25"/>
      <c r="CN335" s="25"/>
      <c r="CO335" s="25"/>
      <c r="CP335" s="25"/>
      <c r="CQ335" s="25"/>
      <c r="CR335" s="25"/>
      <c r="CS335" s="25"/>
      <c r="CT335" s="25"/>
      <c r="CU335" s="25"/>
      <c r="CV335" s="25"/>
      <c r="CW335" s="25"/>
      <c r="CX335" s="25"/>
      <c r="CY335" s="25"/>
      <c r="CZ335" s="25"/>
      <c r="DA335" s="25"/>
      <c r="DB335" s="25"/>
      <c r="DC335" s="25"/>
      <c r="DD335" s="25"/>
      <c r="DE335" s="25"/>
      <c r="DF335" s="25"/>
      <c r="DG335" s="25"/>
      <c r="DH335" s="25"/>
      <c r="DI335" s="25"/>
      <c r="DJ335" s="25"/>
      <c r="DK335" s="25"/>
      <c r="DL335" s="25"/>
      <c r="DM335" s="25"/>
      <c r="DN335" s="25"/>
      <c r="DO335" s="25"/>
      <c r="DP335" s="25"/>
      <c r="DQ335" s="25"/>
      <c r="DR335" s="25"/>
      <c r="DS335" s="25"/>
      <c r="DT335" s="25"/>
      <c r="DU335" s="25"/>
      <c r="DV335" s="25"/>
      <c r="DW335" s="25"/>
      <c r="DX335" s="25"/>
      <c r="DY335" s="25"/>
      <c r="DZ335" s="25"/>
      <c r="EA335" s="25"/>
      <c r="EB335" s="25"/>
      <c r="EC335" s="25"/>
      <c r="ED335" s="25"/>
      <c r="EE335" s="25"/>
      <c r="EF335" s="25"/>
      <c r="EG335" s="25"/>
      <c r="EH335" s="25"/>
      <c r="EI335" s="25"/>
      <c r="EJ335" s="25"/>
      <c r="EK335" s="25"/>
      <c r="EL335" s="25"/>
      <c r="EM335" s="25"/>
      <c r="EN335" s="25"/>
      <c r="EO335" s="25"/>
      <c r="EP335" s="25"/>
      <c r="EQ335" s="25"/>
      <c r="ER335" s="25"/>
      <c r="ES335" s="25"/>
      <c r="ET335" s="25"/>
      <c r="EU335" s="25"/>
      <c r="EV335" s="25"/>
      <c r="EW335" s="25"/>
      <c r="EX335" s="25"/>
      <c r="EY335" s="25"/>
      <c r="EZ335" s="25"/>
      <c r="FA335" s="25"/>
      <c r="FB335" s="25"/>
      <c r="FC335" s="25"/>
      <c r="FD335" s="25"/>
      <c r="FE335" s="25"/>
      <c r="FF335" s="25"/>
      <c r="FG335" s="25"/>
      <c r="FH335" s="25"/>
      <c r="FI335" s="25"/>
      <c r="FJ335" s="25"/>
      <c r="FK335" s="25"/>
      <c r="FL335" s="25"/>
      <c r="FM335" s="25"/>
      <c r="FN335" s="25"/>
      <c r="FO335" s="25"/>
      <c r="FP335" s="25"/>
      <c r="FQ335" s="25"/>
      <c r="FR335" s="25"/>
      <c r="FS335" s="25"/>
      <c r="FT335" s="25"/>
      <c r="FU335" s="25"/>
      <c r="FV335" s="25"/>
      <c r="FW335" s="25"/>
      <c r="FX335" s="25"/>
      <c r="FY335" s="25"/>
      <c r="FZ335" s="25"/>
      <c r="GA335" s="25"/>
      <c r="GB335" s="25"/>
      <c r="GC335" s="25"/>
      <c r="GD335" s="25"/>
      <c r="GE335" s="25"/>
      <c r="GF335" s="25"/>
      <c r="GG335" s="25"/>
      <c r="GH335" s="25"/>
      <c r="GI335" s="25"/>
      <c r="GJ335" s="25"/>
      <c r="GK335" s="25"/>
      <c r="GL335" s="25"/>
      <c r="GM335" s="25"/>
      <c r="GN335" s="25"/>
      <c r="GO335" s="25"/>
      <c r="GP335" s="25"/>
      <c r="GQ335" s="25"/>
      <c r="GR335" s="25"/>
      <c r="GS335" s="25"/>
      <c r="GT335" s="25"/>
      <c r="GU335" s="25"/>
      <c r="GV335" s="25"/>
      <c r="GW335" s="25"/>
      <c r="GX335" s="25"/>
      <c r="GY335" s="25"/>
      <c r="GZ335" s="25"/>
    </row>
    <row r="336" spans="1:208">
      <c r="A336" s="1" t="s">
        <v>299</v>
      </c>
      <c r="B336" s="2">
        <v>43593</v>
      </c>
      <c r="C336" s="1">
        <v>7716940</v>
      </c>
      <c r="D336" s="1" t="s">
        <v>18</v>
      </c>
      <c r="E336" s="1" t="s">
        <v>24</v>
      </c>
      <c r="F336" s="1" t="s">
        <v>551</v>
      </c>
      <c r="G336" s="1" t="s">
        <v>24</v>
      </c>
      <c r="H336" s="1">
        <v>4501665521</v>
      </c>
      <c r="I336" s="1" t="s">
        <v>24</v>
      </c>
      <c r="J336" s="1" t="s">
        <v>552</v>
      </c>
      <c r="K336" s="1">
        <v>21</v>
      </c>
      <c r="L336" s="1" t="s">
        <v>26</v>
      </c>
      <c r="M336" s="3">
        <v>10.76</v>
      </c>
      <c r="N336" s="3">
        <f t="shared" si="8"/>
        <v>225.96</v>
      </c>
      <c r="O336" s="1" t="s">
        <v>1002</v>
      </c>
      <c r="S336" s="3">
        <f>Tabla1[[#This Row],[COSTO TOTAL]]</f>
        <v>225.96</v>
      </c>
      <c r="V336" s="3"/>
      <c r="W336" s="1"/>
      <c r="X336" s="1"/>
      <c r="Y336" s="1"/>
      <c r="Z336" s="3"/>
      <c r="AA336" s="1"/>
      <c r="AB336" s="1"/>
      <c r="AC336" s="1"/>
      <c r="AD336" s="1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/>
      <c r="BV336" s="25"/>
      <c r="BW336" s="25"/>
      <c r="BX336" s="25"/>
      <c r="BY336" s="25"/>
      <c r="BZ336" s="25"/>
      <c r="CA336" s="25"/>
      <c r="CB336" s="25"/>
      <c r="CC336" s="25"/>
      <c r="CD336" s="25"/>
      <c r="CE336" s="25"/>
      <c r="CF336" s="25"/>
      <c r="CG336" s="25"/>
      <c r="CH336" s="25"/>
      <c r="CI336" s="25"/>
      <c r="CJ336" s="25"/>
      <c r="CK336" s="25"/>
      <c r="CL336" s="25"/>
      <c r="CM336" s="25"/>
      <c r="CN336" s="25"/>
      <c r="CO336" s="25"/>
      <c r="CP336" s="25"/>
      <c r="CQ336" s="25"/>
      <c r="CR336" s="25"/>
      <c r="CS336" s="25"/>
      <c r="CT336" s="25"/>
      <c r="CU336" s="25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5"/>
      <c r="DG336" s="25"/>
      <c r="DH336" s="25"/>
      <c r="DI336" s="25"/>
      <c r="DJ336" s="25"/>
      <c r="DK336" s="25"/>
      <c r="DL336" s="25"/>
      <c r="DM336" s="25"/>
      <c r="DN336" s="25"/>
      <c r="DO336" s="25"/>
      <c r="DP336" s="25"/>
      <c r="DQ336" s="25"/>
      <c r="DR336" s="25"/>
      <c r="DS336" s="25"/>
      <c r="DT336" s="25"/>
      <c r="DU336" s="25"/>
      <c r="DV336" s="25"/>
      <c r="DW336" s="25"/>
      <c r="DX336" s="25"/>
      <c r="DY336" s="25"/>
      <c r="DZ336" s="25"/>
      <c r="EA336" s="25"/>
      <c r="EB336" s="25"/>
      <c r="EC336" s="25"/>
      <c r="ED336" s="25"/>
      <c r="EE336" s="25"/>
      <c r="EF336" s="25"/>
      <c r="EG336" s="25"/>
      <c r="EH336" s="25"/>
      <c r="EI336" s="25"/>
      <c r="EJ336" s="25"/>
      <c r="EK336" s="25"/>
      <c r="EL336" s="25"/>
      <c r="EM336" s="25"/>
      <c r="EN336" s="25"/>
      <c r="EO336" s="25"/>
      <c r="EP336" s="25"/>
      <c r="EQ336" s="25"/>
      <c r="ER336" s="25"/>
      <c r="ES336" s="25"/>
      <c r="ET336" s="25"/>
      <c r="EU336" s="25"/>
      <c r="EV336" s="25"/>
      <c r="EW336" s="25"/>
      <c r="EX336" s="25"/>
      <c r="EY336" s="25"/>
      <c r="EZ336" s="25"/>
      <c r="FA336" s="25"/>
      <c r="FB336" s="25"/>
      <c r="FC336" s="25"/>
      <c r="FD336" s="25"/>
      <c r="FE336" s="25"/>
      <c r="FF336" s="25"/>
      <c r="FG336" s="25"/>
      <c r="FH336" s="25"/>
      <c r="FI336" s="25"/>
      <c r="FJ336" s="25"/>
      <c r="FK336" s="25"/>
      <c r="FL336" s="25"/>
      <c r="FM336" s="25"/>
      <c r="FN336" s="25"/>
      <c r="FO336" s="25"/>
      <c r="FP336" s="25"/>
      <c r="FQ336" s="25"/>
      <c r="FR336" s="25"/>
      <c r="FS336" s="25"/>
      <c r="FT336" s="25"/>
      <c r="FU336" s="25"/>
      <c r="FV336" s="25"/>
      <c r="FW336" s="25"/>
      <c r="FX336" s="25"/>
      <c r="FY336" s="25"/>
      <c r="FZ336" s="25"/>
      <c r="GA336" s="25"/>
      <c r="GB336" s="25"/>
      <c r="GC336" s="25"/>
      <c r="GD336" s="25"/>
      <c r="GE336" s="25"/>
      <c r="GF336" s="25"/>
      <c r="GG336" s="25"/>
      <c r="GH336" s="25"/>
      <c r="GI336" s="25"/>
      <c r="GJ336" s="25"/>
      <c r="GK336" s="25"/>
      <c r="GL336" s="25"/>
      <c r="GM336" s="25"/>
      <c r="GN336" s="25"/>
      <c r="GO336" s="25"/>
      <c r="GP336" s="25"/>
      <c r="GQ336" s="25"/>
      <c r="GR336" s="25"/>
      <c r="GS336" s="25"/>
      <c r="GT336" s="25"/>
      <c r="GU336" s="25"/>
      <c r="GV336" s="25"/>
      <c r="GW336" s="25"/>
      <c r="GX336" s="25"/>
      <c r="GY336" s="25"/>
      <c r="GZ336" s="25"/>
    </row>
    <row r="337" spans="1:208">
      <c r="A337" s="1" t="s">
        <v>299</v>
      </c>
      <c r="B337" s="2">
        <v>43825</v>
      </c>
      <c r="C337" s="1" t="s">
        <v>24</v>
      </c>
      <c r="D337" s="1" t="s">
        <v>18</v>
      </c>
      <c r="E337" s="1" t="s">
        <v>24</v>
      </c>
      <c r="F337" s="1" t="s">
        <v>553</v>
      </c>
      <c r="G337" s="1" t="s">
        <v>24</v>
      </c>
      <c r="H337" s="1">
        <v>4501722765</v>
      </c>
      <c r="I337" s="1" t="s">
        <v>24</v>
      </c>
      <c r="J337" s="1" t="s">
        <v>554</v>
      </c>
      <c r="K337" s="1">
        <v>0</v>
      </c>
      <c r="L337" s="1" t="s">
        <v>26</v>
      </c>
      <c r="M337" s="3">
        <v>3764.6</v>
      </c>
      <c r="N337" s="3">
        <f t="shared" si="8"/>
        <v>0</v>
      </c>
      <c r="S337" s="3">
        <f>Tabla1[[#This Row],[COSTO TOTAL]]</f>
        <v>0</v>
      </c>
      <c r="V337" s="3"/>
      <c r="W337" s="1"/>
      <c r="X337" s="1"/>
      <c r="Y337" s="1"/>
      <c r="Z337" s="3"/>
      <c r="AA337" s="1"/>
      <c r="AB337" s="1"/>
      <c r="AC337" s="1"/>
      <c r="AD337" s="1" t="s">
        <v>112</v>
      </c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25"/>
      <c r="BY337" s="25"/>
      <c r="BZ337" s="25"/>
      <c r="CA337" s="25"/>
      <c r="CB337" s="25"/>
      <c r="CC337" s="25"/>
      <c r="CD337" s="25"/>
      <c r="CE337" s="25"/>
      <c r="CF337" s="25"/>
      <c r="CG337" s="25"/>
      <c r="CH337" s="25"/>
      <c r="CI337" s="25"/>
      <c r="CJ337" s="25"/>
      <c r="CK337" s="25"/>
      <c r="CL337" s="25"/>
      <c r="CM337" s="25"/>
      <c r="CN337" s="25"/>
      <c r="CO337" s="25"/>
      <c r="CP337" s="25"/>
      <c r="CQ337" s="25"/>
      <c r="CR337" s="25"/>
      <c r="CS337" s="25"/>
      <c r="CT337" s="25"/>
      <c r="CU337" s="25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5"/>
      <c r="DG337" s="25"/>
      <c r="DH337" s="25"/>
      <c r="DI337" s="25"/>
      <c r="DJ337" s="25"/>
      <c r="DK337" s="25"/>
      <c r="DL337" s="25"/>
      <c r="DM337" s="25"/>
      <c r="DN337" s="25"/>
      <c r="DO337" s="25"/>
      <c r="DP337" s="25"/>
      <c r="DQ337" s="25"/>
      <c r="DR337" s="25"/>
      <c r="DS337" s="25"/>
      <c r="DT337" s="25"/>
      <c r="DU337" s="25"/>
      <c r="DV337" s="25"/>
      <c r="DW337" s="25"/>
      <c r="DX337" s="25"/>
      <c r="DY337" s="25"/>
      <c r="DZ337" s="25"/>
      <c r="EA337" s="25"/>
      <c r="EB337" s="25"/>
      <c r="EC337" s="25"/>
      <c r="ED337" s="25"/>
      <c r="EE337" s="25"/>
      <c r="EF337" s="25"/>
      <c r="EG337" s="25"/>
      <c r="EH337" s="25"/>
      <c r="EI337" s="25"/>
      <c r="EJ337" s="25"/>
      <c r="EK337" s="25"/>
      <c r="EL337" s="25"/>
      <c r="EM337" s="25"/>
      <c r="EN337" s="25"/>
      <c r="EO337" s="25"/>
      <c r="EP337" s="25"/>
      <c r="EQ337" s="25"/>
      <c r="ER337" s="25"/>
      <c r="ES337" s="25"/>
      <c r="ET337" s="25"/>
      <c r="EU337" s="25"/>
      <c r="EV337" s="25"/>
      <c r="EW337" s="25"/>
      <c r="EX337" s="25"/>
      <c r="EY337" s="25"/>
      <c r="EZ337" s="25"/>
      <c r="FA337" s="25"/>
      <c r="FB337" s="25"/>
      <c r="FC337" s="25"/>
      <c r="FD337" s="25"/>
      <c r="FE337" s="25"/>
      <c r="FF337" s="25"/>
      <c r="FG337" s="25"/>
      <c r="FH337" s="25"/>
      <c r="FI337" s="25"/>
      <c r="FJ337" s="25"/>
      <c r="FK337" s="25"/>
      <c r="FL337" s="25"/>
      <c r="FM337" s="25"/>
      <c r="FN337" s="25"/>
      <c r="FO337" s="25"/>
      <c r="FP337" s="25"/>
      <c r="FQ337" s="25"/>
      <c r="FR337" s="25"/>
      <c r="FS337" s="25"/>
      <c r="FT337" s="25"/>
      <c r="FU337" s="25"/>
      <c r="FV337" s="25"/>
      <c r="FW337" s="25"/>
      <c r="FX337" s="25"/>
      <c r="FY337" s="25"/>
      <c r="FZ337" s="25"/>
      <c r="GA337" s="25"/>
      <c r="GB337" s="25"/>
      <c r="GC337" s="25"/>
      <c r="GD337" s="25"/>
      <c r="GE337" s="25"/>
      <c r="GF337" s="25"/>
      <c r="GG337" s="25"/>
      <c r="GH337" s="25"/>
      <c r="GI337" s="25"/>
      <c r="GJ337" s="25"/>
      <c r="GK337" s="25"/>
      <c r="GL337" s="25"/>
      <c r="GM337" s="25"/>
      <c r="GN337" s="25"/>
      <c r="GO337" s="25"/>
      <c r="GP337" s="25"/>
      <c r="GQ337" s="25"/>
      <c r="GR337" s="25"/>
      <c r="GS337" s="25"/>
      <c r="GT337" s="25"/>
      <c r="GU337" s="25"/>
      <c r="GV337" s="25"/>
      <c r="GW337" s="25"/>
      <c r="GX337" s="25"/>
      <c r="GY337" s="25"/>
      <c r="GZ337" s="25"/>
    </row>
    <row r="338" spans="1:208">
      <c r="A338" s="1" t="s">
        <v>299</v>
      </c>
      <c r="B338" s="2">
        <v>43825</v>
      </c>
      <c r="C338" s="1" t="s">
        <v>24</v>
      </c>
      <c r="D338" s="1" t="s">
        <v>18</v>
      </c>
      <c r="E338" s="1" t="s">
        <v>24</v>
      </c>
      <c r="F338" s="1" t="s">
        <v>553</v>
      </c>
      <c r="G338" s="1" t="s">
        <v>24</v>
      </c>
      <c r="H338" s="1">
        <v>4501721618</v>
      </c>
      <c r="I338" s="1" t="s">
        <v>24</v>
      </c>
      <c r="J338" s="1" t="s">
        <v>554</v>
      </c>
      <c r="K338" s="1">
        <v>10</v>
      </c>
      <c r="L338" s="1" t="s">
        <v>26</v>
      </c>
      <c r="M338" s="3">
        <v>3764.6</v>
      </c>
      <c r="N338" s="3">
        <f t="shared" si="8"/>
        <v>37646</v>
      </c>
      <c r="S338" s="3">
        <f>Tabla1[[#This Row],[COSTO TOTAL]]</f>
        <v>37646</v>
      </c>
      <c r="V338" s="3"/>
      <c r="W338" s="1"/>
      <c r="X338" s="1"/>
      <c r="Y338" s="1"/>
      <c r="Z338" s="3"/>
      <c r="AA338" s="1"/>
      <c r="AB338" s="1"/>
      <c r="AC338" s="1"/>
      <c r="AD338" s="1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/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  <c r="CR338" s="25"/>
      <c r="CS338" s="25"/>
      <c r="CT338" s="25"/>
      <c r="CU338" s="25"/>
      <c r="CV338" s="25"/>
      <c r="CW338" s="25"/>
      <c r="CX338" s="25"/>
      <c r="CY338" s="25"/>
      <c r="CZ338" s="25"/>
      <c r="DA338" s="25"/>
      <c r="DB338" s="25"/>
      <c r="DC338" s="25"/>
      <c r="DD338" s="25"/>
      <c r="DE338" s="25"/>
      <c r="DF338" s="25"/>
      <c r="DG338" s="25"/>
      <c r="DH338" s="25"/>
      <c r="DI338" s="25"/>
      <c r="DJ338" s="25"/>
      <c r="DK338" s="25"/>
      <c r="DL338" s="25"/>
      <c r="DM338" s="25"/>
      <c r="DN338" s="25"/>
      <c r="DO338" s="25"/>
      <c r="DP338" s="25"/>
      <c r="DQ338" s="25"/>
      <c r="DR338" s="25"/>
      <c r="DS338" s="25"/>
      <c r="DT338" s="25"/>
      <c r="DU338" s="25"/>
      <c r="DV338" s="25"/>
      <c r="DW338" s="25"/>
      <c r="DX338" s="25"/>
      <c r="DY338" s="25"/>
      <c r="DZ338" s="25"/>
      <c r="EA338" s="25"/>
      <c r="EB338" s="25"/>
      <c r="EC338" s="25"/>
      <c r="ED338" s="25"/>
      <c r="EE338" s="25"/>
      <c r="EF338" s="25"/>
      <c r="EG338" s="25"/>
      <c r="EH338" s="25"/>
      <c r="EI338" s="25"/>
      <c r="EJ338" s="25"/>
      <c r="EK338" s="25"/>
      <c r="EL338" s="25"/>
      <c r="EM338" s="25"/>
      <c r="EN338" s="25"/>
      <c r="EO338" s="25"/>
      <c r="EP338" s="25"/>
      <c r="EQ338" s="25"/>
      <c r="ER338" s="25"/>
      <c r="ES338" s="25"/>
      <c r="ET338" s="25"/>
      <c r="EU338" s="25"/>
      <c r="EV338" s="25"/>
      <c r="EW338" s="25"/>
      <c r="EX338" s="25"/>
      <c r="EY338" s="25"/>
      <c r="EZ338" s="25"/>
      <c r="FA338" s="25"/>
      <c r="FB338" s="25"/>
      <c r="FC338" s="25"/>
      <c r="FD338" s="25"/>
      <c r="FE338" s="25"/>
      <c r="FF338" s="25"/>
      <c r="FG338" s="25"/>
      <c r="FH338" s="25"/>
      <c r="FI338" s="25"/>
      <c r="FJ338" s="25"/>
      <c r="FK338" s="25"/>
      <c r="FL338" s="25"/>
      <c r="FM338" s="25"/>
      <c r="FN338" s="25"/>
      <c r="FO338" s="25"/>
      <c r="FP338" s="25"/>
      <c r="FQ338" s="25"/>
      <c r="FR338" s="25"/>
      <c r="FS338" s="25"/>
      <c r="FT338" s="25"/>
      <c r="FU338" s="25"/>
      <c r="FV338" s="25"/>
      <c r="FW338" s="25"/>
      <c r="FX338" s="25"/>
      <c r="FY338" s="25"/>
      <c r="FZ338" s="25"/>
      <c r="GA338" s="25"/>
      <c r="GB338" s="25"/>
      <c r="GC338" s="25"/>
      <c r="GD338" s="25"/>
      <c r="GE338" s="25"/>
      <c r="GF338" s="25"/>
      <c r="GG338" s="25"/>
      <c r="GH338" s="25"/>
      <c r="GI338" s="25"/>
      <c r="GJ338" s="25"/>
      <c r="GK338" s="25"/>
      <c r="GL338" s="25"/>
      <c r="GM338" s="25"/>
      <c r="GN338" s="25"/>
      <c r="GO338" s="25"/>
      <c r="GP338" s="25"/>
      <c r="GQ338" s="25"/>
      <c r="GR338" s="25"/>
      <c r="GS338" s="25"/>
      <c r="GT338" s="25"/>
      <c r="GU338" s="25"/>
      <c r="GV338" s="25"/>
      <c r="GW338" s="25"/>
      <c r="GX338" s="25"/>
      <c r="GY338" s="25"/>
      <c r="GZ338" s="25"/>
    </row>
    <row r="339" spans="1:208">
      <c r="A339" s="1" t="s">
        <v>315</v>
      </c>
      <c r="B339" s="2">
        <v>43531</v>
      </c>
      <c r="C339" s="1" t="s">
        <v>22</v>
      </c>
      <c r="D339" s="1" t="s">
        <v>18</v>
      </c>
      <c r="E339" s="1" t="s">
        <v>555</v>
      </c>
      <c r="F339" s="1" t="s">
        <v>113</v>
      </c>
      <c r="G339" s="1" t="s">
        <v>24</v>
      </c>
      <c r="H339" s="1" t="s">
        <v>24</v>
      </c>
      <c r="I339" s="1" t="s">
        <v>24</v>
      </c>
      <c r="J339" s="1" t="s">
        <v>556</v>
      </c>
      <c r="K339" s="1">
        <v>1</v>
      </c>
      <c r="L339" s="1" t="s">
        <v>26</v>
      </c>
      <c r="N339" s="3">
        <f t="shared" si="8"/>
        <v>0</v>
      </c>
      <c r="S339" s="3">
        <f>Tabla1[[#This Row],[COSTO TOTAL]]</f>
        <v>0</v>
      </c>
      <c r="V339" s="3"/>
      <c r="W339" s="1"/>
      <c r="X339" s="1"/>
      <c r="Y339" s="1"/>
      <c r="Z339" s="3"/>
      <c r="AA339" s="1"/>
      <c r="AB339" s="1"/>
      <c r="AC339" s="1"/>
      <c r="AD339" s="1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  <c r="CR339" s="25"/>
      <c r="CS339" s="25"/>
      <c r="CT339" s="25"/>
      <c r="CU339" s="25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  <c r="DG339" s="25"/>
      <c r="DH339" s="25"/>
      <c r="DI339" s="25"/>
      <c r="DJ339" s="25"/>
      <c r="DK339" s="25"/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  <c r="FN339" s="25"/>
      <c r="FO339" s="25"/>
      <c r="FP339" s="25"/>
      <c r="FQ339" s="25"/>
      <c r="FR339" s="25"/>
      <c r="FS339" s="25"/>
      <c r="FT339" s="25"/>
      <c r="FU339" s="25"/>
      <c r="FV339" s="25"/>
      <c r="FW339" s="25"/>
      <c r="FX339" s="25"/>
      <c r="FY339" s="25"/>
      <c r="FZ339" s="25"/>
      <c r="GA339" s="25"/>
      <c r="GB339" s="25"/>
      <c r="GC339" s="25"/>
      <c r="GD339" s="25"/>
      <c r="GE339" s="25"/>
      <c r="GF339" s="25"/>
      <c r="GG339" s="25"/>
      <c r="GH339" s="25"/>
      <c r="GI339" s="25"/>
      <c r="GJ339" s="25"/>
      <c r="GK339" s="25"/>
      <c r="GL339" s="25"/>
      <c r="GM339" s="25"/>
      <c r="GN339" s="25"/>
      <c r="GO339" s="25"/>
      <c r="GP339" s="25"/>
      <c r="GQ339" s="25"/>
      <c r="GR339" s="25"/>
      <c r="GS339" s="25"/>
      <c r="GT339" s="25"/>
      <c r="GU339" s="25"/>
      <c r="GV339" s="25"/>
      <c r="GW339" s="25"/>
      <c r="GX339" s="25"/>
      <c r="GY339" s="25"/>
      <c r="GZ339" s="25"/>
    </row>
    <row r="340" spans="1:208">
      <c r="A340" s="1" t="s">
        <v>315</v>
      </c>
      <c r="B340" s="2">
        <v>43529</v>
      </c>
      <c r="C340" s="1" t="s">
        <v>22</v>
      </c>
      <c r="D340" s="1" t="s">
        <v>18</v>
      </c>
      <c r="E340" s="1" t="s">
        <v>555</v>
      </c>
      <c r="F340" s="1" t="s">
        <v>113</v>
      </c>
      <c r="G340" s="1" t="s">
        <v>24</v>
      </c>
      <c r="H340" s="1" t="s">
        <v>24</v>
      </c>
      <c r="I340" s="1" t="s">
        <v>24</v>
      </c>
      <c r="J340" s="1" t="s">
        <v>557</v>
      </c>
      <c r="K340" s="1">
        <v>1</v>
      </c>
      <c r="L340" s="1" t="s">
        <v>26</v>
      </c>
      <c r="N340" s="3">
        <f t="shared" si="8"/>
        <v>0</v>
      </c>
      <c r="S340" s="3">
        <f>Tabla1[[#This Row],[COSTO TOTAL]]</f>
        <v>0</v>
      </c>
      <c r="V340" s="3"/>
      <c r="W340" s="1"/>
      <c r="X340" s="1"/>
      <c r="Y340" s="1"/>
      <c r="Z340" s="3"/>
      <c r="AA340" s="1"/>
      <c r="AB340" s="1"/>
      <c r="AC340" s="1"/>
      <c r="AD340" s="1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  <c r="CR340" s="25"/>
      <c r="CS340" s="25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5"/>
      <c r="DI340" s="25"/>
      <c r="DJ340" s="25"/>
      <c r="DK340" s="25"/>
      <c r="DL340" s="25"/>
      <c r="DM340" s="25"/>
      <c r="DN340" s="25"/>
      <c r="DO340" s="25"/>
      <c r="DP340" s="25"/>
      <c r="DQ340" s="25"/>
      <c r="DR340" s="25"/>
      <c r="DS340" s="25"/>
      <c r="DT340" s="25"/>
      <c r="DU340" s="25"/>
      <c r="DV340" s="25"/>
      <c r="DW340" s="25"/>
      <c r="DX340" s="25"/>
      <c r="DY340" s="25"/>
      <c r="DZ340" s="25"/>
      <c r="EA340" s="25"/>
      <c r="EB340" s="25"/>
      <c r="EC340" s="25"/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/>
      <c r="FN340" s="25"/>
      <c r="FO340" s="25"/>
      <c r="FP340" s="25"/>
      <c r="FQ340" s="25"/>
      <c r="FR340" s="25"/>
      <c r="FS340" s="25"/>
      <c r="FT340" s="25"/>
      <c r="FU340" s="25"/>
      <c r="FV340" s="25"/>
      <c r="FW340" s="25"/>
      <c r="FX340" s="25"/>
      <c r="FY340" s="25"/>
      <c r="FZ340" s="25"/>
      <c r="GA340" s="25"/>
      <c r="GB340" s="25"/>
      <c r="GC340" s="25"/>
      <c r="GD340" s="25"/>
      <c r="GE340" s="25"/>
      <c r="GF340" s="25"/>
      <c r="GG340" s="25"/>
      <c r="GH340" s="25"/>
      <c r="GI340" s="25"/>
      <c r="GJ340" s="25"/>
      <c r="GK340" s="25"/>
      <c r="GL340" s="25"/>
      <c r="GM340" s="25"/>
      <c r="GN340" s="25"/>
      <c r="GO340" s="25"/>
      <c r="GP340" s="25"/>
      <c r="GQ340" s="25"/>
      <c r="GR340" s="25"/>
      <c r="GS340" s="25"/>
      <c r="GT340" s="25"/>
      <c r="GU340" s="25"/>
      <c r="GV340" s="25"/>
      <c r="GW340" s="25"/>
      <c r="GX340" s="25"/>
      <c r="GY340" s="25"/>
      <c r="GZ340" s="25"/>
    </row>
    <row r="341" spans="1:208">
      <c r="A341" s="1" t="s">
        <v>315</v>
      </c>
      <c r="B341" s="2">
        <v>43529</v>
      </c>
      <c r="C341" s="1" t="s">
        <v>22</v>
      </c>
      <c r="D341" s="1" t="s">
        <v>18</v>
      </c>
      <c r="E341" s="1" t="s">
        <v>555</v>
      </c>
      <c r="F341" s="1" t="s">
        <v>113</v>
      </c>
      <c r="G341" s="1" t="s">
        <v>24</v>
      </c>
      <c r="H341" s="1" t="s">
        <v>24</v>
      </c>
      <c r="I341" s="1" t="s">
        <v>24</v>
      </c>
      <c r="J341" s="1" t="s">
        <v>558</v>
      </c>
      <c r="K341" s="1">
        <v>1</v>
      </c>
      <c r="L341" s="1" t="s">
        <v>26</v>
      </c>
      <c r="N341" s="3">
        <f t="shared" si="8"/>
        <v>0</v>
      </c>
      <c r="S341" s="3">
        <f>Tabla1[[#This Row],[COSTO TOTAL]]</f>
        <v>0</v>
      </c>
      <c r="V341" s="3"/>
      <c r="W341" s="1"/>
      <c r="X341" s="1"/>
      <c r="Y341" s="1"/>
      <c r="Z341" s="3"/>
      <c r="AA341" s="1"/>
      <c r="AB341" s="1"/>
      <c r="AC341" s="1"/>
      <c r="AD341" s="1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  <c r="BZ341" s="25"/>
      <c r="CA341" s="25"/>
      <c r="CB341" s="25"/>
      <c r="CC341" s="25"/>
      <c r="CD341" s="25"/>
      <c r="CE341" s="25"/>
      <c r="CF341" s="25"/>
      <c r="CG341" s="25"/>
      <c r="CH341" s="25"/>
      <c r="CI341" s="25"/>
      <c r="CJ341" s="25"/>
      <c r="CK341" s="25"/>
      <c r="CL341" s="25"/>
      <c r="CM341" s="25"/>
      <c r="CN341" s="25"/>
      <c r="CO341" s="25"/>
      <c r="CP341" s="25"/>
      <c r="CQ341" s="25"/>
      <c r="CR341" s="25"/>
      <c r="CS341" s="25"/>
      <c r="CT341" s="25"/>
      <c r="CU341" s="25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5"/>
      <c r="DG341" s="25"/>
      <c r="DH341" s="25"/>
      <c r="DI341" s="25"/>
      <c r="DJ341" s="25"/>
      <c r="DK341" s="25"/>
      <c r="DL341" s="25"/>
      <c r="DM341" s="25"/>
      <c r="DN341" s="25"/>
      <c r="DO341" s="25"/>
      <c r="DP341" s="25"/>
      <c r="DQ341" s="25"/>
      <c r="DR341" s="25"/>
      <c r="DS341" s="25"/>
      <c r="DT341" s="25"/>
      <c r="DU341" s="25"/>
      <c r="DV341" s="25"/>
      <c r="DW341" s="25"/>
      <c r="DX341" s="25"/>
      <c r="DY341" s="25"/>
      <c r="DZ341" s="25"/>
      <c r="EA341" s="25"/>
      <c r="EB341" s="25"/>
      <c r="EC341" s="25"/>
      <c r="ED341" s="25"/>
      <c r="EE341" s="25"/>
      <c r="EF341" s="25"/>
      <c r="EG341" s="25"/>
      <c r="EH341" s="25"/>
      <c r="EI341" s="25"/>
      <c r="EJ341" s="25"/>
      <c r="EK341" s="25"/>
      <c r="EL341" s="25"/>
      <c r="EM341" s="25"/>
      <c r="EN341" s="25"/>
      <c r="EO341" s="25"/>
      <c r="EP341" s="25"/>
      <c r="EQ341" s="25"/>
      <c r="ER341" s="25"/>
      <c r="ES341" s="25"/>
      <c r="ET341" s="25"/>
      <c r="EU341" s="25"/>
      <c r="EV341" s="25"/>
      <c r="EW341" s="25"/>
      <c r="EX341" s="25"/>
      <c r="EY341" s="25"/>
      <c r="EZ341" s="25"/>
      <c r="FA341" s="25"/>
      <c r="FB341" s="25"/>
      <c r="FC341" s="25"/>
      <c r="FD341" s="25"/>
      <c r="FE341" s="25"/>
      <c r="FF341" s="25"/>
      <c r="FG341" s="25"/>
      <c r="FH341" s="25"/>
      <c r="FI341" s="25"/>
      <c r="FJ341" s="25"/>
      <c r="FK341" s="25"/>
      <c r="FL341" s="25"/>
      <c r="FM341" s="25"/>
      <c r="FN341" s="25"/>
      <c r="FO341" s="25"/>
      <c r="FP341" s="25"/>
      <c r="FQ341" s="25"/>
      <c r="FR341" s="25"/>
      <c r="FS341" s="25"/>
      <c r="FT341" s="25"/>
      <c r="FU341" s="25"/>
      <c r="FV341" s="25"/>
      <c r="FW341" s="25"/>
      <c r="FX341" s="25"/>
      <c r="FY341" s="25"/>
      <c r="FZ341" s="25"/>
      <c r="GA341" s="25"/>
      <c r="GB341" s="25"/>
      <c r="GC341" s="25"/>
      <c r="GD341" s="25"/>
      <c r="GE341" s="25"/>
      <c r="GF341" s="25"/>
      <c r="GG341" s="25"/>
      <c r="GH341" s="25"/>
      <c r="GI341" s="25"/>
      <c r="GJ341" s="25"/>
      <c r="GK341" s="25"/>
      <c r="GL341" s="25"/>
      <c r="GM341" s="25"/>
      <c r="GN341" s="25"/>
      <c r="GO341" s="25"/>
      <c r="GP341" s="25"/>
      <c r="GQ341" s="25"/>
      <c r="GR341" s="25"/>
      <c r="GS341" s="25"/>
      <c r="GT341" s="25"/>
      <c r="GU341" s="25"/>
      <c r="GV341" s="25"/>
      <c r="GW341" s="25"/>
      <c r="GX341" s="25"/>
      <c r="GY341" s="25"/>
      <c r="GZ341" s="25"/>
    </row>
    <row r="342" spans="1:208">
      <c r="A342" s="1" t="s">
        <v>315</v>
      </c>
      <c r="B342" s="2">
        <v>43529</v>
      </c>
      <c r="C342" s="1" t="s">
        <v>22</v>
      </c>
      <c r="D342" s="1" t="s">
        <v>18</v>
      </c>
      <c r="E342" s="1" t="s">
        <v>555</v>
      </c>
      <c r="F342" s="1" t="s">
        <v>113</v>
      </c>
      <c r="G342" s="1" t="s">
        <v>24</v>
      </c>
      <c r="H342" s="1" t="s">
        <v>24</v>
      </c>
      <c r="I342" s="1" t="s">
        <v>24</v>
      </c>
      <c r="J342" s="1" t="s">
        <v>559</v>
      </c>
      <c r="K342" s="1">
        <v>2</v>
      </c>
      <c r="L342" s="1" t="s">
        <v>26</v>
      </c>
      <c r="N342" s="3">
        <f t="shared" si="8"/>
        <v>0</v>
      </c>
      <c r="S342" s="3">
        <f>Tabla1[[#This Row],[COSTO TOTAL]]</f>
        <v>0</v>
      </c>
      <c r="V342" s="3"/>
      <c r="W342" s="1"/>
      <c r="X342" s="1"/>
      <c r="Y342" s="1"/>
      <c r="Z342" s="3"/>
      <c r="AA342" s="1"/>
      <c r="AB342" s="1"/>
      <c r="AC342" s="1"/>
      <c r="AD342" s="1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/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  <c r="CR342" s="25"/>
      <c r="CS342" s="25"/>
      <c r="CT342" s="25"/>
      <c r="CU342" s="25"/>
      <c r="CV342" s="25"/>
      <c r="CW342" s="25"/>
      <c r="CX342" s="25"/>
      <c r="CY342" s="25"/>
      <c r="CZ342" s="25"/>
      <c r="DA342" s="25"/>
      <c r="DB342" s="25"/>
      <c r="DC342" s="25"/>
      <c r="DD342" s="25"/>
      <c r="DE342" s="25"/>
      <c r="DF342" s="25"/>
      <c r="DG342" s="25"/>
      <c r="DH342" s="25"/>
      <c r="DI342" s="25"/>
      <c r="DJ342" s="25"/>
      <c r="DK342" s="25"/>
      <c r="DL342" s="25"/>
      <c r="DM342" s="25"/>
      <c r="DN342" s="25"/>
      <c r="DO342" s="25"/>
      <c r="DP342" s="25"/>
      <c r="DQ342" s="25"/>
      <c r="DR342" s="25"/>
      <c r="DS342" s="25"/>
      <c r="DT342" s="25"/>
      <c r="DU342" s="25"/>
      <c r="DV342" s="25"/>
      <c r="DW342" s="25"/>
      <c r="DX342" s="25"/>
      <c r="DY342" s="25"/>
      <c r="DZ342" s="25"/>
      <c r="EA342" s="25"/>
      <c r="EB342" s="25"/>
      <c r="EC342" s="25"/>
      <c r="ED342" s="25"/>
      <c r="EE342" s="25"/>
      <c r="EF342" s="25"/>
      <c r="EG342" s="25"/>
      <c r="EH342" s="25"/>
      <c r="EI342" s="25"/>
      <c r="EJ342" s="25"/>
      <c r="EK342" s="25"/>
      <c r="EL342" s="25"/>
      <c r="EM342" s="25"/>
      <c r="EN342" s="25"/>
      <c r="EO342" s="25"/>
      <c r="EP342" s="25"/>
      <c r="EQ342" s="25"/>
      <c r="ER342" s="25"/>
      <c r="ES342" s="25"/>
      <c r="ET342" s="25"/>
      <c r="EU342" s="25"/>
      <c r="EV342" s="25"/>
      <c r="EW342" s="25"/>
      <c r="EX342" s="25"/>
      <c r="EY342" s="25"/>
      <c r="EZ342" s="25"/>
      <c r="FA342" s="25"/>
      <c r="FB342" s="25"/>
      <c r="FC342" s="25"/>
      <c r="FD342" s="25"/>
      <c r="FE342" s="25"/>
      <c r="FF342" s="25"/>
      <c r="FG342" s="25"/>
      <c r="FH342" s="25"/>
      <c r="FI342" s="25"/>
      <c r="FJ342" s="25"/>
      <c r="FK342" s="25"/>
      <c r="FL342" s="25"/>
      <c r="FM342" s="25"/>
      <c r="FN342" s="25"/>
      <c r="FO342" s="25"/>
      <c r="FP342" s="25"/>
      <c r="FQ342" s="25"/>
      <c r="FR342" s="25"/>
      <c r="FS342" s="25"/>
      <c r="FT342" s="25"/>
      <c r="FU342" s="25"/>
      <c r="FV342" s="25"/>
      <c r="FW342" s="25"/>
      <c r="FX342" s="25"/>
      <c r="FY342" s="25"/>
      <c r="FZ342" s="25"/>
      <c r="GA342" s="25"/>
      <c r="GB342" s="25"/>
      <c r="GC342" s="25"/>
      <c r="GD342" s="25"/>
      <c r="GE342" s="25"/>
      <c r="GF342" s="25"/>
      <c r="GG342" s="25"/>
      <c r="GH342" s="25"/>
      <c r="GI342" s="25"/>
      <c r="GJ342" s="25"/>
      <c r="GK342" s="25"/>
      <c r="GL342" s="25"/>
      <c r="GM342" s="25"/>
      <c r="GN342" s="25"/>
      <c r="GO342" s="25"/>
      <c r="GP342" s="25"/>
      <c r="GQ342" s="25"/>
      <c r="GR342" s="25"/>
      <c r="GS342" s="25"/>
      <c r="GT342" s="25"/>
      <c r="GU342" s="25"/>
      <c r="GV342" s="25"/>
      <c r="GW342" s="25"/>
      <c r="GX342" s="25"/>
      <c r="GY342" s="25"/>
      <c r="GZ342" s="25"/>
    </row>
    <row r="343" spans="1:208">
      <c r="A343" s="1" t="s">
        <v>315</v>
      </c>
      <c r="B343" s="2">
        <v>43517</v>
      </c>
      <c r="C343" s="1">
        <v>7695714</v>
      </c>
      <c r="D343" s="1" t="s">
        <v>18</v>
      </c>
      <c r="E343" s="1" t="s">
        <v>560</v>
      </c>
      <c r="F343" s="1" t="s">
        <v>113</v>
      </c>
      <c r="G343" s="1" t="s">
        <v>24</v>
      </c>
      <c r="H343" s="1">
        <v>4501643125</v>
      </c>
      <c r="I343" s="1" t="s">
        <v>24</v>
      </c>
      <c r="J343" s="1" t="s">
        <v>561</v>
      </c>
      <c r="K343" s="1">
        <v>3</v>
      </c>
      <c r="L343" s="1" t="s">
        <v>26</v>
      </c>
      <c r="M343" s="3">
        <v>2170</v>
      </c>
      <c r="N343" s="3">
        <f t="shared" si="8"/>
        <v>6510</v>
      </c>
      <c r="S343" s="3">
        <f>Tabla1[[#This Row],[COSTO TOTAL]]</f>
        <v>6510</v>
      </c>
      <c r="V343" s="3"/>
      <c r="W343" s="1"/>
      <c r="X343" s="1"/>
      <c r="Y343" s="1"/>
      <c r="Z343" s="3"/>
      <c r="AA343" s="1"/>
      <c r="AB343" s="1"/>
      <c r="AC343" s="1"/>
      <c r="AD343" s="1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/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  <c r="FN343" s="25"/>
      <c r="FO343" s="25"/>
      <c r="FP343" s="25"/>
      <c r="FQ343" s="25"/>
      <c r="FR343" s="25"/>
      <c r="FS343" s="25"/>
      <c r="FT343" s="25"/>
      <c r="FU343" s="25"/>
      <c r="FV343" s="25"/>
      <c r="FW343" s="25"/>
      <c r="FX343" s="25"/>
      <c r="FY343" s="25"/>
      <c r="FZ343" s="25"/>
      <c r="GA343" s="25"/>
      <c r="GB343" s="25"/>
      <c r="GC343" s="25"/>
      <c r="GD343" s="25"/>
      <c r="GE343" s="25"/>
      <c r="GF343" s="25"/>
      <c r="GG343" s="25"/>
      <c r="GH343" s="25"/>
      <c r="GI343" s="25"/>
      <c r="GJ343" s="25"/>
      <c r="GK343" s="25"/>
      <c r="GL343" s="25"/>
      <c r="GM343" s="25"/>
      <c r="GN343" s="25"/>
      <c r="GO343" s="25"/>
      <c r="GP343" s="25"/>
      <c r="GQ343" s="25"/>
      <c r="GR343" s="25"/>
      <c r="GS343" s="25"/>
      <c r="GT343" s="25"/>
      <c r="GU343" s="25"/>
      <c r="GV343" s="25"/>
      <c r="GW343" s="25"/>
      <c r="GX343" s="25"/>
      <c r="GY343" s="25"/>
      <c r="GZ343" s="25"/>
    </row>
    <row r="344" spans="1:208">
      <c r="A344" s="1" t="s">
        <v>315</v>
      </c>
      <c r="B344" s="2">
        <v>43593</v>
      </c>
      <c r="D344" s="1" t="s">
        <v>18</v>
      </c>
      <c r="E344" s="1" t="s">
        <v>24</v>
      </c>
      <c r="F344" s="1" t="s">
        <v>24</v>
      </c>
      <c r="G344" s="1" t="s">
        <v>24</v>
      </c>
      <c r="H344" s="1" t="s">
        <v>24</v>
      </c>
      <c r="I344" s="1" t="s">
        <v>24</v>
      </c>
      <c r="J344" s="1" t="s">
        <v>562</v>
      </c>
      <c r="K344" s="1">
        <v>0</v>
      </c>
      <c r="L344" s="1" t="s">
        <v>26</v>
      </c>
      <c r="N344" s="3">
        <f t="shared" si="8"/>
        <v>0</v>
      </c>
      <c r="S344" s="3">
        <f>Tabla1[[#This Row],[COSTO TOTAL]]</f>
        <v>0</v>
      </c>
      <c r="V344" s="3"/>
      <c r="W344" s="1"/>
      <c r="X344" s="1"/>
      <c r="Y344" s="1"/>
      <c r="Z344" s="3"/>
      <c r="AA344" s="1"/>
      <c r="AB344" s="1"/>
      <c r="AC344" s="1"/>
      <c r="AD344" s="1" t="s">
        <v>112</v>
      </c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/>
      <c r="BV344" s="25"/>
      <c r="BW344" s="25"/>
      <c r="BX344" s="25"/>
      <c r="BY344" s="25"/>
      <c r="BZ344" s="25"/>
      <c r="CA344" s="25"/>
      <c r="CB344" s="25"/>
      <c r="CC344" s="25"/>
      <c r="CD344" s="25"/>
      <c r="CE344" s="25"/>
      <c r="CF344" s="25"/>
      <c r="CG344" s="25"/>
      <c r="CH344" s="25"/>
      <c r="CI344" s="25"/>
      <c r="CJ344" s="25"/>
      <c r="CK344" s="25"/>
      <c r="CL344" s="25"/>
      <c r="CM344" s="25"/>
      <c r="CN344" s="25"/>
      <c r="CO344" s="25"/>
      <c r="CP344" s="25"/>
      <c r="CQ344" s="25"/>
      <c r="CR344" s="25"/>
      <c r="CS344" s="25"/>
      <c r="CT344" s="25"/>
      <c r="CU344" s="25"/>
      <c r="CV344" s="25"/>
      <c r="CW344" s="25"/>
      <c r="CX344" s="25"/>
      <c r="CY344" s="25"/>
      <c r="CZ344" s="25"/>
      <c r="DA344" s="25"/>
      <c r="DB344" s="25"/>
      <c r="DC344" s="25"/>
      <c r="DD344" s="25"/>
      <c r="DE344" s="25"/>
      <c r="DF344" s="25"/>
      <c r="DG344" s="25"/>
      <c r="DH344" s="25"/>
      <c r="DI344" s="25"/>
      <c r="DJ344" s="25"/>
      <c r="DK344" s="25"/>
      <c r="DL344" s="25"/>
      <c r="DM344" s="25"/>
      <c r="DN344" s="25"/>
      <c r="DO344" s="25"/>
      <c r="DP344" s="25"/>
      <c r="DQ344" s="25"/>
      <c r="DR344" s="25"/>
      <c r="DS344" s="25"/>
      <c r="DT344" s="25"/>
      <c r="DU344" s="25"/>
      <c r="DV344" s="25"/>
      <c r="DW344" s="25"/>
      <c r="DX344" s="25"/>
      <c r="DY344" s="25"/>
      <c r="DZ344" s="25"/>
      <c r="EA344" s="25"/>
      <c r="EB344" s="25"/>
      <c r="EC344" s="25"/>
      <c r="ED344" s="25"/>
      <c r="EE344" s="25"/>
      <c r="EF344" s="25"/>
      <c r="EG344" s="25"/>
      <c r="EH344" s="25"/>
      <c r="EI344" s="25"/>
      <c r="EJ344" s="25"/>
      <c r="EK344" s="25"/>
      <c r="EL344" s="25"/>
      <c r="EM344" s="25"/>
      <c r="EN344" s="25"/>
      <c r="EO344" s="25"/>
      <c r="EP344" s="25"/>
      <c r="EQ344" s="25"/>
      <c r="ER344" s="25"/>
      <c r="ES344" s="25"/>
      <c r="ET344" s="25"/>
      <c r="EU344" s="25"/>
      <c r="EV344" s="25"/>
      <c r="EW344" s="25"/>
      <c r="EX344" s="25"/>
      <c r="EY344" s="25"/>
      <c r="EZ344" s="25"/>
      <c r="FA344" s="25"/>
      <c r="FB344" s="25"/>
      <c r="FC344" s="25"/>
      <c r="FD344" s="25"/>
      <c r="FE344" s="25"/>
      <c r="FF344" s="25"/>
      <c r="FG344" s="25"/>
      <c r="FH344" s="25"/>
      <c r="FI344" s="25"/>
      <c r="FJ344" s="25"/>
      <c r="FK344" s="25"/>
      <c r="FL344" s="25"/>
      <c r="FM344" s="25"/>
      <c r="FN344" s="25"/>
      <c r="FO344" s="25"/>
      <c r="FP344" s="25"/>
      <c r="FQ344" s="25"/>
      <c r="FR344" s="25"/>
      <c r="FS344" s="25"/>
      <c r="FT344" s="25"/>
      <c r="FU344" s="25"/>
      <c r="FV344" s="25"/>
      <c r="FW344" s="25"/>
      <c r="FX344" s="25"/>
      <c r="FY344" s="25"/>
      <c r="FZ344" s="25"/>
      <c r="GA344" s="25"/>
      <c r="GB344" s="25"/>
      <c r="GC344" s="25"/>
      <c r="GD344" s="25"/>
      <c r="GE344" s="25"/>
      <c r="GF344" s="25"/>
      <c r="GG344" s="25"/>
      <c r="GH344" s="25"/>
      <c r="GI344" s="25"/>
      <c r="GJ344" s="25"/>
      <c r="GK344" s="25"/>
      <c r="GL344" s="25"/>
      <c r="GM344" s="25"/>
      <c r="GN344" s="25"/>
      <c r="GO344" s="25"/>
      <c r="GP344" s="25"/>
      <c r="GQ344" s="25"/>
      <c r="GR344" s="25"/>
      <c r="GS344" s="25"/>
      <c r="GT344" s="25"/>
      <c r="GU344" s="25"/>
      <c r="GV344" s="25"/>
      <c r="GW344" s="25"/>
      <c r="GX344" s="25"/>
      <c r="GY344" s="25"/>
      <c r="GZ344" s="25"/>
    </row>
    <row r="345" spans="1:208">
      <c r="A345" s="1" t="s">
        <v>315</v>
      </c>
      <c r="B345" s="2">
        <v>43593</v>
      </c>
      <c r="D345" s="1" t="s">
        <v>18</v>
      </c>
      <c r="E345" s="1" t="s">
        <v>24</v>
      </c>
      <c r="F345" s="1" t="s">
        <v>24</v>
      </c>
      <c r="G345" s="1" t="s">
        <v>24</v>
      </c>
      <c r="H345" s="1" t="s">
        <v>24</v>
      </c>
      <c r="I345" s="1" t="s">
        <v>24</v>
      </c>
      <c r="J345" s="1" t="s">
        <v>563</v>
      </c>
      <c r="K345" s="1">
        <v>1</v>
      </c>
      <c r="L345" s="1" t="s">
        <v>26</v>
      </c>
      <c r="N345" s="3">
        <f t="shared" si="8"/>
        <v>0</v>
      </c>
      <c r="S345" s="3">
        <f>Tabla1[[#This Row],[COSTO TOTAL]]</f>
        <v>0</v>
      </c>
      <c r="V345" s="3"/>
      <c r="W345" s="1"/>
      <c r="X345" s="1"/>
      <c r="Y345" s="1"/>
      <c r="Z345" s="3"/>
      <c r="AA345" s="1"/>
      <c r="AB345" s="1"/>
      <c r="AC345" s="1"/>
      <c r="AD345" s="1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/>
      <c r="CF345" s="25"/>
      <c r="CG345" s="25"/>
      <c r="CH345" s="25"/>
      <c r="CI345" s="25"/>
      <c r="CJ345" s="25"/>
      <c r="CK345" s="25"/>
      <c r="CL345" s="25"/>
      <c r="CM345" s="25"/>
      <c r="CN345" s="25"/>
      <c r="CO345" s="25"/>
      <c r="CP345" s="25"/>
      <c r="CQ345" s="25"/>
      <c r="CR345" s="25"/>
      <c r="CS345" s="25"/>
      <c r="CT345" s="25"/>
      <c r="CU345" s="25"/>
      <c r="CV345" s="25"/>
      <c r="CW345" s="25"/>
      <c r="CX345" s="25"/>
      <c r="CY345" s="25"/>
      <c r="CZ345" s="25"/>
      <c r="DA345" s="25"/>
      <c r="DB345" s="25"/>
      <c r="DC345" s="25"/>
      <c r="DD345" s="25"/>
      <c r="DE345" s="25"/>
      <c r="DF345" s="25"/>
      <c r="DG345" s="25"/>
      <c r="DH345" s="25"/>
      <c r="DI345" s="25"/>
      <c r="DJ345" s="25"/>
      <c r="DK345" s="25"/>
      <c r="DL345" s="25"/>
      <c r="DM345" s="25"/>
      <c r="DN345" s="25"/>
      <c r="DO345" s="25"/>
      <c r="DP345" s="25"/>
      <c r="DQ345" s="25"/>
      <c r="DR345" s="25"/>
      <c r="DS345" s="25"/>
      <c r="DT345" s="25"/>
      <c r="DU345" s="25"/>
      <c r="DV345" s="25"/>
      <c r="DW345" s="25"/>
      <c r="DX345" s="25"/>
      <c r="DY345" s="25"/>
      <c r="DZ345" s="25"/>
      <c r="EA345" s="25"/>
      <c r="EB345" s="25"/>
      <c r="EC345" s="25"/>
      <c r="ED345" s="25"/>
      <c r="EE345" s="25"/>
      <c r="EF345" s="25"/>
      <c r="EG345" s="25"/>
      <c r="EH345" s="25"/>
      <c r="EI345" s="25"/>
      <c r="EJ345" s="25"/>
      <c r="EK345" s="25"/>
      <c r="EL345" s="25"/>
      <c r="EM345" s="25"/>
      <c r="EN345" s="25"/>
      <c r="EO345" s="25"/>
      <c r="EP345" s="25"/>
      <c r="EQ345" s="25"/>
      <c r="ER345" s="25"/>
      <c r="ES345" s="25"/>
      <c r="ET345" s="25"/>
      <c r="EU345" s="25"/>
      <c r="EV345" s="25"/>
      <c r="EW345" s="25"/>
      <c r="EX345" s="25"/>
      <c r="EY345" s="25"/>
      <c r="EZ345" s="25"/>
      <c r="FA345" s="25"/>
      <c r="FB345" s="25"/>
      <c r="FC345" s="25"/>
      <c r="FD345" s="25"/>
      <c r="FE345" s="25"/>
      <c r="FF345" s="25"/>
      <c r="FG345" s="25"/>
      <c r="FH345" s="25"/>
      <c r="FI345" s="25"/>
      <c r="FJ345" s="25"/>
      <c r="FK345" s="25"/>
      <c r="FL345" s="25"/>
      <c r="FM345" s="25"/>
      <c r="FN345" s="25"/>
      <c r="FO345" s="25"/>
      <c r="FP345" s="25"/>
      <c r="FQ345" s="25"/>
      <c r="FR345" s="25"/>
      <c r="FS345" s="25"/>
      <c r="FT345" s="25"/>
      <c r="FU345" s="25"/>
      <c r="FV345" s="25"/>
      <c r="FW345" s="25"/>
      <c r="FX345" s="25"/>
      <c r="FY345" s="25"/>
      <c r="FZ345" s="25"/>
      <c r="GA345" s="25"/>
      <c r="GB345" s="25"/>
      <c r="GC345" s="25"/>
      <c r="GD345" s="25"/>
      <c r="GE345" s="25"/>
      <c r="GF345" s="25"/>
      <c r="GG345" s="25"/>
      <c r="GH345" s="25"/>
      <c r="GI345" s="25"/>
      <c r="GJ345" s="25"/>
      <c r="GK345" s="25"/>
      <c r="GL345" s="25"/>
      <c r="GM345" s="25"/>
      <c r="GN345" s="25"/>
      <c r="GO345" s="25"/>
      <c r="GP345" s="25"/>
      <c r="GQ345" s="25"/>
      <c r="GR345" s="25"/>
      <c r="GS345" s="25"/>
      <c r="GT345" s="25"/>
      <c r="GU345" s="25"/>
      <c r="GV345" s="25"/>
      <c r="GW345" s="25"/>
      <c r="GX345" s="25"/>
      <c r="GY345" s="25"/>
      <c r="GZ345" s="25"/>
    </row>
    <row r="346" spans="1:208">
      <c r="A346" s="1" t="s">
        <v>315</v>
      </c>
      <c r="B346" s="2">
        <v>43698</v>
      </c>
      <c r="C346" s="1">
        <v>7723750</v>
      </c>
      <c r="D346" s="1" t="s">
        <v>18</v>
      </c>
      <c r="E346" s="1" t="s">
        <v>24</v>
      </c>
      <c r="F346" s="1" t="s">
        <v>113</v>
      </c>
      <c r="G346" s="1" t="s">
        <v>24</v>
      </c>
      <c r="H346" s="1">
        <v>4501677411</v>
      </c>
      <c r="I346" s="1" t="s">
        <v>24</v>
      </c>
      <c r="J346" s="1" t="s">
        <v>569</v>
      </c>
      <c r="K346" s="1">
        <v>1</v>
      </c>
      <c r="L346" s="1" t="s">
        <v>26</v>
      </c>
      <c r="M346" s="3">
        <v>12193</v>
      </c>
      <c r="N346" s="3">
        <f t="shared" si="8"/>
        <v>12193</v>
      </c>
      <c r="S346" s="3">
        <f>Tabla1[[#This Row],[COSTO TOTAL]]</f>
        <v>12193</v>
      </c>
      <c r="V346" s="3"/>
      <c r="W346" s="1"/>
      <c r="X346" s="1"/>
      <c r="Y346" s="1"/>
      <c r="Z346" s="3"/>
      <c r="AA346" s="1"/>
      <c r="AB346" s="1"/>
      <c r="AC346" s="1"/>
      <c r="AD346" s="1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/>
      <c r="BV346" s="25"/>
      <c r="BW346" s="25"/>
      <c r="BX346" s="25"/>
      <c r="BY346" s="25"/>
      <c r="BZ346" s="25"/>
      <c r="CA346" s="25"/>
      <c r="CB346" s="25"/>
      <c r="CC346" s="25"/>
      <c r="CD346" s="25"/>
      <c r="CE346" s="25"/>
      <c r="CF346" s="25"/>
      <c r="CG346" s="25"/>
      <c r="CH346" s="25"/>
      <c r="CI346" s="25"/>
      <c r="CJ346" s="25"/>
      <c r="CK346" s="25"/>
      <c r="CL346" s="25"/>
      <c r="CM346" s="25"/>
      <c r="CN346" s="25"/>
      <c r="CO346" s="25"/>
      <c r="CP346" s="25"/>
      <c r="CQ346" s="25"/>
      <c r="CR346" s="25"/>
      <c r="CS346" s="25"/>
      <c r="CT346" s="25"/>
      <c r="CU346" s="25"/>
      <c r="CV346" s="25"/>
      <c r="CW346" s="25"/>
      <c r="CX346" s="25"/>
      <c r="CY346" s="25"/>
      <c r="CZ346" s="25"/>
      <c r="DA346" s="25"/>
      <c r="DB346" s="25"/>
      <c r="DC346" s="25"/>
      <c r="DD346" s="25"/>
      <c r="DE346" s="25"/>
      <c r="DF346" s="25"/>
      <c r="DG346" s="25"/>
      <c r="DH346" s="25"/>
      <c r="DI346" s="25"/>
      <c r="DJ346" s="25"/>
      <c r="DK346" s="25"/>
      <c r="DL346" s="25"/>
      <c r="DM346" s="25"/>
      <c r="DN346" s="25"/>
      <c r="DO346" s="25"/>
      <c r="DP346" s="25"/>
      <c r="DQ346" s="25"/>
      <c r="DR346" s="25"/>
      <c r="DS346" s="25"/>
      <c r="DT346" s="25"/>
      <c r="DU346" s="25"/>
      <c r="DV346" s="25"/>
      <c r="DW346" s="25"/>
      <c r="DX346" s="25"/>
      <c r="DY346" s="25"/>
      <c r="DZ346" s="25"/>
      <c r="EA346" s="25"/>
      <c r="EB346" s="25"/>
      <c r="EC346" s="25"/>
      <c r="ED346" s="25"/>
      <c r="EE346" s="25"/>
      <c r="EF346" s="25"/>
      <c r="EG346" s="25"/>
      <c r="EH346" s="25"/>
      <c r="EI346" s="25"/>
      <c r="EJ346" s="25"/>
      <c r="EK346" s="25"/>
      <c r="EL346" s="25"/>
      <c r="EM346" s="25"/>
      <c r="EN346" s="25"/>
      <c r="EO346" s="25"/>
      <c r="EP346" s="25"/>
      <c r="EQ346" s="25"/>
      <c r="ER346" s="25"/>
      <c r="ES346" s="25"/>
      <c r="ET346" s="25"/>
      <c r="EU346" s="25"/>
      <c r="EV346" s="25"/>
      <c r="EW346" s="25"/>
      <c r="EX346" s="25"/>
      <c r="EY346" s="25"/>
      <c r="EZ346" s="25"/>
      <c r="FA346" s="25"/>
      <c r="FB346" s="25"/>
      <c r="FC346" s="25"/>
      <c r="FD346" s="25"/>
      <c r="FE346" s="25"/>
      <c r="FF346" s="25"/>
      <c r="FG346" s="25"/>
      <c r="FH346" s="25"/>
      <c r="FI346" s="25"/>
      <c r="FJ346" s="25"/>
      <c r="FK346" s="25"/>
      <c r="FL346" s="25"/>
      <c r="FM346" s="25"/>
      <c r="FN346" s="25"/>
      <c r="FO346" s="25"/>
      <c r="FP346" s="25"/>
      <c r="FQ346" s="25"/>
      <c r="FR346" s="25"/>
      <c r="FS346" s="25"/>
      <c r="FT346" s="25"/>
      <c r="FU346" s="25"/>
      <c r="FV346" s="25"/>
      <c r="FW346" s="25"/>
      <c r="FX346" s="25"/>
      <c r="FY346" s="25"/>
      <c r="FZ346" s="25"/>
      <c r="GA346" s="25"/>
      <c r="GB346" s="25"/>
      <c r="GC346" s="25"/>
      <c r="GD346" s="25"/>
      <c r="GE346" s="25"/>
      <c r="GF346" s="25"/>
      <c r="GG346" s="25"/>
      <c r="GH346" s="25"/>
      <c r="GI346" s="25"/>
      <c r="GJ346" s="25"/>
      <c r="GK346" s="25"/>
      <c r="GL346" s="25"/>
      <c r="GM346" s="25"/>
      <c r="GN346" s="25"/>
      <c r="GO346" s="25"/>
      <c r="GP346" s="25"/>
      <c r="GQ346" s="25"/>
      <c r="GR346" s="25"/>
      <c r="GS346" s="25"/>
      <c r="GT346" s="25"/>
      <c r="GU346" s="25"/>
      <c r="GV346" s="25"/>
      <c r="GW346" s="25"/>
      <c r="GX346" s="25"/>
      <c r="GY346" s="25"/>
      <c r="GZ346" s="25"/>
    </row>
    <row r="347" spans="1:208">
      <c r="A347" s="1" t="s">
        <v>330</v>
      </c>
      <c r="B347" s="2">
        <v>43354</v>
      </c>
      <c r="C347" s="1">
        <v>7414126</v>
      </c>
      <c r="D347" s="1" t="s">
        <v>18</v>
      </c>
      <c r="E347" s="1" t="s">
        <v>570</v>
      </c>
      <c r="F347" s="1" t="s">
        <v>571</v>
      </c>
      <c r="H347" s="1">
        <v>4501447759</v>
      </c>
      <c r="I347" s="1" t="s">
        <v>24</v>
      </c>
      <c r="J347" s="1" t="s">
        <v>572</v>
      </c>
      <c r="K347" s="1">
        <v>10</v>
      </c>
      <c r="L347" s="1" t="s">
        <v>26</v>
      </c>
      <c r="M347" s="3">
        <v>142</v>
      </c>
      <c r="N347" s="3">
        <f t="shared" si="8"/>
        <v>1420</v>
      </c>
      <c r="S347" s="3">
        <f>Tabla1[[#This Row],[COSTO TOTAL]]</f>
        <v>1420</v>
      </c>
      <c r="V347" s="3"/>
      <c r="W347" s="1"/>
      <c r="X347" s="1"/>
      <c r="Y347" s="1"/>
      <c r="Z347" s="3"/>
      <c r="AA347" s="1"/>
      <c r="AB347" s="1"/>
      <c r="AC347" s="1"/>
      <c r="AD347" s="1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  <c r="BT347" s="25"/>
      <c r="BU347" s="25"/>
      <c r="BV347" s="25"/>
      <c r="BW347" s="25"/>
      <c r="BX347" s="25"/>
      <c r="BY347" s="25"/>
      <c r="BZ347" s="25"/>
      <c r="CA347" s="25"/>
      <c r="CB347" s="25"/>
      <c r="CC347" s="25"/>
      <c r="CD347" s="25"/>
      <c r="CE347" s="25"/>
      <c r="CF347" s="25"/>
      <c r="CG347" s="25"/>
      <c r="CH347" s="25"/>
      <c r="CI347" s="25"/>
      <c r="CJ347" s="25"/>
      <c r="CK347" s="25"/>
      <c r="CL347" s="25"/>
      <c r="CM347" s="25"/>
      <c r="CN347" s="25"/>
      <c r="CO347" s="25"/>
      <c r="CP347" s="25"/>
      <c r="CQ347" s="25"/>
      <c r="CR347" s="25"/>
      <c r="CS347" s="25"/>
      <c r="CT347" s="25"/>
      <c r="CU347" s="25"/>
      <c r="CV347" s="25"/>
      <c r="CW347" s="25"/>
      <c r="CX347" s="25"/>
      <c r="CY347" s="25"/>
      <c r="CZ347" s="25"/>
      <c r="DA347" s="25"/>
      <c r="DB347" s="25"/>
      <c r="DC347" s="25"/>
      <c r="DD347" s="25"/>
      <c r="DE347" s="25"/>
      <c r="DF347" s="25"/>
      <c r="DG347" s="25"/>
      <c r="DH347" s="25"/>
      <c r="DI347" s="25"/>
      <c r="DJ347" s="25"/>
      <c r="DK347" s="25"/>
      <c r="DL347" s="25"/>
      <c r="DM347" s="25"/>
      <c r="DN347" s="25"/>
      <c r="DO347" s="25"/>
      <c r="DP347" s="25"/>
      <c r="DQ347" s="25"/>
      <c r="DR347" s="25"/>
      <c r="DS347" s="25"/>
      <c r="DT347" s="25"/>
      <c r="DU347" s="25"/>
      <c r="DV347" s="25"/>
      <c r="DW347" s="25"/>
      <c r="DX347" s="25"/>
      <c r="DY347" s="25"/>
      <c r="DZ347" s="25"/>
      <c r="EA347" s="25"/>
      <c r="EB347" s="25"/>
      <c r="EC347" s="25"/>
      <c r="ED347" s="25"/>
      <c r="EE347" s="25"/>
      <c r="EF347" s="25"/>
      <c r="EG347" s="25"/>
      <c r="EH347" s="25"/>
      <c r="EI347" s="25"/>
      <c r="EJ347" s="25"/>
      <c r="EK347" s="25"/>
      <c r="EL347" s="25"/>
      <c r="EM347" s="25"/>
      <c r="EN347" s="25"/>
      <c r="EO347" s="25"/>
      <c r="EP347" s="25"/>
      <c r="EQ347" s="25"/>
      <c r="ER347" s="25"/>
      <c r="ES347" s="25"/>
      <c r="ET347" s="25"/>
      <c r="EU347" s="25"/>
      <c r="EV347" s="25"/>
      <c r="EW347" s="25"/>
      <c r="EX347" s="25"/>
      <c r="EY347" s="25"/>
      <c r="EZ347" s="25"/>
      <c r="FA347" s="25"/>
      <c r="FB347" s="25"/>
      <c r="FC347" s="25"/>
      <c r="FD347" s="25"/>
      <c r="FE347" s="25"/>
      <c r="FF347" s="25"/>
      <c r="FG347" s="25"/>
      <c r="FH347" s="25"/>
      <c r="FI347" s="25"/>
      <c r="FJ347" s="25"/>
      <c r="FK347" s="25"/>
      <c r="FL347" s="25"/>
      <c r="FM347" s="25"/>
      <c r="FN347" s="25"/>
      <c r="FO347" s="25"/>
      <c r="FP347" s="25"/>
      <c r="FQ347" s="25"/>
      <c r="FR347" s="25"/>
      <c r="FS347" s="25"/>
      <c r="FT347" s="25"/>
      <c r="FU347" s="25"/>
      <c r="FV347" s="25"/>
      <c r="FW347" s="25"/>
      <c r="FX347" s="25"/>
      <c r="FY347" s="25"/>
      <c r="FZ347" s="25"/>
      <c r="GA347" s="25"/>
      <c r="GB347" s="25"/>
      <c r="GC347" s="25"/>
      <c r="GD347" s="25"/>
      <c r="GE347" s="25"/>
      <c r="GF347" s="25"/>
      <c r="GG347" s="25"/>
      <c r="GH347" s="25"/>
      <c r="GI347" s="25"/>
      <c r="GJ347" s="25"/>
      <c r="GK347" s="25"/>
      <c r="GL347" s="25"/>
      <c r="GM347" s="25"/>
      <c r="GN347" s="25"/>
      <c r="GO347" s="25"/>
      <c r="GP347" s="25"/>
      <c r="GQ347" s="25"/>
      <c r="GR347" s="25"/>
      <c r="GS347" s="25"/>
      <c r="GT347" s="25"/>
      <c r="GU347" s="25"/>
      <c r="GV347" s="25"/>
      <c r="GW347" s="25"/>
      <c r="GX347" s="25"/>
      <c r="GY347" s="25"/>
      <c r="GZ347" s="25"/>
    </row>
    <row r="348" spans="1:208">
      <c r="A348" s="1" t="s">
        <v>330</v>
      </c>
      <c r="B348" s="2">
        <v>43354</v>
      </c>
      <c r="C348" s="1">
        <v>7414126</v>
      </c>
      <c r="D348" s="1" t="s">
        <v>18</v>
      </c>
      <c r="E348" s="1" t="s">
        <v>570</v>
      </c>
      <c r="F348" s="1" t="s">
        <v>571</v>
      </c>
      <c r="H348" s="1">
        <v>4501447759</v>
      </c>
      <c r="I348" s="1" t="s">
        <v>24</v>
      </c>
      <c r="J348" s="1" t="s">
        <v>573</v>
      </c>
      <c r="K348" s="1">
        <v>36</v>
      </c>
      <c r="L348" s="1" t="s">
        <v>26</v>
      </c>
      <c r="M348" s="3">
        <v>74.25</v>
      </c>
      <c r="N348" s="3">
        <f t="shared" si="8"/>
        <v>2673</v>
      </c>
      <c r="S348" s="3">
        <f>Tabla1[[#This Row],[COSTO TOTAL]]</f>
        <v>2673</v>
      </c>
      <c r="V348" s="3"/>
      <c r="W348" s="1"/>
      <c r="X348" s="1"/>
      <c r="Y348" s="1"/>
      <c r="Z348" s="3"/>
      <c r="AA348" s="1"/>
      <c r="AB348" s="1"/>
      <c r="AC348" s="1"/>
      <c r="AD348" s="1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  <c r="BT348" s="25"/>
      <c r="BU348" s="25"/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  <c r="CR348" s="25"/>
      <c r="CS348" s="25"/>
      <c r="CT348" s="25"/>
      <c r="CU348" s="25"/>
      <c r="CV348" s="25"/>
      <c r="CW348" s="25"/>
      <c r="CX348" s="25"/>
      <c r="CY348" s="25"/>
      <c r="CZ348" s="25"/>
      <c r="DA348" s="25"/>
      <c r="DB348" s="25"/>
      <c r="DC348" s="25"/>
      <c r="DD348" s="25"/>
      <c r="DE348" s="25"/>
      <c r="DF348" s="25"/>
      <c r="DG348" s="25"/>
      <c r="DH348" s="25"/>
      <c r="DI348" s="25"/>
      <c r="DJ348" s="25"/>
      <c r="DK348" s="25"/>
      <c r="DL348" s="25"/>
      <c r="DM348" s="25"/>
      <c r="DN348" s="25"/>
      <c r="DO348" s="25"/>
      <c r="DP348" s="25"/>
      <c r="DQ348" s="25"/>
      <c r="DR348" s="25"/>
      <c r="DS348" s="25"/>
      <c r="DT348" s="25"/>
      <c r="DU348" s="25"/>
      <c r="DV348" s="25"/>
      <c r="DW348" s="25"/>
      <c r="DX348" s="25"/>
      <c r="DY348" s="25"/>
      <c r="DZ348" s="25"/>
      <c r="EA348" s="25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/>
      <c r="ER348" s="25"/>
      <c r="ES348" s="25"/>
      <c r="ET348" s="25"/>
      <c r="EU348" s="25"/>
      <c r="EV348" s="25"/>
      <c r="EW348" s="25"/>
      <c r="EX348" s="25"/>
      <c r="EY348" s="25"/>
      <c r="EZ348" s="25"/>
      <c r="FA348" s="25"/>
      <c r="FB348" s="25"/>
      <c r="FC348" s="25"/>
      <c r="FD348" s="25"/>
      <c r="FE348" s="25"/>
      <c r="FF348" s="25"/>
      <c r="FG348" s="25"/>
      <c r="FH348" s="25"/>
      <c r="FI348" s="25"/>
      <c r="FJ348" s="25"/>
      <c r="FK348" s="25"/>
      <c r="FL348" s="25"/>
      <c r="FM348" s="25"/>
      <c r="FN348" s="25"/>
      <c r="FO348" s="25"/>
      <c r="FP348" s="25"/>
      <c r="FQ348" s="25"/>
      <c r="FR348" s="25"/>
      <c r="FS348" s="25"/>
      <c r="FT348" s="25"/>
      <c r="FU348" s="25"/>
      <c r="FV348" s="25"/>
      <c r="FW348" s="25"/>
      <c r="FX348" s="25"/>
      <c r="FY348" s="25"/>
      <c r="FZ348" s="25"/>
      <c r="GA348" s="25"/>
      <c r="GB348" s="25"/>
      <c r="GC348" s="25"/>
      <c r="GD348" s="25"/>
      <c r="GE348" s="25"/>
      <c r="GF348" s="25"/>
      <c r="GG348" s="25"/>
      <c r="GH348" s="25"/>
      <c r="GI348" s="25"/>
      <c r="GJ348" s="25"/>
      <c r="GK348" s="25"/>
      <c r="GL348" s="25"/>
      <c r="GM348" s="25"/>
      <c r="GN348" s="25"/>
      <c r="GO348" s="25"/>
      <c r="GP348" s="25"/>
      <c r="GQ348" s="25"/>
      <c r="GR348" s="25"/>
      <c r="GS348" s="25"/>
      <c r="GT348" s="25"/>
      <c r="GU348" s="25"/>
      <c r="GV348" s="25"/>
      <c r="GW348" s="25"/>
      <c r="GX348" s="25"/>
      <c r="GY348" s="25"/>
      <c r="GZ348" s="25"/>
    </row>
    <row r="349" spans="1:208">
      <c r="A349" s="1" t="s">
        <v>330</v>
      </c>
      <c r="B349" s="2">
        <v>43354</v>
      </c>
      <c r="C349" s="1">
        <v>7414126</v>
      </c>
      <c r="D349" s="1" t="s">
        <v>18</v>
      </c>
      <c r="E349" s="1" t="s">
        <v>570</v>
      </c>
      <c r="F349" s="1" t="s">
        <v>571</v>
      </c>
      <c r="H349" s="1">
        <v>4501447759</v>
      </c>
      <c r="I349" s="1" t="s">
        <v>24</v>
      </c>
      <c r="J349" s="1" t="s">
        <v>574</v>
      </c>
      <c r="K349" s="1">
        <v>1</v>
      </c>
      <c r="L349" s="1" t="s">
        <v>26</v>
      </c>
      <c r="M349" s="3">
        <v>80.75</v>
      </c>
      <c r="N349" s="3">
        <f t="shared" si="8"/>
        <v>80.75</v>
      </c>
      <c r="S349" s="3">
        <f>Tabla1[[#This Row],[COSTO TOTAL]]</f>
        <v>80.75</v>
      </c>
      <c r="V349" s="3"/>
      <c r="W349" s="1"/>
      <c r="X349" s="1"/>
      <c r="Y349" s="1"/>
      <c r="Z349" s="3"/>
      <c r="AA349" s="1"/>
      <c r="AB349" s="1"/>
      <c r="AC349" s="1"/>
      <c r="AD349" s="1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  <c r="BT349" s="25"/>
      <c r="BU349" s="25"/>
      <c r="BV349" s="25"/>
      <c r="BW349" s="25"/>
      <c r="BX349" s="25"/>
      <c r="BY349" s="25"/>
      <c r="BZ349" s="25"/>
      <c r="CA349" s="25"/>
      <c r="CB349" s="25"/>
      <c r="CC349" s="25"/>
      <c r="CD349" s="25"/>
      <c r="CE349" s="25"/>
      <c r="CF349" s="25"/>
      <c r="CG349" s="25"/>
      <c r="CH349" s="25"/>
      <c r="CI349" s="25"/>
      <c r="CJ349" s="25"/>
      <c r="CK349" s="25"/>
      <c r="CL349" s="25"/>
      <c r="CM349" s="25"/>
      <c r="CN349" s="25"/>
      <c r="CO349" s="25"/>
      <c r="CP349" s="25"/>
      <c r="CQ349" s="25"/>
      <c r="CR349" s="25"/>
      <c r="CS349" s="25"/>
      <c r="CT349" s="25"/>
      <c r="CU349" s="25"/>
      <c r="CV349" s="25"/>
      <c r="CW349" s="25"/>
      <c r="CX349" s="25"/>
      <c r="CY349" s="25"/>
      <c r="CZ349" s="25"/>
      <c r="DA349" s="25"/>
      <c r="DB349" s="25"/>
      <c r="DC349" s="25"/>
      <c r="DD349" s="25"/>
      <c r="DE349" s="25"/>
      <c r="DF349" s="25"/>
      <c r="DG349" s="25"/>
      <c r="DH349" s="25"/>
      <c r="DI349" s="25"/>
      <c r="DJ349" s="25"/>
      <c r="DK349" s="25"/>
      <c r="DL349" s="25"/>
      <c r="DM349" s="25"/>
      <c r="DN349" s="25"/>
      <c r="DO349" s="25"/>
      <c r="DP349" s="25"/>
      <c r="DQ349" s="25"/>
      <c r="DR349" s="25"/>
      <c r="DS349" s="25"/>
      <c r="DT349" s="25"/>
      <c r="DU349" s="25"/>
      <c r="DV349" s="25"/>
      <c r="DW349" s="25"/>
      <c r="DX349" s="25"/>
      <c r="DY349" s="25"/>
      <c r="DZ349" s="25"/>
      <c r="EA349" s="25"/>
      <c r="EB349" s="25"/>
      <c r="EC349" s="25"/>
      <c r="ED349" s="25"/>
      <c r="EE349" s="25"/>
      <c r="EF349" s="25"/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  <c r="ET349" s="25"/>
      <c r="EU349" s="25"/>
      <c r="EV349" s="25"/>
      <c r="EW349" s="25"/>
      <c r="EX349" s="25"/>
      <c r="EY349" s="25"/>
      <c r="EZ349" s="25"/>
      <c r="FA349" s="25"/>
      <c r="FB349" s="25"/>
      <c r="FC349" s="25"/>
      <c r="FD349" s="25"/>
      <c r="FE349" s="25"/>
      <c r="FF349" s="25"/>
      <c r="FG349" s="25"/>
      <c r="FH349" s="25"/>
      <c r="FI349" s="25"/>
      <c r="FJ349" s="25"/>
      <c r="FK349" s="25"/>
      <c r="FL349" s="25"/>
      <c r="FM349" s="25"/>
      <c r="FN349" s="25"/>
      <c r="FO349" s="25"/>
      <c r="FP349" s="25"/>
      <c r="FQ349" s="25"/>
      <c r="FR349" s="25"/>
      <c r="FS349" s="25"/>
      <c r="FT349" s="25"/>
      <c r="FU349" s="25"/>
      <c r="FV349" s="25"/>
      <c r="FW349" s="25"/>
      <c r="FX349" s="25"/>
      <c r="FY349" s="25"/>
      <c r="FZ349" s="25"/>
      <c r="GA349" s="25"/>
      <c r="GB349" s="25"/>
      <c r="GC349" s="25"/>
      <c r="GD349" s="25"/>
      <c r="GE349" s="25"/>
      <c r="GF349" s="25"/>
      <c r="GG349" s="25"/>
      <c r="GH349" s="25"/>
      <c r="GI349" s="25"/>
      <c r="GJ349" s="25"/>
      <c r="GK349" s="25"/>
      <c r="GL349" s="25"/>
      <c r="GM349" s="25"/>
      <c r="GN349" s="25"/>
      <c r="GO349" s="25"/>
      <c r="GP349" s="25"/>
      <c r="GQ349" s="25"/>
      <c r="GR349" s="25"/>
      <c r="GS349" s="25"/>
      <c r="GT349" s="25"/>
      <c r="GU349" s="25"/>
      <c r="GV349" s="25"/>
      <c r="GW349" s="25"/>
      <c r="GX349" s="25"/>
      <c r="GY349" s="25"/>
      <c r="GZ349" s="25"/>
    </row>
    <row r="350" spans="1:208">
      <c r="A350" s="1" t="s">
        <v>330</v>
      </c>
      <c r="B350" s="2">
        <v>43354</v>
      </c>
      <c r="C350" s="1">
        <v>7414126</v>
      </c>
      <c r="D350" s="1" t="s">
        <v>18</v>
      </c>
      <c r="E350" s="1" t="s">
        <v>570</v>
      </c>
      <c r="F350" s="1" t="s">
        <v>571</v>
      </c>
      <c r="H350" s="1">
        <v>4501447759</v>
      </c>
      <c r="I350" s="1" t="s">
        <v>24</v>
      </c>
      <c r="J350" s="1" t="s">
        <v>575</v>
      </c>
      <c r="K350" s="1">
        <v>1</v>
      </c>
      <c r="L350" s="1" t="s">
        <v>26</v>
      </c>
      <c r="M350" s="3">
        <v>152</v>
      </c>
      <c r="N350" s="3">
        <f t="shared" si="8"/>
        <v>152</v>
      </c>
      <c r="S350" s="3">
        <f>Tabla1[[#This Row],[COSTO TOTAL]]</f>
        <v>152</v>
      </c>
      <c r="V350" s="3"/>
      <c r="W350" s="1"/>
      <c r="X350" s="1"/>
      <c r="Y350" s="1"/>
      <c r="Z350" s="3"/>
      <c r="AA350" s="1"/>
      <c r="AB350" s="1"/>
      <c r="AC350" s="1"/>
      <c r="AD350" s="1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/>
      <c r="BV350" s="25"/>
      <c r="BW350" s="25"/>
      <c r="BX350" s="25"/>
      <c r="BY350" s="25"/>
      <c r="BZ350" s="25"/>
      <c r="CA350" s="25"/>
      <c r="CB350" s="25"/>
      <c r="CC350" s="25"/>
      <c r="CD350" s="25"/>
      <c r="CE350" s="25"/>
      <c r="CF350" s="25"/>
      <c r="CG350" s="25"/>
      <c r="CH350" s="25"/>
      <c r="CI350" s="25"/>
      <c r="CJ350" s="25"/>
      <c r="CK350" s="25"/>
      <c r="CL350" s="25"/>
      <c r="CM350" s="25"/>
      <c r="CN350" s="25"/>
      <c r="CO350" s="25"/>
      <c r="CP350" s="25"/>
      <c r="CQ350" s="25"/>
      <c r="CR350" s="25"/>
      <c r="CS350" s="25"/>
      <c r="CT350" s="25"/>
      <c r="CU350" s="25"/>
      <c r="CV350" s="25"/>
      <c r="CW350" s="25"/>
      <c r="CX350" s="25"/>
      <c r="CY350" s="25"/>
      <c r="CZ350" s="25"/>
      <c r="DA350" s="25"/>
      <c r="DB350" s="25"/>
      <c r="DC350" s="25"/>
      <c r="DD350" s="25"/>
      <c r="DE350" s="25"/>
      <c r="DF350" s="25"/>
      <c r="DG350" s="25"/>
      <c r="DH350" s="25"/>
      <c r="DI350" s="25"/>
      <c r="DJ350" s="25"/>
      <c r="DK350" s="25"/>
      <c r="DL350" s="25"/>
      <c r="DM350" s="25"/>
      <c r="DN350" s="25"/>
      <c r="DO350" s="25"/>
      <c r="DP350" s="25"/>
      <c r="DQ350" s="25"/>
      <c r="DR350" s="25"/>
      <c r="DS350" s="25"/>
      <c r="DT350" s="25"/>
      <c r="DU350" s="25"/>
      <c r="DV350" s="25"/>
      <c r="DW350" s="25"/>
      <c r="DX350" s="25"/>
      <c r="DY350" s="25"/>
      <c r="DZ350" s="25"/>
      <c r="EA350" s="25"/>
      <c r="EB350" s="25"/>
      <c r="EC350" s="25"/>
      <c r="ED350" s="25"/>
      <c r="EE350" s="25"/>
      <c r="EF350" s="25"/>
      <c r="EG350" s="25"/>
      <c r="EH350" s="25"/>
      <c r="EI350" s="25"/>
      <c r="EJ350" s="25"/>
      <c r="EK350" s="25"/>
      <c r="EL350" s="25"/>
      <c r="EM350" s="25"/>
      <c r="EN350" s="25"/>
      <c r="EO350" s="25"/>
      <c r="EP350" s="25"/>
      <c r="EQ350" s="25"/>
      <c r="ER350" s="25"/>
      <c r="ES350" s="25"/>
      <c r="ET350" s="25"/>
      <c r="EU350" s="25"/>
      <c r="EV350" s="25"/>
      <c r="EW350" s="25"/>
      <c r="EX350" s="25"/>
      <c r="EY350" s="25"/>
      <c r="EZ350" s="25"/>
      <c r="FA350" s="25"/>
      <c r="FB350" s="25"/>
      <c r="FC350" s="25"/>
      <c r="FD350" s="25"/>
      <c r="FE350" s="25"/>
      <c r="FF350" s="25"/>
      <c r="FG350" s="25"/>
      <c r="FH350" s="25"/>
      <c r="FI350" s="25"/>
      <c r="FJ350" s="25"/>
      <c r="FK350" s="25"/>
      <c r="FL350" s="25"/>
      <c r="FM350" s="25"/>
      <c r="FN350" s="25"/>
      <c r="FO350" s="25"/>
      <c r="FP350" s="25"/>
      <c r="FQ350" s="25"/>
      <c r="FR350" s="25"/>
      <c r="FS350" s="25"/>
      <c r="FT350" s="25"/>
      <c r="FU350" s="25"/>
      <c r="FV350" s="25"/>
      <c r="FW350" s="25"/>
      <c r="FX350" s="25"/>
      <c r="FY350" s="25"/>
      <c r="FZ350" s="25"/>
      <c r="GA350" s="25"/>
      <c r="GB350" s="25"/>
      <c r="GC350" s="25"/>
      <c r="GD350" s="25"/>
      <c r="GE350" s="25"/>
      <c r="GF350" s="25"/>
      <c r="GG350" s="25"/>
      <c r="GH350" s="25"/>
      <c r="GI350" s="25"/>
      <c r="GJ350" s="25"/>
      <c r="GK350" s="25"/>
      <c r="GL350" s="25"/>
      <c r="GM350" s="25"/>
      <c r="GN350" s="25"/>
      <c r="GO350" s="25"/>
      <c r="GP350" s="25"/>
      <c r="GQ350" s="25"/>
      <c r="GR350" s="25"/>
      <c r="GS350" s="25"/>
      <c r="GT350" s="25"/>
      <c r="GU350" s="25"/>
      <c r="GV350" s="25"/>
      <c r="GW350" s="25"/>
      <c r="GX350" s="25"/>
      <c r="GY350" s="25"/>
      <c r="GZ350" s="25"/>
    </row>
    <row r="351" spans="1:208">
      <c r="A351" s="1" t="s">
        <v>330</v>
      </c>
      <c r="B351" s="2">
        <v>43658</v>
      </c>
      <c r="C351" s="1" t="s">
        <v>24</v>
      </c>
      <c r="D351" s="1" t="s">
        <v>18</v>
      </c>
      <c r="E351" s="1" t="s">
        <v>24</v>
      </c>
      <c r="F351" s="1" t="s">
        <v>564</v>
      </c>
      <c r="G351" s="1" t="s">
        <v>24</v>
      </c>
      <c r="H351" s="1">
        <v>4501663806</v>
      </c>
      <c r="I351" s="1" t="s">
        <v>24</v>
      </c>
      <c r="J351" s="1" t="s">
        <v>576</v>
      </c>
      <c r="K351" s="1">
        <v>2</v>
      </c>
      <c r="L351" s="1" t="s">
        <v>26</v>
      </c>
      <c r="M351" s="3">
        <v>45200</v>
      </c>
      <c r="N351" s="3">
        <f t="shared" si="8"/>
        <v>90400</v>
      </c>
      <c r="S351" s="3">
        <f>Tabla1[[#This Row],[COSTO TOTAL]]</f>
        <v>90400</v>
      </c>
      <c r="V351" s="3"/>
      <c r="W351" s="1"/>
      <c r="X351" s="1"/>
      <c r="Y351" s="1"/>
      <c r="Z351" s="3"/>
      <c r="AA351" s="1"/>
      <c r="AB351" s="1"/>
      <c r="AC351" s="1"/>
      <c r="AD351" s="1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  <c r="BT351" s="25"/>
      <c r="BU351" s="25"/>
      <c r="BV351" s="25"/>
      <c r="BW351" s="25"/>
      <c r="BX351" s="25"/>
      <c r="BY351" s="25"/>
      <c r="BZ351" s="25"/>
      <c r="CA351" s="25"/>
      <c r="CB351" s="25"/>
      <c r="CC351" s="25"/>
      <c r="CD351" s="25"/>
      <c r="CE351" s="25"/>
      <c r="CF351" s="25"/>
      <c r="CG351" s="25"/>
      <c r="CH351" s="25"/>
      <c r="CI351" s="25"/>
      <c r="CJ351" s="25"/>
      <c r="CK351" s="25"/>
      <c r="CL351" s="25"/>
      <c r="CM351" s="25"/>
      <c r="CN351" s="25"/>
      <c r="CO351" s="25"/>
      <c r="CP351" s="25"/>
      <c r="CQ351" s="25"/>
      <c r="CR351" s="25"/>
      <c r="CS351" s="25"/>
      <c r="CT351" s="25"/>
      <c r="CU351" s="25"/>
      <c r="CV351" s="25"/>
      <c r="CW351" s="25"/>
      <c r="CX351" s="25"/>
      <c r="CY351" s="25"/>
      <c r="CZ351" s="25"/>
      <c r="DA351" s="25"/>
      <c r="DB351" s="25"/>
      <c r="DC351" s="25"/>
      <c r="DD351" s="25"/>
      <c r="DE351" s="25"/>
      <c r="DF351" s="25"/>
      <c r="DG351" s="25"/>
      <c r="DH351" s="25"/>
      <c r="DI351" s="25"/>
      <c r="DJ351" s="25"/>
      <c r="DK351" s="25"/>
      <c r="DL351" s="25"/>
      <c r="DM351" s="25"/>
      <c r="DN351" s="25"/>
      <c r="DO351" s="25"/>
      <c r="DP351" s="25"/>
      <c r="DQ351" s="25"/>
      <c r="DR351" s="25"/>
      <c r="DS351" s="25"/>
      <c r="DT351" s="25"/>
      <c r="DU351" s="25"/>
      <c r="DV351" s="25"/>
      <c r="DW351" s="25"/>
      <c r="DX351" s="25"/>
      <c r="DY351" s="25"/>
      <c r="DZ351" s="25"/>
      <c r="EA351" s="25"/>
      <c r="EB351" s="25"/>
      <c r="EC351" s="25"/>
      <c r="ED351" s="25"/>
      <c r="EE351" s="25"/>
      <c r="EF351" s="25"/>
      <c r="EG351" s="25"/>
      <c r="EH351" s="25"/>
      <c r="EI351" s="25"/>
      <c r="EJ351" s="25"/>
      <c r="EK351" s="25"/>
      <c r="EL351" s="25"/>
      <c r="EM351" s="25"/>
      <c r="EN351" s="25"/>
      <c r="EO351" s="25"/>
      <c r="EP351" s="25"/>
      <c r="EQ351" s="25"/>
      <c r="ER351" s="25"/>
      <c r="ES351" s="25"/>
      <c r="ET351" s="25"/>
      <c r="EU351" s="25"/>
      <c r="EV351" s="25"/>
      <c r="EW351" s="25"/>
      <c r="EX351" s="25"/>
      <c r="EY351" s="25"/>
      <c r="EZ351" s="25"/>
      <c r="FA351" s="25"/>
      <c r="FB351" s="25"/>
      <c r="FC351" s="25"/>
      <c r="FD351" s="25"/>
      <c r="FE351" s="25"/>
      <c r="FF351" s="25"/>
      <c r="FG351" s="25"/>
      <c r="FH351" s="25"/>
      <c r="FI351" s="25"/>
      <c r="FJ351" s="25"/>
      <c r="FK351" s="25"/>
      <c r="FL351" s="25"/>
      <c r="FM351" s="25"/>
      <c r="FN351" s="25"/>
      <c r="FO351" s="25"/>
      <c r="FP351" s="25"/>
      <c r="FQ351" s="25"/>
      <c r="FR351" s="25"/>
      <c r="FS351" s="25"/>
      <c r="FT351" s="25"/>
      <c r="FU351" s="25"/>
      <c r="FV351" s="25"/>
      <c r="FW351" s="25"/>
      <c r="FX351" s="25"/>
      <c r="FY351" s="25"/>
      <c r="FZ351" s="25"/>
      <c r="GA351" s="25"/>
      <c r="GB351" s="25"/>
      <c r="GC351" s="25"/>
      <c r="GD351" s="25"/>
      <c r="GE351" s="25"/>
      <c r="GF351" s="25"/>
      <c r="GG351" s="25"/>
      <c r="GH351" s="25"/>
      <c r="GI351" s="25"/>
      <c r="GJ351" s="25"/>
      <c r="GK351" s="25"/>
      <c r="GL351" s="25"/>
      <c r="GM351" s="25"/>
      <c r="GN351" s="25"/>
      <c r="GO351" s="25"/>
      <c r="GP351" s="25"/>
      <c r="GQ351" s="25"/>
      <c r="GR351" s="25"/>
      <c r="GS351" s="25"/>
      <c r="GT351" s="25"/>
      <c r="GU351" s="25"/>
      <c r="GV351" s="25"/>
      <c r="GW351" s="25"/>
      <c r="GX351" s="25"/>
      <c r="GY351" s="25"/>
      <c r="GZ351" s="25"/>
    </row>
    <row r="352" spans="1:208">
      <c r="A352" s="1" t="s">
        <v>330</v>
      </c>
      <c r="B352" s="2">
        <v>43658</v>
      </c>
      <c r="C352" s="1" t="s">
        <v>24</v>
      </c>
      <c r="D352" s="1" t="s">
        <v>18</v>
      </c>
      <c r="E352" s="1" t="s">
        <v>24</v>
      </c>
      <c r="F352" s="1" t="s">
        <v>564</v>
      </c>
      <c r="G352" s="1" t="s">
        <v>24</v>
      </c>
      <c r="H352" s="1">
        <v>4501663806</v>
      </c>
      <c r="I352" s="1" t="s">
        <v>24</v>
      </c>
      <c r="J352" s="1" t="s">
        <v>577</v>
      </c>
      <c r="K352" s="1">
        <v>2</v>
      </c>
      <c r="L352" s="1" t="s">
        <v>26</v>
      </c>
      <c r="M352" s="3">
        <v>40460</v>
      </c>
      <c r="N352" s="3">
        <f t="shared" si="8"/>
        <v>80920</v>
      </c>
      <c r="S352" s="3">
        <f>Tabla1[[#This Row],[COSTO TOTAL]]</f>
        <v>80920</v>
      </c>
      <c r="V352" s="3"/>
      <c r="W352" s="1"/>
      <c r="X352" s="1"/>
      <c r="Y352" s="1"/>
      <c r="Z352" s="3"/>
      <c r="AA352" s="1"/>
      <c r="AB352" s="1"/>
      <c r="AC352" s="1"/>
      <c r="AD352" s="1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  <c r="BT352" s="25"/>
      <c r="BU352" s="25"/>
      <c r="BV352" s="25"/>
      <c r="BW352" s="25"/>
      <c r="BX352" s="25"/>
      <c r="BY352" s="25"/>
      <c r="BZ352" s="25"/>
      <c r="CA352" s="25"/>
      <c r="CB352" s="25"/>
      <c r="CC352" s="25"/>
      <c r="CD352" s="25"/>
      <c r="CE352" s="25"/>
      <c r="CF352" s="25"/>
      <c r="CG352" s="25"/>
      <c r="CH352" s="25"/>
      <c r="CI352" s="25"/>
      <c r="CJ352" s="25"/>
      <c r="CK352" s="25"/>
      <c r="CL352" s="25"/>
      <c r="CM352" s="25"/>
      <c r="CN352" s="25"/>
      <c r="CO352" s="25"/>
      <c r="CP352" s="25"/>
      <c r="CQ352" s="25"/>
      <c r="CR352" s="25"/>
      <c r="CS352" s="25"/>
      <c r="CT352" s="25"/>
      <c r="CU352" s="25"/>
      <c r="CV352" s="25"/>
      <c r="CW352" s="25"/>
      <c r="CX352" s="25"/>
      <c r="CY352" s="25"/>
      <c r="CZ352" s="25"/>
      <c r="DA352" s="25"/>
      <c r="DB352" s="25"/>
      <c r="DC352" s="25"/>
      <c r="DD352" s="25"/>
      <c r="DE352" s="25"/>
      <c r="DF352" s="25"/>
      <c r="DG352" s="25"/>
      <c r="DH352" s="25"/>
      <c r="DI352" s="25"/>
      <c r="DJ352" s="25"/>
      <c r="DK352" s="25"/>
      <c r="DL352" s="25"/>
      <c r="DM352" s="25"/>
      <c r="DN352" s="25"/>
      <c r="DO352" s="25"/>
      <c r="DP352" s="25"/>
      <c r="DQ352" s="25"/>
      <c r="DR352" s="25"/>
      <c r="DS352" s="25"/>
      <c r="DT352" s="25"/>
      <c r="DU352" s="25"/>
      <c r="DV352" s="25"/>
      <c r="DW352" s="25"/>
      <c r="DX352" s="25"/>
      <c r="DY352" s="25"/>
      <c r="DZ352" s="25"/>
      <c r="EA352" s="25"/>
      <c r="EB352" s="25"/>
      <c r="EC352" s="25"/>
      <c r="ED352" s="25"/>
      <c r="EE352" s="25"/>
      <c r="EF352" s="25"/>
      <c r="EG352" s="25"/>
      <c r="EH352" s="25"/>
      <c r="EI352" s="25"/>
      <c r="EJ352" s="25"/>
      <c r="EK352" s="25"/>
      <c r="EL352" s="25"/>
      <c r="EM352" s="25"/>
      <c r="EN352" s="25"/>
      <c r="EO352" s="25"/>
      <c r="EP352" s="25"/>
      <c r="EQ352" s="25"/>
      <c r="ER352" s="25"/>
      <c r="ES352" s="25"/>
      <c r="ET352" s="25"/>
      <c r="EU352" s="25"/>
      <c r="EV352" s="25"/>
      <c r="EW352" s="25"/>
      <c r="EX352" s="25"/>
      <c r="EY352" s="25"/>
      <c r="EZ352" s="25"/>
      <c r="FA352" s="25"/>
      <c r="FB352" s="25"/>
      <c r="FC352" s="25"/>
      <c r="FD352" s="25"/>
      <c r="FE352" s="25"/>
      <c r="FF352" s="25"/>
      <c r="FG352" s="25"/>
      <c r="FH352" s="25"/>
      <c r="FI352" s="25"/>
      <c r="FJ352" s="25"/>
      <c r="FK352" s="25"/>
      <c r="FL352" s="25"/>
      <c r="FM352" s="25"/>
      <c r="FN352" s="25"/>
      <c r="FO352" s="25"/>
      <c r="FP352" s="25"/>
      <c r="FQ352" s="25"/>
      <c r="FR352" s="25"/>
      <c r="FS352" s="25"/>
      <c r="FT352" s="25"/>
      <c r="FU352" s="25"/>
      <c r="FV352" s="25"/>
      <c r="FW352" s="25"/>
      <c r="FX352" s="25"/>
      <c r="FY352" s="25"/>
      <c r="FZ352" s="25"/>
      <c r="GA352" s="25"/>
      <c r="GB352" s="25"/>
      <c r="GC352" s="25"/>
      <c r="GD352" s="25"/>
      <c r="GE352" s="25"/>
      <c r="GF352" s="25"/>
      <c r="GG352" s="25"/>
      <c r="GH352" s="25"/>
      <c r="GI352" s="25"/>
      <c r="GJ352" s="25"/>
      <c r="GK352" s="25"/>
      <c r="GL352" s="25"/>
      <c r="GM352" s="25"/>
      <c r="GN352" s="25"/>
      <c r="GO352" s="25"/>
      <c r="GP352" s="25"/>
      <c r="GQ352" s="25"/>
      <c r="GR352" s="25"/>
      <c r="GS352" s="25"/>
      <c r="GT352" s="25"/>
      <c r="GU352" s="25"/>
      <c r="GV352" s="25"/>
      <c r="GW352" s="25"/>
      <c r="GX352" s="25"/>
      <c r="GY352" s="25"/>
      <c r="GZ352" s="25"/>
    </row>
    <row r="353" spans="1:208">
      <c r="A353" s="1" t="s">
        <v>1080</v>
      </c>
      <c r="B353" s="2">
        <v>43658</v>
      </c>
      <c r="C353" s="1" t="s">
        <v>24</v>
      </c>
      <c r="D353" s="1" t="s">
        <v>18</v>
      </c>
      <c r="E353" s="1" t="s">
        <v>24</v>
      </c>
      <c r="F353" s="1" t="s">
        <v>564</v>
      </c>
      <c r="G353" s="1" t="s">
        <v>24</v>
      </c>
      <c r="H353" s="1">
        <v>4501685777</v>
      </c>
      <c r="I353" s="1" t="s">
        <v>24</v>
      </c>
      <c r="J353" s="1" t="s">
        <v>1081</v>
      </c>
      <c r="K353" s="1">
        <v>2</v>
      </c>
      <c r="L353" s="1" t="s">
        <v>26</v>
      </c>
      <c r="M353" s="3">
        <v>9000</v>
      </c>
      <c r="N353" s="3">
        <f t="shared" si="8"/>
        <v>18000</v>
      </c>
      <c r="S353" s="3">
        <f>Tabla1[[#This Row],[COSTO TOTAL]]</f>
        <v>18000</v>
      </c>
      <c r="V353" s="3"/>
      <c r="W353" s="1"/>
      <c r="X353" s="1"/>
      <c r="Y353" s="1"/>
      <c r="Z353" s="3"/>
      <c r="AA353" s="1"/>
      <c r="AB353" s="1"/>
      <c r="AC353" s="1"/>
      <c r="AD353" s="1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  <c r="BT353" s="25"/>
      <c r="BU353" s="25"/>
      <c r="BV353" s="25"/>
      <c r="BW353" s="25"/>
      <c r="BX353" s="25"/>
      <c r="BY353" s="25"/>
      <c r="BZ353" s="25"/>
      <c r="CA353" s="25"/>
      <c r="CB353" s="25"/>
      <c r="CC353" s="25"/>
      <c r="CD353" s="25"/>
      <c r="CE353" s="25"/>
      <c r="CF353" s="25"/>
      <c r="CG353" s="25"/>
      <c r="CH353" s="25"/>
      <c r="CI353" s="25"/>
      <c r="CJ353" s="25"/>
      <c r="CK353" s="25"/>
      <c r="CL353" s="25"/>
      <c r="CM353" s="25"/>
      <c r="CN353" s="25"/>
      <c r="CO353" s="25"/>
      <c r="CP353" s="25"/>
      <c r="CQ353" s="25"/>
      <c r="CR353" s="25"/>
      <c r="CS353" s="25"/>
      <c r="CT353" s="25"/>
      <c r="CU353" s="25"/>
      <c r="CV353" s="25"/>
      <c r="CW353" s="25"/>
      <c r="CX353" s="25"/>
      <c r="CY353" s="25"/>
      <c r="CZ353" s="25"/>
      <c r="DA353" s="25"/>
      <c r="DB353" s="25"/>
      <c r="DC353" s="25"/>
      <c r="DD353" s="25"/>
      <c r="DE353" s="25"/>
      <c r="DF353" s="25"/>
      <c r="DG353" s="25"/>
      <c r="DH353" s="25"/>
      <c r="DI353" s="25"/>
      <c r="DJ353" s="25"/>
      <c r="DK353" s="25"/>
      <c r="DL353" s="25"/>
      <c r="DM353" s="25"/>
      <c r="DN353" s="25"/>
      <c r="DO353" s="25"/>
      <c r="DP353" s="25"/>
      <c r="DQ353" s="25"/>
      <c r="DR353" s="25"/>
      <c r="DS353" s="25"/>
      <c r="DT353" s="25"/>
      <c r="DU353" s="25"/>
      <c r="DV353" s="25"/>
      <c r="DW353" s="25"/>
      <c r="DX353" s="25"/>
      <c r="DY353" s="25"/>
      <c r="DZ353" s="25"/>
      <c r="EA353" s="25"/>
      <c r="EB353" s="25"/>
      <c r="EC353" s="25"/>
      <c r="ED353" s="25"/>
      <c r="EE353" s="25"/>
      <c r="EF353" s="25"/>
      <c r="EG353" s="25"/>
      <c r="EH353" s="25"/>
      <c r="EI353" s="25"/>
      <c r="EJ353" s="25"/>
      <c r="EK353" s="25"/>
      <c r="EL353" s="25"/>
      <c r="EM353" s="25"/>
      <c r="EN353" s="25"/>
      <c r="EO353" s="25"/>
      <c r="EP353" s="25"/>
      <c r="EQ353" s="25"/>
      <c r="ER353" s="25"/>
      <c r="ES353" s="25"/>
      <c r="ET353" s="25"/>
      <c r="EU353" s="25"/>
      <c r="EV353" s="25"/>
      <c r="EW353" s="25"/>
      <c r="EX353" s="25"/>
      <c r="EY353" s="25"/>
      <c r="EZ353" s="25"/>
      <c r="FA353" s="25"/>
      <c r="FB353" s="25"/>
      <c r="FC353" s="25"/>
      <c r="FD353" s="25"/>
      <c r="FE353" s="25"/>
      <c r="FF353" s="25"/>
      <c r="FG353" s="25"/>
      <c r="FH353" s="25"/>
      <c r="FI353" s="25"/>
      <c r="FJ353" s="25"/>
      <c r="FK353" s="25"/>
      <c r="FL353" s="25"/>
      <c r="FM353" s="25"/>
      <c r="FN353" s="25"/>
      <c r="FO353" s="25"/>
      <c r="FP353" s="25"/>
      <c r="FQ353" s="25"/>
      <c r="FR353" s="25"/>
      <c r="FS353" s="25"/>
      <c r="FT353" s="25"/>
      <c r="FU353" s="25"/>
      <c r="FV353" s="25"/>
      <c r="FW353" s="25"/>
      <c r="FX353" s="25"/>
      <c r="FY353" s="25"/>
      <c r="FZ353" s="25"/>
      <c r="GA353" s="25"/>
      <c r="GB353" s="25"/>
      <c r="GC353" s="25"/>
      <c r="GD353" s="25"/>
      <c r="GE353" s="25"/>
      <c r="GF353" s="25"/>
      <c r="GG353" s="25"/>
      <c r="GH353" s="25"/>
      <c r="GI353" s="25"/>
      <c r="GJ353" s="25"/>
      <c r="GK353" s="25"/>
      <c r="GL353" s="25"/>
      <c r="GM353" s="25"/>
      <c r="GN353" s="25"/>
      <c r="GO353" s="25"/>
      <c r="GP353" s="25"/>
      <c r="GQ353" s="25"/>
      <c r="GR353" s="25"/>
      <c r="GS353" s="25"/>
      <c r="GT353" s="25"/>
      <c r="GU353" s="25"/>
      <c r="GV353" s="25"/>
      <c r="GW353" s="25"/>
      <c r="GX353" s="25"/>
      <c r="GY353" s="25"/>
      <c r="GZ353" s="25"/>
    </row>
    <row r="354" spans="1:208">
      <c r="A354" s="1" t="s">
        <v>330</v>
      </c>
      <c r="B354" s="2">
        <v>43673</v>
      </c>
      <c r="C354" s="1" t="s">
        <v>24</v>
      </c>
      <c r="D354" s="1" t="s">
        <v>18</v>
      </c>
      <c r="E354" s="1" t="s">
        <v>24</v>
      </c>
      <c r="F354" s="1" t="s">
        <v>113</v>
      </c>
      <c r="G354" s="1" t="s">
        <v>24</v>
      </c>
      <c r="H354" s="1" t="s">
        <v>578</v>
      </c>
      <c r="I354" s="1" t="s">
        <v>579</v>
      </c>
      <c r="J354" s="1" t="s">
        <v>580</v>
      </c>
      <c r="K354" s="1">
        <v>1</v>
      </c>
      <c r="L354" s="1" t="s">
        <v>26</v>
      </c>
      <c r="N354" s="3">
        <f t="shared" si="8"/>
        <v>0</v>
      </c>
      <c r="S354" s="3">
        <f>Tabla1[[#This Row],[COSTO TOTAL]]</f>
        <v>0</v>
      </c>
      <c r="V354" s="3"/>
      <c r="W354" s="1"/>
      <c r="X354" s="1"/>
      <c r="Y354" s="1"/>
      <c r="Z354" s="3"/>
      <c r="AA354" s="1"/>
      <c r="AB354" s="1"/>
      <c r="AC354" s="1"/>
      <c r="AD354" s="1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/>
      <c r="BV354" s="25"/>
      <c r="BW354" s="25"/>
      <c r="BX354" s="25"/>
      <c r="BY354" s="25"/>
      <c r="BZ354" s="25"/>
      <c r="CA354" s="25"/>
      <c r="CB354" s="25"/>
      <c r="CC354" s="25"/>
      <c r="CD354" s="25"/>
      <c r="CE354" s="25"/>
      <c r="CF354" s="25"/>
      <c r="CG354" s="25"/>
      <c r="CH354" s="25"/>
      <c r="CI354" s="25"/>
      <c r="CJ354" s="25"/>
      <c r="CK354" s="25"/>
      <c r="CL354" s="25"/>
      <c r="CM354" s="25"/>
      <c r="CN354" s="25"/>
      <c r="CO354" s="25"/>
      <c r="CP354" s="25"/>
      <c r="CQ354" s="25"/>
      <c r="CR354" s="25"/>
      <c r="CS354" s="25"/>
      <c r="CT354" s="25"/>
      <c r="CU354" s="25"/>
      <c r="CV354" s="25"/>
      <c r="CW354" s="25"/>
      <c r="CX354" s="25"/>
      <c r="CY354" s="25"/>
      <c r="CZ354" s="25"/>
      <c r="DA354" s="25"/>
      <c r="DB354" s="25"/>
      <c r="DC354" s="25"/>
      <c r="DD354" s="25"/>
      <c r="DE354" s="25"/>
      <c r="DF354" s="25"/>
      <c r="DG354" s="25"/>
      <c r="DH354" s="25"/>
      <c r="DI354" s="25"/>
      <c r="DJ354" s="25"/>
      <c r="DK354" s="25"/>
      <c r="DL354" s="25"/>
      <c r="DM354" s="25"/>
      <c r="DN354" s="25"/>
      <c r="DO354" s="25"/>
      <c r="DP354" s="25"/>
      <c r="DQ354" s="25"/>
      <c r="DR354" s="25"/>
      <c r="DS354" s="25"/>
      <c r="DT354" s="25"/>
      <c r="DU354" s="25"/>
      <c r="DV354" s="25"/>
      <c r="DW354" s="25"/>
      <c r="DX354" s="25"/>
      <c r="DY354" s="25"/>
      <c r="DZ354" s="25"/>
      <c r="EA354" s="25"/>
      <c r="EB354" s="25"/>
      <c r="EC354" s="25"/>
      <c r="ED354" s="25"/>
      <c r="EE354" s="25"/>
      <c r="EF354" s="25"/>
      <c r="EG354" s="25"/>
      <c r="EH354" s="25"/>
      <c r="EI354" s="25"/>
      <c r="EJ354" s="25"/>
      <c r="EK354" s="25"/>
      <c r="EL354" s="25"/>
      <c r="EM354" s="25"/>
      <c r="EN354" s="25"/>
      <c r="EO354" s="25"/>
      <c r="EP354" s="25"/>
      <c r="EQ354" s="25"/>
      <c r="ER354" s="25"/>
      <c r="ES354" s="25"/>
      <c r="ET354" s="25"/>
      <c r="EU354" s="25"/>
      <c r="EV354" s="25"/>
      <c r="EW354" s="25"/>
      <c r="EX354" s="25"/>
      <c r="EY354" s="25"/>
      <c r="EZ354" s="25"/>
      <c r="FA354" s="25"/>
      <c r="FB354" s="25"/>
      <c r="FC354" s="25"/>
      <c r="FD354" s="25"/>
      <c r="FE354" s="25"/>
      <c r="FF354" s="25"/>
      <c r="FG354" s="25"/>
      <c r="FH354" s="25"/>
      <c r="FI354" s="25"/>
      <c r="FJ354" s="25"/>
      <c r="FK354" s="25"/>
      <c r="FL354" s="25"/>
      <c r="FM354" s="25"/>
      <c r="FN354" s="25"/>
      <c r="FO354" s="25"/>
      <c r="FP354" s="25"/>
      <c r="FQ354" s="25"/>
      <c r="FR354" s="25"/>
      <c r="FS354" s="25"/>
      <c r="FT354" s="25"/>
      <c r="FU354" s="25"/>
      <c r="FV354" s="25"/>
      <c r="FW354" s="25"/>
      <c r="FX354" s="25"/>
      <c r="FY354" s="25"/>
      <c r="FZ354" s="25"/>
      <c r="GA354" s="25"/>
      <c r="GB354" s="25"/>
      <c r="GC354" s="25"/>
      <c r="GD354" s="25"/>
      <c r="GE354" s="25"/>
      <c r="GF354" s="25"/>
      <c r="GG354" s="25"/>
      <c r="GH354" s="25"/>
      <c r="GI354" s="25"/>
      <c r="GJ354" s="25"/>
      <c r="GK354" s="25"/>
      <c r="GL354" s="25"/>
      <c r="GM354" s="25"/>
      <c r="GN354" s="25"/>
      <c r="GO354" s="25"/>
      <c r="GP354" s="25"/>
      <c r="GQ354" s="25"/>
      <c r="GR354" s="25"/>
      <c r="GS354" s="25"/>
      <c r="GT354" s="25"/>
      <c r="GU354" s="25"/>
      <c r="GV354" s="25"/>
      <c r="GW354" s="25"/>
      <c r="GX354" s="25"/>
      <c r="GY354" s="25"/>
      <c r="GZ354" s="25"/>
    </row>
    <row r="355" spans="1:208">
      <c r="A355" s="1" t="s">
        <v>330</v>
      </c>
      <c r="B355" s="2">
        <v>43639</v>
      </c>
      <c r="C355" s="1" t="s">
        <v>22</v>
      </c>
      <c r="D355" s="1" t="s">
        <v>18</v>
      </c>
      <c r="E355" s="1" t="s">
        <v>24</v>
      </c>
      <c r="F355" s="1" t="s">
        <v>113</v>
      </c>
      <c r="G355" s="1" t="s">
        <v>24</v>
      </c>
      <c r="H355" s="1">
        <v>4501674688</v>
      </c>
      <c r="I355" s="1" t="s">
        <v>24</v>
      </c>
      <c r="J355" s="1" t="s">
        <v>581</v>
      </c>
      <c r="K355" s="1">
        <v>1</v>
      </c>
      <c r="L355" s="1" t="s">
        <v>26</v>
      </c>
      <c r="N355" s="3">
        <f t="shared" si="8"/>
        <v>0</v>
      </c>
      <c r="S355" s="3">
        <f>Tabla1[[#This Row],[COSTO TOTAL]]</f>
        <v>0</v>
      </c>
      <c r="V355" s="3"/>
      <c r="W355" s="1"/>
      <c r="X355" s="1"/>
      <c r="Y355" s="1"/>
      <c r="Z355" s="3"/>
      <c r="AA355" s="1"/>
      <c r="AB355" s="1"/>
      <c r="AC355" s="1"/>
      <c r="AD355" s="1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  <c r="BZ355" s="25"/>
      <c r="CA355" s="25"/>
      <c r="CB355" s="25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5"/>
      <c r="CS355" s="25"/>
      <c r="CT355" s="25"/>
      <c r="CU355" s="25"/>
      <c r="CV355" s="25"/>
      <c r="CW355" s="25"/>
      <c r="CX355" s="25"/>
      <c r="CY355" s="25"/>
      <c r="CZ355" s="25"/>
      <c r="DA355" s="25"/>
      <c r="DB355" s="25"/>
      <c r="DC355" s="25"/>
      <c r="DD355" s="25"/>
      <c r="DE355" s="25"/>
      <c r="DF355" s="25"/>
      <c r="DG355" s="25"/>
      <c r="DH355" s="25"/>
      <c r="DI355" s="25"/>
      <c r="DJ355" s="25"/>
      <c r="DK355" s="25"/>
      <c r="DL355" s="25"/>
      <c r="DM355" s="25"/>
      <c r="DN355" s="25"/>
      <c r="DO355" s="25"/>
      <c r="DP355" s="25"/>
      <c r="DQ355" s="25"/>
      <c r="DR355" s="25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/>
      <c r="EZ355" s="25"/>
      <c r="FA355" s="25"/>
      <c r="FB355" s="25"/>
      <c r="FC355" s="25"/>
      <c r="FD355" s="25"/>
      <c r="FE355" s="25"/>
      <c r="FF355" s="25"/>
      <c r="FG355" s="25"/>
      <c r="FH355" s="25"/>
      <c r="FI355" s="25"/>
      <c r="FJ355" s="25"/>
      <c r="FK355" s="25"/>
      <c r="FL355" s="25"/>
      <c r="FM355" s="25"/>
      <c r="FN355" s="25"/>
      <c r="FO355" s="25"/>
      <c r="FP355" s="25"/>
      <c r="FQ355" s="25"/>
      <c r="FR355" s="25"/>
      <c r="FS355" s="25"/>
      <c r="FT355" s="25"/>
      <c r="FU355" s="25"/>
      <c r="FV355" s="25"/>
      <c r="FW355" s="25"/>
      <c r="FX355" s="25"/>
      <c r="FY355" s="25"/>
      <c r="FZ355" s="25"/>
      <c r="GA355" s="25"/>
      <c r="GB355" s="25"/>
      <c r="GC355" s="25"/>
      <c r="GD355" s="25"/>
      <c r="GE355" s="25"/>
      <c r="GF355" s="25"/>
      <c r="GG355" s="25"/>
      <c r="GH355" s="25"/>
      <c r="GI355" s="25"/>
      <c r="GJ355" s="25"/>
      <c r="GK355" s="25"/>
      <c r="GL355" s="25"/>
      <c r="GM355" s="25"/>
      <c r="GN355" s="25"/>
      <c r="GO355" s="25"/>
      <c r="GP355" s="25"/>
      <c r="GQ355" s="25"/>
      <c r="GR355" s="25"/>
      <c r="GS355" s="25"/>
      <c r="GT355" s="25"/>
      <c r="GU355" s="25"/>
      <c r="GV355" s="25"/>
      <c r="GW355" s="25"/>
      <c r="GX355" s="25"/>
      <c r="GY355" s="25"/>
      <c r="GZ355" s="25"/>
    </row>
    <row r="356" spans="1:208">
      <c r="A356" s="1" t="s">
        <v>330</v>
      </c>
      <c r="B356" s="2">
        <v>43639</v>
      </c>
      <c r="C356" s="1" t="s">
        <v>22</v>
      </c>
      <c r="D356" s="1" t="s">
        <v>18</v>
      </c>
      <c r="E356" s="1" t="s">
        <v>24</v>
      </c>
      <c r="F356" s="1" t="s">
        <v>113</v>
      </c>
      <c r="G356" s="1" t="s">
        <v>24</v>
      </c>
      <c r="H356" s="1">
        <v>4501674688</v>
      </c>
      <c r="I356" s="1" t="s">
        <v>24</v>
      </c>
      <c r="J356" s="1" t="s">
        <v>582</v>
      </c>
      <c r="K356" s="1">
        <v>1</v>
      </c>
      <c r="L356" s="1" t="s">
        <v>26</v>
      </c>
      <c r="M356" s="3">
        <v>20000</v>
      </c>
      <c r="N356" s="3">
        <f t="shared" si="8"/>
        <v>20000</v>
      </c>
      <c r="S356" s="3">
        <f>Tabla1[[#This Row],[COSTO TOTAL]]</f>
        <v>20000</v>
      </c>
      <c r="V356" s="3"/>
      <c r="W356" s="1"/>
      <c r="X356" s="1"/>
      <c r="Y356" s="1"/>
      <c r="Z356" s="3"/>
      <c r="AA356" s="1"/>
      <c r="AB356" s="1"/>
      <c r="AC356" s="1"/>
      <c r="AD356" s="1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/>
      <c r="BV356" s="25"/>
      <c r="BW356" s="25"/>
      <c r="BX356" s="25"/>
      <c r="BY356" s="25"/>
      <c r="BZ356" s="25"/>
      <c r="CA356" s="25"/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/>
      <c r="CO356" s="25"/>
      <c r="CP356" s="25"/>
      <c r="CQ356" s="25"/>
      <c r="CR356" s="25"/>
      <c r="CS356" s="25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5"/>
      <c r="DI356" s="25"/>
      <c r="DJ356" s="25"/>
      <c r="DK356" s="25"/>
      <c r="DL356" s="25"/>
      <c r="DM356" s="25"/>
      <c r="DN356" s="25"/>
      <c r="DO356" s="25"/>
      <c r="DP356" s="25"/>
      <c r="DQ356" s="25"/>
      <c r="DR356" s="25"/>
      <c r="DS356" s="25"/>
      <c r="DT356" s="25"/>
      <c r="DU356" s="25"/>
      <c r="DV356" s="25"/>
      <c r="DW356" s="25"/>
      <c r="DX356" s="25"/>
      <c r="DY356" s="25"/>
      <c r="DZ356" s="25"/>
      <c r="EA356" s="25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  <c r="FN356" s="25"/>
      <c r="FO356" s="25"/>
      <c r="FP356" s="25"/>
      <c r="FQ356" s="25"/>
      <c r="FR356" s="25"/>
      <c r="FS356" s="25"/>
      <c r="FT356" s="25"/>
      <c r="FU356" s="25"/>
      <c r="FV356" s="25"/>
      <c r="FW356" s="25"/>
      <c r="FX356" s="25"/>
      <c r="FY356" s="25"/>
      <c r="FZ356" s="25"/>
      <c r="GA356" s="25"/>
      <c r="GB356" s="25"/>
      <c r="GC356" s="25"/>
      <c r="GD356" s="25"/>
      <c r="GE356" s="25"/>
      <c r="GF356" s="25"/>
      <c r="GG356" s="25"/>
      <c r="GH356" s="25"/>
      <c r="GI356" s="25"/>
      <c r="GJ356" s="25"/>
      <c r="GK356" s="25"/>
      <c r="GL356" s="25"/>
      <c r="GM356" s="25"/>
      <c r="GN356" s="25"/>
      <c r="GO356" s="25"/>
      <c r="GP356" s="25"/>
      <c r="GQ356" s="25"/>
      <c r="GR356" s="25"/>
      <c r="GS356" s="25"/>
      <c r="GT356" s="25"/>
      <c r="GU356" s="25"/>
      <c r="GV356" s="25"/>
      <c r="GW356" s="25"/>
      <c r="GX356" s="25"/>
      <c r="GY356" s="25"/>
      <c r="GZ356" s="25"/>
    </row>
    <row r="357" spans="1:208">
      <c r="A357" s="1" t="s">
        <v>330</v>
      </c>
      <c r="B357" s="2">
        <v>43639</v>
      </c>
      <c r="C357" s="1" t="s">
        <v>22</v>
      </c>
      <c r="D357" s="1" t="s">
        <v>18</v>
      </c>
      <c r="E357" s="1" t="s">
        <v>24</v>
      </c>
      <c r="F357" s="1" t="s">
        <v>113</v>
      </c>
      <c r="G357" s="1" t="s">
        <v>24</v>
      </c>
      <c r="H357" s="1">
        <v>4501674688</v>
      </c>
      <c r="I357" s="1" t="s">
        <v>24</v>
      </c>
      <c r="J357" s="1" t="s">
        <v>583</v>
      </c>
      <c r="K357" s="1">
        <v>1</v>
      </c>
      <c r="L357" s="1" t="s">
        <v>26</v>
      </c>
      <c r="N357" s="3">
        <f t="shared" si="8"/>
        <v>0</v>
      </c>
      <c r="S357" s="3">
        <f>Tabla1[[#This Row],[COSTO TOTAL]]</f>
        <v>0</v>
      </c>
      <c r="V357" s="3"/>
      <c r="W357" s="1"/>
      <c r="X357" s="1"/>
      <c r="Y357" s="1"/>
      <c r="Z357" s="3"/>
      <c r="AA357" s="1"/>
      <c r="AB357" s="1"/>
      <c r="AC357" s="1"/>
      <c r="AD357" s="1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  <c r="GD357" s="25"/>
      <c r="GE357" s="25"/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</row>
    <row r="358" spans="1:208">
      <c r="A358" s="1" t="s">
        <v>330</v>
      </c>
      <c r="B358" s="2">
        <v>43733</v>
      </c>
      <c r="C358" s="1" t="s">
        <v>24</v>
      </c>
      <c r="D358" s="1" t="s">
        <v>18</v>
      </c>
      <c r="E358" s="1" t="s">
        <v>24</v>
      </c>
      <c r="F358" s="1" t="s">
        <v>113</v>
      </c>
      <c r="G358" s="1" t="s">
        <v>24</v>
      </c>
      <c r="H358" s="1">
        <v>4501707282</v>
      </c>
      <c r="I358" s="1" t="s">
        <v>24</v>
      </c>
      <c r="J358" s="1" t="s">
        <v>584</v>
      </c>
      <c r="K358" s="1">
        <v>2</v>
      </c>
      <c r="L358" s="1" t="s">
        <v>26</v>
      </c>
      <c r="M358" s="3">
        <v>1224</v>
      </c>
      <c r="N358" s="3">
        <f t="shared" si="8"/>
        <v>2448</v>
      </c>
      <c r="S358" s="3">
        <f>Tabla1[[#This Row],[COSTO TOTAL]]</f>
        <v>2448</v>
      </c>
      <c r="V358" s="3"/>
      <c r="W358" s="1"/>
      <c r="X358" s="1"/>
      <c r="Y358" s="1"/>
      <c r="Z358" s="3"/>
      <c r="AA358" s="1"/>
      <c r="AB358" s="1"/>
      <c r="AC358" s="1"/>
      <c r="AD358" s="1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/>
      <c r="BX358" s="25"/>
      <c r="BY358" s="25"/>
      <c r="BZ358" s="25"/>
      <c r="CA358" s="25"/>
      <c r="CB358" s="25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5"/>
      <c r="DI358" s="25"/>
      <c r="DJ358" s="25"/>
      <c r="DK358" s="25"/>
      <c r="DL358" s="25"/>
      <c r="DM358" s="25"/>
      <c r="DN358" s="25"/>
      <c r="DO358" s="25"/>
      <c r="DP358" s="25"/>
      <c r="DQ358" s="25"/>
      <c r="DR358" s="25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/>
      <c r="ES358" s="25"/>
      <c r="ET358" s="25"/>
      <c r="EU358" s="25"/>
      <c r="EV358" s="25"/>
      <c r="EW358" s="25"/>
      <c r="EX358" s="25"/>
      <c r="EY358" s="25"/>
      <c r="EZ358" s="25"/>
      <c r="FA358" s="25"/>
      <c r="FB358" s="25"/>
      <c r="FC358" s="25"/>
      <c r="FD358" s="25"/>
      <c r="FE358" s="25"/>
      <c r="FF358" s="25"/>
      <c r="FG358" s="25"/>
      <c r="FH358" s="25"/>
      <c r="FI358" s="25"/>
      <c r="FJ358" s="25"/>
      <c r="FK358" s="25"/>
      <c r="FL358" s="25"/>
      <c r="FM358" s="25"/>
      <c r="FN358" s="25"/>
      <c r="FO358" s="25"/>
      <c r="FP358" s="25"/>
      <c r="FQ358" s="25"/>
      <c r="FR358" s="25"/>
      <c r="FS358" s="25"/>
      <c r="FT358" s="25"/>
      <c r="FU358" s="25"/>
      <c r="FV358" s="25"/>
      <c r="FW358" s="25"/>
      <c r="FX358" s="25"/>
      <c r="FY358" s="25"/>
      <c r="FZ358" s="25"/>
      <c r="GA358" s="25"/>
      <c r="GB358" s="25"/>
      <c r="GC358" s="25"/>
      <c r="GD358" s="25"/>
      <c r="GE358" s="25"/>
      <c r="GF358" s="25"/>
      <c r="GG358" s="25"/>
      <c r="GH358" s="25"/>
      <c r="GI358" s="25"/>
      <c r="GJ358" s="25"/>
      <c r="GK358" s="25"/>
      <c r="GL358" s="25"/>
      <c r="GM358" s="25"/>
      <c r="GN358" s="25"/>
      <c r="GO358" s="25"/>
      <c r="GP358" s="25"/>
      <c r="GQ358" s="25"/>
      <c r="GR358" s="25"/>
      <c r="GS358" s="25"/>
      <c r="GT358" s="25"/>
      <c r="GU358" s="25"/>
      <c r="GV358" s="25"/>
      <c r="GW358" s="25"/>
      <c r="GX358" s="25"/>
      <c r="GY358" s="25"/>
      <c r="GZ358" s="25"/>
    </row>
    <row r="359" spans="1:208">
      <c r="A359" s="1" t="s">
        <v>330</v>
      </c>
      <c r="B359" s="2">
        <v>43733</v>
      </c>
      <c r="C359" s="1" t="s">
        <v>24</v>
      </c>
      <c r="D359" s="1" t="s">
        <v>18</v>
      </c>
      <c r="E359" s="1" t="s">
        <v>24</v>
      </c>
      <c r="F359" s="1" t="s">
        <v>113</v>
      </c>
      <c r="G359" s="1" t="s">
        <v>24</v>
      </c>
      <c r="H359" s="1">
        <v>4501707282</v>
      </c>
      <c r="I359" s="1" t="s">
        <v>24</v>
      </c>
      <c r="J359" s="1" t="s">
        <v>585</v>
      </c>
      <c r="K359" s="1">
        <v>2</v>
      </c>
      <c r="L359" s="1" t="s">
        <v>26</v>
      </c>
      <c r="N359" s="3">
        <f t="shared" si="8"/>
        <v>0</v>
      </c>
      <c r="S359" s="3">
        <f>Tabla1[[#This Row],[COSTO TOTAL]]</f>
        <v>0</v>
      </c>
      <c r="V359" s="3"/>
      <c r="W359" s="1"/>
      <c r="X359" s="1"/>
      <c r="Y359" s="1"/>
      <c r="Z359" s="3"/>
      <c r="AA359" s="1"/>
      <c r="AB359" s="1"/>
      <c r="AC359" s="1"/>
      <c r="AD359" s="1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  <c r="BT359" s="25"/>
      <c r="BU359" s="25"/>
      <c r="BV359" s="25"/>
      <c r="BW359" s="25"/>
      <c r="BX359" s="25"/>
      <c r="BY359" s="25"/>
      <c r="BZ359" s="25"/>
      <c r="CA359" s="25"/>
      <c r="CB359" s="25"/>
      <c r="CC359" s="25"/>
      <c r="CD359" s="25"/>
      <c r="CE359" s="25"/>
      <c r="CF359" s="25"/>
      <c r="CG359" s="25"/>
      <c r="CH359" s="25"/>
      <c r="CI359" s="25"/>
      <c r="CJ359" s="25"/>
      <c r="CK359" s="25"/>
      <c r="CL359" s="25"/>
      <c r="CM359" s="25"/>
      <c r="CN359" s="25"/>
      <c r="CO359" s="25"/>
      <c r="CP359" s="25"/>
      <c r="CQ359" s="25"/>
      <c r="CR359" s="25"/>
      <c r="CS359" s="25"/>
      <c r="CT359" s="25"/>
      <c r="CU359" s="25"/>
      <c r="CV359" s="25"/>
      <c r="CW359" s="25"/>
      <c r="CX359" s="25"/>
      <c r="CY359" s="25"/>
      <c r="CZ359" s="25"/>
      <c r="DA359" s="25"/>
      <c r="DB359" s="25"/>
      <c r="DC359" s="25"/>
      <c r="DD359" s="25"/>
      <c r="DE359" s="25"/>
      <c r="DF359" s="25"/>
      <c r="DG359" s="25"/>
      <c r="DH359" s="25"/>
      <c r="DI359" s="25"/>
      <c r="DJ359" s="25"/>
      <c r="DK359" s="25"/>
      <c r="DL359" s="25"/>
      <c r="DM359" s="25"/>
      <c r="DN359" s="25"/>
      <c r="DO359" s="25"/>
      <c r="DP359" s="25"/>
      <c r="DQ359" s="25"/>
      <c r="DR359" s="25"/>
      <c r="DS359" s="25"/>
      <c r="DT359" s="25"/>
      <c r="DU359" s="25"/>
      <c r="DV359" s="25"/>
      <c r="DW359" s="25"/>
      <c r="DX359" s="25"/>
      <c r="DY359" s="25"/>
      <c r="DZ359" s="25"/>
      <c r="EA359" s="25"/>
      <c r="EB359" s="25"/>
      <c r="EC359" s="25"/>
      <c r="ED359" s="25"/>
      <c r="EE359" s="25"/>
      <c r="EF359" s="25"/>
      <c r="EG359" s="25"/>
      <c r="EH359" s="25"/>
      <c r="EI359" s="25"/>
      <c r="EJ359" s="25"/>
      <c r="EK359" s="25"/>
      <c r="EL359" s="25"/>
      <c r="EM359" s="25"/>
      <c r="EN359" s="25"/>
      <c r="EO359" s="25"/>
      <c r="EP359" s="25"/>
      <c r="EQ359" s="25"/>
      <c r="ER359" s="25"/>
      <c r="ES359" s="25"/>
      <c r="ET359" s="25"/>
      <c r="EU359" s="25"/>
      <c r="EV359" s="25"/>
      <c r="EW359" s="25"/>
      <c r="EX359" s="25"/>
      <c r="EY359" s="25"/>
      <c r="EZ359" s="25"/>
      <c r="FA359" s="25"/>
      <c r="FB359" s="25"/>
      <c r="FC359" s="25"/>
      <c r="FD359" s="25"/>
      <c r="FE359" s="25"/>
      <c r="FF359" s="25"/>
      <c r="FG359" s="25"/>
      <c r="FH359" s="25"/>
      <c r="FI359" s="25"/>
      <c r="FJ359" s="25"/>
      <c r="FK359" s="25"/>
      <c r="FL359" s="25"/>
      <c r="FM359" s="25"/>
      <c r="FN359" s="25"/>
      <c r="FO359" s="25"/>
      <c r="FP359" s="25"/>
      <c r="FQ359" s="25"/>
      <c r="FR359" s="25"/>
      <c r="FS359" s="25"/>
      <c r="FT359" s="25"/>
      <c r="FU359" s="25"/>
      <c r="FV359" s="25"/>
      <c r="FW359" s="25"/>
      <c r="FX359" s="25"/>
      <c r="FY359" s="25"/>
      <c r="FZ359" s="25"/>
      <c r="GA359" s="25"/>
      <c r="GB359" s="25"/>
      <c r="GC359" s="25"/>
      <c r="GD359" s="25"/>
      <c r="GE359" s="25"/>
      <c r="GF359" s="25"/>
      <c r="GG359" s="25"/>
      <c r="GH359" s="25"/>
      <c r="GI359" s="25"/>
      <c r="GJ359" s="25"/>
      <c r="GK359" s="25"/>
      <c r="GL359" s="25"/>
      <c r="GM359" s="25"/>
      <c r="GN359" s="25"/>
      <c r="GO359" s="25"/>
      <c r="GP359" s="25"/>
      <c r="GQ359" s="25"/>
      <c r="GR359" s="25"/>
      <c r="GS359" s="25"/>
      <c r="GT359" s="25"/>
      <c r="GU359" s="25"/>
      <c r="GV359" s="25"/>
      <c r="GW359" s="25"/>
      <c r="GX359" s="25"/>
      <c r="GY359" s="25"/>
      <c r="GZ359" s="25"/>
    </row>
    <row r="360" spans="1:208">
      <c r="A360" s="1" t="s">
        <v>330</v>
      </c>
      <c r="B360" s="2">
        <v>43733</v>
      </c>
      <c r="C360" s="1" t="s">
        <v>24</v>
      </c>
      <c r="D360" s="1" t="s">
        <v>18</v>
      </c>
      <c r="E360" s="1" t="s">
        <v>24</v>
      </c>
      <c r="F360" s="1" t="s">
        <v>113</v>
      </c>
      <c r="G360" s="1" t="s">
        <v>24</v>
      </c>
      <c r="H360" s="1">
        <v>4501705674</v>
      </c>
      <c r="I360" s="1" t="s">
        <v>24</v>
      </c>
      <c r="J360" s="1" t="s">
        <v>586</v>
      </c>
      <c r="K360" s="1">
        <v>2</v>
      </c>
      <c r="L360" s="1" t="s">
        <v>26</v>
      </c>
      <c r="M360" s="3">
        <v>3616</v>
      </c>
      <c r="N360" s="3">
        <f t="shared" si="8"/>
        <v>7232</v>
      </c>
      <c r="S360" s="3">
        <f>Tabla1[[#This Row],[COSTO TOTAL]]</f>
        <v>7232</v>
      </c>
      <c r="V360" s="3"/>
      <c r="W360" s="1"/>
      <c r="X360" s="1"/>
      <c r="Y360" s="1"/>
      <c r="Z360" s="3"/>
      <c r="AA360" s="1"/>
      <c r="AB360" s="1"/>
      <c r="AC360" s="1"/>
      <c r="AD360" s="1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/>
      <c r="BV360" s="25"/>
      <c r="BW360" s="25"/>
      <c r="BX360" s="25"/>
      <c r="BY360" s="25"/>
      <c r="BZ360" s="25"/>
      <c r="CA360" s="25"/>
      <c r="CB360" s="25"/>
      <c r="CC360" s="25"/>
      <c r="CD360" s="25"/>
      <c r="CE360" s="25"/>
      <c r="CF360" s="25"/>
      <c r="CG360" s="25"/>
      <c r="CH360" s="25"/>
      <c r="CI360" s="25"/>
      <c r="CJ360" s="25"/>
      <c r="CK360" s="25"/>
      <c r="CL360" s="25"/>
      <c r="CM360" s="25"/>
      <c r="CN360" s="25"/>
      <c r="CO360" s="25"/>
      <c r="CP360" s="25"/>
      <c r="CQ360" s="25"/>
      <c r="CR360" s="25"/>
      <c r="CS360" s="25"/>
      <c r="CT360" s="25"/>
      <c r="CU360" s="25"/>
      <c r="CV360" s="25"/>
      <c r="CW360" s="25"/>
      <c r="CX360" s="25"/>
      <c r="CY360" s="25"/>
      <c r="CZ360" s="25"/>
      <c r="DA360" s="25"/>
      <c r="DB360" s="25"/>
      <c r="DC360" s="25"/>
      <c r="DD360" s="25"/>
      <c r="DE360" s="25"/>
      <c r="DF360" s="25"/>
      <c r="DG360" s="25"/>
      <c r="DH360" s="25"/>
      <c r="DI360" s="25"/>
      <c r="DJ360" s="25"/>
      <c r="DK360" s="25"/>
      <c r="DL360" s="25"/>
      <c r="DM360" s="25"/>
      <c r="DN360" s="25"/>
      <c r="DO360" s="25"/>
      <c r="DP360" s="25"/>
      <c r="DQ360" s="25"/>
      <c r="DR360" s="25"/>
      <c r="DS360" s="25"/>
      <c r="DT360" s="25"/>
      <c r="DU360" s="25"/>
      <c r="DV360" s="25"/>
      <c r="DW360" s="25"/>
      <c r="DX360" s="25"/>
      <c r="DY360" s="25"/>
      <c r="DZ360" s="25"/>
      <c r="EA360" s="25"/>
      <c r="EB360" s="25"/>
      <c r="EC360" s="25"/>
      <c r="ED360" s="25"/>
      <c r="EE360" s="25"/>
      <c r="EF360" s="25"/>
      <c r="EG360" s="25"/>
      <c r="EH360" s="25"/>
      <c r="EI360" s="25"/>
      <c r="EJ360" s="25"/>
      <c r="EK360" s="25"/>
      <c r="EL360" s="25"/>
      <c r="EM360" s="25"/>
      <c r="EN360" s="25"/>
      <c r="EO360" s="25"/>
      <c r="EP360" s="25"/>
      <c r="EQ360" s="25"/>
      <c r="ER360" s="25"/>
      <c r="ES360" s="25"/>
      <c r="ET360" s="25"/>
      <c r="EU360" s="25"/>
      <c r="EV360" s="25"/>
      <c r="EW360" s="25"/>
      <c r="EX360" s="25"/>
      <c r="EY360" s="25"/>
      <c r="EZ360" s="25"/>
      <c r="FA360" s="25"/>
      <c r="FB360" s="25"/>
      <c r="FC360" s="25"/>
      <c r="FD360" s="25"/>
      <c r="FE360" s="25"/>
      <c r="FF360" s="25"/>
      <c r="FG360" s="25"/>
      <c r="FH360" s="25"/>
      <c r="FI360" s="25"/>
      <c r="FJ360" s="25"/>
      <c r="FK360" s="25"/>
      <c r="FL360" s="25"/>
      <c r="FM360" s="25"/>
      <c r="FN360" s="25"/>
      <c r="FO360" s="25"/>
      <c r="FP360" s="25"/>
      <c r="FQ360" s="25"/>
      <c r="FR360" s="25"/>
      <c r="FS360" s="25"/>
      <c r="FT360" s="25"/>
      <c r="FU360" s="25"/>
      <c r="FV360" s="25"/>
      <c r="FW360" s="25"/>
      <c r="FX360" s="25"/>
      <c r="FY360" s="25"/>
      <c r="FZ360" s="25"/>
      <c r="GA360" s="25"/>
      <c r="GB360" s="25"/>
      <c r="GC360" s="25"/>
      <c r="GD360" s="25"/>
      <c r="GE360" s="25"/>
      <c r="GF360" s="25"/>
      <c r="GG360" s="25"/>
      <c r="GH360" s="25"/>
      <c r="GI360" s="25"/>
      <c r="GJ360" s="25"/>
      <c r="GK360" s="25"/>
      <c r="GL360" s="25"/>
      <c r="GM360" s="25"/>
      <c r="GN360" s="25"/>
      <c r="GO360" s="25"/>
      <c r="GP360" s="25"/>
      <c r="GQ360" s="25"/>
      <c r="GR360" s="25"/>
      <c r="GS360" s="25"/>
      <c r="GT360" s="25"/>
      <c r="GU360" s="25"/>
      <c r="GV360" s="25"/>
      <c r="GW360" s="25"/>
      <c r="GX360" s="25"/>
      <c r="GY360" s="25"/>
      <c r="GZ360" s="25"/>
    </row>
    <row r="361" spans="1:208">
      <c r="A361" s="1" t="s">
        <v>352</v>
      </c>
      <c r="B361" s="2">
        <v>43271</v>
      </c>
      <c r="C361" s="1">
        <v>7582309</v>
      </c>
      <c r="D361" s="1" t="s">
        <v>18</v>
      </c>
      <c r="E361" s="1" t="s">
        <v>24</v>
      </c>
      <c r="F361" s="1" t="s">
        <v>24</v>
      </c>
      <c r="G361" s="1" t="s">
        <v>24</v>
      </c>
      <c r="H361" s="1">
        <v>4501565413</v>
      </c>
      <c r="I361" s="1" t="s">
        <v>24</v>
      </c>
      <c r="J361" s="1" t="s">
        <v>587</v>
      </c>
      <c r="K361" s="1">
        <v>3</v>
      </c>
      <c r="L361" s="1" t="s">
        <v>26</v>
      </c>
      <c r="M361" s="3">
        <v>169.4</v>
      </c>
      <c r="N361" s="3">
        <v>508.20000000000005</v>
      </c>
      <c r="S361" s="3">
        <f>Tabla1[[#This Row],[COSTO TOTAL]]</f>
        <v>508.20000000000005</v>
      </c>
      <c r="V361" s="3"/>
      <c r="W361" s="1"/>
      <c r="X361" s="1"/>
      <c r="Y361" s="1"/>
      <c r="Z361" s="3"/>
      <c r="AA361" s="1"/>
      <c r="AB361" s="1"/>
      <c r="AC361" s="1"/>
      <c r="AD361" s="1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  <c r="BT361" s="25"/>
      <c r="BU361" s="25"/>
      <c r="BV361" s="25"/>
      <c r="BW361" s="25"/>
      <c r="BX361" s="25"/>
      <c r="BY361" s="25"/>
      <c r="BZ361" s="25"/>
      <c r="CA361" s="25"/>
      <c r="CB361" s="25"/>
      <c r="CC361" s="25"/>
      <c r="CD361" s="25"/>
      <c r="CE361" s="25"/>
      <c r="CF361" s="25"/>
      <c r="CG361" s="25"/>
      <c r="CH361" s="25"/>
      <c r="CI361" s="25"/>
      <c r="CJ361" s="25"/>
      <c r="CK361" s="25"/>
      <c r="CL361" s="25"/>
      <c r="CM361" s="25"/>
      <c r="CN361" s="25"/>
      <c r="CO361" s="25"/>
      <c r="CP361" s="25"/>
      <c r="CQ361" s="25"/>
      <c r="CR361" s="25"/>
      <c r="CS361" s="25"/>
      <c r="CT361" s="25"/>
      <c r="CU361" s="25"/>
      <c r="CV361" s="25"/>
      <c r="CW361" s="25"/>
      <c r="CX361" s="25"/>
      <c r="CY361" s="25"/>
      <c r="CZ361" s="25"/>
      <c r="DA361" s="25"/>
      <c r="DB361" s="25"/>
      <c r="DC361" s="25"/>
      <c r="DD361" s="25"/>
      <c r="DE361" s="25"/>
      <c r="DF361" s="25"/>
      <c r="DG361" s="25"/>
      <c r="DH361" s="25"/>
      <c r="DI361" s="25"/>
      <c r="DJ361" s="25"/>
      <c r="DK361" s="25"/>
      <c r="DL361" s="25"/>
      <c r="DM361" s="25"/>
      <c r="DN361" s="25"/>
      <c r="DO361" s="25"/>
      <c r="DP361" s="25"/>
      <c r="DQ361" s="25"/>
      <c r="DR361" s="25"/>
      <c r="DS361" s="25"/>
      <c r="DT361" s="25"/>
      <c r="DU361" s="25"/>
      <c r="DV361" s="25"/>
      <c r="DW361" s="25"/>
      <c r="DX361" s="25"/>
      <c r="DY361" s="25"/>
      <c r="DZ361" s="25"/>
      <c r="EA361" s="25"/>
      <c r="EB361" s="25"/>
      <c r="EC361" s="25"/>
      <c r="ED361" s="25"/>
      <c r="EE361" s="25"/>
      <c r="EF361" s="25"/>
      <c r="EG361" s="25"/>
      <c r="EH361" s="25"/>
      <c r="EI361" s="25"/>
      <c r="EJ361" s="25"/>
      <c r="EK361" s="25"/>
      <c r="EL361" s="25"/>
      <c r="EM361" s="25"/>
      <c r="EN361" s="25"/>
      <c r="EO361" s="25"/>
      <c r="EP361" s="25"/>
      <c r="EQ361" s="25"/>
      <c r="ER361" s="25"/>
      <c r="ES361" s="25"/>
      <c r="ET361" s="25"/>
      <c r="EU361" s="25"/>
      <c r="EV361" s="25"/>
      <c r="EW361" s="25"/>
      <c r="EX361" s="25"/>
      <c r="EY361" s="25"/>
      <c r="EZ361" s="25"/>
      <c r="FA361" s="25"/>
      <c r="FB361" s="25"/>
      <c r="FC361" s="25"/>
      <c r="FD361" s="25"/>
      <c r="FE361" s="25"/>
      <c r="FF361" s="25"/>
      <c r="FG361" s="25"/>
      <c r="FH361" s="25"/>
      <c r="FI361" s="25"/>
      <c r="FJ361" s="25"/>
      <c r="FK361" s="25"/>
      <c r="FL361" s="25"/>
      <c r="FM361" s="25"/>
      <c r="FN361" s="25"/>
      <c r="FO361" s="25"/>
      <c r="FP361" s="25"/>
      <c r="FQ361" s="25"/>
      <c r="FR361" s="25"/>
      <c r="FS361" s="25"/>
      <c r="FT361" s="25"/>
      <c r="FU361" s="25"/>
      <c r="FV361" s="25"/>
      <c r="FW361" s="25"/>
      <c r="FX361" s="25"/>
      <c r="FY361" s="25"/>
      <c r="FZ361" s="25"/>
      <c r="GA361" s="25"/>
      <c r="GB361" s="25"/>
      <c r="GC361" s="25"/>
      <c r="GD361" s="25"/>
      <c r="GE361" s="25"/>
      <c r="GF361" s="25"/>
      <c r="GG361" s="25"/>
      <c r="GH361" s="25"/>
      <c r="GI361" s="25"/>
      <c r="GJ361" s="25"/>
      <c r="GK361" s="25"/>
      <c r="GL361" s="25"/>
      <c r="GM361" s="25"/>
      <c r="GN361" s="25"/>
      <c r="GO361" s="25"/>
      <c r="GP361" s="25"/>
      <c r="GQ361" s="25"/>
      <c r="GR361" s="25"/>
      <c r="GS361" s="25"/>
      <c r="GT361" s="25"/>
      <c r="GU361" s="25"/>
      <c r="GV361" s="25"/>
      <c r="GW361" s="25"/>
      <c r="GX361" s="25"/>
      <c r="GY361" s="25"/>
      <c r="GZ361" s="25"/>
    </row>
    <row r="362" spans="1:208">
      <c r="A362" s="1" t="s">
        <v>352</v>
      </c>
      <c r="B362" s="2">
        <v>43271</v>
      </c>
      <c r="C362" s="1">
        <v>7582309</v>
      </c>
      <c r="D362" s="1" t="s">
        <v>18</v>
      </c>
      <c r="E362" s="1" t="s">
        <v>24</v>
      </c>
      <c r="F362" s="1" t="s">
        <v>24</v>
      </c>
      <c r="G362" s="1" t="s">
        <v>24</v>
      </c>
      <c r="H362" s="1">
        <v>4501565413</v>
      </c>
      <c r="I362" s="1" t="s">
        <v>24</v>
      </c>
      <c r="J362" s="1" t="s">
        <v>588</v>
      </c>
      <c r="K362" s="1">
        <v>5</v>
      </c>
      <c r="L362" s="1" t="s">
        <v>26</v>
      </c>
      <c r="M362" s="3">
        <v>63.6</v>
      </c>
      <c r="N362" s="3">
        <v>318</v>
      </c>
      <c r="S362" s="3">
        <f>Tabla1[[#This Row],[COSTO TOTAL]]</f>
        <v>318</v>
      </c>
      <c r="V362" s="3"/>
      <c r="W362" s="1"/>
      <c r="X362" s="1"/>
      <c r="Y362" s="1"/>
      <c r="Z362" s="3"/>
      <c r="AA362" s="1"/>
      <c r="AB362" s="1"/>
      <c r="AC362" s="1"/>
      <c r="AD362" s="1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/>
      <c r="BV362" s="25"/>
      <c r="BW362" s="25"/>
      <c r="BX362" s="25"/>
      <c r="BY362" s="25"/>
      <c r="BZ362" s="25"/>
      <c r="CA362" s="25"/>
      <c r="CB362" s="25"/>
      <c r="CC362" s="25"/>
      <c r="CD362" s="25"/>
      <c r="CE362" s="25"/>
      <c r="CF362" s="25"/>
      <c r="CG362" s="25"/>
      <c r="CH362" s="25"/>
      <c r="CI362" s="25"/>
      <c r="CJ362" s="25"/>
      <c r="CK362" s="25"/>
      <c r="CL362" s="25"/>
      <c r="CM362" s="25"/>
      <c r="CN362" s="25"/>
      <c r="CO362" s="25"/>
      <c r="CP362" s="25"/>
      <c r="CQ362" s="25"/>
      <c r="CR362" s="25"/>
      <c r="CS362" s="25"/>
      <c r="CT362" s="25"/>
      <c r="CU362" s="25"/>
      <c r="CV362" s="25"/>
      <c r="CW362" s="25"/>
      <c r="CX362" s="25"/>
      <c r="CY362" s="25"/>
      <c r="CZ362" s="25"/>
      <c r="DA362" s="25"/>
      <c r="DB362" s="25"/>
      <c r="DC362" s="25"/>
      <c r="DD362" s="25"/>
      <c r="DE362" s="25"/>
      <c r="DF362" s="25"/>
      <c r="DG362" s="25"/>
      <c r="DH362" s="25"/>
      <c r="DI362" s="25"/>
      <c r="DJ362" s="25"/>
      <c r="DK362" s="25"/>
      <c r="DL362" s="25"/>
      <c r="DM362" s="25"/>
      <c r="DN362" s="25"/>
      <c r="DO362" s="25"/>
      <c r="DP362" s="25"/>
      <c r="DQ362" s="25"/>
      <c r="DR362" s="25"/>
      <c r="DS362" s="25"/>
      <c r="DT362" s="25"/>
      <c r="DU362" s="25"/>
      <c r="DV362" s="25"/>
      <c r="DW362" s="25"/>
      <c r="DX362" s="25"/>
      <c r="DY362" s="25"/>
      <c r="DZ362" s="25"/>
      <c r="EA362" s="25"/>
      <c r="EB362" s="25"/>
      <c r="EC362" s="25"/>
      <c r="ED362" s="25"/>
      <c r="EE362" s="25"/>
      <c r="EF362" s="25"/>
      <c r="EG362" s="25"/>
      <c r="EH362" s="25"/>
      <c r="EI362" s="25"/>
      <c r="EJ362" s="25"/>
      <c r="EK362" s="25"/>
      <c r="EL362" s="25"/>
      <c r="EM362" s="25"/>
      <c r="EN362" s="25"/>
      <c r="EO362" s="25"/>
      <c r="EP362" s="25"/>
      <c r="EQ362" s="25"/>
      <c r="ER362" s="25"/>
      <c r="ES362" s="25"/>
      <c r="ET362" s="25"/>
      <c r="EU362" s="25"/>
      <c r="EV362" s="25"/>
      <c r="EW362" s="25"/>
      <c r="EX362" s="25"/>
      <c r="EY362" s="25"/>
      <c r="EZ362" s="25"/>
      <c r="FA362" s="25"/>
      <c r="FB362" s="25"/>
      <c r="FC362" s="25"/>
      <c r="FD362" s="25"/>
      <c r="FE362" s="25"/>
      <c r="FF362" s="25"/>
      <c r="FG362" s="25"/>
      <c r="FH362" s="25"/>
      <c r="FI362" s="25"/>
      <c r="FJ362" s="25"/>
      <c r="FK362" s="25"/>
      <c r="FL362" s="25"/>
      <c r="FM362" s="25"/>
      <c r="FN362" s="25"/>
      <c r="FO362" s="25"/>
      <c r="FP362" s="25"/>
      <c r="FQ362" s="25"/>
      <c r="FR362" s="25"/>
      <c r="FS362" s="25"/>
      <c r="FT362" s="25"/>
      <c r="FU362" s="25"/>
      <c r="FV362" s="25"/>
      <c r="FW362" s="25"/>
      <c r="FX362" s="25"/>
      <c r="FY362" s="25"/>
      <c r="FZ362" s="25"/>
      <c r="GA362" s="25"/>
      <c r="GB362" s="25"/>
      <c r="GC362" s="25"/>
      <c r="GD362" s="25"/>
      <c r="GE362" s="25"/>
      <c r="GF362" s="25"/>
      <c r="GG362" s="25"/>
      <c r="GH362" s="25"/>
      <c r="GI362" s="25"/>
      <c r="GJ362" s="25"/>
      <c r="GK362" s="25"/>
      <c r="GL362" s="25"/>
      <c r="GM362" s="25"/>
      <c r="GN362" s="25"/>
      <c r="GO362" s="25"/>
      <c r="GP362" s="25"/>
      <c r="GQ362" s="25"/>
      <c r="GR362" s="25"/>
      <c r="GS362" s="25"/>
      <c r="GT362" s="25"/>
      <c r="GU362" s="25"/>
      <c r="GV362" s="25"/>
      <c r="GW362" s="25"/>
      <c r="GX362" s="25"/>
      <c r="GY362" s="25"/>
      <c r="GZ362" s="25"/>
    </row>
    <row r="363" spans="1:208">
      <c r="A363" s="1" t="s">
        <v>352</v>
      </c>
      <c r="B363" s="2">
        <v>43271</v>
      </c>
      <c r="C363" s="1">
        <v>7582309</v>
      </c>
      <c r="D363" s="1" t="s">
        <v>18</v>
      </c>
      <c r="E363" s="1" t="s">
        <v>24</v>
      </c>
      <c r="F363" s="1" t="s">
        <v>24</v>
      </c>
      <c r="G363" s="1" t="s">
        <v>24</v>
      </c>
      <c r="H363" s="1">
        <v>4501565413</v>
      </c>
      <c r="I363" s="1" t="s">
        <v>24</v>
      </c>
      <c r="J363" s="1" t="s">
        <v>589</v>
      </c>
      <c r="K363" s="1">
        <v>2</v>
      </c>
      <c r="L363" s="1" t="s">
        <v>26</v>
      </c>
      <c r="M363" s="3">
        <v>43.8</v>
      </c>
      <c r="N363" s="3">
        <v>87.6</v>
      </c>
      <c r="S363" s="3">
        <f>Tabla1[[#This Row],[COSTO TOTAL]]</f>
        <v>87.6</v>
      </c>
      <c r="V363" s="3"/>
      <c r="W363" s="1"/>
      <c r="X363" s="1"/>
      <c r="Y363" s="1"/>
      <c r="Z363" s="3"/>
      <c r="AA363" s="1"/>
      <c r="AB363" s="1"/>
      <c r="AC363" s="1"/>
      <c r="AD363" s="1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  <c r="BT363" s="25"/>
      <c r="BU363" s="25"/>
      <c r="BV363" s="25"/>
      <c r="BW363" s="25"/>
      <c r="BX363" s="25"/>
      <c r="BY363" s="25"/>
      <c r="BZ363" s="25"/>
      <c r="CA363" s="25"/>
      <c r="CB363" s="25"/>
      <c r="CC363" s="25"/>
      <c r="CD363" s="25"/>
      <c r="CE363" s="25"/>
      <c r="CF363" s="25"/>
      <c r="CG363" s="25"/>
      <c r="CH363" s="25"/>
      <c r="CI363" s="25"/>
      <c r="CJ363" s="25"/>
      <c r="CK363" s="25"/>
      <c r="CL363" s="25"/>
      <c r="CM363" s="25"/>
      <c r="CN363" s="25"/>
      <c r="CO363" s="25"/>
      <c r="CP363" s="25"/>
      <c r="CQ363" s="25"/>
      <c r="CR363" s="25"/>
      <c r="CS363" s="25"/>
      <c r="CT363" s="25"/>
      <c r="CU363" s="25"/>
      <c r="CV363" s="25"/>
      <c r="CW363" s="25"/>
      <c r="CX363" s="25"/>
      <c r="CY363" s="25"/>
      <c r="CZ363" s="25"/>
      <c r="DA363" s="25"/>
      <c r="DB363" s="25"/>
      <c r="DC363" s="25"/>
      <c r="DD363" s="25"/>
      <c r="DE363" s="25"/>
      <c r="DF363" s="25"/>
      <c r="DG363" s="25"/>
      <c r="DH363" s="25"/>
      <c r="DI363" s="25"/>
      <c r="DJ363" s="25"/>
      <c r="DK363" s="25"/>
      <c r="DL363" s="25"/>
      <c r="DM363" s="25"/>
      <c r="DN363" s="25"/>
      <c r="DO363" s="25"/>
      <c r="DP363" s="25"/>
      <c r="DQ363" s="25"/>
      <c r="DR363" s="25"/>
      <c r="DS363" s="25"/>
      <c r="DT363" s="25"/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  <c r="EF363" s="25"/>
      <c r="EG363" s="25"/>
      <c r="EH363" s="25"/>
      <c r="EI363" s="25"/>
      <c r="EJ363" s="25"/>
      <c r="EK363" s="25"/>
      <c r="EL363" s="25"/>
      <c r="EM363" s="25"/>
      <c r="EN363" s="25"/>
      <c r="EO363" s="25"/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/>
      <c r="FD363" s="25"/>
      <c r="FE363" s="25"/>
      <c r="FF363" s="25"/>
      <c r="FG363" s="25"/>
      <c r="FH363" s="25"/>
      <c r="FI363" s="25"/>
      <c r="FJ363" s="25"/>
      <c r="FK363" s="25"/>
      <c r="FL363" s="25"/>
      <c r="FM363" s="25"/>
      <c r="FN363" s="25"/>
      <c r="FO363" s="25"/>
      <c r="FP363" s="25"/>
      <c r="FQ363" s="25"/>
      <c r="FR363" s="25"/>
      <c r="FS363" s="25"/>
      <c r="FT363" s="25"/>
      <c r="FU363" s="25"/>
      <c r="FV363" s="25"/>
      <c r="FW363" s="25"/>
      <c r="FX363" s="25"/>
      <c r="FY363" s="25"/>
      <c r="FZ363" s="25"/>
      <c r="GA363" s="25"/>
      <c r="GB363" s="25"/>
      <c r="GC363" s="25"/>
      <c r="GD363" s="25"/>
      <c r="GE363" s="25"/>
      <c r="GF363" s="25"/>
      <c r="GG363" s="25"/>
      <c r="GH363" s="25"/>
      <c r="GI363" s="25"/>
      <c r="GJ363" s="25"/>
      <c r="GK363" s="25"/>
      <c r="GL363" s="25"/>
      <c r="GM363" s="25"/>
      <c r="GN363" s="25"/>
      <c r="GO363" s="25"/>
      <c r="GP363" s="25"/>
      <c r="GQ363" s="25"/>
      <c r="GR363" s="25"/>
      <c r="GS363" s="25"/>
      <c r="GT363" s="25"/>
      <c r="GU363" s="25"/>
      <c r="GV363" s="25"/>
      <c r="GW363" s="25"/>
      <c r="GX363" s="25"/>
      <c r="GY363" s="25"/>
      <c r="GZ363" s="25"/>
    </row>
    <row r="364" spans="1:208">
      <c r="A364" s="1" t="s">
        <v>352</v>
      </c>
      <c r="B364" s="2">
        <v>43271</v>
      </c>
      <c r="C364" s="1">
        <v>7582309</v>
      </c>
      <c r="D364" s="1" t="s">
        <v>18</v>
      </c>
      <c r="E364" s="1" t="s">
        <v>24</v>
      </c>
      <c r="F364" s="1" t="s">
        <v>24</v>
      </c>
      <c r="G364" s="1" t="s">
        <v>24</v>
      </c>
      <c r="H364" s="1">
        <v>4501565413</v>
      </c>
      <c r="I364" s="1" t="s">
        <v>24</v>
      </c>
      <c r="J364" s="1" t="s">
        <v>1132</v>
      </c>
      <c r="K364" s="1">
        <v>1</v>
      </c>
      <c r="L364" s="1" t="s">
        <v>26</v>
      </c>
      <c r="M364" s="3">
        <v>2234</v>
      </c>
      <c r="N364" s="3">
        <v>2234</v>
      </c>
      <c r="S364" s="3">
        <f>Tabla1[[#This Row],[COSTO TOTAL]]</f>
        <v>2234</v>
      </c>
      <c r="V364" s="3"/>
      <c r="W364" s="1"/>
      <c r="X364" s="1"/>
      <c r="Y364" s="1"/>
      <c r="Z364" s="3"/>
      <c r="AA364" s="1"/>
      <c r="AB364" s="1"/>
      <c r="AC364" s="1"/>
      <c r="AD364" s="1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/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/>
      <c r="GA364" s="25"/>
      <c r="GB364" s="25"/>
      <c r="GC364" s="25"/>
      <c r="GD364" s="25"/>
      <c r="GE364" s="25"/>
      <c r="GF364" s="25"/>
      <c r="GG364" s="25"/>
      <c r="GH364" s="25"/>
      <c r="GI364" s="25"/>
      <c r="GJ364" s="25"/>
      <c r="GK364" s="25"/>
      <c r="GL364" s="25"/>
      <c r="GM364" s="25"/>
      <c r="GN364" s="25"/>
      <c r="GO364" s="25"/>
      <c r="GP364" s="25"/>
      <c r="GQ364" s="25"/>
      <c r="GR364" s="25"/>
      <c r="GS364" s="25"/>
      <c r="GT364" s="25"/>
      <c r="GU364" s="25"/>
      <c r="GV364" s="25"/>
      <c r="GW364" s="25"/>
      <c r="GX364" s="25"/>
      <c r="GY364" s="25"/>
      <c r="GZ364" s="25"/>
    </row>
    <row r="365" spans="1:208">
      <c r="A365" s="1" t="s">
        <v>352</v>
      </c>
      <c r="B365" s="2" t="s">
        <v>37</v>
      </c>
      <c r="C365" s="1" t="s">
        <v>22</v>
      </c>
      <c r="D365" s="1" t="s">
        <v>18</v>
      </c>
      <c r="E365" s="1" t="s">
        <v>24</v>
      </c>
      <c r="F365" s="1" t="s">
        <v>24</v>
      </c>
      <c r="G365" s="1" t="s">
        <v>24</v>
      </c>
      <c r="H365" s="1" t="s">
        <v>24</v>
      </c>
      <c r="I365" s="1" t="s">
        <v>24</v>
      </c>
      <c r="J365" s="1" t="s">
        <v>590</v>
      </c>
      <c r="K365" s="1">
        <v>1</v>
      </c>
      <c r="L365" s="1" t="s">
        <v>26</v>
      </c>
      <c r="N365" s="3">
        <f t="shared" ref="N365:N428" si="9">M365*K365</f>
        <v>0</v>
      </c>
      <c r="S365" s="3">
        <f>Tabla1[[#This Row],[COSTO TOTAL]]</f>
        <v>0</v>
      </c>
      <c r="V365" s="3"/>
      <c r="W365" s="1"/>
      <c r="X365" s="1"/>
      <c r="Y365" s="1"/>
      <c r="Z365" s="3"/>
      <c r="AA365" s="1"/>
      <c r="AB365" s="1"/>
      <c r="AC365" s="1"/>
      <c r="AD365" s="1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  <c r="BT365" s="25"/>
      <c r="BU365" s="25"/>
      <c r="BV365" s="25"/>
      <c r="BW365" s="25"/>
      <c r="BX365" s="25"/>
      <c r="BY365" s="25"/>
      <c r="BZ365" s="25"/>
      <c r="CA365" s="25"/>
      <c r="CB365" s="25"/>
      <c r="CC365" s="25"/>
      <c r="CD365" s="25"/>
      <c r="CE365" s="25"/>
      <c r="CF365" s="25"/>
      <c r="CG365" s="25"/>
      <c r="CH365" s="25"/>
      <c r="CI365" s="25"/>
      <c r="CJ365" s="25"/>
      <c r="CK365" s="25"/>
      <c r="CL365" s="25"/>
      <c r="CM365" s="25"/>
      <c r="CN365" s="25"/>
      <c r="CO365" s="25"/>
      <c r="CP365" s="25"/>
      <c r="CQ365" s="25"/>
      <c r="CR365" s="25"/>
      <c r="CS365" s="25"/>
      <c r="CT365" s="25"/>
      <c r="CU365" s="25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  <c r="DG365" s="25"/>
      <c r="DH365" s="25"/>
      <c r="DI365" s="25"/>
      <c r="DJ365" s="25"/>
      <c r="DK365" s="25"/>
      <c r="DL365" s="25"/>
      <c r="DM365" s="25"/>
      <c r="DN365" s="25"/>
      <c r="DO365" s="25"/>
      <c r="DP365" s="25"/>
      <c r="DQ365" s="25"/>
      <c r="DR365" s="25"/>
      <c r="DS365" s="25"/>
      <c r="DT365" s="25"/>
      <c r="DU365" s="25"/>
      <c r="DV365" s="25"/>
      <c r="DW365" s="25"/>
      <c r="DX365" s="25"/>
      <c r="DY365" s="25"/>
      <c r="DZ365" s="25"/>
      <c r="EA365" s="25"/>
      <c r="EB365" s="25"/>
      <c r="EC365" s="25"/>
      <c r="ED365" s="25"/>
      <c r="EE365" s="25"/>
      <c r="EF365" s="25"/>
      <c r="EG365" s="25"/>
      <c r="EH365" s="25"/>
      <c r="EI365" s="25"/>
      <c r="EJ365" s="25"/>
      <c r="EK365" s="25"/>
      <c r="EL365" s="25"/>
      <c r="EM365" s="25"/>
      <c r="EN365" s="25"/>
      <c r="EO365" s="25"/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5"/>
      <c r="FE365" s="25"/>
      <c r="FF365" s="25"/>
      <c r="FG365" s="25"/>
      <c r="FH365" s="25"/>
      <c r="FI365" s="25"/>
      <c r="FJ365" s="25"/>
      <c r="FK365" s="25"/>
      <c r="FL365" s="25"/>
      <c r="FM365" s="25"/>
      <c r="FN365" s="25"/>
      <c r="FO365" s="25"/>
      <c r="FP365" s="25"/>
      <c r="FQ365" s="25"/>
      <c r="FR365" s="25"/>
      <c r="FS365" s="25"/>
      <c r="FT365" s="25"/>
      <c r="FU365" s="25"/>
      <c r="FV365" s="25"/>
      <c r="FW365" s="25"/>
      <c r="FX365" s="25"/>
      <c r="FY365" s="25"/>
      <c r="FZ365" s="25"/>
      <c r="GA365" s="25"/>
      <c r="GB365" s="25"/>
      <c r="GC365" s="25"/>
      <c r="GD365" s="25"/>
      <c r="GE365" s="25"/>
      <c r="GF365" s="25"/>
      <c r="GG365" s="25"/>
      <c r="GH365" s="25"/>
      <c r="GI365" s="25"/>
      <c r="GJ365" s="25"/>
      <c r="GK365" s="25"/>
      <c r="GL365" s="25"/>
      <c r="GM365" s="25"/>
      <c r="GN365" s="25"/>
      <c r="GO365" s="25"/>
      <c r="GP365" s="25"/>
      <c r="GQ365" s="25"/>
      <c r="GR365" s="25"/>
      <c r="GS365" s="25"/>
      <c r="GT365" s="25"/>
      <c r="GU365" s="25"/>
      <c r="GV365" s="25"/>
      <c r="GW365" s="25"/>
      <c r="GX365" s="25"/>
      <c r="GY365" s="25"/>
      <c r="GZ365" s="25"/>
    </row>
    <row r="366" spans="1:208">
      <c r="A366" s="1" t="s">
        <v>352</v>
      </c>
      <c r="B366" s="2" t="s">
        <v>37</v>
      </c>
      <c r="C366" s="1" t="s">
        <v>22</v>
      </c>
      <c r="D366" s="1" t="s">
        <v>18</v>
      </c>
      <c r="E366" s="1" t="s">
        <v>24</v>
      </c>
      <c r="F366" s="1" t="s">
        <v>24</v>
      </c>
      <c r="G366" s="1" t="s">
        <v>24</v>
      </c>
      <c r="H366" s="1" t="s">
        <v>24</v>
      </c>
      <c r="I366" s="1" t="s">
        <v>24</v>
      </c>
      <c r="J366" s="1" t="s">
        <v>591</v>
      </c>
      <c r="K366" s="1">
        <v>1</v>
      </c>
      <c r="L366" s="1" t="s">
        <v>26</v>
      </c>
      <c r="N366" s="3">
        <f t="shared" si="9"/>
        <v>0</v>
      </c>
      <c r="S366" s="3">
        <f>Tabla1[[#This Row],[COSTO TOTAL]]</f>
        <v>0</v>
      </c>
      <c r="V366" s="3"/>
      <c r="W366" s="1"/>
      <c r="X366" s="1"/>
      <c r="Y366" s="1"/>
      <c r="Z366" s="3"/>
      <c r="AA366" s="1"/>
      <c r="AB366" s="1"/>
      <c r="AC366" s="1"/>
      <c r="AD366" s="1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  <c r="BT366" s="25"/>
      <c r="BU366" s="25"/>
      <c r="BV366" s="25"/>
      <c r="BW366" s="25"/>
      <c r="BX366" s="25"/>
      <c r="BY366" s="25"/>
      <c r="BZ366" s="25"/>
      <c r="CA366" s="25"/>
      <c r="CB366" s="25"/>
      <c r="CC366" s="25"/>
      <c r="CD366" s="25"/>
      <c r="CE366" s="25"/>
      <c r="CF366" s="25"/>
      <c r="CG366" s="25"/>
      <c r="CH366" s="25"/>
      <c r="CI366" s="25"/>
      <c r="CJ366" s="25"/>
      <c r="CK366" s="25"/>
      <c r="CL366" s="25"/>
      <c r="CM366" s="25"/>
      <c r="CN366" s="25"/>
      <c r="CO366" s="25"/>
      <c r="CP366" s="25"/>
      <c r="CQ366" s="25"/>
      <c r="CR366" s="25"/>
      <c r="CS366" s="25"/>
      <c r="CT366" s="25"/>
      <c r="CU366" s="25"/>
      <c r="CV366" s="25"/>
      <c r="CW366" s="25"/>
      <c r="CX366" s="25"/>
      <c r="CY366" s="25"/>
      <c r="CZ366" s="25"/>
      <c r="DA366" s="25"/>
      <c r="DB366" s="25"/>
      <c r="DC366" s="25"/>
      <c r="DD366" s="25"/>
      <c r="DE366" s="25"/>
      <c r="DF366" s="25"/>
      <c r="DG366" s="25"/>
      <c r="DH366" s="25"/>
      <c r="DI366" s="25"/>
      <c r="DJ366" s="25"/>
      <c r="DK366" s="25"/>
      <c r="DL366" s="25"/>
      <c r="DM366" s="25"/>
      <c r="DN366" s="25"/>
      <c r="DO366" s="25"/>
      <c r="DP366" s="25"/>
      <c r="DQ366" s="25"/>
      <c r="DR366" s="25"/>
      <c r="DS366" s="25"/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  <c r="EF366" s="25"/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/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5"/>
      <c r="FE366" s="25"/>
      <c r="FF366" s="25"/>
      <c r="FG366" s="25"/>
      <c r="FH366" s="25"/>
      <c r="FI366" s="25"/>
      <c r="FJ366" s="25"/>
      <c r="FK366" s="25"/>
      <c r="FL366" s="25"/>
      <c r="FM366" s="25"/>
      <c r="FN366" s="25"/>
      <c r="FO366" s="25"/>
      <c r="FP366" s="25"/>
      <c r="FQ366" s="25"/>
      <c r="FR366" s="25"/>
      <c r="FS366" s="25"/>
      <c r="FT366" s="25"/>
      <c r="FU366" s="25"/>
      <c r="FV366" s="25"/>
      <c r="FW366" s="25"/>
      <c r="FX366" s="25"/>
      <c r="FY366" s="25"/>
      <c r="FZ366" s="25"/>
      <c r="GA366" s="25"/>
      <c r="GB366" s="25"/>
      <c r="GC366" s="25"/>
      <c r="GD366" s="25"/>
      <c r="GE366" s="25"/>
      <c r="GF366" s="25"/>
      <c r="GG366" s="25"/>
      <c r="GH366" s="25"/>
      <c r="GI366" s="25"/>
      <c r="GJ366" s="25"/>
      <c r="GK366" s="25"/>
      <c r="GL366" s="25"/>
      <c r="GM366" s="25"/>
      <c r="GN366" s="25"/>
      <c r="GO366" s="25"/>
      <c r="GP366" s="25"/>
      <c r="GQ366" s="25"/>
      <c r="GR366" s="25"/>
      <c r="GS366" s="25"/>
      <c r="GT366" s="25"/>
      <c r="GU366" s="25"/>
      <c r="GV366" s="25"/>
      <c r="GW366" s="25"/>
      <c r="GX366" s="25"/>
      <c r="GY366" s="25"/>
      <c r="GZ366" s="25"/>
    </row>
    <row r="367" spans="1:208">
      <c r="A367" s="1" t="s">
        <v>592</v>
      </c>
      <c r="B367" s="2" t="s">
        <v>593</v>
      </c>
      <c r="C367" s="1" t="s">
        <v>22</v>
      </c>
      <c r="D367" s="1" t="s">
        <v>18</v>
      </c>
      <c r="E367" s="1" t="s">
        <v>24</v>
      </c>
      <c r="F367" s="1" t="s">
        <v>594</v>
      </c>
      <c r="G367" s="1" t="s">
        <v>24</v>
      </c>
      <c r="H367" s="1">
        <v>4501675096</v>
      </c>
      <c r="I367" s="1" t="s">
        <v>24</v>
      </c>
      <c r="J367" s="1" t="s">
        <v>595</v>
      </c>
      <c r="K367" s="1">
        <v>4</v>
      </c>
      <c r="L367" s="1" t="s">
        <v>26</v>
      </c>
      <c r="N367" s="3">
        <f t="shared" si="9"/>
        <v>0</v>
      </c>
      <c r="S367" s="3">
        <f>Tabla1[[#This Row],[COSTO TOTAL]]</f>
        <v>0</v>
      </c>
      <c r="V367" s="3"/>
      <c r="W367" s="1"/>
      <c r="X367" s="1"/>
      <c r="Y367" s="1"/>
      <c r="Z367" s="3"/>
      <c r="AA367" s="1"/>
      <c r="AB367" s="1"/>
      <c r="AC367" s="1"/>
      <c r="AD367" s="1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/>
      <c r="FW367" s="25"/>
      <c r="FX367" s="25"/>
      <c r="FY367" s="25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/>
      <c r="GW367" s="25"/>
      <c r="GX367" s="25"/>
      <c r="GY367" s="25"/>
      <c r="GZ367" s="25"/>
    </row>
    <row r="368" spans="1:208">
      <c r="A368" s="1" t="s">
        <v>592</v>
      </c>
      <c r="B368" s="2" t="s">
        <v>593</v>
      </c>
      <c r="C368" s="1" t="s">
        <v>22</v>
      </c>
      <c r="D368" s="1" t="s">
        <v>18</v>
      </c>
      <c r="E368" s="1" t="s">
        <v>24</v>
      </c>
      <c r="F368" s="1" t="s">
        <v>594</v>
      </c>
      <c r="G368" s="1" t="s">
        <v>24</v>
      </c>
      <c r="H368" s="1">
        <v>4501675096</v>
      </c>
      <c r="I368" s="1" t="s">
        <v>24</v>
      </c>
      <c r="J368" s="1" t="s">
        <v>596</v>
      </c>
      <c r="K368" s="1">
        <v>4</v>
      </c>
      <c r="L368" s="1" t="s">
        <v>26</v>
      </c>
      <c r="N368" s="3">
        <f t="shared" si="9"/>
        <v>0</v>
      </c>
      <c r="S368" s="3">
        <f>Tabla1[[#This Row],[COSTO TOTAL]]</f>
        <v>0</v>
      </c>
      <c r="V368" s="3"/>
      <c r="W368" s="1"/>
      <c r="X368" s="1"/>
      <c r="Y368" s="1"/>
      <c r="Z368" s="3"/>
      <c r="AA368" s="1"/>
      <c r="AB368" s="1"/>
      <c r="AC368" s="1"/>
      <c r="AD368" s="1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/>
      <c r="BV368" s="25"/>
      <c r="BW368" s="25"/>
      <c r="BX368" s="25"/>
      <c r="BY368" s="25"/>
      <c r="BZ368" s="25"/>
      <c r="CA368" s="25"/>
      <c r="CB368" s="25"/>
      <c r="CC368" s="25"/>
      <c r="CD368" s="25"/>
      <c r="CE368" s="25"/>
      <c r="CF368" s="25"/>
      <c r="CG368" s="25"/>
      <c r="CH368" s="25"/>
      <c r="CI368" s="25"/>
      <c r="CJ368" s="25"/>
      <c r="CK368" s="25"/>
      <c r="CL368" s="25"/>
      <c r="CM368" s="25"/>
      <c r="CN368" s="25"/>
      <c r="CO368" s="25"/>
      <c r="CP368" s="25"/>
      <c r="CQ368" s="25"/>
      <c r="CR368" s="25"/>
      <c r="CS368" s="25"/>
      <c r="CT368" s="25"/>
      <c r="CU368" s="25"/>
      <c r="CV368" s="25"/>
      <c r="CW368" s="25"/>
      <c r="CX368" s="25"/>
      <c r="CY368" s="25"/>
      <c r="CZ368" s="25"/>
      <c r="DA368" s="25"/>
      <c r="DB368" s="25"/>
      <c r="DC368" s="25"/>
      <c r="DD368" s="25"/>
      <c r="DE368" s="25"/>
      <c r="DF368" s="25"/>
      <c r="DG368" s="25"/>
      <c r="DH368" s="25"/>
      <c r="DI368" s="25"/>
      <c r="DJ368" s="25"/>
      <c r="DK368" s="25"/>
      <c r="DL368" s="25"/>
      <c r="DM368" s="25"/>
      <c r="DN368" s="25"/>
      <c r="DO368" s="25"/>
      <c r="DP368" s="25"/>
      <c r="DQ368" s="25"/>
      <c r="DR368" s="25"/>
      <c r="DS368" s="25"/>
      <c r="DT368" s="25"/>
      <c r="DU368" s="25"/>
      <c r="DV368" s="25"/>
      <c r="DW368" s="25"/>
      <c r="DX368" s="25"/>
      <c r="DY368" s="25"/>
      <c r="DZ368" s="25"/>
      <c r="EA368" s="25"/>
      <c r="EB368" s="25"/>
      <c r="EC368" s="25"/>
      <c r="ED368" s="25"/>
      <c r="EE368" s="25"/>
      <c r="EF368" s="25"/>
      <c r="EG368" s="25"/>
      <c r="EH368" s="25"/>
      <c r="EI368" s="25"/>
      <c r="EJ368" s="25"/>
      <c r="EK368" s="25"/>
      <c r="EL368" s="25"/>
      <c r="EM368" s="25"/>
      <c r="EN368" s="25"/>
      <c r="EO368" s="25"/>
      <c r="EP368" s="25"/>
      <c r="EQ368" s="25"/>
      <c r="ER368" s="25"/>
      <c r="ES368" s="25"/>
      <c r="ET368" s="25"/>
      <c r="EU368" s="25"/>
      <c r="EV368" s="25"/>
      <c r="EW368" s="25"/>
      <c r="EX368" s="25"/>
      <c r="EY368" s="25"/>
      <c r="EZ368" s="25"/>
      <c r="FA368" s="25"/>
      <c r="FB368" s="25"/>
      <c r="FC368" s="25"/>
      <c r="FD368" s="25"/>
      <c r="FE368" s="25"/>
      <c r="FF368" s="25"/>
      <c r="FG368" s="25"/>
      <c r="FH368" s="25"/>
      <c r="FI368" s="25"/>
      <c r="FJ368" s="25"/>
      <c r="FK368" s="25"/>
      <c r="FL368" s="25"/>
      <c r="FM368" s="25"/>
      <c r="FN368" s="25"/>
      <c r="FO368" s="25"/>
      <c r="FP368" s="25"/>
      <c r="FQ368" s="25"/>
      <c r="FR368" s="25"/>
      <c r="FS368" s="25"/>
      <c r="FT368" s="25"/>
      <c r="FU368" s="25"/>
      <c r="FV368" s="25"/>
      <c r="FW368" s="25"/>
      <c r="FX368" s="25"/>
      <c r="FY368" s="25"/>
      <c r="FZ368" s="25"/>
      <c r="GA368" s="25"/>
      <c r="GB368" s="25"/>
      <c r="GC368" s="25"/>
      <c r="GD368" s="25"/>
      <c r="GE368" s="25"/>
      <c r="GF368" s="25"/>
      <c r="GG368" s="25"/>
      <c r="GH368" s="25"/>
      <c r="GI368" s="25"/>
      <c r="GJ368" s="25"/>
      <c r="GK368" s="25"/>
      <c r="GL368" s="25"/>
      <c r="GM368" s="25"/>
      <c r="GN368" s="25"/>
      <c r="GO368" s="25"/>
      <c r="GP368" s="25"/>
      <c r="GQ368" s="25"/>
      <c r="GR368" s="25"/>
      <c r="GS368" s="25"/>
      <c r="GT368" s="25"/>
      <c r="GU368" s="25"/>
      <c r="GV368" s="25"/>
      <c r="GW368" s="25"/>
      <c r="GX368" s="25"/>
      <c r="GY368" s="25"/>
      <c r="GZ368" s="25"/>
    </row>
    <row r="369" spans="1:208">
      <c r="A369" s="1" t="s">
        <v>592</v>
      </c>
      <c r="B369" s="2" t="s">
        <v>593</v>
      </c>
      <c r="C369" s="1" t="s">
        <v>22</v>
      </c>
      <c r="D369" s="1" t="s">
        <v>18</v>
      </c>
      <c r="E369" s="1" t="s">
        <v>24</v>
      </c>
      <c r="F369" s="1" t="s">
        <v>594</v>
      </c>
      <c r="G369" s="1" t="s">
        <v>24</v>
      </c>
      <c r="H369" s="1">
        <v>4501675096</v>
      </c>
      <c r="I369" s="1" t="s">
        <v>24</v>
      </c>
      <c r="J369" s="1" t="s">
        <v>597</v>
      </c>
      <c r="K369" s="1">
        <v>4</v>
      </c>
      <c r="L369" s="1" t="s">
        <v>26</v>
      </c>
      <c r="N369" s="3">
        <f t="shared" si="9"/>
        <v>0</v>
      </c>
      <c r="S369" s="3">
        <f>Tabla1[[#This Row],[COSTO TOTAL]]</f>
        <v>0</v>
      </c>
      <c r="V369" s="3"/>
      <c r="W369" s="1"/>
      <c r="X369" s="1"/>
      <c r="Y369" s="1"/>
      <c r="Z369" s="3"/>
      <c r="AA369" s="1"/>
      <c r="AB369" s="1"/>
      <c r="AC369" s="1"/>
      <c r="AD369" s="1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/>
      <c r="BW369" s="25"/>
      <c r="BX369" s="25"/>
      <c r="BY369" s="25"/>
      <c r="BZ369" s="25"/>
      <c r="CA369" s="25"/>
      <c r="CB369" s="25"/>
      <c r="CC369" s="25"/>
      <c r="CD369" s="25"/>
      <c r="CE369" s="25"/>
      <c r="CF369" s="25"/>
      <c r="CG369" s="25"/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  <c r="CR369" s="25"/>
      <c r="CS369" s="25"/>
      <c r="CT369" s="25"/>
      <c r="CU369" s="25"/>
      <c r="CV369" s="25"/>
      <c r="CW369" s="25"/>
      <c r="CX369" s="25"/>
      <c r="CY369" s="25"/>
      <c r="CZ369" s="25"/>
      <c r="DA369" s="25"/>
      <c r="DB369" s="25"/>
      <c r="DC369" s="25"/>
      <c r="DD369" s="25"/>
      <c r="DE369" s="25"/>
      <c r="DF369" s="25"/>
      <c r="DG369" s="25"/>
      <c r="DH369" s="25"/>
      <c r="DI369" s="25"/>
      <c r="DJ369" s="25"/>
      <c r="DK369" s="25"/>
      <c r="DL369" s="25"/>
      <c r="DM369" s="25"/>
      <c r="DN369" s="25"/>
      <c r="DO369" s="25"/>
      <c r="DP369" s="25"/>
      <c r="DQ369" s="25"/>
      <c r="DR369" s="25"/>
      <c r="DS369" s="25"/>
      <c r="DT369" s="25"/>
      <c r="DU369" s="25"/>
      <c r="DV369" s="25"/>
      <c r="DW369" s="25"/>
      <c r="DX369" s="25"/>
      <c r="DY369" s="25"/>
      <c r="DZ369" s="25"/>
      <c r="EA369" s="25"/>
      <c r="EB369" s="25"/>
      <c r="EC369" s="25"/>
      <c r="ED369" s="25"/>
      <c r="EE369" s="25"/>
      <c r="EF369" s="25"/>
      <c r="EG369" s="25"/>
      <c r="EH369" s="25"/>
      <c r="EI369" s="25"/>
      <c r="EJ369" s="25"/>
      <c r="EK369" s="25"/>
      <c r="EL369" s="25"/>
      <c r="EM369" s="25"/>
      <c r="EN369" s="25"/>
      <c r="EO369" s="25"/>
      <c r="EP369" s="25"/>
      <c r="EQ369" s="25"/>
      <c r="ER369" s="25"/>
      <c r="ES369" s="25"/>
      <c r="ET369" s="25"/>
      <c r="EU369" s="25"/>
      <c r="EV369" s="25"/>
      <c r="EW369" s="25"/>
      <c r="EX369" s="25"/>
      <c r="EY369" s="25"/>
      <c r="EZ369" s="25"/>
      <c r="FA369" s="25"/>
      <c r="FB369" s="25"/>
      <c r="FC369" s="25"/>
      <c r="FD369" s="25"/>
      <c r="FE369" s="25"/>
      <c r="FF369" s="25"/>
      <c r="FG369" s="25"/>
      <c r="FH369" s="25"/>
      <c r="FI369" s="25"/>
      <c r="FJ369" s="25"/>
      <c r="FK369" s="25"/>
      <c r="FL369" s="25"/>
      <c r="FM369" s="25"/>
      <c r="FN369" s="25"/>
      <c r="FO369" s="25"/>
      <c r="FP369" s="25"/>
      <c r="FQ369" s="25"/>
      <c r="FR369" s="25"/>
      <c r="FS369" s="25"/>
      <c r="FT369" s="25"/>
      <c r="FU369" s="25"/>
      <c r="FV369" s="25"/>
      <c r="FW369" s="25"/>
      <c r="FX369" s="25"/>
      <c r="FY369" s="25"/>
      <c r="FZ369" s="25"/>
      <c r="GA369" s="25"/>
      <c r="GB369" s="25"/>
      <c r="GC369" s="25"/>
      <c r="GD369" s="25"/>
      <c r="GE369" s="25"/>
      <c r="GF369" s="25"/>
      <c r="GG369" s="25"/>
      <c r="GH369" s="25"/>
      <c r="GI369" s="25"/>
      <c r="GJ369" s="25"/>
      <c r="GK369" s="25"/>
      <c r="GL369" s="25"/>
      <c r="GM369" s="25"/>
      <c r="GN369" s="25"/>
      <c r="GO369" s="25"/>
      <c r="GP369" s="25"/>
      <c r="GQ369" s="25"/>
      <c r="GR369" s="25"/>
      <c r="GS369" s="25"/>
      <c r="GT369" s="25"/>
      <c r="GU369" s="25"/>
      <c r="GV369" s="25"/>
      <c r="GW369" s="25"/>
      <c r="GX369" s="25"/>
      <c r="GY369" s="25"/>
      <c r="GZ369" s="25"/>
    </row>
    <row r="370" spans="1:208">
      <c r="A370" s="1" t="s">
        <v>592</v>
      </c>
      <c r="B370" s="2" t="s">
        <v>593</v>
      </c>
      <c r="C370" s="1" t="s">
        <v>22</v>
      </c>
      <c r="D370" s="1" t="s">
        <v>18</v>
      </c>
      <c r="E370" s="1" t="s">
        <v>24</v>
      </c>
      <c r="F370" s="1" t="s">
        <v>594</v>
      </c>
      <c r="G370" s="1" t="s">
        <v>24</v>
      </c>
      <c r="H370" s="1">
        <v>4501675096</v>
      </c>
      <c r="I370" s="1" t="s">
        <v>24</v>
      </c>
      <c r="J370" s="1" t="s">
        <v>598</v>
      </c>
      <c r="K370" s="1">
        <v>1</v>
      </c>
      <c r="L370" s="1" t="s">
        <v>26</v>
      </c>
      <c r="N370" s="3">
        <f t="shared" si="9"/>
        <v>0</v>
      </c>
      <c r="S370" s="3">
        <f>Tabla1[[#This Row],[COSTO TOTAL]]</f>
        <v>0</v>
      </c>
      <c r="V370" s="3"/>
      <c r="W370" s="1"/>
      <c r="X370" s="1"/>
      <c r="Y370" s="1"/>
      <c r="Z370" s="3"/>
      <c r="AA370" s="1"/>
      <c r="AB370" s="1"/>
      <c r="AC370" s="1"/>
      <c r="AD370" s="1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/>
      <c r="FM370" s="25"/>
      <c r="FN370" s="25"/>
      <c r="FO370" s="25"/>
      <c r="FP370" s="25"/>
      <c r="FQ370" s="25"/>
      <c r="FR370" s="25"/>
      <c r="FS370" s="25"/>
      <c r="FT370" s="25"/>
      <c r="FU370" s="25"/>
      <c r="FV370" s="25"/>
      <c r="FW370" s="25"/>
      <c r="FX370" s="25"/>
      <c r="FY370" s="25"/>
      <c r="FZ370" s="25"/>
      <c r="GA370" s="25"/>
      <c r="GB370" s="25"/>
      <c r="GC370" s="25"/>
      <c r="GD370" s="25"/>
      <c r="GE370" s="25"/>
      <c r="GF370" s="25"/>
      <c r="GG370" s="25"/>
      <c r="GH370" s="25"/>
      <c r="GI370" s="25"/>
      <c r="GJ370" s="25"/>
      <c r="GK370" s="25"/>
      <c r="GL370" s="25"/>
      <c r="GM370" s="25"/>
      <c r="GN370" s="25"/>
      <c r="GO370" s="25"/>
      <c r="GP370" s="25"/>
      <c r="GQ370" s="25"/>
      <c r="GR370" s="25"/>
      <c r="GS370" s="25"/>
      <c r="GT370" s="25"/>
      <c r="GU370" s="25"/>
      <c r="GV370" s="25"/>
      <c r="GW370" s="25"/>
      <c r="GX370" s="25"/>
      <c r="GY370" s="25"/>
      <c r="GZ370" s="25"/>
    </row>
    <row r="371" spans="1:208">
      <c r="A371" s="1" t="s">
        <v>592</v>
      </c>
      <c r="B371" s="2" t="s">
        <v>593</v>
      </c>
      <c r="C371" s="1" t="s">
        <v>22</v>
      </c>
      <c r="D371" s="1" t="s">
        <v>18</v>
      </c>
      <c r="E371" s="1" t="s">
        <v>24</v>
      </c>
      <c r="F371" s="1" t="s">
        <v>594</v>
      </c>
      <c r="G371" s="1" t="s">
        <v>24</v>
      </c>
      <c r="H371" s="1">
        <v>4501675096</v>
      </c>
      <c r="I371" s="1" t="s">
        <v>24</v>
      </c>
      <c r="J371" s="1" t="s">
        <v>599</v>
      </c>
      <c r="K371" s="1">
        <v>1</v>
      </c>
      <c r="L371" s="1" t="s">
        <v>26</v>
      </c>
      <c r="M371" s="3">
        <v>16300</v>
      </c>
      <c r="N371" s="3">
        <f t="shared" si="9"/>
        <v>16300</v>
      </c>
      <c r="S371" s="3">
        <f>Tabla1[[#This Row],[COSTO TOTAL]]</f>
        <v>16300</v>
      </c>
      <c r="V371" s="3"/>
      <c r="W371" s="1"/>
      <c r="X371" s="1"/>
      <c r="Y371" s="1"/>
      <c r="Z371" s="3"/>
      <c r="AA371" s="1"/>
      <c r="AB371" s="1"/>
      <c r="AC371" s="1"/>
      <c r="AD371" s="1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5"/>
      <c r="DI371" s="25"/>
      <c r="DJ371" s="25"/>
      <c r="DK371" s="25"/>
      <c r="DL371" s="25"/>
      <c r="DM371" s="25"/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/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  <c r="FN371" s="25"/>
      <c r="FO371" s="25"/>
      <c r="FP371" s="25"/>
      <c r="FQ371" s="25"/>
      <c r="FR371" s="25"/>
      <c r="FS371" s="25"/>
      <c r="FT371" s="25"/>
      <c r="FU371" s="25"/>
      <c r="FV371" s="25"/>
      <c r="FW371" s="25"/>
      <c r="FX371" s="25"/>
      <c r="FY371" s="25"/>
      <c r="FZ371" s="25"/>
      <c r="GA371" s="25"/>
      <c r="GB371" s="25"/>
      <c r="GC371" s="25"/>
      <c r="GD371" s="25"/>
      <c r="GE371" s="25"/>
      <c r="GF371" s="25"/>
      <c r="GG371" s="25"/>
      <c r="GH371" s="25"/>
      <c r="GI371" s="25"/>
      <c r="GJ371" s="25"/>
      <c r="GK371" s="25"/>
      <c r="GL371" s="25"/>
      <c r="GM371" s="25"/>
      <c r="GN371" s="25"/>
      <c r="GO371" s="25"/>
      <c r="GP371" s="25"/>
      <c r="GQ371" s="25"/>
      <c r="GR371" s="25"/>
      <c r="GS371" s="25"/>
      <c r="GT371" s="25"/>
      <c r="GU371" s="25"/>
      <c r="GV371" s="25"/>
      <c r="GW371" s="25"/>
      <c r="GX371" s="25"/>
      <c r="GY371" s="25"/>
      <c r="GZ371" s="25"/>
    </row>
    <row r="372" spans="1:208">
      <c r="A372" s="1" t="s">
        <v>592</v>
      </c>
      <c r="B372" s="2" t="s">
        <v>593</v>
      </c>
      <c r="C372" s="1" t="s">
        <v>22</v>
      </c>
      <c r="D372" s="1" t="s">
        <v>18</v>
      </c>
      <c r="E372" s="1" t="s">
        <v>24</v>
      </c>
      <c r="F372" s="1" t="s">
        <v>594</v>
      </c>
      <c r="G372" s="1" t="s">
        <v>24</v>
      </c>
      <c r="H372" s="1">
        <v>4501675096</v>
      </c>
      <c r="I372" s="1" t="s">
        <v>24</v>
      </c>
      <c r="J372" s="1" t="s">
        <v>600</v>
      </c>
      <c r="K372" s="1">
        <v>2</v>
      </c>
      <c r="L372" s="1" t="s">
        <v>26</v>
      </c>
      <c r="N372" s="3">
        <f t="shared" si="9"/>
        <v>0</v>
      </c>
      <c r="S372" s="3">
        <f>Tabla1[[#This Row],[COSTO TOTAL]]</f>
        <v>0</v>
      </c>
      <c r="V372" s="3"/>
      <c r="W372" s="1"/>
      <c r="X372" s="1"/>
      <c r="Y372" s="1"/>
      <c r="Z372" s="3"/>
      <c r="AA372" s="1"/>
      <c r="AB372" s="1"/>
      <c r="AC372" s="1"/>
      <c r="AD372" s="1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  <c r="DG372" s="25"/>
      <c r="DH372" s="25"/>
      <c r="DI372" s="25"/>
      <c r="DJ372" s="25"/>
      <c r="DK372" s="25"/>
      <c r="DL372" s="25"/>
      <c r="DM372" s="25"/>
      <c r="DN372" s="25"/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/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  <c r="FN372" s="25"/>
      <c r="FO372" s="25"/>
      <c r="FP372" s="25"/>
      <c r="FQ372" s="25"/>
      <c r="FR372" s="25"/>
      <c r="FS372" s="25"/>
      <c r="FT372" s="25"/>
      <c r="FU372" s="25"/>
      <c r="FV372" s="25"/>
      <c r="FW372" s="25"/>
      <c r="FX372" s="25"/>
      <c r="FY372" s="25"/>
      <c r="FZ372" s="25"/>
      <c r="GA372" s="25"/>
      <c r="GB372" s="25"/>
      <c r="GC372" s="25"/>
      <c r="GD372" s="25"/>
      <c r="GE372" s="25"/>
      <c r="GF372" s="25"/>
      <c r="GG372" s="25"/>
      <c r="GH372" s="25"/>
      <c r="GI372" s="25"/>
      <c r="GJ372" s="25"/>
      <c r="GK372" s="25"/>
      <c r="GL372" s="25"/>
      <c r="GM372" s="25"/>
      <c r="GN372" s="25"/>
      <c r="GO372" s="25"/>
      <c r="GP372" s="25"/>
      <c r="GQ372" s="25"/>
      <c r="GR372" s="25"/>
      <c r="GS372" s="25"/>
      <c r="GT372" s="25"/>
      <c r="GU372" s="25"/>
      <c r="GV372" s="25"/>
      <c r="GW372" s="25"/>
      <c r="GX372" s="25"/>
      <c r="GY372" s="25"/>
      <c r="GZ372" s="25"/>
    </row>
    <row r="373" spans="1:208">
      <c r="A373" s="1" t="s">
        <v>592</v>
      </c>
      <c r="B373" s="2" t="s">
        <v>593</v>
      </c>
      <c r="C373" s="1" t="s">
        <v>22</v>
      </c>
      <c r="D373" s="1" t="s">
        <v>18</v>
      </c>
      <c r="E373" s="1" t="s">
        <v>24</v>
      </c>
      <c r="F373" s="1" t="s">
        <v>594</v>
      </c>
      <c r="G373" s="1" t="s">
        <v>24</v>
      </c>
      <c r="H373" s="1">
        <v>4501675096</v>
      </c>
      <c r="I373" s="1" t="s">
        <v>24</v>
      </c>
      <c r="J373" s="1" t="s">
        <v>601</v>
      </c>
      <c r="K373" s="1">
        <v>1</v>
      </c>
      <c r="L373" s="1" t="s">
        <v>26</v>
      </c>
      <c r="N373" s="3">
        <f t="shared" si="9"/>
        <v>0</v>
      </c>
      <c r="S373" s="3">
        <f>Tabla1[[#This Row],[COSTO TOTAL]]</f>
        <v>0</v>
      </c>
      <c r="V373" s="3"/>
      <c r="W373" s="1"/>
      <c r="X373" s="1"/>
      <c r="Y373" s="1"/>
      <c r="Z373" s="3"/>
      <c r="AA373" s="1"/>
      <c r="AB373" s="1"/>
      <c r="AC373" s="1"/>
      <c r="AD373" s="1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  <c r="GD373" s="25"/>
      <c r="GE373" s="25"/>
      <c r="GF373" s="25"/>
      <c r="GG373" s="25"/>
      <c r="GH373" s="25"/>
      <c r="GI373" s="25"/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/>
      <c r="GV373" s="25"/>
      <c r="GW373" s="25"/>
      <c r="GX373" s="25"/>
      <c r="GY373" s="25"/>
      <c r="GZ373" s="25"/>
    </row>
    <row r="374" spans="1:208">
      <c r="A374" s="1" t="s">
        <v>592</v>
      </c>
      <c r="B374" s="2" t="s">
        <v>593</v>
      </c>
      <c r="C374" s="1" t="s">
        <v>22</v>
      </c>
      <c r="D374" s="1" t="s">
        <v>18</v>
      </c>
      <c r="E374" s="1" t="s">
        <v>24</v>
      </c>
      <c r="F374" s="1" t="s">
        <v>594</v>
      </c>
      <c r="G374" s="1" t="s">
        <v>24</v>
      </c>
      <c r="H374" s="1">
        <v>4501675096</v>
      </c>
      <c r="I374" s="1" t="s">
        <v>24</v>
      </c>
      <c r="J374" s="1" t="s">
        <v>602</v>
      </c>
      <c r="K374" s="1">
        <v>1</v>
      </c>
      <c r="L374" s="1" t="s">
        <v>26</v>
      </c>
      <c r="N374" s="3">
        <f t="shared" si="9"/>
        <v>0</v>
      </c>
      <c r="S374" s="3">
        <f>Tabla1[[#This Row],[COSTO TOTAL]]</f>
        <v>0</v>
      </c>
      <c r="V374" s="3"/>
      <c r="W374" s="1"/>
      <c r="X374" s="1"/>
      <c r="Y374" s="1"/>
      <c r="Z374" s="3"/>
      <c r="AA374" s="1"/>
      <c r="AB374" s="1"/>
      <c r="AC374" s="1"/>
      <c r="AD374" s="1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/>
      <c r="DJ374" s="25"/>
      <c r="DK374" s="25"/>
      <c r="DL374" s="25"/>
      <c r="DM374" s="25"/>
      <c r="DN374" s="25"/>
      <c r="DO374" s="25"/>
      <c r="DP374" s="25"/>
      <c r="DQ374" s="25"/>
      <c r="DR374" s="25"/>
      <c r="DS374" s="25"/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  <c r="FN374" s="25"/>
      <c r="FO374" s="25"/>
      <c r="FP374" s="25"/>
      <c r="FQ374" s="25"/>
      <c r="FR374" s="25"/>
      <c r="FS374" s="25"/>
      <c r="FT374" s="25"/>
      <c r="FU374" s="25"/>
      <c r="FV374" s="25"/>
      <c r="FW374" s="25"/>
      <c r="FX374" s="25"/>
      <c r="FY374" s="25"/>
      <c r="FZ374" s="25"/>
      <c r="GA374" s="25"/>
      <c r="GB374" s="25"/>
      <c r="GC374" s="25"/>
      <c r="GD374" s="25"/>
      <c r="GE374" s="25"/>
      <c r="GF374" s="25"/>
      <c r="GG374" s="25"/>
      <c r="GH374" s="25"/>
      <c r="GI374" s="25"/>
      <c r="GJ374" s="25"/>
      <c r="GK374" s="25"/>
      <c r="GL374" s="25"/>
      <c r="GM374" s="25"/>
      <c r="GN374" s="25"/>
      <c r="GO374" s="25"/>
      <c r="GP374" s="25"/>
      <c r="GQ374" s="25"/>
      <c r="GR374" s="25"/>
      <c r="GS374" s="25"/>
      <c r="GT374" s="25"/>
      <c r="GU374" s="25"/>
      <c r="GV374" s="25"/>
      <c r="GW374" s="25"/>
      <c r="GX374" s="25"/>
      <c r="GY374" s="25"/>
      <c r="GZ374" s="25"/>
    </row>
    <row r="375" spans="1:208">
      <c r="A375" s="1" t="s">
        <v>592</v>
      </c>
      <c r="B375" s="2" t="s">
        <v>593</v>
      </c>
      <c r="C375" s="1" t="s">
        <v>22</v>
      </c>
      <c r="D375" s="1" t="s">
        <v>18</v>
      </c>
      <c r="E375" s="1" t="s">
        <v>24</v>
      </c>
      <c r="F375" s="1" t="s">
        <v>594</v>
      </c>
      <c r="G375" s="1" t="s">
        <v>24</v>
      </c>
      <c r="H375" s="1">
        <v>4501675096</v>
      </c>
      <c r="I375" s="1" t="s">
        <v>24</v>
      </c>
      <c r="J375" s="1" t="s">
        <v>603</v>
      </c>
      <c r="K375" s="1">
        <v>1</v>
      </c>
      <c r="L375" s="1" t="s">
        <v>26</v>
      </c>
      <c r="N375" s="3">
        <f t="shared" si="9"/>
        <v>0</v>
      </c>
      <c r="S375" s="3">
        <f>Tabla1[[#This Row],[COSTO TOTAL]]</f>
        <v>0</v>
      </c>
      <c r="V375" s="3"/>
      <c r="W375" s="1"/>
      <c r="X375" s="1"/>
      <c r="Y375" s="1"/>
      <c r="Z375" s="3"/>
      <c r="AA375" s="1"/>
      <c r="AB375" s="1"/>
      <c r="AC375" s="1"/>
      <c r="AD375" s="1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/>
      <c r="DZ375" s="25"/>
      <c r="EA375" s="25"/>
      <c r="EB375" s="25"/>
      <c r="EC375" s="25"/>
      <c r="ED375" s="25"/>
      <c r="EE375" s="25"/>
      <c r="EF375" s="25"/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  <c r="FN375" s="25"/>
      <c r="FO375" s="25"/>
      <c r="FP375" s="25"/>
      <c r="FQ375" s="25"/>
      <c r="FR375" s="25"/>
      <c r="FS375" s="25"/>
      <c r="FT375" s="25"/>
      <c r="FU375" s="25"/>
      <c r="FV375" s="25"/>
      <c r="FW375" s="25"/>
      <c r="FX375" s="25"/>
      <c r="FY375" s="25"/>
      <c r="FZ375" s="25"/>
      <c r="GA375" s="25"/>
      <c r="GB375" s="25"/>
      <c r="GC375" s="25"/>
      <c r="GD375" s="25"/>
      <c r="GE375" s="25"/>
      <c r="GF375" s="25"/>
      <c r="GG375" s="25"/>
      <c r="GH375" s="25"/>
      <c r="GI375" s="25"/>
      <c r="GJ375" s="25"/>
      <c r="GK375" s="25"/>
      <c r="GL375" s="25"/>
      <c r="GM375" s="25"/>
      <c r="GN375" s="25"/>
      <c r="GO375" s="25"/>
      <c r="GP375" s="25"/>
      <c r="GQ375" s="25"/>
      <c r="GR375" s="25"/>
      <c r="GS375" s="25"/>
      <c r="GT375" s="25"/>
      <c r="GU375" s="25"/>
      <c r="GV375" s="25"/>
      <c r="GW375" s="25"/>
      <c r="GX375" s="25"/>
      <c r="GY375" s="25"/>
      <c r="GZ375" s="25"/>
    </row>
    <row r="376" spans="1:208">
      <c r="A376" s="1" t="s">
        <v>592</v>
      </c>
      <c r="B376" s="2" t="s">
        <v>604</v>
      </c>
      <c r="C376" s="1" t="s">
        <v>22</v>
      </c>
      <c r="D376" s="1" t="s">
        <v>18</v>
      </c>
      <c r="E376" s="1" t="s">
        <v>24</v>
      </c>
      <c r="F376" s="1" t="s">
        <v>594</v>
      </c>
      <c r="G376" s="1" t="s">
        <v>24</v>
      </c>
      <c r="H376" s="1">
        <v>4501675096</v>
      </c>
      <c r="I376" s="1" t="s">
        <v>24</v>
      </c>
      <c r="J376" s="1" t="s">
        <v>605</v>
      </c>
      <c r="K376" s="1">
        <v>1</v>
      </c>
      <c r="L376" s="1" t="s">
        <v>26</v>
      </c>
      <c r="N376" s="3">
        <f t="shared" si="9"/>
        <v>0</v>
      </c>
      <c r="S376" s="3">
        <f>Tabla1[[#This Row],[COSTO TOTAL]]</f>
        <v>0</v>
      </c>
      <c r="V376" s="3"/>
      <c r="W376" s="1"/>
      <c r="X376" s="1"/>
      <c r="Y376" s="1"/>
      <c r="Z376" s="3"/>
      <c r="AA376" s="1"/>
      <c r="AB376" s="1"/>
      <c r="AC376" s="1"/>
      <c r="AD376" s="1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/>
      <c r="GK376" s="25"/>
      <c r="GL376" s="25"/>
      <c r="GM376" s="25"/>
      <c r="GN376" s="25"/>
      <c r="GO376" s="25"/>
      <c r="GP376" s="25"/>
      <c r="GQ376" s="25"/>
      <c r="GR376" s="25"/>
      <c r="GS376" s="25"/>
      <c r="GT376" s="25"/>
      <c r="GU376" s="25"/>
      <c r="GV376" s="25"/>
      <c r="GW376" s="25"/>
      <c r="GX376" s="25"/>
      <c r="GY376" s="25"/>
      <c r="GZ376" s="25"/>
    </row>
    <row r="377" spans="1:208">
      <c r="A377" s="1" t="s">
        <v>592</v>
      </c>
      <c r="B377" s="2" t="s">
        <v>606</v>
      </c>
      <c r="C377" s="1" t="s">
        <v>22</v>
      </c>
      <c r="D377" s="1" t="s">
        <v>18</v>
      </c>
      <c r="E377" s="1" t="s">
        <v>24</v>
      </c>
      <c r="F377" s="1" t="s">
        <v>594</v>
      </c>
      <c r="G377" s="1" t="s">
        <v>24</v>
      </c>
      <c r="H377" s="1">
        <v>4501675096</v>
      </c>
      <c r="I377" s="1" t="s">
        <v>24</v>
      </c>
      <c r="J377" s="1" t="s">
        <v>607</v>
      </c>
      <c r="K377" s="1">
        <v>2</v>
      </c>
      <c r="L377" s="1" t="s">
        <v>26</v>
      </c>
      <c r="N377" s="3">
        <f t="shared" si="9"/>
        <v>0</v>
      </c>
      <c r="S377" s="3">
        <f>Tabla1[[#This Row],[COSTO TOTAL]]</f>
        <v>0</v>
      </c>
      <c r="V377" s="3"/>
      <c r="W377" s="1"/>
      <c r="X377" s="1"/>
      <c r="Y377" s="1"/>
      <c r="Z377" s="3"/>
      <c r="AA377" s="1"/>
      <c r="AB377" s="1"/>
      <c r="AC377" s="1"/>
      <c r="AD377" s="1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/>
      <c r="DR377" s="25"/>
      <c r="DS377" s="25"/>
      <c r="DT377" s="25"/>
      <c r="DU377" s="25"/>
      <c r="DV377" s="25"/>
      <c r="DW377" s="25"/>
      <c r="DX377" s="25"/>
      <c r="DY377" s="25"/>
      <c r="DZ377" s="25"/>
      <c r="EA377" s="25"/>
      <c r="EB377" s="25"/>
      <c r="EC377" s="25"/>
      <c r="ED377" s="25"/>
      <c r="EE377" s="25"/>
      <c r="EF377" s="25"/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5"/>
      <c r="FE377" s="25"/>
      <c r="FF377" s="25"/>
      <c r="FG377" s="25"/>
      <c r="FH377" s="25"/>
      <c r="FI377" s="25"/>
      <c r="FJ377" s="25"/>
      <c r="FK377" s="25"/>
      <c r="FL377" s="25"/>
      <c r="FM377" s="25"/>
      <c r="FN377" s="25"/>
      <c r="FO377" s="25"/>
      <c r="FP377" s="25"/>
      <c r="FQ377" s="25"/>
      <c r="FR377" s="25"/>
      <c r="FS377" s="25"/>
      <c r="FT377" s="25"/>
      <c r="FU377" s="25"/>
      <c r="FV377" s="25"/>
      <c r="FW377" s="25"/>
      <c r="FX377" s="25"/>
      <c r="FY377" s="25"/>
      <c r="FZ377" s="25"/>
      <c r="GA377" s="25"/>
      <c r="GB377" s="25"/>
      <c r="GC377" s="25"/>
      <c r="GD377" s="25"/>
      <c r="GE377" s="25"/>
      <c r="GF377" s="25"/>
      <c r="GG377" s="25"/>
      <c r="GH377" s="25"/>
      <c r="GI377" s="25"/>
      <c r="GJ377" s="25"/>
      <c r="GK377" s="25"/>
      <c r="GL377" s="25"/>
      <c r="GM377" s="25"/>
      <c r="GN377" s="25"/>
      <c r="GO377" s="25"/>
      <c r="GP377" s="25"/>
      <c r="GQ377" s="25"/>
      <c r="GR377" s="25"/>
      <c r="GS377" s="25"/>
      <c r="GT377" s="25"/>
      <c r="GU377" s="25"/>
      <c r="GV377" s="25"/>
      <c r="GW377" s="25"/>
      <c r="GX377" s="25"/>
      <c r="GY377" s="25"/>
      <c r="GZ377" s="25"/>
    </row>
    <row r="378" spans="1:208">
      <c r="A378" s="1" t="s">
        <v>592</v>
      </c>
      <c r="B378" s="2">
        <v>43773</v>
      </c>
      <c r="C378" s="1" t="s">
        <v>24</v>
      </c>
      <c r="D378" s="1" t="s">
        <v>18</v>
      </c>
      <c r="E378" s="1" t="s">
        <v>24</v>
      </c>
      <c r="F378" s="1" t="s">
        <v>608</v>
      </c>
      <c r="G378" s="1" t="s">
        <v>24</v>
      </c>
      <c r="H378" s="1">
        <v>4501717357</v>
      </c>
      <c r="I378" s="1" t="s">
        <v>24</v>
      </c>
      <c r="J378" s="1" t="s">
        <v>609</v>
      </c>
      <c r="K378" s="1">
        <v>1</v>
      </c>
      <c r="L378" s="1" t="s">
        <v>26</v>
      </c>
      <c r="M378" s="3">
        <v>1860</v>
      </c>
      <c r="N378" s="3">
        <f t="shared" si="9"/>
        <v>1860</v>
      </c>
      <c r="S378" s="3">
        <f>Tabla1[[#This Row],[COSTO TOTAL]]</f>
        <v>1860</v>
      </c>
      <c r="V378" s="3"/>
      <c r="W378" s="1"/>
      <c r="X378" s="1"/>
      <c r="Y378" s="1"/>
      <c r="Z378" s="3"/>
      <c r="AA378" s="1"/>
      <c r="AB378" s="1"/>
      <c r="AC378" s="1"/>
      <c r="AD378" s="1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  <c r="CR378" s="25"/>
      <c r="CS378" s="25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5"/>
      <c r="DI378" s="25"/>
      <c r="DJ378" s="25"/>
      <c r="DK378" s="25"/>
      <c r="DL378" s="25"/>
      <c r="DM378" s="25"/>
      <c r="DN378" s="25"/>
      <c r="DO378" s="25"/>
      <c r="DP378" s="25"/>
      <c r="DQ378" s="25"/>
      <c r="DR378" s="25"/>
      <c r="DS378" s="25"/>
      <c r="DT378" s="25"/>
      <c r="DU378" s="25"/>
      <c r="DV378" s="25"/>
      <c r="DW378" s="25"/>
      <c r="DX378" s="25"/>
      <c r="DY378" s="25"/>
      <c r="DZ378" s="25"/>
      <c r="EA378" s="25"/>
      <c r="EB378" s="25"/>
      <c r="EC378" s="25"/>
      <c r="ED378" s="25"/>
      <c r="EE378" s="25"/>
      <c r="EF378" s="25"/>
      <c r="EG378" s="25"/>
      <c r="EH378" s="25"/>
      <c r="EI378" s="25"/>
      <c r="EJ378" s="25"/>
      <c r="EK378" s="25"/>
      <c r="EL378" s="25"/>
      <c r="EM378" s="25"/>
      <c r="EN378" s="25"/>
      <c r="EO378" s="25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/>
      <c r="FL378" s="25"/>
      <c r="FM378" s="25"/>
      <c r="FN378" s="25"/>
      <c r="FO378" s="25"/>
      <c r="FP378" s="25"/>
      <c r="FQ378" s="25"/>
      <c r="FR378" s="25"/>
      <c r="FS378" s="25"/>
      <c r="FT378" s="25"/>
      <c r="FU378" s="25"/>
      <c r="FV378" s="25"/>
      <c r="FW378" s="25"/>
      <c r="FX378" s="25"/>
      <c r="FY378" s="25"/>
      <c r="FZ378" s="25"/>
      <c r="GA378" s="25"/>
      <c r="GB378" s="25"/>
      <c r="GC378" s="25"/>
      <c r="GD378" s="25"/>
      <c r="GE378" s="25"/>
      <c r="GF378" s="25"/>
      <c r="GG378" s="25"/>
      <c r="GH378" s="25"/>
      <c r="GI378" s="25"/>
      <c r="GJ378" s="25"/>
      <c r="GK378" s="25"/>
      <c r="GL378" s="25"/>
      <c r="GM378" s="25"/>
      <c r="GN378" s="25"/>
      <c r="GO378" s="25"/>
      <c r="GP378" s="25"/>
      <c r="GQ378" s="25"/>
      <c r="GR378" s="25"/>
      <c r="GS378" s="25"/>
      <c r="GT378" s="25"/>
      <c r="GU378" s="25"/>
      <c r="GV378" s="25"/>
      <c r="GW378" s="25"/>
      <c r="GX378" s="25"/>
      <c r="GY378" s="25"/>
      <c r="GZ378" s="25"/>
    </row>
    <row r="379" spans="1:208">
      <c r="A379" s="1" t="s">
        <v>592</v>
      </c>
      <c r="B379" s="2">
        <v>43773</v>
      </c>
      <c r="C379" s="1" t="s">
        <v>24</v>
      </c>
      <c r="D379" s="1" t="s">
        <v>18</v>
      </c>
      <c r="E379" s="1" t="s">
        <v>24</v>
      </c>
      <c r="F379" s="1" t="s">
        <v>113</v>
      </c>
      <c r="G379" s="1" t="s">
        <v>24</v>
      </c>
      <c r="H379" s="1">
        <v>4501710214</v>
      </c>
      <c r="I379" s="1" t="s">
        <v>24</v>
      </c>
      <c r="J379" s="1" t="s">
        <v>610</v>
      </c>
      <c r="K379" s="1">
        <v>1</v>
      </c>
      <c r="L379" s="1" t="s">
        <v>26</v>
      </c>
      <c r="M379" s="3">
        <v>4250</v>
      </c>
      <c r="N379" s="3">
        <f t="shared" si="9"/>
        <v>4250</v>
      </c>
      <c r="S379" s="3">
        <f>Tabla1[[#This Row],[COSTO TOTAL]]</f>
        <v>4250</v>
      </c>
      <c r="V379" s="3"/>
      <c r="W379" s="1"/>
      <c r="X379" s="1"/>
      <c r="Y379" s="1"/>
      <c r="Z379" s="3"/>
      <c r="AA379" s="1"/>
      <c r="AB379" s="1"/>
      <c r="AC379" s="1"/>
      <c r="AD379" s="1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5"/>
      <c r="DI379" s="25"/>
      <c r="DJ379" s="25"/>
      <c r="DK379" s="25"/>
      <c r="DL379" s="25"/>
      <c r="DM379" s="25"/>
      <c r="DN379" s="25"/>
      <c r="DO379" s="25"/>
      <c r="DP379" s="25"/>
      <c r="DQ379" s="25"/>
      <c r="DR379" s="25"/>
      <c r="DS379" s="25"/>
      <c r="DT379" s="25"/>
      <c r="DU379" s="25"/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  <c r="FE379" s="25"/>
      <c r="FF379" s="25"/>
      <c r="FG379" s="25"/>
      <c r="FH379" s="25"/>
      <c r="FI379" s="25"/>
      <c r="FJ379" s="25"/>
      <c r="FK379" s="25"/>
      <c r="FL379" s="25"/>
      <c r="FM379" s="25"/>
      <c r="FN379" s="25"/>
      <c r="FO379" s="25"/>
      <c r="FP379" s="25"/>
      <c r="FQ379" s="25"/>
      <c r="FR379" s="25"/>
      <c r="FS379" s="25"/>
      <c r="FT379" s="25"/>
      <c r="FU379" s="25"/>
      <c r="FV379" s="25"/>
      <c r="FW379" s="25"/>
      <c r="FX379" s="25"/>
      <c r="FY379" s="25"/>
      <c r="FZ379" s="25"/>
      <c r="GA379" s="25"/>
      <c r="GB379" s="25"/>
      <c r="GC379" s="25"/>
      <c r="GD379" s="25"/>
      <c r="GE379" s="25"/>
      <c r="GF379" s="25"/>
      <c r="GG379" s="25"/>
      <c r="GH379" s="25"/>
      <c r="GI379" s="25"/>
      <c r="GJ379" s="25"/>
      <c r="GK379" s="25"/>
      <c r="GL379" s="25"/>
      <c r="GM379" s="25"/>
      <c r="GN379" s="25"/>
      <c r="GO379" s="25"/>
      <c r="GP379" s="25"/>
      <c r="GQ379" s="25"/>
      <c r="GR379" s="25"/>
      <c r="GS379" s="25"/>
      <c r="GT379" s="25"/>
      <c r="GU379" s="25"/>
      <c r="GV379" s="25"/>
      <c r="GW379" s="25"/>
      <c r="GX379" s="25"/>
      <c r="GY379" s="25"/>
      <c r="GZ379" s="25"/>
    </row>
    <row r="380" spans="1:208">
      <c r="A380" s="1" t="s">
        <v>592</v>
      </c>
      <c r="B380" s="2">
        <v>43773</v>
      </c>
      <c r="C380" s="1" t="s">
        <v>24</v>
      </c>
      <c r="D380" s="1" t="s">
        <v>18</v>
      </c>
      <c r="E380" s="1" t="s">
        <v>24</v>
      </c>
      <c r="F380" s="1" t="s">
        <v>113</v>
      </c>
      <c r="G380" s="1" t="s">
        <v>24</v>
      </c>
      <c r="H380" s="1">
        <v>4501710214</v>
      </c>
      <c r="I380" s="1" t="s">
        <v>24</v>
      </c>
      <c r="J380" s="1" t="s">
        <v>611</v>
      </c>
      <c r="K380" s="1">
        <v>1</v>
      </c>
      <c r="L380" s="1" t="s">
        <v>26</v>
      </c>
      <c r="M380" s="3">
        <v>12700</v>
      </c>
      <c r="N380" s="3">
        <f t="shared" si="9"/>
        <v>12700</v>
      </c>
      <c r="S380" s="3">
        <f>Tabla1[[#This Row],[COSTO TOTAL]]</f>
        <v>12700</v>
      </c>
      <c r="V380" s="3"/>
      <c r="W380" s="1"/>
      <c r="X380" s="1"/>
      <c r="Y380" s="1"/>
      <c r="Z380" s="3"/>
      <c r="AA380" s="1"/>
      <c r="AB380" s="1"/>
      <c r="AC380" s="1"/>
      <c r="AD380" s="1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  <c r="CR380" s="25"/>
      <c r="CS380" s="25"/>
      <c r="CT380" s="25"/>
      <c r="CU380" s="25"/>
      <c r="CV380" s="25"/>
      <c r="CW380" s="25"/>
      <c r="CX380" s="25"/>
      <c r="CY380" s="25"/>
      <c r="CZ380" s="25"/>
      <c r="DA380" s="25"/>
      <c r="DB380" s="25"/>
      <c r="DC380" s="25"/>
      <c r="DD380" s="25"/>
      <c r="DE380" s="25"/>
      <c r="DF380" s="25"/>
      <c r="DG380" s="25"/>
      <c r="DH380" s="25"/>
      <c r="DI380" s="25"/>
      <c r="DJ380" s="25"/>
      <c r="DK380" s="25"/>
      <c r="DL380" s="25"/>
      <c r="DM380" s="25"/>
      <c r="DN380" s="25"/>
      <c r="DO380" s="25"/>
      <c r="DP380" s="25"/>
      <c r="DQ380" s="25"/>
      <c r="DR380" s="25"/>
      <c r="DS380" s="25"/>
      <c r="DT380" s="25"/>
      <c r="DU380" s="25"/>
      <c r="DV380" s="25"/>
      <c r="DW380" s="25"/>
      <c r="DX380" s="25"/>
      <c r="DY380" s="25"/>
      <c r="DZ380" s="25"/>
      <c r="EA380" s="25"/>
      <c r="EB380" s="25"/>
      <c r="EC380" s="25"/>
      <c r="ED380" s="25"/>
      <c r="EE380" s="25"/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/>
      <c r="FK380" s="25"/>
      <c r="FL380" s="25"/>
      <c r="FM380" s="25"/>
      <c r="FN380" s="25"/>
      <c r="FO380" s="25"/>
      <c r="FP380" s="25"/>
      <c r="FQ380" s="25"/>
      <c r="FR380" s="25"/>
      <c r="FS380" s="25"/>
      <c r="FT380" s="25"/>
      <c r="FU380" s="25"/>
      <c r="FV380" s="25"/>
      <c r="FW380" s="25"/>
      <c r="FX380" s="25"/>
      <c r="FY380" s="25"/>
      <c r="FZ380" s="25"/>
      <c r="GA380" s="25"/>
      <c r="GB380" s="25"/>
      <c r="GC380" s="25"/>
      <c r="GD380" s="25"/>
      <c r="GE380" s="25"/>
      <c r="GF380" s="25"/>
      <c r="GG380" s="25"/>
      <c r="GH380" s="25"/>
      <c r="GI380" s="25"/>
      <c r="GJ380" s="25"/>
      <c r="GK380" s="25"/>
      <c r="GL380" s="25"/>
      <c r="GM380" s="25"/>
      <c r="GN380" s="25"/>
      <c r="GO380" s="25"/>
      <c r="GP380" s="25"/>
      <c r="GQ380" s="25"/>
      <c r="GR380" s="25"/>
      <c r="GS380" s="25"/>
      <c r="GT380" s="25"/>
      <c r="GU380" s="25"/>
      <c r="GV380" s="25"/>
      <c r="GW380" s="25"/>
      <c r="GX380" s="25"/>
      <c r="GY380" s="25"/>
      <c r="GZ380" s="25"/>
    </row>
    <row r="381" spans="1:208">
      <c r="A381" s="1" t="s">
        <v>367</v>
      </c>
      <c r="B381" s="2">
        <v>43590</v>
      </c>
      <c r="C381" s="1">
        <v>7591565</v>
      </c>
      <c r="D381" s="1" t="s">
        <v>18</v>
      </c>
      <c r="E381" s="1" t="s">
        <v>612</v>
      </c>
      <c r="F381" s="1" t="s">
        <v>113</v>
      </c>
      <c r="G381" s="1" t="s">
        <v>24</v>
      </c>
      <c r="H381" s="1">
        <v>4501664594</v>
      </c>
      <c r="I381" s="1" t="s">
        <v>613</v>
      </c>
      <c r="J381" s="1" t="s">
        <v>614</v>
      </c>
      <c r="K381" s="1">
        <v>1</v>
      </c>
      <c r="L381" s="1" t="s">
        <v>26</v>
      </c>
      <c r="N381" s="3">
        <f t="shared" si="9"/>
        <v>0</v>
      </c>
      <c r="O381" s="1" t="s">
        <v>615</v>
      </c>
      <c r="S381" s="3">
        <f>Tabla1[[#This Row],[COSTO TOTAL]]</f>
        <v>0</v>
      </c>
      <c r="V381" s="3"/>
      <c r="W381" s="1"/>
      <c r="X381" s="1"/>
      <c r="Y381" s="1"/>
      <c r="Z381" s="3"/>
      <c r="AA381" s="1"/>
      <c r="AB381" s="1"/>
      <c r="AC381" s="1"/>
      <c r="AD381" s="1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25"/>
      <c r="DG381" s="25"/>
      <c r="DH381" s="25"/>
      <c r="DI381" s="25"/>
      <c r="DJ381" s="25"/>
      <c r="DK381" s="25"/>
      <c r="DL381" s="25"/>
      <c r="DM381" s="25"/>
      <c r="DN381" s="25"/>
      <c r="DO381" s="25"/>
      <c r="DP381" s="25"/>
      <c r="DQ381" s="25"/>
      <c r="DR381" s="25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/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5"/>
      <c r="FF381" s="25"/>
      <c r="FG381" s="25"/>
      <c r="FH381" s="25"/>
      <c r="FI381" s="25"/>
      <c r="FJ381" s="25"/>
      <c r="FK381" s="25"/>
      <c r="FL381" s="25"/>
      <c r="FM381" s="25"/>
      <c r="FN381" s="25"/>
      <c r="FO381" s="25"/>
      <c r="FP381" s="25"/>
      <c r="FQ381" s="25"/>
      <c r="FR381" s="25"/>
      <c r="FS381" s="25"/>
      <c r="FT381" s="25"/>
      <c r="FU381" s="25"/>
      <c r="FV381" s="25"/>
      <c r="FW381" s="25"/>
      <c r="FX381" s="25"/>
      <c r="FY381" s="25"/>
      <c r="FZ381" s="25"/>
      <c r="GA381" s="25"/>
      <c r="GB381" s="25"/>
      <c r="GC381" s="25"/>
      <c r="GD381" s="25"/>
      <c r="GE381" s="25"/>
      <c r="GF381" s="25"/>
      <c r="GG381" s="25"/>
      <c r="GH381" s="25"/>
      <c r="GI381" s="25"/>
      <c r="GJ381" s="25"/>
      <c r="GK381" s="25"/>
      <c r="GL381" s="25"/>
      <c r="GM381" s="25"/>
      <c r="GN381" s="25"/>
      <c r="GO381" s="25"/>
      <c r="GP381" s="25"/>
      <c r="GQ381" s="25"/>
      <c r="GR381" s="25"/>
      <c r="GS381" s="25"/>
      <c r="GT381" s="25"/>
      <c r="GU381" s="25"/>
      <c r="GV381" s="25"/>
      <c r="GW381" s="25"/>
      <c r="GX381" s="25"/>
      <c r="GY381" s="25"/>
      <c r="GZ381" s="25"/>
    </row>
    <row r="382" spans="1:208">
      <c r="A382" s="1" t="s">
        <v>367</v>
      </c>
      <c r="B382" s="2">
        <v>43590</v>
      </c>
      <c r="C382" s="1">
        <v>7591565</v>
      </c>
      <c r="D382" s="1" t="s">
        <v>18</v>
      </c>
      <c r="E382" s="1" t="s">
        <v>612</v>
      </c>
      <c r="F382" s="1" t="s">
        <v>113</v>
      </c>
      <c r="G382" s="1" t="s">
        <v>24</v>
      </c>
      <c r="H382" s="1">
        <v>4501664594</v>
      </c>
      <c r="I382" s="1" t="s">
        <v>613</v>
      </c>
      <c r="J382" s="1" t="s">
        <v>616</v>
      </c>
      <c r="K382" s="1">
        <v>1</v>
      </c>
      <c r="L382" s="1" t="s">
        <v>26</v>
      </c>
      <c r="N382" s="3">
        <f t="shared" si="9"/>
        <v>0</v>
      </c>
      <c r="O382" s="1" t="s">
        <v>615</v>
      </c>
      <c r="S382" s="3">
        <f>Tabla1[[#This Row],[COSTO TOTAL]]</f>
        <v>0</v>
      </c>
      <c r="V382" s="3"/>
      <c r="W382" s="1"/>
      <c r="X382" s="1"/>
      <c r="Y382" s="1"/>
      <c r="Z382" s="3"/>
      <c r="AA382" s="1"/>
      <c r="AB382" s="1"/>
      <c r="AC382" s="1"/>
      <c r="AD382" s="1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  <c r="CR382" s="25"/>
      <c r="CS382" s="25"/>
      <c r="CT382" s="25"/>
      <c r="CU382" s="25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5"/>
      <c r="DI382" s="25"/>
      <c r="DJ382" s="25"/>
      <c r="DK382" s="25"/>
      <c r="DL382" s="25"/>
      <c r="DM382" s="25"/>
      <c r="DN382" s="25"/>
      <c r="DO382" s="25"/>
      <c r="DP382" s="25"/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  <c r="FE382" s="25"/>
      <c r="FF382" s="25"/>
      <c r="FG382" s="25"/>
      <c r="FH382" s="25"/>
      <c r="FI382" s="25"/>
      <c r="FJ382" s="25"/>
      <c r="FK382" s="25"/>
      <c r="FL382" s="25"/>
      <c r="FM382" s="25"/>
      <c r="FN382" s="25"/>
      <c r="FO382" s="25"/>
      <c r="FP382" s="25"/>
      <c r="FQ382" s="25"/>
      <c r="FR382" s="25"/>
      <c r="FS382" s="25"/>
      <c r="FT382" s="25"/>
      <c r="FU382" s="25"/>
      <c r="FV382" s="25"/>
      <c r="FW382" s="25"/>
      <c r="FX382" s="25"/>
      <c r="FY382" s="25"/>
      <c r="FZ382" s="25"/>
      <c r="GA382" s="25"/>
      <c r="GB382" s="25"/>
      <c r="GC382" s="25"/>
      <c r="GD382" s="25"/>
      <c r="GE382" s="25"/>
      <c r="GF382" s="25"/>
      <c r="GG382" s="25"/>
      <c r="GH382" s="25"/>
      <c r="GI382" s="25"/>
      <c r="GJ382" s="25"/>
      <c r="GK382" s="25"/>
      <c r="GL382" s="25"/>
      <c r="GM382" s="25"/>
      <c r="GN382" s="25"/>
      <c r="GO382" s="25"/>
      <c r="GP382" s="25"/>
      <c r="GQ382" s="25"/>
      <c r="GR382" s="25"/>
      <c r="GS382" s="25"/>
      <c r="GT382" s="25"/>
      <c r="GU382" s="25"/>
      <c r="GV382" s="25"/>
      <c r="GW382" s="25"/>
      <c r="GX382" s="25"/>
      <c r="GY382" s="25"/>
      <c r="GZ382" s="25"/>
    </row>
    <row r="383" spans="1:208">
      <c r="A383" s="1" t="s">
        <v>367</v>
      </c>
      <c r="B383" s="2">
        <v>43590</v>
      </c>
      <c r="C383" s="1">
        <v>7591565</v>
      </c>
      <c r="D383" s="1" t="s">
        <v>18</v>
      </c>
      <c r="E383" s="1" t="s">
        <v>612</v>
      </c>
      <c r="F383" s="1" t="s">
        <v>113</v>
      </c>
      <c r="G383" s="1" t="s">
        <v>24</v>
      </c>
      <c r="H383" s="1">
        <v>4501664594</v>
      </c>
      <c r="I383" s="1" t="s">
        <v>613</v>
      </c>
      <c r="J383" s="1" t="s">
        <v>617</v>
      </c>
      <c r="K383" s="1">
        <v>1</v>
      </c>
      <c r="L383" s="1" t="s">
        <v>26</v>
      </c>
      <c r="N383" s="3">
        <f t="shared" si="9"/>
        <v>0</v>
      </c>
      <c r="O383" s="1" t="s">
        <v>615</v>
      </c>
      <c r="S383" s="3">
        <f>Tabla1[[#This Row],[COSTO TOTAL]]</f>
        <v>0</v>
      </c>
      <c r="V383" s="3"/>
      <c r="W383" s="1"/>
      <c r="X383" s="1"/>
      <c r="Y383" s="1"/>
      <c r="Z383" s="3"/>
      <c r="AA383" s="1"/>
      <c r="AB383" s="1"/>
      <c r="AC383" s="1"/>
      <c r="AD383" s="1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5"/>
      <c r="FF383" s="25"/>
      <c r="FG383" s="25"/>
      <c r="FH383" s="25"/>
      <c r="FI383" s="25"/>
      <c r="FJ383" s="25"/>
      <c r="FK383" s="25"/>
      <c r="FL383" s="25"/>
      <c r="FM383" s="25"/>
      <c r="FN383" s="25"/>
      <c r="FO383" s="25"/>
      <c r="FP383" s="25"/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/>
      <c r="GD383" s="25"/>
      <c r="GE383" s="25"/>
      <c r="GF383" s="25"/>
      <c r="GG383" s="25"/>
      <c r="GH383" s="25"/>
      <c r="GI383" s="25"/>
      <c r="GJ383" s="25"/>
      <c r="GK383" s="25"/>
      <c r="GL383" s="25"/>
      <c r="GM383" s="25"/>
      <c r="GN383" s="25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</row>
    <row r="384" spans="1:208">
      <c r="A384" s="1" t="s">
        <v>367</v>
      </c>
      <c r="B384" s="2">
        <v>43590</v>
      </c>
      <c r="C384" s="1">
        <v>7591565</v>
      </c>
      <c r="D384" s="1" t="s">
        <v>18</v>
      </c>
      <c r="E384" s="1" t="s">
        <v>612</v>
      </c>
      <c r="F384" s="1" t="s">
        <v>113</v>
      </c>
      <c r="G384" s="1" t="s">
        <v>24</v>
      </c>
      <c r="H384" s="1">
        <v>4501664594</v>
      </c>
      <c r="I384" s="1" t="s">
        <v>613</v>
      </c>
      <c r="J384" s="1" t="s">
        <v>618</v>
      </c>
      <c r="K384" s="1">
        <v>1</v>
      </c>
      <c r="L384" s="1" t="s">
        <v>26</v>
      </c>
      <c r="N384" s="3">
        <f t="shared" si="9"/>
        <v>0</v>
      </c>
      <c r="O384" s="1" t="s">
        <v>615</v>
      </c>
      <c r="S384" s="3">
        <f>Tabla1[[#This Row],[COSTO TOTAL]]</f>
        <v>0</v>
      </c>
      <c r="V384" s="3"/>
      <c r="W384" s="1"/>
      <c r="X384" s="1"/>
      <c r="Y384" s="1"/>
      <c r="Z384" s="3"/>
      <c r="AA384" s="1"/>
      <c r="AB384" s="1"/>
      <c r="AC384" s="1"/>
      <c r="AD384" s="1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  <c r="GD384" s="25"/>
      <c r="GE384" s="25"/>
      <c r="GF384" s="25"/>
      <c r="GG384" s="25"/>
      <c r="GH384" s="25"/>
      <c r="GI384" s="25"/>
      <c r="GJ384" s="25"/>
      <c r="GK384" s="25"/>
      <c r="GL384" s="25"/>
      <c r="GM384" s="25"/>
      <c r="GN384" s="25"/>
      <c r="GO384" s="25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</row>
    <row r="385" spans="1:208">
      <c r="A385" s="1" t="s">
        <v>367</v>
      </c>
      <c r="B385" s="2">
        <v>43590</v>
      </c>
      <c r="C385" s="1">
        <v>7591565</v>
      </c>
      <c r="D385" s="1" t="s">
        <v>18</v>
      </c>
      <c r="E385" s="1" t="s">
        <v>612</v>
      </c>
      <c r="F385" s="1" t="s">
        <v>113</v>
      </c>
      <c r="G385" s="1" t="s">
        <v>24</v>
      </c>
      <c r="H385" s="1">
        <v>4501664594</v>
      </c>
      <c r="I385" s="1" t="s">
        <v>613</v>
      </c>
      <c r="J385" s="1" t="s">
        <v>619</v>
      </c>
      <c r="K385" s="1">
        <v>1</v>
      </c>
      <c r="L385" s="1" t="s">
        <v>26</v>
      </c>
      <c r="N385" s="3">
        <f t="shared" si="9"/>
        <v>0</v>
      </c>
      <c r="O385" s="1" t="s">
        <v>615</v>
      </c>
      <c r="S385" s="3">
        <f>Tabla1[[#This Row],[COSTO TOTAL]]</f>
        <v>0</v>
      </c>
      <c r="V385" s="3"/>
      <c r="W385" s="1"/>
      <c r="X385" s="1"/>
      <c r="Y385" s="1"/>
      <c r="Z385" s="3"/>
      <c r="AA385" s="1"/>
      <c r="AB385" s="1"/>
      <c r="AC385" s="1"/>
      <c r="AD385" s="1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  <c r="GD385" s="25"/>
      <c r="GE385" s="25"/>
      <c r="GF385" s="25"/>
      <c r="GG385" s="25"/>
      <c r="GH385" s="25"/>
      <c r="GI385" s="25"/>
      <c r="GJ385" s="25"/>
      <c r="GK385" s="25"/>
      <c r="GL385" s="25"/>
      <c r="GM385" s="25"/>
      <c r="GN385" s="25"/>
      <c r="GO385" s="25"/>
      <c r="GP385" s="25"/>
      <c r="GQ385" s="25"/>
      <c r="GR385" s="25"/>
      <c r="GS385" s="25"/>
      <c r="GT385" s="25"/>
      <c r="GU385" s="25"/>
      <c r="GV385" s="25"/>
      <c r="GW385" s="25"/>
      <c r="GX385" s="25"/>
      <c r="GY385" s="25"/>
      <c r="GZ385" s="25"/>
    </row>
    <row r="386" spans="1:208">
      <c r="A386" s="1" t="s">
        <v>367</v>
      </c>
      <c r="B386" s="2">
        <v>43590</v>
      </c>
      <c r="C386" s="1">
        <v>7591565</v>
      </c>
      <c r="D386" s="1" t="s">
        <v>18</v>
      </c>
      <c r="E386" s="1" t="s">
        <v>612</v>
      </c>
      <c r="F386" s="1" t="s">
        <v>113</v>
      </c>
      <c r="G386" s="1" t="s">
        <v>24</v>
      </c>
      <c r="H386" s="1">
        <v>4501664594</v>
      </c>
      <c r="I386" s="1" t="s">
        <v>613</v>
      </c>
      <c r="J386" s="1" t="s">
        <v>565</v>
      </c>
      <c r="K386" s="1">
        <v>1</v>
      </c>
      <c r="L386" s="1" t="s">
        <v>26</v>
      </c>
      <c r="N386" s="3">
        <f t="shared" si="9"/>
        <v>0</v>
      </c>
      <c r="O386" s="1" t="s">
        <v>615</v>
      </c>
      <c r="S386" s="3">
        <f>Tabla1[[#This Row],[COSTO TOTAL]]</f>
        <v>0</v>
      </c>
      <c r="V386" s="3"/>
      <c r="W386" s="1"/>
      <c r="X386" s="1"/>
      <c r="Y386" s="1"/>
      <c r="Z386" s="3"/>
      <c r="AA386" s="1"/>
      <c r="AB386" s="1"/>
      <c r="AC386" s="1"/>
      <c r="AD386" s="1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  <c r="CR386" s="25"/>
      <c r="CS386" s="25"/>
      <c r="CT386" s="25"/>
      <c r="CU386" s="25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/>
      <c r="DF386" s="25"/>
      <c r="DG386" s="25"/>
      <c r="DH386" s="25"/>
      <c r="DI386" s="25"/>
      <c r="DJ386" s="25"/>
      <c r="DK386" s="25"/>
      <c r="DL386" s="25"/>
      <c r="DM386" s="25"/>
      <c r="DN386" s="25"/>
      <c r="DO386" s="25"/>
      <c r="DP386" s="25"/>
      <c r="DQ386" s="25"/>
      <c r="DR386" s="25"/>
      <c r="DS386" s="25"/>
      <c r="DT386" s="25"/>
      <c r="DU386" s="25"/>
      <c r="DV386" s="25"/>
      <c r="DW386" s="25"/>
      <c r="DX386" s="25"/>
      <c r="DY386" s="25"/>
      <c r="DZ386" s="25"/>
      <c r="EA386" s="25"/>
      <c r="EB386" s="25"/>
      <c r="EC386" s="25"/>
      <c r="ED386" s="25"/>
      <c r="EE386" s="25"/>
      <c r="EF386" s="25"/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  <c r="ET386" s="25"/>
      <c r="EU386" s="25"/>
      <c r="EV386" s="25"/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  <c r="FN386" s="25"/>
      <c r="FO386" s="25"/>
      <c r="FP386" s="25"/>
      <c r="FQ386" s="25"/>
      <c r="FR386" s="25"/>
      <c r="FS386" s="25"/>
      <c r="FT386" s="25"/>
      <c r="FU386" s="25"/>
      <c r="FV386" s="25"/>
      <c r="FW386" s="25"/>
      <c r="FX386" s="25"/>
      <c r="FY386" s="25"/>
      <c r="FZ386" s="25"/>
      <c r="GA386" s="25"/>
      <c r="GB386" s="25"/>
      <c r="GC386" s="25"/>
      <c r="GD386" s="25"/>
      <c r="GE386" s="25"/>
      <c r="GF386" s="25"/>
      <c r="GG386" s="25"/>
      <c r="GH386" s="25"/>
      <c r="GI386" s="25"/>
      <c r="GJ386" s="25"/>
      <c r="GK386" s="25"/>
      <c r="GL386" s="25"/>
      <c r="GM386" s="25"/>
      <c r="GN386" s="25"/>
      <c r="GO386" s="25"/>
      <c r="GP386" s="25"/>
      <c r="GQ386" s="25"/>
      <c r="GR386" s="25"/>
      <c r="GS386" s="25"/>
      <c r="GT386" s="25"/>
      <c r="GU386" s="25"/>
      <c r="GV386" s="25"/>
      <c r="GW386" s="25"/>
      <c r="GX386" s="25"/>
      <c r="GY386" s="25"/>
      <c r="GZ386" s="25"/>
    </row>
    <row r="387" spans="1:208">
      <c r="A387" s="1" t="s">
        <v>367</v>
      </c>
      <c r="B387" s="2">
        <v>43590</v>
      </c>
      <c r="C387" s="1">
        <v>7591565</v>
      </c>
      <c r="D387" s="1" t="s">
        <v>18</v>
      </c>
      <c r="E387" s="1" t="s">
        <v>612</v>
      </c>
      <c r="F387" s="1" t="s">
        <v>113</v>
      </c>
      <c r="G387" s="1" t="s">
        <v>24</v>
      </c>
      <c r="H387" s="1">
        <v>4501664594</v>
      </c>
      <c r="I387" s="1" t="s">
        <v>613</v>
      </c>
      <c r="J387" s="1" t="s">
        <v>566</v>
      </c>
      <c r="K387" s="1">
        <v>1</v>
      </c>
      <c r="L387" s="1" t="s">
        <v>26</v>
      </c>
      <c r="N387" s="3">
        <f t="shared" si="9"/>
        <v>0</v>
      </c>
      <c r="O387" s="1" t="s">
        <v>615</v>
      </c>
      <c r="S387" s="3">
        <f>Tabla1[[#This Row],[COSTO TOTAL]]</f>
        <v>0</v>
      </c>
      <c r="V387" s="3"/>
      <c r="W387" s="1"/>
      <c r="X387" s="1"/>
      <c r="Y387" s="1"/>
      <c r="Z387" s="3"/>
      <c r="AA387" s="1"/>
      <c r="AB387" s="1"/>
      <c r="AC387" s="1"/>
      <c r="AD387" s="1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  <c r="CR387" s="25"/>
      <c r="CS387" s="25"/>
      <c r="CT387" s="25"/>
      <c r="CU387" s="25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/>
      <c r="DG387" s="25"/>
      <c r="DH387" s="25"/>
      <c r="DI387" s="25"/>
      <c r="DJ387" s="25"/>
      <c r="DK387" s="25"/>
      <c r="DL387" s="25"/>
      <c r="DM387" s="25"/>
      <c r="DN387" s="25"/>
      <c r="DO387" s="25"/>
      <c r="DP387" s="25"/>
      <c r="DQ387" s="25"/>
      <c r="DR387" s="25"/>
      <c r="DS387" s="25"/>
      <c r="DT387" s="25"/>
      <c r="DU387" s="25"/>
      <c r="DV387" s="25"/>
      <c r="DW387" s="25"/>
      <c r="DX387" s="25"/>
      <c r="DY387" s="25"/>
      <c r="DZ387" s="25"/>
      <c r="EA387" s="25"/>
      <c r="EB387" s="25"/>
      <c r="EC387" s="25"/>
      <c r="ED387" s="25"/>
      <c r="EE387" s="25"/>
      <c r="EF387" s="25"/>
      <c r="EG387" s="25"/>
      <c r="EH387" s="25"/>
      <c r="EI387" s="25"/>
      <c r="EJ387" s="25"/>
      <c r="EK387" s="25"/>
      <c r="EL387" s="25"/>
      <c r="EM387" s="25"/>
      <c r="EN387" s="25"/>
      <c r="EO387" s="25"/>
      <c r="EP387" s="25"/>
      <c r="EQ387" s="25"/>
      <c r="ER387" s="25"/>
      <c r="ES387" s="25"/>
      <c r="ET387" s="25"/>
      <c r="EU387" s="25"/>
      <c r="EV387" s="25"/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  <c r="FN387" s="25"/>
      <c r="FO387" s="25"/>
      <c r="FP387" s="25"/>
      <c r="FQ387" s="25"/>
      <c r="FR387" s="25"/>
      <c r="FS387" s="25"/>
      <c r="FT387" s="25"/>
      <c r="FU387" s="25"/>
      <c r="FV387" s="25"/>
      <c r="FW387" s="25"/>
      <c r="FX387" s="25"/>
      <c r="FY387" s="25"/>
      <c r="FZ387" s="25"/>
      <c r="GA387" s="25"/>
      <c r="GB387" s="25"/>
      <c r="GC387" s="25"/>
      <c r="GD387" s="25"/>
      <c r="GE387" s="25"/>
      <c r="GF387" s="25"/>
      <c r="GG387" s="25"/>
      <c r="GH387" s="25"/>
      <c r="GI387" s="25"/>
      <c r="GJ387" s="25"/>
      <c r="GK387" s="25"/>
      <c r="GL387" s="25"/>
      <c r="GM387" s="25"/>
      <c r="GN387" s="25"/>
      <c r="GO387" s="25"/>
      <c r="GP387" s="25"/>
      <c r="GQ387" s="25"/>
      <c r="GR387" s="25"/>
      <c r="GS387" s="25"/>
      <c r="GT387" s="25"/>
      <c r="GU387" s="25"/>
      <c r="GV387" s="25"/>
      <c r="GW387" s="25"/>
      <c r="GX387" s="25"/>
      <c r="GY387" s="25"/>
      <c r="GZ387" s="25"/>
    </row>
    <row r="388" spans="1:208">
      <c r="A388" s="1" t="s">
        <v>367</v>
      </c>
      <c r="B388" s="2">
        <v>43590</v>
      </c>
      <c r="C388" s="1">
        <v>7591565</v>
      </c>
      <c r="D388" s="1" t="s">
        <v>18</v>
      </c>
      <c r="E388" s="1" t="s">
        <v>612</v>
      </c>
      <c r="F388" s="1" t="s">
        <v>113</v>
      </c>
      <c r="G388" s="1" t="s">
        <v>24</v>
      </c>
      <c r="H388" s="1">
        <v>4501664594</v>
      </c>
      <c r="I388" s="1" t="s">
        <v>613</v>
      </c>
      <c r="J388" s="1" t="s">
        <v>567</v>
      </c>
      <c r="K388" s="1">
        <v>1</v>
      </c>
      <c r="L388" s="1" t="s">
        <v>26</v>
      </c>
      <c r="N388" s="3">
        <f t="shared" si="9"/>
        <v>0</v>
      </c>
      <c r="O388" s="1" t="s">
        <v>615</v>
      </c>
      <c r="S388" s="3">
        <f>Tabla1[[#This Row],[COSTO TOTAL]]</f>
        <v>0</v>
      </c>
      <c r="V388" s="3"/>
      <c r="W388" s="1"/>
      <c r="X388" s="1"/>
      <c r="Y388" s="1"/>
      <c r="Z388" s="3"/>
      <c r="AA388" s="1"/>
      <c r="AB388" s="1"/>
      <c r="AC388" s="1"/>
      <c r="AD388" s="1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  <c r="FN388" s="25"/>
      <c r="FO388" s="25"/>
      <c r="FP388" s="25"/>
      <c r="FQ388" s="25"/>
      <c r="FR388" s="25"/>
      <c r="FS388" s="25"/>
      <c r="FT388" s="25"/>
      <c r="FU388" s="25"/>
      <c r="FV388" s="25"/>
      <c r="FW388" s="25"/>
      <c r="FX388" s="25"/>
      <c r="FY388" s="25"/>
      <c r="FZ388" s="25"/>
      <c r="GA388" s="25"/>
      <c r="GB388" s="25"/>
      <c r="GC388" s="25"/>
      <c r="GD388" s="25"/>
      <c r="GE388" s="25"/>
      <c r="GF388" s="25"/>
      <c r="GG388" s="25"/>
      <c r="GH388" s="25"/>
      <c r="GI388" s="25"/>
      <c r="GJ388" s="25"/>
      <c r="GK388" s="25"/>
      <c r="GL388" s="25"/>
      <c r="GM388" s="25"/>
      <c r="GN388" s="25"/>
      <c r="GO388" s="25"/>
      <c r="GP388" s="25"/>
      <c r="GQ388" s="25"/>
      <c r="GR388" s="25"/>
      <c r="GS388" s="25"/>
      <c r="GT388" s="25"/>
      <c r="GU388" s="25"/>
      <c r="GV388" s="25"/>
      <c r="GW388" s="25"/>
      <c r="GX388" s="25"/>
      <c r="GY388" s="25"/>
      <c r="GZ388" s="25"/>
    </row>
    <row r="389" spans="1:208">
      <c r="A389" s="1" t="s">
        <v>367</v>
      </c>
      <c r="B389" s="2">
        <v>43590</v>
      </c>
      <c r="C389" s="1">
        <v>7591565</v>
      </c>
      <c r="D389" s="1" t="s">
        <v>18</v>
      </c>
      <c r="E389" s="1" t="s">
        <v>612</v>
      </c>
      <c r="F389" s="1" t="s">
        <v>113</v>
      </c>
      <c r="G389" s="1" t="s">
        <v>24</v>
      </c>
      <c r="H389" s="1">
        <v>4501664594</v>
      </c>
      <c r="I389" s="1" t="s">
        <v>613</v>
      </c>
      <c r="J389" s="1" t="s">
        <v>620</v>
      </c>
      <c r="K389" s="1">
        <v>1</v>
      </c>
      <c r="L389" s="1" t="s">
        <v>26</v>
      </c>
      <c r="N389" s="3">
        <f t="shared" si="9"/>
        <v>0</v>
      </c>
      <c r="O389" s="1" t="s">
        <v>615</v>
      </c>
      <c r="S389" s="3">
        <f>Tabla1[[#This Row],[COSTO TOTAL]]</f>
        <v>0</v>
      </c>
      <c r="V389" s="3"/>
      <c r="W389" s="1"/>
      <c r="X389" s="1"/>
      <c r="Y389" s="1"/>
      <c r="Z389" s="3"/>
      <c r="AA389" s="1"/>
      <c r="AB389" s="1"/>
      <c r="AC389" s="1"/>
      <c r="AD389" s="1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  <c r="CR389" s="25"/>
      <c r="CS389" s="25"/>
      <c r="CT389" s="25"/>
      <c r="CU389" s="25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  <c r="DG389" s="25"/>
      <c r="DH389" s="25"/>
      <c r="DI389" s="25"/>
      <c r="DJ389" s="25"/>
      <c r="DK389" s="25"/>
      <c r="DL389" s="25"/>
      <c r="DM389" s="25"/>
      <c r="DN389" s="25"/>
      <c r="DO389" s="25"/>
      <c r="DP389" s="25"/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  <c r="FN389" s="25"/>
      <c r="FO389" s="25"/>
      <c r="FP389" s="25"/>
      <c r="FQ389" s="25"/>
      <c r="FR389" s="25"/>
      <c r="FS389" s="25"/>
      <c r="FT389" s="25"/>
      <c r="FU389" s="25"/>
      <c r="FV389" s="25"/>
      <c r="FW389" s="25"/>
      <c r="FX389" s="25"/>
      <c r="FY389" s="25"/>
      <c r="FZ389" s="25"/>
      <c r="GA389" s="25"/>
      <c r="GB389" s="25"/>
      <c r="GC389" s="25"/>
      <c r="GD389" s="25"/>
      <c r="GE389" s="25"/>
      <c r="GF389" s="25"/>
      <c r="GG389" s="25"/>
      <c r="GH389" s="25"/>
      <c r="GI389" s="25"/>
      <c r="GJ389" s="25"/>
      <c r="GK389" s="25"/>
      <c r="GL389" s="25"/>
      <c r="GM389" s="25"/>
      <c r="GN389" s="25"/>
      <c r="GO389" s="25"/>
      <c r="GP389" s="25"/>
      <c r="GQ389" s="25"/>
      <c r="GR389" s="25"/>
      <c r="GS389" s="25"/>
      <c r="GT389" s="25"/>
      <c r="GU389" s="25"/>
      <c r="GV389" s="25"/>
      <c r="GW389" s="25"/>
      <c r="GX389" s="25"/>
      <c r="GY389" s="25"/>
      <c r="GZ389" s="25"/>
    </row>
    <row r="390" spans="1:208">
      <c r="A390" s="1" t="s">
        <v>367</v>
      </c>
      <c r="B390" s="2">
        <v>43590</v>
      </c>
      <c r="C390" s="1">
        <v>7591565</v>
      </c>
      <c r="D390" s="1" t="s">
        <v>18</v>
      </c>
      <c r="E390" s="1" t="s">
        <v>612</v>
      </c>
      <c r="F390" s="1" t="s">
        <v>113</v>
      </c>
      <c r="G390" s="1" t="s">
        <v>24</v>
      </c>
      <c r="H390" s="1">
        <v>4501664594</v>
      </c>
      <c r="I390" s="1" t="s">
        <v>613</v>
      </c>
      <c r="J390" s="1" t="s">
        <v>621</v>
      </c>
      <c r="K390" s="1">
        <v>1</v>
      </c>
      <c r="L390" s="1" t="s">
        <v>26</v>
      </c>
      <c r="N390" s="3">
        <f t="shared" si="9"/>
        <v>0</v>
      </c>
      <c r="O390" s="1" t="s">
        <v>615</v>
      </c>
      <c r="S390" s="3">
        <f>Tabla1[[#This Row],[COSTO TOTAL]]</f>
        <v>0</v>
      </c>
      <c r="V390" s="3"/>
      <c r="W390" s="1"/>
      <c r="X390" s="1"/>
      <c r="Y390" s="1"/>
      <c r="Z390" s="3"/>
      <c r="AA390" s="1"/>
      <c r="AB390" s="1"/>
      <c r="AC390" s="1"/>
      <c r="AD390" s="1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/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/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  <c r="FN390" s="25"/>
      <c r="FO390" s="25"/>
      <c r="FP390" s="25"/>
      <c r="FQ390" s="25"/>
      <c r="FR390" s="25"/>
      <c r="FS390" s="25"/>
      <c r="FT390" s="25"/>
      <c r="FU390" s="25"/>
      <c r="FV390" s="25"/>
      <c r="FW390" s="25"/>
      <c r="FX390" s="25"/>
      <c r="FY390" s="25"/>
      <c r="FZ390" s="25"/>
      <c r="GA390" s="25"/>
      <c r="GB390" s="25"/>
      <c r="GC390" s="25"/>
      <c r="GD390" s="25"/>
      <c r="GE390" s="25"/>
      <c r="GF390" s="25"/>
      <c r="GG390" s="25"/>
      <c r="GH390" s="25"/>
      <c r="GI390" s="25"/>
      <c r="GJ390" s="25"/>
      <c r="GK390" s="25"/>
      <c r="GL390" s="25"/>
      <c r="GM390" s="25"/>
      <c r="GN390" s="25"/>
      <c r="GO390" s="25"/>
      <c r="GP390" s="25"/>
      <c r="GQ390" s="25"/>
      <c r="GR390" s="25"/>
      <c r="GS390" s="25"/>
      <c r="GT390" s="25"/>
      <c r="GU390" s="25"/>
      <c r="GV390" s="25"/>
      <c r="GW390" s="25"/>
      <c r="GX390" s="25"/>
      <c r="GY390" s="25"/>
      <c r="GZ390" s="25"/>
    </row>
    <row r="391" spans="1:208">
      <c r="A391" s="1" t="s">
        <v>367</v>
      </c>
      <c r="B391" s="2">
        <v>43590</v>
      </c>
      <c r="C391" s="1">
        <v>7591565</v>
      </c>
      <c r="D391" s="1" t="s">
        <v>18</v>
      </c>
      <c r="E391" s="1" t="s">
        <v>612</v>
      </c>
      <c r="F391" s="1" t="s">
        <v>113</v>
      </c>
      <c r="G391" s="1" t="s">
        <v>24</v>
      </c>
      <c r="H391" s="1">
        <v>4501664594</v>
      </c>
      <c r="I391" s="1" t="s">
        <v>613</v>
      </c>
      <c r="J391" s="1" t="s">
        <v>622</v>
      </c>
      <c r="K391" s="1">
        <v>1</v>
      </c>
      <c r="L391" s="1" t="s">
        <v>26</v>
      </c>
      <c r="N391" s="3">
        <f t="shared" si="9"/>
        <v>0</v>
      </c>
      <c r="O391" s="1" t="s">
        <v>615</v>
      </c>
      <c r="S391" s="3">
        <f>Tabla1[[#This Row],[COSTO TOTAL]]</f>
        <v>0</v>
      </c>
      <c r="V391" s="3"/>
      <c r="W391" s="1"/>
      <c r="X391" s="1"/>
      <c r="Y391" s="1"/>
      <c r="Z391" s="3"/>
      <c r="AA391" s="1"/>
      <c r="AB391" s="1"/>
      <c r="AC391" s="1"/>
      <c r="AD391" s="1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/>
      <c r="GP391" s="25"/>
      <c r="GQ391" s="25"/>
      <c r="GR391" s="25"/>
      <c r="GS391" s="25"/>
      <c r="GT391" s="25"/>
      <c r="GU391" s="25"/>
      <c r="GV391" s="25"/>
      <c r="GW391" s="25"/>
      <c r="GX391" s="25"/>
      <c r="GY391" s="25"/>
      <c r="GZ391" s="25"/>
    </row>
    <row r="392" spans="1:208">
      <c r="A392" s="1" t="s">
        <v>367</v>
      </c>
      <c r="B392" s="2">
        <v>43590</v>
      </c>
      <c r="C392" s="1">
        <v>7591565</v>
      </c>
      <c r="D392" s="1" t="s">
        <v>18</v>
      </c>
      <c r="E392" s="1" t="s">
        <v>612</v>
      </c>
      <c r="F392" s="1" t="s">
        <v>113</v>
      </c>
      <c r="G392" s="1" t="s">
        <v>24</v>
      </c>
      <c r="H392" s="1">
        <v>4501664594</v>
      </c>
      <c r="I392" s="1" t="s">
        <v>613</v>
      </c>
      <c r="J392" s="1" t="s">
        <v>568</v>
      </c>
      <c r="K392" s="1">
        <v>1</v>
      </c>
      <c r="L392" s="1" t="s">
        <v>26</v>
      </c>
      <c r="N392" s="3">
        <f t="shared" si="9"/>
        <v>0</v>
      </c>
      <c r="O392" s="1" t="s">
        <v>615</v>
      </c>
      <c r="S392" s="3">
        <f>Tabla1[[#This Row],[COSTO TOTAL]]</f>
        <v>0</v>
      </c>
      <c r="V392" s="3"/>
      <c r="W392" s="1"/>
      <c r="X392" s="1"/>
      <c r="Y392" s="1"/>
      <c r="Z392" s="3"/>
      <c r="AA392" s="1"/>
      <c r="AB392" s="1"/>
      <c r="AC392" s="1"/>
      <c r="AD392" s="1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/>
      <c r="DL392" s="25"/>
      <c r="DM392" s="25"/>
      <c r="DN392" s="25"/>
      <c r="DO392" s="25"/>
      <c r="DP392" s="25"/>
      <c r="DQ392" s="25"/>
      <c r="DR392" s="25"/>
      <c r="DS392" s="25"/>
      <c r="DT392" s="25"/>
      <c r="DU392" s="25"/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5"/>
      <c r="FE392" s="25"/>
      <c r="FF392" s="25"/>
      <c r="FG392" s="25"/>
      <c r="FH392" s="25"/>
      <c r="FI392" s="25"/>
      <c r="FJ392" s="25"/>
      <c r="FK392" s="25"/>
      <c r="FL392" s="25"/>
      <c r="FM392" s="25"/>
      <c r="FN392" s="25"/>
      <c r="FO392" s="25"/>
      <c r="FP392" s="25"/>
      <c r="FQ392" s="25"/>
      <c r="FR392" s="25"/>
      <c r="FS392" s="25"/>
      <c r="FT392" s="25"/>
      <c r="FU392" s="25"/>
      <c r="FV392" s="25"/>
      <c r="FW392" s="25"/>
      <c r="FX392" s="25"/>
      <c r="FY392" s="25"/>
      <c r="FZ392" s="25"/>
      <c r="GA392" s="25"/>
      <c r="GB392" s="25"/>
      <c r="GC392" s="25"/>
      <c r="GD392" s="25"/>
      <c r="GE392" s="25"/>
      <c r="GF392" s="25"/>
      <c r="GG392" s="25"/>
      <c r="GH392" s="25"/>
      <c r="GI392" s="25"/>
      <c r="GJ392" s="25"/>
      <c r="GK392" s="25"/>
      <c r="GL392" s="25"/>
      <c r="GM392" s="25"/>
      <c r="GN392" s="25"/>
      <c r="GO392" s="25"/>
      <c r="GP392" s="25"/>
      <c r="GQ392" s="25"/>
      <c r="GR392" s="25"/>
      <c r="GS392" s="25"/>
      <c r="GT392" s="25"/>
      <c r="GU392" s="25"/>
      <c r="GV392" s="25"/>
      <c r="GW392" s="25"/>
      <c r="GX392" s="25"/>
      <c r="GY392" s="25"/>
      <c r="GZ392" s="25"/>
    </row>
    <row r="393" spans="1:208">
      <c r="A393" s="1" t="s">
        <v>592</v>
      </c>
      <c r="B393" s="2">
        <v>43808</v>
      </c>
      <c r="C393" s="1" t="s">
        <v>24</v>
      </c>
      <c r="D393" s="1" t="s">
        <v>18</v>
      </c>
      <c r="E393" s="1" t="s">
        <v>24</v>
      </c>
      <c r="F393" s="1" t="s">
        <v>623</v>
      </c>
      <c r="G393" s="1" t="s">
        <v>24</v>
      </c>
      <c r="H393" s="1">
        <v>4501714340</v>
      </c>
      <c r="I393" s="1" t="s">
        <v>24</v>
      </c>
      <c r="J393" s="1" t="s">
        <v>624</v>
      </c>
      <c r="K393" s="1">
        <v>0</v>
      </c>
      <c r="L393" s="1" t="s">
        <v>26</v>
      </c>
      <c r="M393" s="3">
        <v>184904</v>
      </c>
      <c r="N393" s="3">
        <f t="shared" si="9"/>
        <v>0</v>
      </c>
      <c r="S393" s="3">
        <f>Tabla1[[#This Row],[COSTO TOTAL]]</f>
        <v>0</v>
      </c>
      <c r="V393" s="3"/>
      <c r="W393" s="1"/>
      <c r="X393" s="1"/>
      <c r="Y393" s="1"/>
      <c r="Z393" s="3"/>
      <c r="AA393" s="1"/>
      <c r="AB393" s="1"/>
      <c r="AC393" s="1"/>
      <c r="AD393" s="1" t="s">
        <v>112</v>
      </c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/>
      <c r="FW393" s="25"/>
      <c r="FX393" s="25"/>
      <c r="FY393" s="25"/>
      <c r="FZ393" s="25"/>
      <c r="GA393" s="25"/>
      <c r="GB393" s="25"/>
      <c r="GC393" s="25"/>
      <c r="GD393" s="25"/>
      <c r="GE393" s="25"/>
      <c r="GF393" s="25"/>
      <c r="GG393" s="25"/>
      <c r="GH393" s="25"/>
      <c r="GI393" s="25"/>
      <c r="GJ393" s="25"/>
      <c r="GK393" s="25"/>
      <c r="GL393" s="25"/>
      <c r="GM393" s="25"/>
      <c r="GN393" s="25"/>
      <c r="GO393" s="25"/>
      <c r="GP393" s="25"/>
      <c r="GQ393" s="25"/>
      <c r="GR393" s="25"/>
      <c r="GS393" s="25"/>
      <c r="GT393" s="25"/>
      <c r="GU393" s="25"/>
      <c r="GV393" s="25"/>
      <c r="GW393" s="25"/>
      <c r="GX393" s="25"/>
      <c r="GY393" s="25"/>
      <c r="GZ393" s="25"/>
    </row>
    <row r="394" spans="1:208">
      <c r="A394" s="1" t="s">
        <v>367</v>
      </c>
      <c r="B394" s="2">
        <v>43259</v>
      </c>
      <c r="C394" s="1">
        <v>7575156</v>
      </c>
      <c r="D394" s="1" t="s">
        <v>18</v>
      </c>
      <c r="E394" s="1" t="s">
        <v>625</v>
      </c>
      <c r="F394" s="1" t="s">
        <v>374</v>
      </c>
      <c r="H394" s="1">
        <v>4501554681</v>
      </c>
      <c r="I394" s="1" t="s">
        <v>24</v>
      </c>
      <c r="J394" s="1" t="s">
        <v>626</v>
      </c>
      <c r="K394" s="1">
        <v>40</v>
      </c>
      <c r="L394" s="1" t="s">
        <v>26</v>
      </c>
      <c r="M394" s="3">
        <v>14</v>
      </c>
      <c r="N394" s="3">
        <f t="shared" si="9"/>
        <v>560</v>
      </c>
      <c r="S394" s="3">
        <f>Tabla1[[#This Row],[COSTO TOTAL]]</f>
        <v>560</v>
      </c>
      <c r="V394" s="3"/>
      <c r="W394" s="1"/>
      <c r="X394" s="1"/>
      <c r="Y394" s="1"/>
      <c r="Z394" s="3"/>
      <c r="AA394" s="1"/>
      <c r="AB394" s="1"/>
      <c r="AC394" s="1"/>
      <c r="AD394" s="1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  <c r="FE394" s="25"/>
      <c r="FF394" s="25"/>
      <c r="FG394" s="25"/>
      <c r="FH394" s="25"/>
      <c r="FI394" s="25"/>
      <c r="FJ394" s="25"/>
      <c r="FK394" s="25"/>
      <c r="FL394" s="25"/>
      <c r="FM394" s="25"/>
      <c r="FN394" s="25"/>
      <c r="FO394" s="25"/>
      <c r="FP394" s="25"/>
      <c r="FQ394" s="25"/>
      <c r="FR394" s="25"/>
      <c r="FS394" s="25"/>
      <c r="FT394" s="25"/>
      <c r="FU394" s="25"/>
      <c r="FV394" s="25"/>
      <c r="FW394" s="25"/>
      <c r="FX394" s="25"/>
      <c r="FY394" s="25"/>
      <c r="FZ394" s="25"/>
      <c r="GA394" s="25"/>
      <c r="GB394" s="25"/>
      <c r="GC394" s="25"/>
      <c r="GD394" s="25"/>
      <c r="GE394" s="25"/>
      <c r="GF394" s="25"/>
      <c r="GG394" s="25"/>
      <c r="GH394" s="25"/>
      <c r="GI394" s="25"/>
      <c r="GJ394" s="25"/>
      <c r="GK394" s="25"/>
      <c r="GL394" s="25"/>
      <c r="GM394" s="25"/>
      <c r="GN394" s="25"/>
      <c r="GO394" s="25"/>
      <c r="GP394" s="25"/>
      <c r="GQ394" s="25"/>
      <c r="GR394" s="25"/>
      <c r="GS394" s="25"/>
      <c r="GT394" s="25"/>
      <c r="GU394" s="25"/>
      <c r="GV394" s="25"/>
      <c r="GW394" s="25"/>
      <c r="GX394" s="25"/>
      <c r="GY394" s="25"/>
      <c r="GZ394" s="25"/>
    </row>
    <row r="395" spans="1:208">
      <c r="A395" s="1" t="s">
        <v>367</v>
      </c>
      <c r="B395" s="2">
        <v>43343</v>
      </c>
      <c r="C395" s="1">
        <v>7559687</v>
      </c>
      <c r="D395" s="1" t="s">
        <v>18</v>
      </c>
      <c r="E395" s="1" t="s">
        <v>627</v>
      </c>
      <c r="F395" s="1" t="s">
        <v>113</v>
      </c>
      <c r="H395" s="1">
        <v>4501545988</v>
      </c>
      <c r="I395" s="1" t="s">
        <v>24</v>
      </c>
      <c r="J395" s="1" t="s">
        <v>628</v>
      </c>
      <c r="K395" s="1">
        <v>1</v>
      </c>
      <c r="L395" s="1" t="s">
        <v>26</v>
      </c>
      <c r="M395" s="3">
        <v>1100</v>
      </c>
      <c r="N395" s="3">
        <f t="shared" si="9"/>
        <v>1100</v>
      </c>
      <c r="S395" s="3">
        <f>Tabla1[[#This Row],[COSTO TOTAL]]</f>
        <v>1100</v>
      </c>
      <c r="V395" s="3"/>
      <c r="W395" s="1"/>
      <c r="X395" s="1"/>
      <c r="Y395" s="1"/>
      <c r="Z395" s="3"/>
      <c r="AA395" s="1"/>
      <c r="AB395" s="1"/>
      <c r="AC395" s="1"/>
      <c r="AD395" s="1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/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25"/>
      <c r="FM395" s="25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25"/>
      <c r="GB395" s="25"/>
      <c r="GC395" s="25"/>
      <c r="GD395" s="25"/>
      <c r="GE395" s="25"/>
      <c r="GF395" s="25"/>
      <c r="GG395" s="25"/>
      <c r="GH395" s="25"/>
      <c r="GI395" s="25"/>
      <c r="GJ395" s="25"/>
      <c r="GK395" s="25"/>
      <c r="GL395" s="25"/>
      <c r="GM395" s="25"/>
      <c r="GN395" s="25"/>
      <c r="GO395" s="25"/>
      <c r="GP395" s="25"/>
      <c r="GQ395" s="25"/>
      <c r="GR395" s="25"/>
      <c r="GS395" s="25"/>
      <c r="GT395" s="25"/>
      <c r="GU395" s="25"/>
      <c r="GV395" s="25"/>
      <c r="GW395" s="25"/>
      <c r="GX395" s="25"/>
      <c r="GY395" s="25"/>
      <c r="GZ395" s="25"/>
    </row>
    <row r="396" spans="1:208">
      <c r="A396" s="1" t="s">
        <v>367</v>
      </c>
      <c r="B396" s="2">
        <v>43234</v>
      </c>
      <c r="C396" s="1">
        <v>7557431</v>
      </c>
      <c r="D396" s="1" t="s">
        <v>18</v>
      </c>
      <c r="E396" s="1" t="s">
        <v>629</v>
      </c>
      <c r="F396" s="1" t="s">
        <v>374</v>
      </c>
      <c r="H396" s="1">
        <v>4501554681</v>
      </c>
      <c r="I396" s="1" t="s">
        <v>24</v>
      </c>
      <c r="J396" s="1" t="s">
        <v>630</v>
      </c>
      <c r="K396" s="1">
        <v>1</v>
      </c>
      <c r="L396" s="1" t="s">
        <v>26</v>
      </c>
      <c r="M396" s="3">
        <v>1875</v>
      </c>
      <c r="N396" s="3">
        <f t="shared" si="9"/>
        <v>1875</v>
      </c>
      <c r="S396" s="3">
        <f>Tabla1[[#This Row],[COSTO TOTAL]]</f>
        <v>1875</v>
      </c>
      <c r="V396" s="3"/>
      <c r="W396" s="1"/>
      <c r="X396" s="1"/>
      <c r="Y396" s="1"/>
      <c r="Z396" s="3"/>
      <c r="AA396" s="1"/>
      <c r="AB396" s="1"/>
      <c r="AC396" s="1"/>
      <c r="AD396" s="1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  <c r="CR396" s="25"/>
      <c r="CS396" s="25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5"/>
      <c r="FE396" s="25"/>
      <c r="FF396" s="25"/>
      <c r="FG396" s="25"/>
      <c r="FH396" s="25"/>
      <c r="FI396" s="25"/>
      <c r="FJ396" s="25"/>
      <c r="FK396" s="25"/>
      <c r="FL396" s="25"/>
      <c r="FM396" s="25"/>
      <c r="FN396" s="25"/>
      <c r="FO396" s="25"/>
      <c r="FP396" s="25"/>
      <c r="FQ396" s="25"/>
      <c r="FR396" s="25"/>
      <c r="FS396" s="25"/>
      <c r="FT396" s="25"/>
      <c r="FU396" s="25"/>
      <c r="FV396" s="25"/>
      <c r="FW396" s="25"/>
      <c r="FX396" s="25"/>
      <c r="FY396" s="25"/>
      <c r="FZ396" s="25"/>
      <c r="GA396" s="25"/>
      <c r="GB396" s="25"/>
      <c r="GC396" s="25"/>
      <c r="GD396" s="25"/>
      <c r="GE396" s="25"/>
      <c r="GF396" s="25"/>
      <c r="GG396" s="25"/>
      <c r="GH396" s="25"/>
      <c r="GI396" s="25"/>
      <c r="GJ396" s="25"/>
      <c r="GK396" s="25"/>
      <c r="GL396" s="25"/>
      <c r="GM396" s="25"/>
      <c r="GN396" s="25"/>
      <c r="GO396" s="25"/>
      <c r="GP396" s="25"/>
      <c r="GQ396" s="25"/>
      <c r="GR396" s="25"/>
      <c r="GS396" s="25"/>
      <c r="GT396" s="25"/>
      <c r="GU396" s="25"/>
      <c r="GV396" s="25"/>
      <c r="GW396" s="25"/>
      <c r="GX396" s="25"/>
      <c r="GY396" s="25"/>
      <c r="GZ396" s="25"/>
    </row>
    <row r="397" spans="1:208">
      <c r="A397" s="1" t="s">
        <v>367</v>
      </c>
      <c r="B397" s="2">
        <v>43234</v>
      </c>
      <c r="C397" s="1">
        <v>7557431</v>
      </c>
      <c r="D397" s="1" t="s">
        <v>18</v>
      </c>
      <c r="E397" s="1" t="s">
        <v>629</v>
      </c>
      <c r="F397" s="1" t="s">
        <v>374</v>
      </c>
      <c r="H397" s="1">
        <v>4501554681</v>
      </c>
      <c r="I397" s="1" t="s">
        <v>24</v>
      </c>
      <c r="J397" s="1" t="s">
        <v>631</v>
      </c>
      <c r="K397" s="1">
        <v>2</v>
      </c>
      <c r="L397" s="1" t="s">
        <v>26</v>
      </c>
      <c r="M397" s="3">
        <v>1060</v>
      </c>
      <c r="N397" s="3">
        <f t="shared" si="9"/>
        <v>2120</v>
      </c>
      <c r="S397" s="3">
        <f>Tabla1[[#This Row],[COSTO TOTAL]]</f>
        <v>2120</v>
      </c>
      <c r="V397" s="3"/>
      <c r="W397" s="1"/>
      <c r="X397" s="1"/>
      <c r="Y397" s="1"/>
      <c r="Z397" s="3"/>
      <c r="AA397" s="1"/>
      <c r="AB397" s="1"/>
      <c r="AC397" s="1"/>
      <c r="AD397" s="1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  <c r="GD397" s="25"/>
      <c r="GE397" s="25"/>
      <c r="GF397" s="25"/>
      <c r="GG397" s="25"/>
      <c r="GH397" s="25"/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</row>
    <row r="398" spans="1:208">
      <c r="A398" s="1" t="s">
        <v>367</v>
      </c>
      <c r="B398" s="2" t="s">
        <v>632</v>
      </c>
      <c r="C398" s="1">
        <v>7606918</v>
      </c>
      <c r="D398" s="1" t="s">
        <v>18</v>
      </c>
      <c r="E398" s="1" t="s">
        <v>24</v>
      </c>
      <c r="F398" s="1" t="s">
        <v>113</v>
      </c>
      <c r="H398" s="1">
        <v>4501577759</v>
      </c>
      <c r="I398" s="1" t="s">
        <v>24</v>
      </c>
      <c r="J398" s="1" t="s">
        <v>633</v>
      </c>
      <c r="K398" s="1">
        <v>1</v>
      </c>
      <c r="L398" s="1" t="s">
        <v>26</v>
      </c>
      <c r="M398" s="3">
        <v>355</v>
      </c>
      <c r="N398" s="3">
        <f t="shared" si="9"/>
        <v>355</v>
      </c>
      <c r="O398" s="1" t="s">
        <v>634</v>
      </c>
      <c r="S398" s="3">
        <f>Tabla1[[#This Row],[COSTO TOTAL]]</f>
        <v>355</v>
      </c>
      <c r="V398" s="3"/>
      <c r="W398" s="1"/>
      <c r="X398" s="1"/>
      <c r="Y398" s="1"/>
      <c r="Z398" s="3"/>
      <c r="AA398" s="1"/>
      <c r="AB398" s="1"/>
      <c r="AC398" s="1"/>
      <c r="AD398" s="1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/>
      <c r="GS398" s="25"/>
      <c r="GT398" s="25"/>
      <c r="GU398" s="25"/>
      <c r="GV398" s="25"/>
      <c r="GW398" s="25"/>
      <c r="GX398" s="25"/>
      <c r="GY398" s="25"/>
      <c r="GZ398" s="25"/>
    </row>
    <row r="399" spans="1:208">
      <c r="A399" s="1" t="s">
        <v>367</v>
      </c>
      <c r="B399" s="2">
        <v>43223</v>
      </c>
      <c r="C399" s="1">
        <v>7522438</v>
      </c>
      <c r="D399" s="1" t="s">
        <v>18</v>
      </c>
      <c r="E399" s="1" t="s">
        <v>635</v>
      </c>
      <c r="F399" s="1" t="s">
        <v>374</v>
      </c>
      <c r="H399" s="1">
        <v>4501518610</v>
      </c>
      <c r="I399" s="1" t="s">
        <v>24</v>
      </c>
      <c r="J399" s="1" t="s">
        <v>636</v>
      </c>
      <c r="K399" s="1">
        <v>1</v>
      </c>
      <c r="L399" s="1" t="s">
        <v>26</v>
      </c>
      <c r="M399" s="3">
        <v>100</v>
      </c>
      <c r="N399" s="3">
        <f t="shared" si="9"/>
        <v>100</v>
      </c>
      <c r="S399" s="3">
        <f>Tabla1[[#This Row],[COSTO TOTAL]]</f>
        <v>100</v>
      </c>
      <c r="V399" s="3"/>
      <c r="W399" s="1"/>
      <c r="X399" s="1"/>
      <c r="Y399" s="1"/>
      <c r="Z399" s="3"/>
      <c r="AA399" s="1"/>
      <c r="AB399" s="1"/>
      <c r="AC399" s="1"/>
      <c r="AD399" s="1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  <c r="DG399" s="25"/>
      <c r="DH399" s="25"/>
      <c r="DI399" s="25"/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5"/>
      <c r="FE399" s="25"/>
      <c r="FF399" s="25"/>
      <c r="FG399" s="25"/>
      <c r="FH399" s="25"/>
      <c r="FI399" s="25"/>
      <c r="FJ399" s="25"/>
      <c r="FK399" s="25"/>
      <c r="FL399" s="25"/>
      <c r="FM399" s="25"/>
      <c r="FN399" s="25"/>
      <c r="FO399" s="25"/>
      <c r="FP399" s="25"/>
      <c r="FQ399" s="25"/>
      <c r="FR399" s="25"/>
      <c r="FS399" s="25"/>
      <c r="FT399" s="25"/>
      <c r="FU399" s="25"/>
      <c r="FV399" s="25"/>
      <c r="FW399" s="25"/>
      <c r="FX399" s="25"/>
      <c r="FY399" s="25"/>
      <c r="FZ399" s="25"/>
      <c r="GA399" s="25"/>
      <c r="GB399" s="25"/>
      <c r="GC399" s="25"/>
      <c r="GD399" s="25"/>
      <c r="GE399" s="25"/>
      <c r="GF399" s="25"/>
      <c r="GG399" s="25"/>
      <c r="GH399" s="25"/>
      <c r="GI399" s="25"/>
      <c r="GJ399" s="25"/>
      <c r="GK399" s="25"/>
      <c r="GL399" s="25"/>
      <c r="GM399" s="25"/>
      <c r="GN399" s="25"/>
      <c r="GO399" s="25"/>
      <c r="GP399" s="25"/>
      <c r="GQ399" s="25"/>
      <c r="GR399" s="25"/>
      <c r="GS399" s="25"/>
      <c r="GT399" s="25"/>
      <c r="GU399" s="25"/>
      <c r="GV399" s="25"/>
      <c r="GW399" s="25"/>
      <c r="GX399" s="25"/>
      <c r="GY399" s="25"/>
      <c r="GZ399" s="25"/>
    </row>
    <row r="400" spans="1:208">
      <c r="A400" s="1" t="s">
        <v>367</v>
      </c>
      <c r="B400" s="2">
        <v>43203</v>
      </c>
      <c r="C400" s="1">
        <v>7541351</v>
      </c>
      <c r="D400" s="1" t="s">
        <v>18</v>
      </c>
      <c r="E400" s="1" t="s">
        <v>637</v>
      </c>
      <c r="F400" s="1" t="s">
        <v>638</v>
      </c>
      <c r="H400" s="1">
        <v>4501532387</v>
      </c>
      <c r="I400" s="1" t="s">
        <v>24</v>
      </c>
      <c r="J400" s="1" t="s">
        <v>639</v>
      </c>
      <c r="K400" s="1">
        <v>0</v>
      </c>
      <c r="L400" s="1" t="s">
        <v>26</v>
      </c>
      <c r="M400" s="3">
        <v>14140</v>
      </c>
      <c r="N400" s="3">
        <f t="shared" si="9"/>
        <v>0</v>
      </c>
      <c r="S400" s="3">
        <f>Tabla1[[#This Row],[COSTO TOTAL]]</f>
        <v>0</v>
      </c>
      <c r="V400" s="3"/>
      <c r="W400" s="1"/>
      <c r="X400" s="1"/>
      <c r="Y400" s="1"/>
      <c r="Z400" s="3"/>
      <c r="AA400" s="1"/>
      <c r="AB400" s="1"/>
      <c r="AC400" s="1"/>
      <c r="AD400" s="1" t="s">
        <v>112</v>
      </c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  <c r="CR400" s="25"/>
      <c r="CS400" s="25"/>
      <c r="CT400" s="25"/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5"/>
      <c r="DI400" s="25"/>
      <c r="DJ400" s="25"/>
      <c r="DK400" s="25"/>
      <c r="DL400" s="25"/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5"/>
      <c r="FE400" s="25"/>
      <c r="FF400" s="25"/>
      <c r="FG400" s="25"/>
      <c r="FH400" s="25"/>
      <c r="FI400" s="25"/>
      <c r="FJ400" s="25"/>
      <c r="FK400" s="25"/>
      <c r="FL400" s="25"/>
      <c r="FM400" s="25"/>
      <c r="FN400" s="25"/>
      <c r="FO400" s="25"/>
      <c r="FP400" s="25"/>
      <c r="FQ400" s="25"/>
      <c r="FR400" s="25"/>
      <c r="FS400" s="25"/>
      <c r="FT400" s="25"/>
      <c r="FU400" s="25"/>
      <c r="FV400" s="25"/>
      <c r="FW400" s="25"/>
      <c r="FX400" s="25"/>
      <c r="FY400" s="25"/>
      <c r="FZ400" s="25"/>
      <c r="GA400" s="25"/>
      <c r="GB400" s="25"/>
      <c r="GC400" s="25"/>
      <c r="GD400" s="25"/>
      <c r="GE400" s="25"/>
      <c r="GF400" s="25"/>
      <c r="GG400" s="25"/>
      <c r="GH400" s="25"/>
      <c r="GI400" s="25"/>
      <c r="GJ400" s="25"/>
      <c r="GK400" s="25"/>
      <c r="GL400" s="25"/>
      <c r="GM400" s="25"/>
      <c r="GN400" s="25"/>
      <c r="GO400" s="25"/>
      <c r="GP400" s="25"/>
      <c r="GQ400" s="25"/>
      <c r="GR400" s="25"/>
      <c r="GS400" s="25"/>
      <c r="GT400" s="25"/>
      <c r="GU400" s="25"/>
      <c r="GV400" s="25"/>
      <c r="GW400" s="25"/>
      <c r="GX400" s="25"/>
      <c r="GY400" s="25"/>
      <c r="GZ400" s="25"/>
    </row>
    <row r="401" spans="1:208">
      <c r="A401" s="1" t="s">
        <v>367</v>
      </c>
      <c r="B401" s="2">
        <v>43301</v>
      </c>
      <c r="C401" s="1">
        <v>7593841</v>
      </c>
      <c r="D401" s="1" t="s">
        <v>18</v>
      </c>
      <c r="E401" s="1" t="s">
        <v>640</v>
      </c>
      <c r="F401" s="1" t="s">
        <v>113</v>
      </c>
      <c r="G401" s="1" t="s">
        <v>24</v>
      </c>
      <c r="H401" s="1">
        <v>4501576545</v>
      </c>
      <c r="I401" s="1" t="s">
        <v>24</v>
      </c>
      <c r="J401" s="1" t="s">
        <v>641</v>
      </c>
      <c r="K401" s="1">
        <v>1</v>
      </c>
      <c r="L401" s="1" t="s">
        <v>26</v>
      </c>
      <c r="M401" s="3">
        <v>45560</v>
      </c>
      <c r="N401" s="3">
        <f t="shared" si="9"/>
        <v>45560</v>
      </c>
      <c r="S401" s="3">
        <f>Tabla1[[#This Row],[COSTO TOTAL]]</f>
        <v>45560</v>
      </c>
      <c r="V401" s="3"/>
      <c r="W401" s="1"/>
      <c r="X401" s="1"/>
      <c r="Y401" s="1"/>
      <c r="Z401" s="3"/>
      <c r="AA401" s="1"/>
      <c r="AB401" s="1"/>
      <c r="AC401" s="1"/>
      <c r="AD401" s="1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5"/>
      <c r="CS401" s="25"/>
      <c r="CT401" s="25"/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5"/>
      <c r="DI401" s="25"/>
      <c r="DJ401" s="25"/>
      <c r="DK401" s="25"/>
      <c r="DL401" s="25"/>
      <c r="DM401" s="25"/>
      <c r="DN401" s="25"/>
      <c r="DO401" s="25"/>
      <c r="DP401" s="25"/>
      <c r="DQ401" s="25"/>
      <c r="DR401" s="25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/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5"/>
      <c r="FE401" s="25"/>
      <c r="FF401" s="25"/>
      <c r="FG401" s="25"/>
      <c r="FH401" s="25"/>
      <c r="FI401" s="25"/>
      <c r="FJ401" s="25"/>
      <c r="FK401" s="25"/>
      <c r="FL401" s="25"/>
      <c r="FM401" s="25"/>
      <c r="FN401" s="25"/>
      <c r="FO401" s="25"/>
      <c r="FP401" s="25"/>
      <c r="FQ401" s="25"/>
      <c r="FR401" s="25"/>
      <c r="FS401" s="25"/>
      <c r="FT401" s="25"/>
      <c r="FU401" s="25"/>
      <c r="FV401" s="25"/>
      <c r="FW401" s="25"/>
      <c r="FX401" s="25"/>
      <c r="FY401" s="25"/>
      <c r="FZ401" s="25"/>
      <c r="GA401" s="25"/>
      <c r="GB401" s="25"/>
      <c r="GC401" s="25"/>
      <c r="GD401" s="25"/>
      <c r="GE401" s="25"/>
      <c r="GF401" s="25"/>
      <c r="GG401" s="25"/>
      <c r="GH401" s="25"/>
      <c r="GI401" s="25"/>
      <c r="GJ401" s="25"/>
      <c r="GK401" s="25"/>
      <c r="GL401" s="25"/>
      <c r="GM401" s="25"/>
      <c r="GN401" s="25"/>
      <c r="GO401" s="25"/>
      <c r="GP401" s="25"/>
      <c r="GQ401" s="25"/>
      <c r="GR401" s="25"/>
      <c r="GS401" s="25"/>
      <c r="GT401" s="25"/>
      <c r="GU401" s="25"/>
      <c r="GV401" s="25"/>
      <c r="GW401" s="25"/>
      <c r="GX401" s="25"/>
      <c r="GY401" s="25"/>
      <c r="GZ401" s="25"/>
    </row>
    <row r="402" spans="1:208">
      <c r="A402" s="1" t="s">
        <v>367</v>
      </c>
      <c r="B402" s="2" t="s">
        <v>37</v>
      </c>
      <c r="C402" s="1">
        <v>7469918</v>
      </c>
      <c r="D402" s="1" t="s">
        <v>18</v>
      </c>
      <c r="E402" s="1" t="s">
        <v>24</v>
      </c>
      <c r="F402" s="1" t="s">
        <v>113</v>
      </c>
      <c r="G402" s="1" t="s">
        <v>24</v>
      </c>
      <c r="H402" s="1" t="s">
        <v>24</v>
      </c>
      <c r="I402" s="1" t="s">
        <v>24</v>
      </c>
      <c r="J402" s="1" t="s">
        <v>642</v>
      </c>
      <c r="K402" s="1">
        <v>3</v>
      </c>
      <c r="L402" s="1" t="s">
        <v>26</v>
      </c>
      <c r="N402" s="3">
        <f t="shared" si="9"/>
        <v>0</v>
      </c>
      <c r="S402" s="3">
        <f>Tabla1[[#This Row],[COSTO TOTAL]]</f>
        <v>0</v>
      </c>
      <c r="V402" s="3"/>
      <c r="W402" s="1"/>
      <c r="X402" s="1"/>
      <c r="Y402" s="1"/>
      <c r="Z402" s="3"/>
      <c r="AA402" s="1"/>
      <c r="AB402" s="1"/>
      <c r="AC402" s="1"/>
      <c r="AD402" s="1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5"/>
      <c r="CS402" s="25"/>
      <c r="CT402" s="25"/>
      <c r="CU402" s="25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5"/>
      <c r="DG402" s="25"/>
      <c r="DH402" s="25"/>
      <c r="DI402" s="25"/>
      <c r="DJ402" s="25"/>
      <c r="DK402" s="25"/>
      <c r="DL402" s="25"/>
      <c r="DM402" s="25"/>
      <c r="DN402" s="25"/>
      <c r="DO402" s="25"/>
      <c r="DP402" s="25"/>
      <c r="DQ402" s="25"/>
      <c r="DR402" s="25"/>
      <c r="DS402" s="25"/>
      <c r="DT402" s="25"/>
      <c r="DU402" s="25"/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  <c r="EF402" s="25"/>
      <c r="EG402" s="25"/>
      <c r="EH402" s="25"/>
      <c r="EI402" s="25"/>
      <c r="EJ402" s="25"/>
      <c r="EK402" s="25"/>
      <c r="EL402" s="25"/>
      <c r="EM402" s="25"/>
      <c r="EN402" s="25"/>
      <c r="EO402" s="25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5"/>
      <c r="FE402" s="25"/>
      <c r="FF402" s="25"/>
      <c r="FG402" s="25"/>
      <c r="FH402" s="25"/>
      <c r="FI402" s="25"/>
      <c r="FJ402" s="25"/>
      <c r="FK402" s="25"/>
      <c r="FL402" s="25"/>
      <c r="FM402" s="25"/>
      <c r="FN402" s="25"/>
      <c r="FO402" s="25"/>
      <c r="FP402" s="25"/>
      <c r="FQ402" s="25"/>
      <c r="FR402" s="25"/>
      <c r="FS402" s="25"/>
      <c r="FT402" s="25"/>
      <c r="FU402" s="25"/>
      <c r="FV402" s="25"/>
      <c r="FW402" s="25"/>
      <c r="FX402" s="25"/>
      <c r="FY402" s="25"/>
      <c r="FZ402" s="25"/>
      <c r="GA402" s="25"/>
      <c r="GB402" s="25"/>
      <c r="GC402" s="25"/>
      <c r="GD402" s="25"/>
      <c r="GE402" s="25"/>
      <c r="GF402" s="25"/>
      <c r="GG402" s="25"/>
      <c r="GH402" s="25"/>
      <c r="GI402" s="25"/>
      <c r="GJ402" s="25"/>
      <c r="GK402" s="25"/>
      <c r="GL402" s="25"/>
      <c r="GM402" s="25"/>
      <c r="GN402" s="25"/>
      <c r="GO402" s="25"/>
      <c r="GP402" s="25"/>
      <c r="GQ402" s="25"/>
      <c r="GR402" s="25"/>
      <c r="GS402" s="25"/>
      <c r="GT402" s="25"/>
      <c r="GU402" s="25"/>
      <c r="GV402" s="25"/>
      <c r="GW402" s="25"/>
      <c r="GX402" s="25"/>
      <c r="GY402" s="25"/>
      <c r="GZ402" s="25"/>
    </row>
    <row r="403" spans="1:208">
      <c r="A403" s="1" t="s">
        <v>367</v>
      </c>
      <c r="B403" s="2">
        <v>43524</v>
      </c>
      <c r="C403" s="1" t="s">
        <v>22</v>
      </c>
      <c r="D403" s="1" t="s">
        <v>18</v>
      </c>
      <c r="E403" s="1" t="s">
        <v>24</v>
      </c>
      <c r="F403" s="1" t="s">
        <v>113</v>
      </c>
      <c r="G403" s="1" t="s">
        <v>24</v>
      </c>
      <c r="H403" s="1" t="s">
        <v>643</v>
      </c>
      <c r="I403" s="1" t="s">
        <v>24</v>
      </c>
      <c r="J403" s="1" t="s">
        <v>644</v>
      </c>
      <c r="K403" s="1">
        <v>5</v>
      </c>
      <c r="L403" s="1" t="s">
        <v>26</v>
      </c>
      <c r="N403" s="3">
        <f t="shared" si="9"/>
        <v>0</v>
      </c>
      <c r="S403" s="3">
        <f>Tabla1[[#This Row],[COSTO TOTAL]]</f>
        <v>0</v>
      </c>
      <c r="V403" s="3"/>
      <c r="W403" s="1"/>
      <c r="X403" s="1"/>
      <c r="Y403" s="1"/>
      <c r="Z403" s="3"/>
      <c r="AA403" s="1"/>
      <c r="AB403" s="1"/>
      <c r="AC403" s="1"/>
      <c r="AD403" s="1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5"/>
      <c r="CS403" s="25"/>
      <c r="CT403" s="25"/>
      <c r="CU403" s="25"/>
      <c r="CV403" s="25"/>
      <c r="CW403" s="25"/>
      <c r="CX403" s="25"/>
      <c r="CY403" s="25"/>
      <c r="CZ403" s="25"/>
      <c r="DA403" s="25"/>
      <c r="DB403" s="25"/>
      <c r="DC403" s="25"/>
      <c r="DD403" s="25"/>
      <c r="DE403" s="25"/>
      <c r="DF403" s="25"/>
      <c r="DG403" s="25"/>
      <c r="DH403" s="25"/>
      <c r="DI403" s="25"/>
      <c r="DJ403" s="25"/>
      <c r="DK403" s="25"/>
      <c r="DL403" s="25"/>
      <c r="DM403" s="25"/>
      <c r="DN403" s="25"/>
      <c r="DO403" s="25"/>
      <c r="DP403" s="25"/>
      <c r="DQ403" s="25"/>
      <c r="DR403" s="25"/>
      <c r="DS403" s="25"/>
      <c r="DT403" s="25"/>
      <c r="DU403" s="25"/>
      <c r="DV403" s="25"/>
      <c r="DW403" s="25"/>
      <c r="DX403" s="25"/>
      <c r="DY403" s="25"/>
      <c r="DZ403" s="25"/>
      <c r="EA403" s="25"/>
      <c r="EB403" s="25"/>
      <c r="EC403" s="25"/>
      <c r="ED403" s="25"/>
      <c r="EE403" s="25"/>
      <c r="EF403" s="25"/>
      <c r="EG403" s="25"/>
      <c r="EH403" s="25"/>
      <c r="EI403" s="25"/>
      <c r="EJ403" s="25"/>
      <c r="EK403" s="25"/>
      <c r="EL403" s="25"/>
      <c r="EM403" s="25"/>
      <c r="EN403" s="25"/>
      <c r="EO403" s="25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5"/>
      <c r="FE403" s="25"/>
      <c r="FF403" s="25"/>
      <c r="FG403" s="25"/>
      <c r="FH403" s="25"/>
      <c r="FI403" s="25"/>
      <c r="FJ403" s="25"/>
      <c r="FK403" s="25"/>
      <c r="FL403" s="25"/>
      <c r="FM403" s="25"/>
      <c r="FN403" s="25"/>
      <c r="FO403" s="25"/>
      <c r="FP403" s="25"/>
      <c r="FQ403" s="25"/>
      <c r="FR403" s="25"/>
      <c r="FS403" s="25"/>
      <c r="FT403" s="25"/>
      <c r="FU403" s="25"/>
      <c r="FV403" s="25"/>
      <c r="FW403" s="25"/>
      <c r="FX403" s="25"/>
      <c r="FY403" s="25"/>
      <c r="FZ403" s="25"/>
      <c r="GA403" s="25"/>
      <c r="GB403" s="25"/>
      <c r="GC403" s="25"/>
      <c r="GD403" s="25"/>
      <c r="GE403" s="25"/>
      <c r="GF403" s="25"/>
      <c r="GG403" s="25"/>
      <c r="GH403" s="25"/>
      <c r="GI403" s="25"/>
      <c r="GJ403" s="25"/>
      <c r="GK403" s="25"/>
      <c r="GL403" s="25"/>
      <c r="GM403" s="25"/>
      <c r="GN403" s="25"/>
      <c r="GO403" s="25"/>
      <c r="GP403" s="25"/>
      <c r="GQ403" s="25"/>
      <c r="GR403" s="25"/>
      <c r="GS403" s="25"/>
      <c r="GT403" s="25"/>
      <c r="GU403" s="25"/>
      <c r="GV403" s="25"/>
      <c r="GW403" s="25"/>
      <c r="GX403" s="25"/>
      <c r="GY403" s="25"/>
      <c r="GZ403" s="25"/>
    </row>
    <row r="404" spans="1:208">
      <c r="A404" s="1" t="s">
        <v>367</v>
      </c>
      <c r="B404" s="2">
        <v>43223</v>
      </c>
      <c r="C404" s="1">
        <v>7551175</v>
      </c>
      <c r="D404" s="1" t="s">
        <v>18</v>
      </c>
      <c r="E404" s="1" t="s">
        <v>645</v>
      </c>
      <c r="F404" s="1" t="s">
        <v>113</v>
      </c>
      <c r="G404" s="1" t="s">
        <v>24</v>
      </c>
      <c r="H404" s="1">
        <v>4501547795</v>
      </c>
      <c r="I404" s="1" t="s">
        <v>24</v>
      </c>
      <c r="J404" s="1" t="s">
        <v>646</v>
      </c>
      <c r="K404" s="1">
        <v>2</v>
      </c>
      <c r="L404" s="1" t="s">
        <v>26</v>
      </c>
      <c r="M404" s="3">
        <v>300</v>
      </c>
      <c r="N404" s="3">
        <f t="shared" si="9"/>
        <v>600</v>
      </c>
      <c r="S404" s="3">
        <f>Tabla1[[#This Row],[COSTO TOTAL]]</f>
        <v>600</v>
      </c>
      <c r="V404" s="3"/>
      <c r="W404" s="1"/>
      <c r="X404" s="1"/>
      <c r="Y404" s="1"/>
      <c r="Z404" s="3"/>
      <c r="AA404" s="1"/>
      <c r="AB404" s="1"/>
      <c r="AC404" s="1"/>
      <c r="AD404" s="1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5"/>
      <c r="CS404" s="25"/>
      <c r="CT404" s="25"/>
      <c r="CU404" s="25"/>
      <c r="CV404" s="25"/>
      <c r="CW404" s="25"/>
      <c r="CX404" s="25"/>
      <c r="CY404" s="25"/>
      <c r="CZ404" s="25"/>
      <c r="DA404" s="25"/>
      <c r="DB404" s="25"/>
      <c r="DC404" s="25"/>
      <c r="DD404" s="25"/>
      <c r="DE404" s="25"/>
      <c r="DF404" s="25"/>
      <c r="DG404" s="25"/>
      <c r="DH404" s="25"/>
      <c r="DI404" s="25"/>
      <c r="DJ404" s="25"/>
      <c r="DK404" s="25"/>
      <c r="DL404" s="25"/>
      <c r="DM404" s="25"/>
      <c r="DN404" s="25"/>
      <c r="DO404" s="25"/>
      <c r="DP404" s="25"/>
      <c r="DQ404" s="25"/>
      <c r="DR404" s="25"/>
      <c r="DS404" s="25"/>
      <c r="DT404" s="25"/>
      <c r="DU404" s="25"/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  <c r="EF404" s="25"/>
      <c r="EG404" s="25"/>
      <c r="EH404" s="25"/>
      <c r="EI404" s="25"/>
      <c r="EJ404" s="25"/>
      <c r="EK404" s="25"/>
      <c r="EL404" s="25"/>
      <c r="EM404" s="25"/>
      <c r="EN404" s="25"/>
      <c r="EO404" s="25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5"/>
      <c r="FE404" s="25"/>
      <c r="FF404" s="25"/>
      <c r="FG404" s="25"/>
      <c r="FH404" s="25"/>
      <c r="FI404" s="25"/>
      <c r="FJ404" s="25"/>
      <c r="FK404" s="25"/>
      <c r="FL404" s="25"/>
      <c r="FM404" s="25"/>
      <c r="FN404" s="25"/>
      <c r="FO404" s="25"/>
      <c r="FP404" s="25"/>
      <c r="FQ404" s="25"/>
      <c r="FR404" s="25"/>
      <c r="FS404" s="25"/>
      <c r="FT404" s="25"/>
      <c r="FU404" s="25"/>
      <c r="FV404" s="25"/>
      <c r="FW404" s="25"/>
      <c r="FX404" s="25"/>
      <c r="FY404" s="25"/>
      <c r="FZ404" s="25"/>
      <c r="GA404" s="25"/>
      <c r="GB404" s="25"/>
      <c r="GC404" s="25"/>
      <c r="GD404" s="25"/>
      <c r="GE404" s="25"/>
      <c r="GF404" s="25"/>
      <c r="GG404" s="25"/>
      <c r="GH404" s="25"/>
      <c r="GI404" s="25"/>
      <c r="GJ404" s="25"/>
      <c r="GK404" s="25"/>
      <c r="GL404" s="25"/>
      <c r="GM404" s="25"/>
      <c r="GN404" s="25"/>
      <c r="GO404" s="25"/>
      <c r="GP404" s="25"/>
      <c r="GQ404" s="25"/>
      <c r="GR404" s="25"/>
      <c r="GS404" s="25"/>
      <c r="GT404" s="25"/>
      <c r="GU404" s="25"/>
      <c r="GV404" s="25"/>
      <c r="GW404" s="25"/>
      <c r="GX404" s="25"/>
      <c r="GY404" s="25"/>
      <c r="GZ404" s="25"/>
    </row>
    <row r="405" spans="1:208">
      <c r="A405" s="1" t="s">
        <v>367</v>
      </c>
      <c r="B405" s="2">
        <v>43593</v>
      </c>
      <c r="C405" s="1">
        <v>7692951</v>
      </c>
      <c r="D405" s="1" t="s">
        <v>18</v>
      </c>
      <c r="E405" s="1" t="s">
        <v>647</v>
      </c>
      <c r="F405" s="1" t="s">
        <v>113</v>
      </c>
      <c r="G405" s="1" t="s">
        <v>24</v>
      </c>
      <c r="H405" s="1">
        <v>4501641920</v>
      </c>
      <c r="I405" s="1" t="s">
        <v>648</v>
      </c>
      <c r="J405" s="1" t="s">
        <v>649</v>
      </c>
      <c r="K405" s="1">
        <v>5</v>
      </c>
      <c r="L405" s="1" t="s">
        <v>26</v>
      </c>
      <c r="M405" s="3">
        <v>4900</v>
      </c>
      <c r="N405" s="3">
        <f t="shared" si="9"/>
        <v>24500</v>
      </c>
      <c r="S405" s="3">
        <f>Tabla1[[#This Row],[COSTO TOTAL]]</f>
        <v>24500</v>
      </c>
      <c r="V405" s="3"/>
      <c r="W405" s="1"/>
      <c r="X405" s="1"/>
      <c r="Y405" s="1"/>
      <c r="Z405" s="3"/>
      <c r="AA405" s="1"/>
      <c r="AB405" s="1"/>
      <c r="AC405" s="1"/>
      <c r="AD405" s="1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25"/>
      <c r="DG405" s="25"/>
      <c r="DH405" s="25"/>
      <c r="DI405" s="25"/>
      <c r="DJ405" s="25"/>
      <c r="DK405" s="25"/>
      <c r="DL405" s="25"/>
      <c r="DM405" s="25"/>
      <c r="DN405" s="25"/>
      <c r="DO405" s="25"/>
      <c r="DP405" s="25"/>
      <c r="DQ405" s="25"/>
      <c r="DR405" s="25"/>
      <c r="DS405" s="25"/>
      <c r="DT405" s="25"/>
      <c r="DU405" s="25"/>
      <c r="DV405" s="25"/>
      <c r="DW405" s="25"/>
      <c r="DX405" s="25"/>
      <c r="DY405" s="25"/>
      <c r="DZ405" s="25"/>
      <c r="EA405" s="25"/>
      <c r="EB405" s="25"/>
      <c r="EC405" s="25"/>
      <c r="ED405" s="25"/>
      <c r="EE405" s="25"/>
      <c r="EF405" s="25"/>
      <c r="EG405" s="25"/>
      <c r="EH405" s="25"/>
      <c r="EI405" s="25"/>
      <c r="EJ405" s="25"/>
      <c r="EK405" s="25"/>
      <c r="EL405" s="25"/>
      <c r="EM405" s="25"/>
      <c r="EN405" s="25"/>
      <c r="EO405" s="25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5"/>
      <c r="FE405" s="25"/>
      <c r="FF405" s="25"/>
      <c r="FG405" s="25"/>
      <c r="FH405" s="25"/>
      <c r="FI405" s="25"/>
      <c r="FJ405" s="25"/>
      <c r="FK405" s="25"/>
      <c r="FL405" s="25"/>
      <c r="FM405" s="25"/>
      <c r="FN405" s="25"/>
      <c r="FO405" s="25"/>
      <c r="FP405" s="25"/>
      <c r="FQ405" s="25"/>
      <c r="FR405" s="25"/>
      <c r="FS405" s="25"/>
      <c r="FT405" s="25"/>
      <c r="FU405" s="25"/>
      <c r="FV405" s="25"/>
      <c r="FW405" s="25"/>
      <c r="FX405" s="25"/>
      <c r="FY405" s="25"/>
      <c r="FZ405" s="25"/>
      <c r="GA405" s="25"/>
      <c r="GB405" s="25"/>
      <c r="GC405" s="25"/>
      <c r="GD405" s="25"/>
      <c r="GE405" s="25"/>
      <c r="GF405" s="25"/>
      <c r="GG405" s="25"/>
      <c r="GH405" s="25"/>
      <c r="GI405" s="25"/>
      <c r="GJ405" s="25"/>
      <c r="GK405" s="25"/>
      <c r="GL405" s="25"/>
      <c r="GM405" s="25"/>
      <c r="GN405" s="25"/>
      <c r="GO405" s="25"/>
      <c r="GP405" s="25"/>
      <c r="GQ405" s="25"/>
      <c r="GR405" s="25"/>
      <c r="GS405" s="25"/>
      <c r="GT405" s="25"/>
      <c r="GU405" s="25"/>
      <c r="GV405" s="25"/>
      <c r="GW405" s="25"/>
      <c r="GX405" s="25"/>
      <c r="GY405" s="25"/>
      <c r="GZ405" s="25"/>
    </row>
    <row r="406" spans="1:208">
      <c r="A406" s="1" t="s">
        <v>367</v>
      </c>
      <c r="B406" s="2">
        <v>43594</v>
      </c>
      <c r="C406" s="1">
        <v>7729388</v>
      </c>
      <c r="D406" s="1" t="s">
        <v>18</v>
      </c>
      <c r="E406" s="1" t="s">
        <v>650</v>
      </c>
      <c r="F406" s="1" t="s">
        <v>113</v>
      </c>
      <c r="G406" s="1" t="s">
        <v>651</v>
      </c>
      <c r="H406" s="1">
        <v>4501668255</v>
      </c>
      <c r="I406" s="1" t="s">
        <v>652</v>
      </c>
      <c r="J406" s="1" t="s">
        <v>653</v>
      </c>
      <c r="K406" s="1">
        <v>1</v>
      </c>
      <c r="L406" s="1" t="s">
        <v>26</v>
      </c>
      <c r="M406" s="3">
        <v>1200</v>
      </c>
      <c r="N406" s="3">
        <f t="shared" si="9"/>
        <v>1200</v>
      </c>
      <c r="S406" s="3">
        <f>Tabla1[[#This Row],[COSTO TOTAL]]</f>
        <v>1200</v>
      </c>
      <c r="V406" s="3"/>
      <c r="W406" s="1"/>
      <c r="X406" s="1"/>
      <c r="Y406" s="1"/>
      <c r="Z406" s="3"/>
      <c r="AA406" s="1"/>
      <c r="AB406" s="1"/>
      <c r="AC406" s="1"/>
      <c r="AD406" s="1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  <c r="GD406" s="25"/>
      <c r="GE406" s="25"/>
      <c r="GF406" s="25"/>
      <c r="GG406" s="25"/>
      <c r="GH406" s="25"/>
      <c r="GI406" s="25"/>
      <c r="GJ406" s="25"/>
      <c r="GK406" s="25"/>
      <c r="GL406" s="25"/>
      <c r="GM406" s="25"/>
      <c r="GN406" s="25"/>
      <c r="GO406" s="25"/>
      <c r="GP406" s="25"/>
      <c r="GQ406" s="25"/>
      <c r="GR406" s="25"/>
      <c r="GS406" s="25"/>
      <c r="GT406" s="25"/>
      <c r="GU406" s="25"/>
      <c r="GV406" s="25"/>
      <c r="GW406" s="25"/>
      <c r="GX406" s="25"/>
      <c r="GY406" s="25"/>
      <c r="GZ406" s="25"/>
    </row>
    <row r="407" spans="1:208">
      <c r="A407" s="1" t="s">
        <v>367</v>
      </c>
      <c r="B407" s="2">
        <v>43594</v>
      </c>
      <c r="C407" s="1">
        <v>7729388</v>
      </c>
      <c r="D407" s="1" t="s">
        <v>18</v>
      </c>
      <c r="E407" s="1" t="s">
        <v>650</v>
      </c>
      <c r="F407" s="1" t="s">
        <v>113</v>
      </c>
      <c r="G407" s="1" t="s">
        <v>651</v>
      </c>
      <c r="H407" s="1">
        <v>4501668255</v>
      </c>
      <c r="I407" s="1" t="s">
        <v>652</v>
      </c>
      <c r="J407" s="1" t="s">
        <v>654</v>
      </c>
      <c r="K407" s="1">
        <v>1</v>
      </c>
      <c r="L407" s="1" t="s">
        <v>26</v>
      </c>
      <c r="M407" s="3">
        <v>424</v>
      </c>
      <c r="N407" s="3">
        <f t="shared" si="9"/>
        <v>424</v>
      </c>
      <c r="S407" s="3">
        <f>Tabla1[[#This Row],[COSTO TOTAL]]</f>
        <v>424</v>
      </c>
      <c r="V407" s="3"/>
      <c r="W407" s="1"/>
      <c r="X407" s="1"/>
      <c r="Y407" s="1"/>
      <c r="Z407" s="3"/>
      <c r="AA407" s="1"/>
      <c r="AB407" s="1"/>
      <c r="AC407" s="1"/>
      <c r="AD407" s="1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5"/>
      <c r="CS407" s="25"/>
      <c r="CT407" s="25"/>
      <c r="CU407" s="25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  <c r="DG407" s="25"/>
      <c r="DH407" s="25"/>
      <c r="DI407" s="25"/>
      <c r="DJ407" s="25"/>
      <c r="DK407" s="25"/>
      <c r="DL407" s="25"/>
      <c r="DM407" s="25"/>
      <c r="DN407" s="25"/>
      <c r="DO407" s="25"/>
      <c r="DP407" s="25"/>
      <c r="DQ407" s="25"/>
      <c r="DR407" s="25"/>
      <c r="DS407" s="25"/>
      <c r="DT407" s="25"/>
      <c r="DU407" s="25"/>
      <c r="DV407" s="25"/>
      <c r="DW407" s="25"/>
      <c r="DX407" s="25"/>
      <c r="DY407" s="25"/>
      <c r="DZ407" s="25"/>
      <c r="EA407" s="25"/>
      <c r="EB407" s="25"/>
      <c r="EC407" s="25"/>
      <c r="ED407" s="25"/>
      <c r="EE407" s="25"/>
      <c r="EF407" s="25"/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5"/>
      <c r="FE407" s="25"/>
      <c r="FF407" s="25"/>
      <c r="FG407" s="25"/>
      <c r="FH407" s="25"/>
      <c r="FI407" s="25"/>
      <c r="FJ407" s="25"/>
      <c r="FK407" s="25"/>
      <c r="FL407" s="25"/>
      <c r="FM407" s="25"/>
      <c r="FN407" s="25"/>
      <c r="FO407" s="25"/>
      <c r="FP407" s="25"/>
      <c r="FQ407" s="25"/>
      <c r="FR407" s="25"/>
      <c r="FS407" s="25"/>
      <c r="FT407" s="25"/>
      <c r="FU407" s="25"/>
      <c r="FV407" s="25"/>
      <c r="FW407" s="25"/>
      <c r="FX407" s="25"/>
      <c r="FY407" s="25"/>
      <c r="FZ407" s="25"/>
      <c r="GA407" s="25"/>
      <c r="GB407" s="25"/>
      <c r="GC407" s="25"/>
      <c r="GD407" s="25"/>
      <c r="GE407" s="25"/>
      <c r="GF407" s="25"/>
      <c r="GG407" s="25"/>
      <c r="GH407" s="25"/>
      <c r="GI407" s="25"/>
      <c r="GJ407" s="25"/>
      <c r="GK407" s="25"/>
      <c r="GL407" s="25"/>
      <c r="GM407" s="25"/>
      <c r="GN407" s="25"/>
      <c r="GO407" s="25"/>
      <c r="GP407" s="25"/>
      <c r="GQ407" s="25"/>
      <c r="GR407" s="25"/>
      <c r="GS407" s="25"/>
      <c r="GT407" s="25"/>
      <c r="GU407" s="25"/>
      <c r="GV407" s="25"/>
      <c r="GW407" s="25"/>
      <c r="GX407" s="25"/>
      <c r="GY407" s="25"/>
      <c r="GZ407" s="25"/>
    </row>
    <row r="408" spans="1:208">
      <c r="A408" s="1" t="s">
        <v>367</v>
      </c>
      <c r="B408" s="2">
        <v>43594</v>
      </c>
      <c r="C408" s="1">
        <v>7729388</v>
      </c>
      <c r="D408" s="1" t="s">
        <v>18</v>
      </c>
      <c r="E408" s="1" t="s">
        <v>650</v>
      </c>
      <c r="F408" s="1" t="s">
        <v>113</v>
      </c>
      <c r="G408" s="1" t="s">
        <v>651</v>
      </c>
      <c r="H408" s="1">
        <v>4501668255</v>
      </c>
      <c r="I408" s="1" t="s">
        <v>652</v>
      </c>
      <c r="J408" s="1" t="s">
        <v>655</v>
      </c>
      <c r="K408" s="1">
        <v>1</v>
      </c>
      <c r="L408" s="1" t="s">
        <v>26</v>
      </c>
      <c r="M408" s="3">
        <v>424</v>
      </c>
      <c r="N408" s="3">
        <f t="shared" si="9"/>
        <v>424</v>
      </c>
      <c r="S408" s="3">
        <f>Tabla1[[#This Row],[COSTO TOTAL]]</f>
        <v>424</v>
      </c>
      <c r="V408" s="3"/>
      <c r="W408" s="1"/>
      <c r="X408" s="1"/>
      <c r="Y408" s="1"/>
      <c r="Z408" s="3"/>
      <c r="AA408" s="1"/>
      <c r="AB408" s="1"/>
      <c r="AC408" s="1"/>
      <c r="AD408" s="1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5"/>
      <c r="DI408" s="25"/>
      <c r="DJ408" s="25"/>
      <c r="DK408" s="25"/>
      <c r="DL408" s="25"/>
      <c r="DM408" s="25"/>
      <c r="DN408" s="25"/>
      <c r="DO408" s="25"/>
      <c r="DP408" s="25"/>
      <c r="DQ408" s="25"/>
      <c r="DR408" s="25"/>
      <c r="DS408" s="25"/>
      <c r="DT408" s="25"/>
      <c r="DU408" s="25"/>
      <c r="DV408" s="25"/>
      <c r="DW408" s="25"/>
      <c r="DX408" s="25"/>
      <c r="DY408" s="25"/>
      <c r="DZ408" s="25"/>
      <c r="EA408" s="25"/>
      <c r="EB408" s="25"/>
      <c r="EC408" s="25"/>
      <c r="ED408" s="25"/>
      <c r="EE408" s="25"/>
      <c r="EF408" s="25"/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5"/>
      <c r="FE408" s="25"/>
      <c r="FF408" s="25"/>
      <c r="FG408" s="25"/>
      <c r="FH408" s="25"/>
      <c r="FI408" s="25"/>
      <c r="FJ408" s="25"/>
      <c r="FK408" s="25"/>
      <c r="FL408" s="25"/>
      <c r="FM408" s="25"/>
      <c r="FN408" s="25"/>
      <c r="FO408" s="25"/>
      <c r="FP408" s="25"/>
      <c r="FQ408" s="25"/>
      <c r="FR408" s="25"/>
      <c r="FS408" s="25"/>
      <c r="FT408" s="25"/>
      <c r="FU408" s="25"/>
      <c r="FV408" s="25"/>
      <c r="FW408" s="25"/>
      <c r="FX408" s="25"/>
      <c r="FY408" s="25"/>
      <c r="FZ408" s="25"/>
      <c r="GA408" s="25"/>
      <c r="GB408" s="25"/>
      <c r="GC408" s="25"/>
      <c r="GD408" s="25"/>
      <c r="GE408" s="25"/>
      <c r="GF408" s="25"/>
      <c r="GG408" s="25"/>
      <c r="GH408" s="25"/>
      <c r="GI408" s="25"/>
      <c r="GJ408" s="25"/>
      <c r="GK408" s="25"/>
      <c r="GL408" s="25"/>
      <c r="GM408" s="25"/>
      <c r="GN408" s="25"/>
      <c r="GO408" s="25"/>
      <c r="GP408" s="25"/>
      <c r="GQ408" s="25"/>
      <c r="GR408" s="25"/>
      <c r="GS408" s="25"/>
      <c r="GT408" s="25"/>
      <c r="GU408" s="25"/>
      <c r="GV408" s="25"/>
      <c r="GW408" s="25"/>
      <c r="GX408" s="25"/>
      <c r="GY408" s="25"/>
      <c r="GZ408" s="25"/>
    </row>
    <row r="409" spans="1:208">
      <c r="A409" s="1" t="s">
        <v>367</v>
      </c>
      <c r="B409" s="2">
        <v>43594</v>
      </c>
      <c r="C409" s="1">
        <v>7729388</v>
      </c>
      <c r="D409" s="1" t="s">
        <v>18</v>
      </c>
      <c r="E409" s="1" t="s">
        <v>650</v>
      </c>
      <c r="F409" s="1" t="s">
        <v>113</v>
      </c>
      <c r="G409" s="1" t="s">
        <v>651</v>
      </c>
      <c r="H409" s="1">
        <v>4501668255</v>
      </c>
      <c r="I409" s="1" t="s">
        <v>652</v>
      </c>
      <c r="J409" s="1" t="s">
        <v>656</v>
      </c>
      <c r="K409" s="1">
        <v>2</v>
      </c>
      <c r="L409" s="1" t="s">
        <v>26</v>
      </c>
      <c r="M409" s="3">
        <v>310</v>
      </c>
      <c r="N409" s="3">
        <f t="shared" si="9"/>
        <v>620</v>
      </c>
      <c r="S409" s="3">
        <f>Tabla1[[#This Row],[COSTO TOTAL]]</f>
        <v>620</v>
      </c>
      <c r="V409" s="3"/>
      <c r="W409" s="1"/>
      <c r="X409" s="1"/>
      <c r="Y409" s="1"/>
      <c r="Z409" s="3"/>
      <c r="AA409" s="1"/>
      <c r="AB409" s="1"/>
      <c r="AC409" s="1"/>
      <c r="AD409" s="1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5"/>
      <c r="CS409" s="25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5"/>
      <c r="DH409" s="25"/>
      <c r="DI409" s="25"/>
      <c r="DJ409" s="25"/>
      <c r="DK409" s="25"/>
      <c r="DL409" s="25"/>
      <c r="DM409" s="25"/>
      <c r="DN409" s="25"/>
      <c r="DO409" s="25"/>
      <c r="DP409" s="25"/>
      <c r="DQ409" s="25"/>
      <c r="DR409" s="25"/>
      <c r="DS409" s="25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5"/>
      <c r="FE409" s="25"/>
      <c r="FF409" s="25"/>
      <c r="FG409" s="25"/>
      <c r="FH409" s="25"/>
      <c r="FI409" s="25"/>
      <c r="FJ409" s="25"/>
      <c r="FK409" s="25"/>
      <c r="FL409" s="25"/>
      <c r="FM409" s="25"/>
      <c r="FN409" s="25"/>
      <c r="FO409" s="25"/>
      <c r="FP409" s="25"/>
      <c r="FQ409" s="25"/>
      <c r="FR409" s="25"/>
      <c r="FS409" s="25"/>
      <c r="FT409" s="25"/>
      <c r="FU409" s="25"/>
      <c r="FV409" s="25"/>
      <c r="FW409" s="25"/>
      <c r="FX409" s="25"/>
      <c r="FY409" s="25"/>
      <c r="FZ409" s="25"/>
      <c r="GA409" s="25"/>
      <c r="GB409" s="25"/>
      <c r="GC409" s="25"/>
      <c r="GD409" s="25"/>
      <c r="GE409" s="25"/>
      <c r="GF409" s="25"/>
      <c r="GG409" s="25"/>
      <c r="GH409" s="25"/>
      <c r="GI409" s="25"/>
      <c r="GJ409" s="25"/>
      <c r="GK409" s="25"/>
      <c r="GL409" s="25"/>
      <c r="GM409" s="25"/>
      <c r="GN409" s="25"/>
      <c r="GO409" s="25"/>
      <c r="GP409" s="25"/>
      <c r="GQ409" s="25"/>
      <c r="GR409" s="25"/>
      <c r="GS409" s="25"/>
      <c r="GT409" s="25"/>
      <c r="GU409" s="25"/>
      <c r="GV409" s="25"/>
      <c r="GW409" s="25"/>
      <c r="GX409" s="25"/>
      <c r="GY409" s="25"/>
      <c r="GZ409" s="25"/>
    </row>
    <row r="410" spans="1:208">
      <c r="A410" s="1" t="s">
        <v>367</v>
      </c>
      <c r="B410" s="2">
        <v>43594</v>
      </c>
      <c r="C410" s="1">
        <v>7729388</v>
      </c>
      <c r="D410" s="1" t="s">
        <v>18</v>
      </c>
      <c r="E410" s="1" t="s">
        <v>650</v>
      </c>
      <c r="F410" s="1" t="s">
        <v>113</v>
      </c>
      <c r="G410" s="1" t="s">
        <v>651</v>
      </c>
      <c r="H410" s="1">
        <v>4501668255</v>
      </c>
      <c r="I410" s="1" t="s">
        <v>652</v>
      </c>
      <c r="J410" s="1" t="s">
        <v>657</v>
      </c>
      <c r="K410" s="1">
        <v>1</v>
      </c>
      <c r="L410" s="1" t="s">
        <v>26</v>
      </c>
      <c r="M410" s="3">
        <v>164</v>
      </c>
      <c r="N410" s="3">
        <f t="shared" si="9"/>
        <v>164</v>
      </c>
      <c r="S410" s="3">
        <f>Tabla1[[#This Row],[COSTO TOTAL]]</f>
        <v>164</v>
      </c>
      <c r="V410" s="3"/>
      <c r="W410" s="1"/>
      <c r="X410" s="1"/>
      <c r="Y410" s="1"/>
      <c r="Z410" s="3"/>
      <c r="AA410" s="1"/>
      <c r="AB410" s="1"/>
      <c r="AC410" s="1"/>
      <c r="AD410" s="1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5"/>
      <c r="CS410" s="25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5"/>
      <c r="DI410" s="25"/>
      <c r="DJ410" s="25"/>
      <c r="DK410" s="25"/>
      <c r="DL410" s="25"/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  <c r="FN410" s="25"/>
      <c r="FO410" s="25"/>
      <c r="FP410" s="25"/>
      <c r="FQ410" s="25"/>
      <c r="FR410" s="25"/>
      <c r="FS410" s="25"/>
      <c r="FT410" s="25"/>
      <c r="FU410" s="25"/>
      <c r="FV410" s="25"/>
      <c r="FW410" s="25"/>
      <c r="FX410" s="25"/>
      <c r="FY410" s="25"/>
      <c r="FZ410" s="25"/>
      <c r="GA410" s="25"/>
      <c r="GB410" s="25"/>
      <c r="GC410" s="25"/>
      <c r="GD410" s="25"/>
      <c r="GE410" s="25"/>
      <c r="GF410" s="25"/>
      <c r="GG410" s="25"/>
      <c r="GH410" s="25"/>
      <c r="GI410" s="25"/>
      <c r="GJ410" s="25"/>
      <c r="GK410" s="25"/>
      <c r="GL410" s="25"/>
      <c r="GM410" s="25"/>
      <c r="GN410" s="25"/>
      <c r="GO410" s="25"/>
      <c r="GP410" s="25"/>
      <c r="GQ410" s="25"/>
      <c r="GR410" s="25"/>
      <c r="GS410" s="25"/>
      <c r="GT410" s="25"/>
      <c r="GU410" s="25"/>
      <c r="GV410" s="25"/>
      <c r="GW410" s="25"/>
      <c r="GX410" s="25"/>
      <c r="GY410" s="25"/>
      <c r="GZ410" s="25"/>
    </row>
    <row r="411" spans="1:208">
      <c r="A411" s="1" t="s">
        <v>367</v>
      </c>
      <c r="B411" s="2">
        <v>43644</v>
      </c>
      <c r="C411" s="1">
        <v>7591565</v>
      </c>
      <c r="D411" s="1" t="s">
        <v>18</v>
      </c>
      <c r="E411" s="1" t="s">
        <v>612</v>
      </c>
      <c r="F411" s="1" t="s">
        <v>113</v>
      </c>
      <c r="G411" s="1" t="s">
        <v>24</v>
      </c>
      <c r="H411" s="1">
        <v>4501664594</v>
      </c>
      <c r="I411" s="1" t="s">
        <v>613</v>
      </c>
      <c r="J411" s="1" t="s">
        <v>658</v>
      </c>
      <c r="K411" s="1">
        <v>1</v>
      </c>
      <c r="L411" s="1" t="s">
        <v>26</v>
      </c>
      <c r="N411" s="3">
        <f t="shared" si="9"/>
        <v>0</v>
      </c>
      <c r="S411" s="3">
        <f>Tabla1[[#This Row],[COSTO TOTAL]]</f>
        <v>0</v>
      </c>
      <c r="V411" s="3"/>
      <c r="W411" s="1"/>
      <c r="X411" s="1"/>
      <c r="Y411" s="1"/>
      <c r="Z411" s="3"/>
      <c r="AA411" s="1"/>
      <c r="AB411" s="1"/>
      <c r="AC411" s="1"/>
      <c r="AD411" s="1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5"/>
      <c r="CS411" s="25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  <c r="DG411" s="25"/>
      <c r="DH411" s="25"/>
      <c r="DI411" s="25"/>
      <c r="DJ411" s="25"/>
      <c r="DK411" s="25"/>
      <c r="DL411" s="25"/>
      <c r="DM411" s="25"/>
      <c r="DN411" s="25"/>
      <c r="DO411" s="25"/>
      <c r="DP411" s="25"/>
      <c r="DQ411" s="25"/>
      <c r="DR411" s="25"/>
      <c r="DS411" s="25"/>
      <c r="DT411" s="25"/>
      <c r="DU411" s="25"/>
      <c r="DV411" s="25"/>
      <c r="DW411" s="25"/>
      <c r="DX411" s="25"/>
      <c r="DY411" s="25"/>
      <c r="DZ411" s="25"/>
      <c r="EA411" s="25"/>
      <c r="EB411" s="25"/>
      <c r="EC411" s="25"/>
      <c r="ED411" s="25"/>
      <c r="EE411" s="25"/>
      <c r="EF411" s="25"/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  <c r="FN411" s="25"/>
      <c r="FO411" s="25"/>
      <c r="FP411" s="25"/>
      <c r="FQ411" s="25"/>
      <c r="FR411" s="25"/>
      <c r="FS411" s="25"/>
      <c r="FT411" s="25"/>
      <c r="FU411" s="25"/>
      <c r="FV411" s="25"/>
      <c r="FW411" s="25"/>
      <c r="FX411" s="25"/>
      <c r="FY411" s="25"/>
      <c r="FZ411" s="25"/>
      <c r="GA411" s="25"/>
      <c r="GB411" s="25"/>
      <c r="GC411" s="25"/>
      <c r="GD411" s="25"/>
      <c r="GE411" s="25"/>
      <c r="GF411" s="25"/>
      <c r="GG411" s="25"/>
      <c r="GH411" s="25"/>
      <c r="GI411" s="25"/>
      <c r="GJ411" s="25"/>
      <c r="GK411" s="25"/>
      <c r="GL411" s="25"/>
      <c r="GM411" s="25"/>
      <c r="GN411" s="25"/>
      <c r="GO411" s="25"/>
      <c r="GP411" s="25"/>
      <c r="GQ411" s="25"/>
      <c r="GR411" s="25"/>
      <c r="GS411" s="25"/>
      <c r="GT411" s="25"/>
      <c r="GU411" s="25"/>
      <c r="GV411" s="25"/>
      <c r="GW411" s="25"/>
      <c r="GX411" s="25"/>
      <c r="GY411" s="25"/>
      <c r="GZ411" s="25"/>
    </row>
    <row r="412" spans="1:208">
      <c r="A412" s="1" t="s">
        <v>367</v>
      </c>
      <c r="B412" s="2">
        <v>43644</v>
      </c>
      <c r="C412" s="1">
        <v>7591565</v>
      </c>
      <c r="D412" s="1" t="s">
        <v>18</v>
      </c>
      <c r="E412" s="1" t="s">
        <v>612</v>
      </c>
      <c r="F412" s="1" t="s">
        <v>113</v>
      </c>
      <c r="G412" s="1" t="s">
        <v>24</v>
      </c>
      <c r="H412" s="1">
        <v>4501664594</v>
      </c>
      <c r="I412" s="1" t="s">
        <v>613</v>
      </c>
      <c r="J412" s="1" t="s">
        <v>659</v>
      </c>
      <c r="K412" s="1">
        <v>1</v>
      </c>
      <c r="L412" s="1" t="s">
        <v>26</v>
      </c>
      <c r="M412" s="3">
        <v>63819</v>
      </c>
      <c r="N412" s="3">
        <f t="shared" si="9"/>
        <v>63819</v>
      </c>
      <c r="S412" s="3">
        <f>Tabla1[[#This Row],[COSTO TOTAL]]</f>
        <v>63819</v>
      </c>
      <c r="V412" s="3"/>
      <c r="W412" s="1"/>
      <c r="X412" s="1"/>
      <c r="Y412" s="1"/>
      <c r="Z412" s="3"/>
      <c r="AA412" s="1"/>
      <c r="AB412" s="1"/>
      <c r="AC412" s="1"/>
      <c r="AD412" s="1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5"/>
      <c r="CS412" s="25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  <c r="DG412" s="25"/>
      <c r="DH412" s="25"/>
      <c r="DI412" s="25"/>
      <c r="DJ412" s="25"/>
      <c r="DK412" s="25"/>
      <c r="DL412" s="25"/>
      <c r="DM412" s="25"/>
      <c r="DN412" s="25"/>
      <c r="DO412" s="25"/>
      <c r="DP412" s="25"/>
      <c r="DQ412" s="25"/>
      <c r="DR412" s="25"/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  <c r="EF412" s="25"/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5"/>
      <c r="FE412" s="25"/>
      <c r="FF412" s="25"/>
      <c r="FG412" s="25"/>
      <c r="FH412" s="25"/>
      <c r="FI412" s="25"/>
      <c r="FJ412" s="25"/>
      <c r="FK412" s="25"/>
      <c r="FL412" s="25"/>
      <c r="FM412" s="25"/>
      <c r="FN412" s="25"/>
      <c r="FO412" s="25"/>
      <c r="FP412" s="25"/>
      <c r="FQ412" s="25"/>
      <c r="FR412" s="25"/>
      <c r="FS412" s="25"/>
      <c r="FT412" s="25"/>
      <c r="FU412" s="25"/>
      <c r="FV412" s="25"/>
      <c r="FW412" s="25"/>
      <c r="FX412" s="25"/>
      <c r="FY412" s="25"/>
      <c r="FZ412" s="25"/>
      <c r="GA412" s="25"/>
      <c r="GB412" s="25"/>
      <c r="GC412" s="25"/>
      <c r="GD412" s="25"/>
      <c r="GE412" s="25"/>
      <c r="GF412" s="25"/>
      <c r="GG412" s="25"/>
      <c r="GH412" s="25"/>
      <c r="GI412" s="25"/>
      <c r="GJ412" s="25"/>
      <c r="GK412" s="25"/>
      <c r="GL412" s="25"/>
      <c r="GM412" s="25"/>
      <c r="GN412" s="25"/>
      <c r="GO412" s="25"/>
      <c r="GP412" s="25"/>
      <c r="GQ412" s="25"/>
      <c r="GR412" s="25"/>
      <c r="GS412" s="25"/>
      <c r="GT412" s="25"/>
      <c r="GU412" s="25"/>
      <c r="GV412" s="25"/>
      <c r="GW412" s="25"/>
      <c r="GX412" s="25"/>
      <c r="GY412" s="25"/>
      <c r="GZ412" s="25"/>
    </row>
    <row r="413" spans="1:208">
      <c r="A413" s="1" t="s">
        <v>367</v>
      </c>
      <c r="B413" s="2">
        <v>43644</v>
      </c>
      <c r="C413" s="1">
        <v>7591565</v>
      </c>
      <c r="D413" s="1" t="s">
        <v>18</v>
      </c>
      <c r="E413" s="1" t="s">
        <v>612</v>
      </c>
      <c r="F413" s="1" t="s">
        <v>113</v>
      </c>
      <c r="G413" s="1" t="s">
        <v>24</v>
      </c>
      <c r="H413" s="1">
        <v>4501664594</v>
      </c>
      <c r="I413" s="1" t="s">
        <v>613</v>
      </c>
      <c r="J413" s="1" t="s">
        <v>660</v>
      </c>
      <c r="K413" s="1">
        <v>1</v>
      </c>
      <c r="L413" s="1" t="s">
        <v>26</v>
      </c>
      <c r="N413" s="3">
        <f t="shared" si="9"/>
        <v>0</v>
      </c>
      <c r="S413" s="3">
        <f>Tabla1[[#This Row],[COSTO TOTAL]]</f>
        <v>0</v>
      </c>
      <c r="V413" s="3"/>
      <c r="W413" s="1"/>
      <c r="X413" s="1"/>
      <c r="Y413" s="1"/>
      <c r="Z413" s="3"/>
      <c r="AA413" s="1"/>
      <c r="AB413" s="1"/>
      <c r="AC413" s="1"/>
      <c r="AD413" s="1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5"/>
      <c r="CS413" s="25"/>
      <c r="CT413" s="25"/>
      <c r="CU413" s="25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  <c r="DG413" s="25"/>
      <c r="DH413" s="25"/>
      <c r="DI413" s="25"/>
      <c r="DJ413" s="25"/>
      <c r="DK413" s="25"/>
      <c r="DL413" s="25"/>
      <c r="DM413" s="25"/>
      <c r="DN413" s="25"/>
      <c r="DO413" s="25"/>
      <c r="DP413" s="25"/>
      <c r="DQ413" s="25"/>
      <c r="DR413" s="25"/>
      <c r="DS413" s="25"/>
      <c r="DT413" s="25"/>
      <c r="DU413" s="25"/>
      <c r="DV413" s="25"/>
      <c r="DW413" s="25"/>
      <c r="DX413" s="25"/>
      <c r="DY413" s="25"/>
      <c r="DZ413" s="25"/>
      <c r="EA413" s="25"/>
      <c r="EB413" s="25"/>
      <c r="EC413" s="25"/>
      <c r="ED413" s="25"/>
      <c r="EE413" s="25"/>
      <c r="EF413" s="25"/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5"/>
      <c r="FE413" s="25"/>
      <c r="FF413" s="25"/>
      <c r="FG413" s="25"/>
      <c r="FH413" s="25"/>
      <c r="FI413" s="25"/>
      <c r="FJ413" s="25"/>
      <c r="FK413" s="25"/>
      <c r="FL413" s="25"/>
      <c r="FM413" s="25"/>
      <c r="FN413" s="25"/>
      <c r="FO413" s="25"/>
      <c r="FP413" s="25"/>
      <c r="FQ413" s="25"/>
      <c r="FR413" s="25"/>
      <c r="FS413" s="25"/>
      <c r="FT413" s="25"/>
      <c r="FU413" s="25"/>
      <c r="FV413" s="25"/>
      <c r="FW413" s="25"/>
      <c r="FX413" s="25"/>
      <c r="FY413" s="25"/>
      <c r="FZ413" s="25"/>
      <c r="GA413" s="25"/>
      <c r="GB413" s="25"/>
      <c r="GC413" s="25"/>
      <c r="GD413" s="25"/>
      <c r="GE413" s="25"/>
      <c r="GF413" s="25"/>
      <c r="GG413" s="25"/>
      <c r="GH413" s="25"/>
      <c r="GI413" s="25"/>
      <c r="GJ413" s="25"/>
      <c r="GK413" s="25"/>
      <c r="GL413" s="25"/>
      <c r="GM413" s="25"/>
      <c r="GN413" s="25"/>
      <c r="GO413" s="25"/>
      <c r="GP413" s="25"/>
      <c r="GQ413" s="25"/>
      <c r="GR413" s="25"/>
      <c r="GS413" s="25"/>
      <c r="GT413" s="25"/>
      <c r="GU413" s="25"/>
      <c r="GV413" s="25"/>
      <c r="GW413" s="25"/>
      <c r="GX413" s="25"/>
      <c r="GY413" s="25"/>
      <c r="GZ413" s="25"/>
    </row>
    <row r="414" spans="1:208">
      <c r="A414" s="1" t="s">
        <v>367</v>
      </c>
      <c r="B414" s="2">
        <v>43698</v>
      </c>
      <c r="C414" s="1">
        <v>7749255</v>
      </c>
      <c r="D414" s="1" t="s">
        <v>18</v>
      </c>
      <c r="E414" s="1" t="s">
        <v>24</v>
      </c>
      <c r="F414" s="1" t="s">
        <v>113</v>
      </c>
      <c r="G414" s="1" t="s">
        <v>24</v>
      </c>
      <c r="H414" s="1">
        <v>4501695070</v>
      </c>
      <c r="I414" s="1" t="s">
        <v>24</v>
      </c>
      <c r="J414" s="1" t="s">
        <v>661</v>
      </c>
      <c r="K414" s="1">
        <v>2</v>
      </c>
      <c r="L414" s="1" t="s">
        <v>26</v>
      </c>
      <c r="M414" s="3">
        <v>65</v>
      </c>
      <c r="N414" s="3">
        <f t="shared" si="9"/>
        <v>130</v>
      </c>
      <c r="S414" s="3">
        <f>Tabla1[[#This Row],[COSTO TOTAL]]</f>
        <v>130</v>
      </c>
      <c r="V414" s="3"/>
      <c r="W414" s="1"/>
      <c r="X414" s="1"/>
      <c r="Y414" s="1"/>
      <c r="Z414" s="3"/>
      <c r="AA414" s="1"/>
      <c r="AB414" s="1"/>
      <c r="AC414" s="1"/>
      <c r="AD414" s="1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5"/>
      <c r="CS414" s="25"/>
      <c r="CT414" s="25"/>
      <c r="CU414" s="25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  <c r="DG414" s="25"/>
      <c r="DH414" s="25"/>
      <c r="DI414" s="25"/>
      <c r="DJ414" s="25"/>
      <c r="DK414" s="25"/>
      <c r="DL414" s="25"/>
      <c r="DM414" s="25"/>
      <c r="DN414" s="25"/>
      <c r="DO414" s="25"/>
      <c r="DP414" s="25"/>
      <c r="DQ414" s="25"/>
      <c r="DR414" s="25"/>
      <c r="DS414" s="25"/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  <c r="EF414" s="25"/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5"/>
      <c r="FE414" s="25"/>
      <c r="FF414" s="25"/>
      <c r="FG414" s="25"/>
      <c r="FH414" s="25"/>
      <c r="FI414" s="25"/>
      <c r="FJ414" s="25"/>
      <c r="FK414" s="25"/>
      <c r="FL414" s="25"/>
      <c r="FM414" s="25"/>
      <c r="FN414" s="25"/>
      <c r="FO414" s="25"/>
      <c r="FP414" s="25"/>
      <c r="FQ414" s="25"/>
      <c r="FR414" s="25"/>
      <c r="FS414" s="25"/>
      <c r="FT414" s="25"/>
      <c r="FU414" s="25"/>
      <c r="FV414" s="25"/>
      <c r="FW414" s="25"/>
      <c r="FX414" s="25"/>
      <c r="FY414" s="25"/>
      <c r="FZ414" s="25"/>
      <c r="GA414" s="25"/>
      <c r="GB414" s="25"/>
      <c r="GC414" s="25"/>
      <c r="GD414" s="25"/>
      <c r="GE414" s="25"/>
      <c r="GF414" s="25"/>
      <c r="GG414" s="25"/>
      <c r="GH414" s="25"/>
      <c r="GI414" s="25"/>
      <c r="GJ414" s="25"/>
      <c r="GK414" s="25"/>
      <c r="GL414" s="25"/>
      <c r="GM414" s="25"/>
      <c r="GN414" s="25"/>
      <c r="GO414" s="25"/>
      <c r="GP414" s="25"/>
      <c r="GQ414" s="25"/>
      <c r="GR414" s="25"/>
      <c r="GS414" s="25"/>
      <c r="GT414" s="25"/>
      <c r="GU414" s="25"/>
      <c r="GV414" s="25"/>
      <c r="GW414" s="25"/>
      <c r="GX414" s="25"/>
      <c r="GY414" s="25"/>
      <c r="GZ414" s="25"/>
    </row>
    <row r="415" spans="1:208">
      <c r="A415" s="1" t="s">
        <v>367</v>
      </c>
      <c r="B415" s="2">
        <v>43692</v>
      </c>
      <c r="C415" s="1">
        <v>7749255</v>
      </c>
      <c r="D415" s="1" t="s">
        <v>18</v>
      </c>
      <c r="E415" s="1" t="s">
        <v>24</v>
      </c>
      <c r="F415" s="1" t="s">
        <v>113</v>
      </c>
      <c r="G415" s="1" t="s">
        <v>24</v>
      </c>
      <c r="H415" s="1">
        <v>4501695070</v>
      </c>
      <c r="I415" s="1" t="s">
        <v>24</v>
      </c>
      <c r="J415" s="1" t="s">
        <v>662</v>
      </c>
      <c r="K415" s="1">
        <v>2</v>
      </c>
      <c r="L415" s="1" t="s">
        <v>26</v>
      </c>
      <c r="M415" s="3">
        <v>101</v>
      </c>
      <c r="N415" s="3">
        <f t="shared" si="9"/>
        <v>202</v>
      </c>
      <c r="S415" s="3">
        <f>Tabla1[[#This Row],[COSTO TOTAL]]</f>
        <v>202</v>
      </c>
      <c r="V415" s="3"/>
      <c r="W415" s="1"/>
      <c r="X415" s="1"/>
      <c r="Y415" s="1"/>
      <c r="Z415" s="3"/>
      <c r="AA415" s="1"/>
      <c r="AB415" s="1"/>
      <c r="AC415" s="1"/>
      <c r="AD415" s="1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  <c r="GD415" s="25"/>
      <c r="GE415" s="25"/>
      <c r="GF415" s="25"/>
      <c r="GG415" s="25"/>
      <c r="GH415" s="25"/>
      <c r="GI415" s="25"/>
      <c r="GJ415" s="25"/>
      <c r="GK415" s="25"/>
      <c r="GL415" s="25"/>
      <c r="GM415" s="25"/>
      <c r="GN415" s="25"/>
      <c r="GO415" s="25"/>
      <c r="GP415" s="25"/>
      <c r="GQ415" s="25"/>
      <c r="GR415" s="25"/>
      <c r="GS415" s="25"/>
      <c r="GT415" s="25"/>
      <c r="GU415" s="25"/>
      <c r="GV415" s="25"/>
      <c r="GW415" s="25"/>
      <c r="GX415" s="25"/>
      <c r="GY415" s="25"/>
      <c r="GZ415" s="25"/>
    </row>
    <row r="416" spans="1:208">
      <c r="A416" s="1" t="s">
        <v>367</v>
      </c>
      <c r="B416" s="2">
        <v>43671</v>
      </c>
      <c r="C416" s="1">
        <v>7749255</v>
      </c>
      <c r="D416" s="1" t="s">
        <v>18</v>
      </c>
      <c r="E416" s="1" t="s">
        <v>24</v>
      </c>
      <c r="F416" s="1" t="s">
        <v>113</v>
      </c>
      <c r="G416" s="1" t="s">
        <v>24</v>
      </c>
      <c r="H416" s="1">
        <v>4501695070</v>
      </c>
      <c r="I416" s="1" t="s">
        <v>24</v>
      </c>
      <c r="J416" s="1" t="s">
        <v>663</v>
      </c>
      <c r="K416" s="1">
        <v>2</v>
      </c>
      <c r="L416" s="1" t="s">
        <v>26</v>
      </c>
      <c r="M416" s="3">
        <v>20</v>
      </c>
      <c r="N416" s="3">
        <f t="shared" si="9"/>
        <v>40</v>
      </c>
      <c r="S416" s="3">
        <f>Tabla1[[#This Row],[COSTO TOTAL]]</f>
        <v>40</v>
      </c>
      <c r="V416" s="3"/>
      <c r="W416" s="1"/>
      <c r="X416" s="1"/>
      <c r="Y416" s="1"/>
      <c r="Z416" s="3"/>
      <c r="AA416" s="1"/>
      <c r="AB416" s="1"/>
      <c r="AC416" s="1"/>
      <c r="AD416" s="1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  <c r="GD416" s="25"/>
      <c r="GE416" s="25"/>
      <c r="GF416" s="25"/>
      <c r="GG416" s="25"/>
      <c r="GH416" s="25"/>
      <c r="GI416" s="25"/>
      <c r="GJ416" s="25"/>
      <c r="GK416" s="25"/>
      <c r="GL416" s="25"/>
      <c r="GM416" s="25"/>
      <c r="GN416" s="25"/>
      <c r="GO416" s="25"/>
      <c r="GP416" s="25"/>
      <c r="GQ416" s="25"/>
      <c r="GR416" s="25"/>
      <c r="GS416" s="25"/>
      <c r="GT416" s="25"/>
      <c r="GU416" s="25"/>
      <c r="GV416" s="25"/>
      <c r="GW416" s="25"/>
      <c r="GX416" s="25"/>
      <c r="GY416" s="25"/>
      <c r="GZ416" s="25"/>
    </row>
    <row r="417" spans="1:208">
      <c r="A417" s="1" t="s">
        <v>368</v>
      </c>
      <c r="B417" s="2">
        <v>43284</v>
      </c>
      <c r="C417" s="1">
        <v>7583845</v>
      </c>
      <c r="D417" s="1" t="s">
        <v>18</v>
      </c>
      <c r="E417" s="1" t="s">
        <v>24</v>
      </c>
      <c r="F417" s="1" t="s">
        <v>113</v>
      </c>
      <c r="H417" s="1">
        <v>4501574537</v>
      </c>
      <c r="I417" s="1" t="s">
        <v>24</v>
      </c>
      <c r="J417" s="1" t="s">
        <v>664</v>
      </c>
      <c r="K417" s="1">
        <v>2</v>
      </c>
      <c r="L417" s="1" t="s">
        <v>26</v>
      </c>
      <c r="M417" s="3">
        <v>322</v>
      </c>
      <c r="N417" s="3">
        <f t="shared" si="9"/>
        <v>644</v>
      </c>
      <c r="O417" s="1" t="s">
        <v>665</v>
      </c>
      <c r="S417" s="3">
        <f>Tabla1[[#This Row],[COSTO TOTAL]]</f>
        <v>644</v>
      </c>
      <c r="V417" s="3"/>
      <c r="W417" s="1"/>
      <c r="X417" s="1"/>
      <c r="Y417" s="1"/>
      <c r="Z417" s="3"/>
      <c r="AA417" s="1"/>
      <c r="AB417" s="1"/>
      <c r="AC417" s="1"/>
      <c r="AD417" s="1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5"/>
      <c r="CS417" s="25"/>
      <c r="CT417" s="25"/>
      <c r="CU417" s="25"/>
      <c r="CV417" s="25"/>
      <c r="CW417" s="25"/>
      <c r="CX417" s="25"/>
      <c r="CY417" s="25"/>
      <c r="CZ417" s="25"/>
      <c r="DA417" s="25"/>
      <c r="DB417" s="25"/>
      <c r="DC417" s="25"/>
      <c r="DD417" s="25"/>
      <c r="DE417" s="25"/>
      <c r="DF417" s="25"/>
      <c r="DG417" s="25"/>
      <c r="DH417" s="25"/>
      <c r="DI417" s="25"/>
      <c r="DJ417" s="25"/>
      <c r="DK417" s="25"/>
      <c r="DL417" s="25"/>
      <c r="DM417" s="25"/>
      <c r="DN417" s="25"/>
      <c r="DO417" s="25"/>
      <c r="DP417" s="25"/>
      <c r="DQ417" s="25"/>
      <c r="DR417" s="25"/>
      <c r="DS417" s="25"/>
      <c r="DT417" s="25"/>
      <c r="DU417" s="25"/>
      <c r="DV417" s="25"/>
      <c r="DW417" s="25"/>
      <c r="DX417" s="25"/>
      <c r="DY417" s="25"/>
      <c r="DZ417" s="25"/>
      <c r="EA417" s="25"/>
      <c r="EB417" s="25"/>
      <c r="EC417" s="25"/>
      <c r="ED417" s="25"/>
      <c r="EE417" s="25"/>
      <c r="EF417" s="25"/>
      <c r="EG417" s="25"/>
      <c r="EH417" s="25"/>
      <c r="EI417" s="25"/>
      <c r="EJ417" s="25"/>
      <c r="EK417" s="25"/>
      <c r="EL417" s="25"/>
      <c r="EM417" s="25"/>
      <c r="EN417" s="25"/>
      <c r="EO417" s="25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  <c r="FE417" s="25"/>
      <c r="FF417" s="25"/>
      <c r="FG417" s="25"/>
      <c r="FH417" s="25"/>
      <c r="FI417" s="25"/>
      <c r="FJ417" s="25"/>
      <c r="FK417" s="25"/>
      <c r="FL417" s="25"/>
      <c r="FM417" s="25"/>
      <c r="FN417" s="25"/>
      <c r="FO417" s="25"/>
      <c r="FP417" s="25"/>
      <c r="FQ417" s="25"/>
      <c r="FR417" s="25"/>
      <c r="FS417" s="25"/>
      <c r="FT417" s="25"/>
      <c r="FU417" s="25"/>
      <c r="FV417" s="25"/>
      <c r="FW417" s="25"/>
      <c r="FX417" s="25"/>
      <c r="FY417" s="25"/>
      <c r="FZ417" s="25"/>
      <c r="GA417" s="25"/>
      <c r="GB417" s="25"/>
      <c r="GC417" s="25"/>
      <c r="GD417" s="25"/>
      <c r="GE417" s="25"/>
      <c r="GF417" s="25"/>
      <c r="GG417" s="25"/>
      <c r="GH417" s="25"/>
      <c r="GI417" s="25"/>
      <c r="GJ417" s="25"/>
      <c r="GK417" s="25"/>
      <c r="GL417" s="25"/>
      <c r="GM417" s="25"/>
      <c r="GN417" s="25"/>
      <c r="GO417" s="25"/>
      <c r="GP417" s="25"/>
      <c r="GQ417" s="25"/>
      <c r="GR417" s="25"/>
      <c r="GS417" s="25"/>
      <c r="GT417" s="25"/>
      <c r="GU417" s="25"/>
      <c r="GV417" s="25"/>
      <c r="GW417" s="25"/>
      <c r="GX417" s="25"/>
      <c r="GY417" s="25"/>
      <c r="GZ417" s="25"/>
    </row>
    <row r="418" spans="1:208">
      <c r="A418" s="1" t="s">
        <v>368</v>
      </c>
      <c r="B418" s="2">
        <v>43284</v>
      </c>
      <c r="C418" s="1">
        <v>7583845</v>
      </c>
      <c r="D418" s="1" t="s">
        <v>18</v>
      </c>
      <c r="E418" s="1" t="s">
        <v>24</v>
      </c>
      <c r="F418" s="1" t="s">
        <v>113</v>
      </c>
      <c r="H418" s="1">
        <v>4501574537</v>
      </c>
      <c r="I418" s="1" t="s">
        <v>24</v>
      </c>
      <c r="J418" s="1" t="s">
        <v>666</v>
      </c>
      <c r="K418" s="1">
        <v>3</v>
      </c>
      <c r="L418" s="1" t="s">
        <v>26</v>
      </c>
      <c r="M418" s="3">
        <v>520</v>
      </c>
      <c r="N418" s="3">
        <f t="shared" si="9"/>
        <v>1560</v>
      </c>
      <c r="S418" s="3">
        <f>Tabla1[[#This Row],[COSTO TOTAL]]</f>
        <v>1560</v>
      </c>
      <c r="V418" s="3"/>
      <c r="W418" s="1"/>
      <c r="X418" s="1"/>
      <c r="Y418" s="1"/>
      <c r="Z418" s="3"/>
      <c r="AA418" s="1"/>
      <c r="AB418" s="1"/>
      <c r="AC418" s="1"/>
      <c r="AD418" s="1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5"/>
      <c r="CS418" s="25"/>
      <c r="CT418" s="25"/>
      <c r="CU418" s="25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25"/>
      <c r="DG418" s="25"/>
      <c r="DH418" s="25"/>
      <c r="DI418" s="25"/>
      <c r="DJ418" s="25"/>
      <c r="DK418" s="25"/>
      <c r="DL418" s="25"/>
      <c r="DM418" s="25"/>
      <c r="DN418" s="25"/>
      <c r="DO418" s="25"/>
      <c r="DP418" s="25"/>
      <c r="DQ418" s="25"/>
      <c r="DR418" s="25"/>
      <c r="DS418" s="25"/>
      <c r="DT418" s="25"/>
      <c r="DU418" s="25"/>
      <c r="DV418" s="25"/>
      <c r="DW418" s="25"/>
      <c r="DX418" s="25"/>
      <c r="DY418" s="25"/>
      <c r="DZ418" s="25"/>
      <c r="EA418" s="25"/>
      <c r="EB418" s="25"/>
      <c r="EC418" s="25"/>
      <c r="ED418" s="25"/>
      <c r="EE418" s="25"/>
      <c r="EF418" s="25"/>
      <c r="EG418" s="25"/>
      <c r="EH418" s="25"/>
      <c r="EI418" s="25"/>
      <c r="EJ418" s="25"/>
      <c r="EK418" s="25"/>
      <c r="EL418" s="25"/>
      <c r="EM418" s="25"/>
      <c r="EN418" s="25"/>
      <c r="EO418" s="25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  <c r="FE418" s="25"/>
      <c r="FF418" s="25"/>
      <c r="FG418" s="25"/>
      <c r="FH418" s="25"/>
      <c r="FI418" s="25"/>
      <c r="FJ418" s="25"/>
      <c r="FK418" s="25"/>
      <c r="FL418" s="25"/>
      <c r="FM418" s="25"/>
      <c r="FN418" s="25"/>
      <c r="FO418" s="25"/>
      <c r="FP418" s="25"/>
      <c r="FQ418" s="25"/>
      <c r="FR418" s="25"/>
      <c r="FS418" s="25"/>
      <c r="FT418" s="25"/>
      <c r="FU418" s="25"/>
      <c r="FV418" s="25"/>
      <c r="FW418" s="25"/>
      <c r="FX418" s="25"/>
      <c r="FY418" s="25"/>
      <c r="FZ418" s="25"/>
      <c r="GA418" s="25"/>
      <c r="GB418" s="25"/>
      <c r="GC418" s="25"/>
      <c r="GD418" s="25"/>
      <c r="GE418" s="25"/>
      <c r="GF418" s="25"/>
      <c r="GG418" s="25"/>
      <c r="GH418" s="25"/>
      <c r="GI418" s="25"/>
      <c r="GJ418" s="25"/>
      <c r="GK418" s="25"/>
      <c r="GL418" s="25"/>
      <c r="GM418" s="25"/>
      <c r="GN418" s="25"/>
      <c r="GO418" s="25"/>
      <c r="GP418" s="25"/>
      <c r="GQ418" s="25"/>
      <c r="GR418" s="25"/>
      <c r="GS418" s="25"/>
      <c r="GT418" s="25"/>
      <c r="GU418" s="25"/>
      <c r="GV418" s="25"/>
      <c r="GW418" s="25"/>
      <c r="GX418" s="25"/>
      <c r="GY418" s="25"/>
      <c r="GZ418" s="25"/>
    </row>
    <row r="419" spans="1:208">
      <c r="A419" s="1" t="s">
        <v>368</v>
      </c>
      <c r="B419" s="2">
        <v>43284</v>
      </c>
      <c r="C419" s="1">
        <v>7583845</v>
      </c>
      <c r="D419" s="1" t="s">
        <v>18</v>
      </c>
      <c r="E419" s="1" t="s">
        <v>24</v>
      </c>
      <c r="F419" s="1" t="s">
        <v>113</v>
      </c>
      <c r="H419" s="1">
        <v>4501574537</v>
      </c>
      <c r="I419" s="1" t="s">
        <v>24</v>
      </c>
      <c r="J419" s="1" t="s">
        <v>667</v>
      </c>
      <c r="K419" s="1">
        <v>3</v>
      </c>
      <c r="L419" s="1" t="s">
        <v>26</v>
      </c>
      <c r="M419" s="3">
        <v>195</v>
      </c>
      <c r="N419" s="3">
        <f t="shared" si="9"/>
        <v>585</v>
      </c>
      <c r="S419" s="3">
        <f>Tabla1[[#This Row],[COSTO TOTAL]]</f>
        <v>585</v>
      </c>
      <c r="V419" s="3"/>
      <c r="W419" s="1"/>
      <c r="X419" s="1"/>
      <c r="Y419" s="1"/>
      <c r="Z419" s="3"/>
      <c r="AA419" s="1"/>
      <c r="AB419" s="1"/>
      <c r="AC419" s="1"/>
      <c r="AD419" s="1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5"/>
      <c r="CS419" s="25"/>
      <c r="CT419" s="25"/>
      <c r="CU419" s="25"/>
      <c r="CV419" s="25"/>
      <c r="CW419" s="25"/>
      <c r="CX419" s="25"/>
      <c r="CY419" s="25"/>
      <c r="CZ419" s="25"/>
      <c r="DA419" s="25"/>
      <c r="DB419" s="25"/>
      <c r="DC419" s="25"/>
      <c r="DD419" s="25"/>
      <c r="DE419" s="25"/>
      <c r="DF419" s="25"/>
      <c r="DG419" s="25"/>
      <c r="DH419" s="25"/>
      <c r="DI419" s="25"/>
      <c r="DJ419" s="25"/>
      <c r="DK419" s="25"/>
      <c r="DL419" s="25"/>
      <c r="DM419" s="25"/>
      <c r="DN419" s="25"/>
      <c r="DO419" s="25"/>
      <c r="DP419" s="25"/>
      <c r="DQ419" s="25"/>
      <c r="DR419" s="25"/>
      <c r="DS419" s="25"/>
      <c r="DT419" s="25"/>
      <c r="DU419" s="25"/>
      <c r="DV419" s="25"/>
      <c r="DW419" s="25"/>
      <c r="DX419" s="25"/>
      <c r="DY419" s="25"/>
      <c r="DZ419" s="25"/>
      <c r="EA419" s="25"/>
      <c r="EB419" s="25"/>
      <c r="EC419" s="25"/>
      <c r="ED419" s="25"/>
      <c r="EE419" s="25"/>
      <c r="EF419" s="25"/>
      <c r="EG419" s="25"/>
      <c r="EH419" s="25"/>
      <c r="EI419" s="25"/>
      <c r="EJ419" s="25"/>
      <c r="EK419" s="25"/>
      <c r="EL419" s="25"/>
      <c r="EM419" s="25"/>
      <c r="EN419" s="25"/>
      <c r="EO419" s="25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  <c r="FE419" s="25"/>
      <c r="FF419" s="25"/>
      <c r="FG419" s="25"/>
      <c r="FH419" s="25"/>
      <c r="FI419" s="25"/>
      <c r="FJ419" s="25"/>
      <c r="FK419" s="25"/>
      <c r="FL419" s="25"/>
      <c r="FM419" s="25"/>
      <c r="FN419" s="25"/>
      <c r="FO419" s="25"/>
      <c r="FP419" s="25"/>
      <c r="FQ419" s="25"/>
      <c r="FR419" s="25"/>
      <c r="FS419" s="25"/>
      <c r="FT419" s="25"/>
      <c r="FU419" s="25"/>
      <c r="FV419" s="25"/>
      <c r="FW419" s="25"/>
      <c r="FX419" s="25"/>
      <c r="FY419" s="25"/>
      <c r="FZ419" s="25"/>
      <c r="GA419" s="25"/>
      <c r="GB419" s="25"/>
      <c r="GC419" s="25"/>
      <c r="GD419" s="25"/>
      <c r="GE419" s="25"/>
      <c r="GF419" s="25"/>
      <c r="GG419" s="25"/>
      <c r="GH419" s="25"/>
      <c r="GI419" s="25"/>
      <c r="GJ419" s="25"/>
      <c r="GK419" s="25"/>
      <c r="GL419" s="25"/>
      <c r="GM419" s="25"/>
      <c r="GN419" s="25"/>
      <c r="GO419" s="25"/>
      <c r="GP419" s="25"/>
      <c r="GQ419" s="25"/>
      <c r="GR419" s="25"/>
      <c r="GS419" s="25"/>
      <c r="GT419" s="25"/>
      <c r="GU419" s="25"/>
      <c r="GV419" s="25"/>
      <c r="GW419" s="25"/>
      <c r="GX419" s="25"/>
      <c r="GY419" s="25"/>
      <c r="GZ419" s="25"/>
    </row>
    <row r="420" spans="1:208">
      <c r="A420" s="1" t="s">
        <v>368</v>
      </c>
      <c r="B420" s="2">
        <v>43284</v>
      </c>
      <c r="C420" s="1">
        <v>7583845</v>
      </c>
      <c r="D420" s="1" t="s">
        <v>18</v>
      </c>
      <c r="E420" s="1" t="s">
        <v>24</v>
      </c>
      <c r="F420" s="1" t="s">
        <v>113</v>
      </c>
      <c r="H420" s="1">
        <v>4501574537</v>
      </c>
      <c r="I420" s="1" t="s">
        <v>24</v>
      </c>
      <c r="J420" s="1" t="s">
        <v>668</v>
      </c>
      <c r="K420" s="1">
        <v>3</v>
      </c>
      <c r="L420" s="1" t="s">
        <v>26</v>
      </c>
      <c r="M420" s="3">
        <v>415</v>
      </c>
      <c r="N420" s="3">
        <f t="shared" si="9"/>
        <v>1245</v>
      </c>
      <c r="S420" s="3">
        <f>Tabla1[[#This Row],[COSTO TOTAL]]</f>
        <v>1245</v>
      </c>
      <c r="V420" s="3"/>
      <c r="W420" s="1"/>
      <c r="X420" s="1"/>
      <c r="Y420" s="1"/>
      <c r="Z420" s="3"/>
      <c r="AA420" s="1"/>
      <c r="AB420" s="1"/>
      <c r="AC420" s="1"/>
      <c r="AD420" s="1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  <c r="FN420" s="25"/>
      <c r="FO420" s="25"/>
      <c r="FP420" s="25"/>
      <c r="FQ420" s="25"/>
      <c r="FR420" s="25"/>
      <c r="FS420" s="25"/>
      <c r="FT420" s="25"/>
      <c r="FU420" s="25"/>
      <c r="FV420" s="25"/>
      <c r="FW420" s="25"/>
      <c r="FX420" s="25"/>
      <c r="FY420" s="25"/>
      <c r="FZ420" s="25"/>
      <c r="GA420" s="25"/>
      <c r="GB420" s="25"/>
      <c r="GC420" s="25"/>
      <c r="GD420" s="25"/>
      <c r="GE420" s="25"/>
      <c r="GF420" s="25"/>
      <c r="GG420" s="25"/>
      <c r="GH420" s="25"/>
      <c r="GI420" s="25"/>
      <c r="GJ420" s="25"/>
      <c r="GK420" s="25"/>
      <c r="GL420" s="25"/>
      <c r="GM420" s="25"/>
      <c r="GN420" s="25"/>
      <c r="GO420" s="25"/>
      <c r="GP420" s="25"/>
      <c r="GQ420" s="25"/>
      <c r="GR420" s="25"/>
      <c r="GS420" s="25"/>
      <c r="GT420" s="25"/>
      <c r="GU420" s="25"/>
      <c r="GV420" s="25"/>
      <c r="GW420" s="25"/>
      <c r="GX420" s="25"/>
      <c r="GY420" s="25"/>
      <c r="GZ420" s="25"/>
    </row>
    <row r="421" spans="1:208">
      <c r="A421" s="1" t="s">
        <v>368</v>
      </c>
      <c r="B421" s="2">
        <v>43287</v>
      </c>
      <c r="C421" s="1">
        <v>7593841</v>
      </c>
      <c r="D421" s="1" t="s">
        <v>18</v>
      </c>
      <c r="E421" s="1" t="s">
        <v>640</v>
      </c>
      <c r="F421" s="1" t="s">
        <v>374</v>
      </c>
      <c r="H421" s="1">
        <v>4501571912</v>
      </c>
      <c r="I421" s="1" t="s">
        <v>24</v>
      </c>
      <c r="J421" s="1" t="s">
        <v>669</v>
      </c>
      <c r="K421" s="1">
        <v>2</v>
      </c>
      <c r="L421" s="1" t="s">
        <v>26</v>
      </c>
      <c r="M421" s="3">
        <v>1475.2</v>
      </c>
      <c r="N421" s="3">
        <f t="shared" si="9"/>
        <v>2950.4</v>
      </c>
      <c r="S421" s="3">
        <f>Tabla1[[#This Row],[COSTO TOTAL]]</f>
        <v>2950.4</v>
      </c>
      <c r="V421" s="3"/>
      <c r="W421" s="1"/>
      <c r="X421" s="1"/>
      <c r="Y421" s="1"/>
      <c r="Z421" s="3"/>
      <c r="AA421" s="1"/>
      <c r="AB421" s="1"/>
      <c r="AC421" s="1"/>
      <c r="AD421" s="1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5"/>
      <c r="CS421" s="25"/>
      <c r="CT421" s="25"/>
      <c r="CU421" s="25"/>
      <c r="CV421" s="25"/>
      <c r="CW421" s="25"/>
      <c r="CX421" s="25"/>
      <c r="CY421" s="25"/>
      <c r="CZ421" s="25"/>
      <c r="DA421" s="25"/>
      <c r="DB421" s="25"/>
      <c r="DC421" s="25"/>
      <c r="DD421" s="25"/>
      <c r="DE421" s="25"/>
      <c r="DF421" s="25"/>
      <c r="DG421" s="25"/>
      <c r="DH421" s="25"/>
      <c r="DI421" s="25"/>
      <c r="DJ421" s="25"/>
      <c r="DK421" s="25"/>
      <c r="DL421" s="25"/>
      <c r="DM421" s="25"/>
      <c r="DN421" s="25"/>
      <c r="DO421" s="25"/>
      <c r="DP421" s="25"/>
      <c r="DQ421" s="25"/>
      <c r="DR421" s="25"/>
      <c r="DS421" s="25"/>
      <c r="DT421" s="25"/>
      <c r="DU421" s="25"/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  <c r="EF421" s="25"/>
      <c r="EG421" s="25"/>
      <c r="EH421" s="25"/>
      <c r="EI421" s="25"/>
      <c r="EJ421" s="25"/>
      <c r="EK421" s="25"/>
      <c r="EL421" s="25"/>
      <c r="EM421" s="25"/>
      <c r="EN421" s="25"/>
      <c r="EO421" s="25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  <c r="FE421" s="25"/>
      <c r="FF421" s="25"/>
      <c r="FG421" s="25"/>
      <c r="FH421" s="25"/>
      <c r="FI421" s="25"/>
      <c r="FJ421" s="25"/>
      <c r="FK421" s="25"/>
      <c r="FL421" s="25"/>
      <c r="FM421" s="25"/>
      <c r="FN421" s="25"/>
      <c r="FO421" s="25"/>
      <c r="FP421" s="25"/>
      <c r="FQ421" s="25"/>
      <c r="FR421" s="25"/>
      <c r="FS421" s="25"/>
      <c r="FT421" s="25"/>
      <c r="FU421" s="25"/>
      <c r="FV421" s="25"/>
      <c r="FW421" s="25"/>
      <c r="FX421" s="25"/>
      <c r="FY421" s="25"/>
      <c r="FZ421" s="25"/>
      <c r="GA421" s="25"/>
      <c r="GB421" s="25"/>
      <c r="GC421" s="25"/>
      <c r="GD421" s="25"/>
      <c r="GE421" s="25"/>
      <c r="GF421" s="25"/>
      <c r="GG421" s="25"/>
      <c r="GH421" s="25"/>
      <c r="GI421" s="25"/>
      <c r="GJ421" s="25"/>
      <c r="GK421" s="25"/>
      <c r="GL421" s="25"/>
      <c r="GM421" s="25"/>
      <c r="GN421" s="25"/>
      <c r="GO421" s="25"/>
      <c r="GP421" s="25"/>
      <c r="GQ421" s="25"/>
      <c r="GR421" s="25"/>
      <c r="GS421" s="25"/>
      <c r="GT421" s="25"/>
      <c r="GU421" s="25"/>
      <c r="GV421" s="25"/>
      <c r="GW421" s="25"/>
      <c r="GX421" s="25"/>
      <c r="GY421" s="25"/>
      <c r="GZ421" s="25"/>
    </row>
    <row r="422" spans="1:208">
      <c r="A422" s="1" t="s">
        <v>368</v>
      </c>
      <c r="B422" s="2">
        <v>43287</v>
      </c>
      <c r="C422" s="1">
        <v>7593841</v>
      </c>
      <c r="D422" s="1" t="s">
        <v>18</v>
      </c>
      <c r="E422" s="1" t="s">
        <v>640</v>
      </c>
      <c r="F422" s="1" t="s">
        <v>374</v>
      </c>
      <c r="H422" s="1">
        <v>4501571912</v>
      </c>
      <c r="I422" s="1" t="s">
        <v>24</v>
      </c>
      <c r="J422" s="1" t="s">
        <v>670</v>
      </c>
      <c r="K422" s="1">
        <v>2</v>
      </c>
      <c r="L422" s="1" t="s">
        <v>26</v>
      </c>
      <c r="M422" s="3">
        <v>1064.8</v>
      </c>
      <c r="N422" s="3">
        <f t="shared" si="9"/>
        <v>2129.6</v>
      </c>
      <c r="S422" s="3">
        <f>Tabla1[[#This Row],[COSTO TOTAL]]</f>
        <v>2129.6</v>
      </c>
      <c r="V422" s="3"/>
      <c r="W422" s="1"/>
      <c r="X422" s="1"/>
      <c r="Y422" s="1"/>
      <c r="Z422" s="3"/>
      <c r="AA422" s="1"/>
      <c r="AB422" s="1"/>
      <c r="AC422" s="1"/>
      <c r="AD422" s="1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5"/>
      <c r="CS422" s="25"/>
      <c r="CT422" s="25"/>
      <c r="CU422" s="25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  <c r="DG422" s="25"/>
      <c r="DH422" s="25"/>
      <c r="DI422" s="25"/>
      <c r="DJ422" s="25"/>
      <c r="DK422" s="25"/>
      <c r="DL422" s="25"/>
      <c r="DM422" s="25"/>
      <c r="DN422" s="25"/>
      <c r="DO422" s="25"/>
      <c r="DP422" s="25"/>
      <c r="DQ422" s="25"/>
      <c r="DR422" s="25"/>
      <c r="DS422" s="25"/>
      <c r="DT422" s="25"/>
      <c r="DU422" s="25"/>
      <c r="DV422" s="25"/>
      <c r="DW422" s="25"/>
      <c r="DX422" s="25"/>
      <c r="DY422" s="25"/>
      <c r="DZ422" s="25"/>
      <c r="EA422" s="25"/>
      <c r="EB422" s="25"/>
      <c r="EC422" s="25"/>
      <c r="ED422" s="25"/>
      <c r="EE422" s="25"/>
      <c r="EF422" s="25"/>
      <c r="EG422" s="25"/>
      <c r="EH422" s="25"/>
      <c r="EI422" s="25"/>
      <c r="EJ422" s="25"/>
      <c r="EK422" s="25"/>
      <c r="EL422" s="25"/>
      <c r="EM422" s="25"/>
      <c r="EN422" s="25"/>
      <c r="EO422" s="25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  <c r="FE422" s="25"/>
      <c r="FF422" s="25"/>
      <c r="FG422" s="25"/>
      <c r="FH422" s="25"/>
      <c r="FI422" s="25"/>
      <c r="FJ422" s="25"/>
      <c r="FK422" s="25"/>
      <c r="FL422" s="25"/>
      <c r="FM422" s="25"/>
      <c r="FN422" s="25"/>
      <c r="FO422" s="25"/>
      <c r="FP422" s="25"/>
      <c r="FQ422" s="25"/>
      <c r="FR422" s="25"/>
      <c r="FS422" s="25"/>
      <c r="FT422" s="25"/>
      <c r="FU422" s="25"/>
      <c r="FV422" s="25"/>
      <c r="FW422" s="25"/>
      <c r="FX422" s="25"/>
      <c r="FY422" s="25"/>
      <c r="FZ422" s="25"/>
      <c r="GA422" s="25"/>
      <c r="GB422" s="25"/>
      <c r="GC422" s="25"/>
      <c r="GD422" s="25"/>
      <c r="GE422" s="25"/>
      <c r="GF422" s="25"/>
      <c r="GG422" s="25"/>
      <c r="GH422" s="25"/>
      <c r="GI422" s="25"/>
      <c r="GJ422" s="25"/>
      <c r="GK422" s="25"/>
      <c r="GL422" s="25"/>
      <c r="GM422" s="25"/>
      <c r="GN422" s="25"/>
      <c r="GO422" s="25"/>
      <c r="GP422" s="25"/>
      <c r="GQ422" s="25"/>
      <c r="GR422" s="25"/>
      <c r="GS422" s="25"/>
      <c r="GT422" s="25"/>
      <c r="GU422" s="25"/>
      <c r="GV422" s="25"/>
      <c r="GW422" s="25"/>
      <c r="GX422" s="25"/>
      <c r="GY422" s="25"/>
      <c r="GZ422" s="25"/>
    </row>
    <row r="423" spans="1:208">
      <c r="A423" s="1" t="s">
        <v>368</v>
      </c>
      <c r="B423" s="2">
        <v>43206</v>
      </c>
      <c r="C423" s="1">
        <v>7559687</v>
      </c>
      <c r="D423" s="1" t="s">
        <v>18</v>
      </c>
      <c r="E423" s="1" t="s">
        <v>671</v>
      </c>
      <c r="F423" s="1" t="s">
        <v>672</v>
      </c>
      <c r="H423" s="1">
        <v>4501542205</v>
      </c>
      <c r="I423" s="1" t="s">
        <v>24</v>
      </c>
      <c r="J423" s="1" t="s">
        <v>673</v>
      </c>
      <c r="K423" s="1">
        <v>1</v>
      </c>
      <c r="L423" s="1" t="s">
        <v>26</v>
      </c>
      <c r="M423" s="3">
        <v>18474</v>
      </c>
      <c r="N423" s="3">
        <f t="shared" si="9"/>
        <v>18474</v>
      </c>
      <c r="S423" s="3">
        <f>Tabla1[[#This Row],[COSTO TOTAL]]</f>
        <v>18474</v>
      </c>
      <c r="V423" s="3"/>
      <c r="W423" s="1"/>
      <c r="X423" s="1"/>
      <c r="Y423" s="1"/>
      <c r="Z423" s="3"/>
      <c r="AA423" s="1"/>
      <c r="AB423" s="1"/>
      <c r="AC423" s="1"/>
      <c r="AD423" s="1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5"/>
      <c r="CS423" s="25"/>
      <c r="CT423" s="25"/>
      <c r="CU423" s="25"/>
      <c r="CV423" s="25"/>
      <c r="CW423" s="25"/>
      <c r="CX423" s="25"/>
      <c r="CY423" s="25"/>
      <c r="CZ423" s="25"/>
      <c r="DA423" s="25"/>
      <c r="DB423" s="25"/>
      <c r="DC423" s="25"/>
      <c r="DD423" s="25"/>
      <c r="DE423" s="25"/>
      <c r="DF423" s="25"/>
      <c r="DG423" s="25"/>
      <c r="DH423" s="25"/>
      <c r="DI423" s="25"/>
      <c r="DJ423" s="25"/>
      <c r="DK423" s="25"/>
      <c r="DL423" s="25"/>
      <c r="DM423" s="25"/>
      <c r="DN423" s="25"/>
      <c r="DO423" s="25"/>
      <c r="DP423" s="25"/>
      <c r="DQ423" s="25"/>
      <c r="DR423" s="25"/>
      <c r="DS423" s="25"/>
      <c r="DT423" s="25"/>
      <c r="DU423" s="25"/>
      <c r="DV423" s="25"/>
      <c r="DW423" s="25"/>
      <c r="DX423" s="25"/>
      <c r="DY423" s="25"/>
      <c r="DZ423" s="25"/>
      <c r="EA423" s="25"/>
      <c r="EB423" s="25"/>
      <c r="EC423" s="25"/>
      <c r="ED423" s="25"/>
      <c r="EE423" s="25"/>
      <c r="EF423" s="25"/>
      <c r="EG423" s="25"/>
      <c r="EH423" s="25"/>
      <c r="EI423" s="25"/>
      <c r="EJ423" s="25"/>
      <c r="EK423" s="25"/>
      <c r="EL423" s="25"/>
      <c r="EM423" s="25"/>
      <c r="EN423" s="25"/>
      <c r="EO423" s="25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  <c r="FE423" s="25"/>
      <c r="FF423" s="25"/>
      <c r="FG423" s="25"/>
      <c r="FH423" s="25"/>
      <c r="FI423" s="25"/>
      <c r="FJ423" s="25"/>
      <c r="FK423" s="25"/>
      <c r="FL423" s="25"/>
      <c r="FM423" s="25"/>
      <c r="FN423" s="25"/>
      <c r="FO423" s="25"/>
      <c r="FP423" s="25"/>
      <c r="FQ423" s="25"/>
      <c r="FR423" s="25"/>
      <c r="FS423" s="25"/>
      <c r="FT423" s="25"/>
      <c r="FU423" s="25"/>
      <c r="FV423" s="25"/>
      <c r="FW423" s="25"/>
      <c r="FX423" s="25"/>
      <c r="FY423" s="25"/>
      <c r="FZ423" s="25"/>
      <c r="GA423" s="25"/>
      <c r="GB423" s="25"/>
      <c r="GC423" s="25"/>
      <c r="GD423" s="25"/>
      <c r="GE423" s="25"/>
      <c r="GF423" s="25"/>
      <c r="GG423" s="25"/>
      <c r="GH423" s="25"/>
      <c r="GI423" s="25"/>
      <c r="GJ423" s="25"/>
      <c r="GK423" s="25"/>
      <c r="GL423" s="25"/>
      <c r="GM423" s="25"/>
      <c r="GN423" s="25"/>
      <c r="GO423" s="25"/>
      <c r="GP423" s="25"/>
      <c r="GQ423" s="25"/>
      <c r="GR423" s="25"/>
      <c r="GS423" s="25"/>
      <c r="GT423" s="25"/>
      <c r="GU423" s="25"/>
      <c r="GV423" s="25"/>
      <c r="GW423" s="25"/>
      <c r="GX423" s="25"/>
      <c r="GY423" s="25"/>
      <c r="GZ423" s="25"/>
    </row>
    <row r="424" spans="1:208">
      <c r="A424" s="1" t="s">
        <v>368</v>
      </c>
      <c r="B424" s="2">
        <v>43199</v>
      </c>
      <c r="C424" s="1">
        <v>7559687</v>
      </c>
      <c r="D424" s="1" t="s">
        <v>18</v>
      </c>
      <c r="E424" s="1" t="s">
        <v>674</v>
      </c>
      <c r="F424" s="1" t="s">
        <v>672</v>
      </c>
      <c r="H424" s="1">
        <v>4501542205</v>
      </c>
      <c r="I424" s="1" t="s">
        <v>24</v>
      </c>
      <c r="J424" s="1" t="s">
        <v>675</v>
      </c>
      <c r="K424" s="1">
        <v>1</v>
      </c>
      <c r="L424" s="1" t="s">
        <v>26</v>
      </c>
      <c r="N424" s="3">
        <f t="shared" si="9"/>
        <v>0</v>
      </c>
      <c r="S424" s="3">
        <f>Tabla1[[#This Row],[COSTO TOTAL]]</f>
        <v>0</v>
      </c>
      <c r="V424" s="3"/>
      <c r="W424" s="1"/>
      <c r="X424" s="1"/>
      <c r="Y424" s="1"/>
      <c r="Z424" s="3"/>
      <c r="AA424" s="1"/>
      <c r="AB424" s="1"/>
      <c r="AC424" s="1"/>
      <c r="AD424" s="1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  <c r="FN424" s="25"/>
      <c r="FO424" s="25"/>
      <c r="FP424" s="25"/>
      <c r="FQ424" s="25"/>
      <c r="FR424" s="25"/>
      <c r="FS424" s="25"/>
      <c r="FT424" s="25"/>
      <c r="FU424" s="25"/>
      <c r="FV424" s="25"/>
      <c r="FW424" s="25"/>
      <c r="FX424" s="25"/>
      <c r="FY424" s="25"/>
      <c r="FZ424" s="25"/>
      <c r="GA424" s="25"/>
      <c r="GB424" s="25"/>
      <c r="GC424" s="25"/>
      <c r="GD424" s="25"/>
      <c r="GE424" s="25"/>
      <c r="GF424" s="25"/>
      <c r="GG424" s="25"/>
      <c r="GH424" s="25"/>
      <c r="GI424" s="25"/>
      <c r="GJ424" s="25"/>
      <c r="GK424" s="25"/>
      <c r="GL424" s="25"/>
      <c r="GM424" s="25"/>
      <c r="GN424" s="25"/>
      <c r="GO424" s="25"/>
      <c r="GP424" s="25"/>
      <c r="GQ424" s="25"/>
      <c r="GR424" s="25"/>
      <c r="GS424" s="25"/>
      <c r="GT424" s="25"/>
      <c r="GU424" s="25"/>
      <c r="GV424" s="25"/>
      <c r="GW424" s="25"/>
      <c r="GX424" s="25"/>
      <c r="GY424" s="25"/>
      <c r="GZ424" s="25"/>
    </row>
    <row r="425" spans="1:208">
      <c r="A425" s="1" t="s">
        <v>368</v>
      </c>
      <c r="B425" s="2">
        <v>43308</v>
      </c>
      <c r="C425" s="1" t="s">
        <v>22</v>
      </c>
      <c r="D425" s="1" t="s">
        <v>18</v>
      </c>
      <c r="E425" s="1" t="s">
        <v>676</v>
      </c>
      <c r="F425" s="1" t="s">
        <v>113</v>
      </c>
      <c r="G425" s="1" t="s">
        <v>24</v>
      </c>
      <c r="H425" s="1">
        <v>4501561456</v>
      </c>
      <c r="I425" s="1" t="s">
        <v>24</v>
      </c>
      <c r="J425" s="1" t="s">
        <v>677</v>
      </c>
      <c r="K425" s="1">
        <v>5</v>
      </c>
      <c r="L425" s="1" t="s">
        <v>26</v>
      </c>
      <c r="M425" s="3">
        <v>1200</v>
      </c>
      <c r="N425" s="3">
        <f t="shared" si="9"/>
        <v>6000</v>
      </c>
      <c r="S425" s="3">
        <f>Tabla1[[#This Row],[COSTO TOTAL]]</f>
        <v>6000</v>
      </c>
      <c r="V425" s="3"/>
      <c r="W425" s="1"/>
      <c r="X425" s="1"/>
      <c r="Y425" s="1"/>
      <c r="Z425" s="3"/>
      <c r="AA425" s="1"/>
      <c r="AB425" s="1"/>
      <c r="AC425" s="1"/>
      <c r="AD425" s="1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5"/>
      <c r="CS425" s="25"/>
      <c r="CT425" s="25"/>
      <c r="CU425" s="25"/>
      <c r="CV425" s="25"/>
      <c r="CW425" s="25"/>
      <c r="CX425" s="25"/>
      <c r="CY425" s="25"/>
      <c r="CZ425" s="25"/>
      <c r="DA425" s="25"/>
      <c r="DB425" s="25"/>
      <c r="DC425" s="25"/>
      <c r="DD425" s="25"/>
      <c r="DE425" s="25"/>
      <c r="DF425" s="25"/>
      <c r="DG425" s="25"/>
      <c r="DH425" s="25"/>
      <c r="DI425" s="25"/>
      <c r="DJ425" s="25"/>
      <c r="DK425" s="25"/>
      <c r="DL425" s="25"/>
      <c r="DM425" s="25"/>
      <c r="DN425" s="25"/>
      <c r="DO425" s="25"/>
      <c r="DP425" s="25"/>
      <c r="DQ425" s="25"/>
      <c r="DR425" s="25"/>
      <c r="DS425" s="25"/>
      <c r="DT425" s="25"/>
      <c r="DU425" s="25"/>
      <c r="DV425" s="25"/>
      <c r="DW425" s="25"/>
      <c r="DX425" s="25"/>
      <c r="DY425" s="25"/>
      <c r="DZ425" s="25"/>
      <c r="EA425" s="25"/>
      <c r="EB425" s="25"/>
      <c r="EC425" s="25"/>
      <c r="ED425" s="25"/>
      <c r="EE425" s="25"/>
      <c r="EF425" s="25"/>
      <c r="EG425" s="25"/>
      <c r="EH425" s="25"/>
      <c r="EI425" s="25"/>
      <c r="EJ425" s="25"/>
      <c r="EK425" s="25"/>
      <c r="EL425" s="25"/>
      <c r="EM425" s="25"/>
      <c r="EN425" s="25"/>
      <c r="EO425" s="25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  <c r="FE425" s="25"/>
      <c r="FF425" s="25"/>
      <c r="FG425" s="25"/>
      <c r="FH425" s="25"/>
      <c r="FI425" s="25"/>
      <c r="FJ425" s="25"/>
      <c r="FK425" s="25"/>
      <c r="FL425" s="25"/>
      <c r="FM425" s="25"/>
      <c r="FN425" s="25"/>
      <c r="FO425" s="25"/>
      <c r="FP425" s="25"/>
      <c r="FQ425" s="25"/>
      <c r="FR425" s="25"/>
      <c r="FS425" s="25"/>
      <c r="FT425" s="25"/>
      <c r="FU425" s="25"/>
      <c r="FV425" s="25"/>
      <c r="FW425" s="25"/>
      <c r="FX425" s="25"/>
      <c r="FY425" s="25"/>
      <c r="FZ425" s="25"/>
      <c r="GA425" s="25"/>
      <c r="GB425" s="25"/>
      <c r="GC425" s="25"/>
      <c r="GD425" s="25"/>
      <c r="GE425" s="25"/>
      <c r="GF425" s="25"/>
      <c r="GG425" s="25"/>
      <c r="GH425" s="25"/>
      <c r="GI425" s="25"/>
      <c r="GJ425" s="25"/>
      <c r="GK425" s="25"/>
      <c r="GL425" s="25"/>
      <c r="GM425" s="25"/>
      <c r="GN425" s="25"/>
      <c r="GO425" s="25"/>
      <c r="GP425" s="25"/>
      <c r="GQ425" s="25"/>
      <c r="GR425" s="25"/>
      <c r="GS425" s="25"/>
      <c r="GT425" s="25"/>
      <c r="GU425" s="25"/>
      <c r="GV425" s="25"/>
      <c r="GW425" s="25"/>
      <c r="GX425" s="25"/>
      <c r="GY425" s="25"/>
      <c r="GZ425" s="25"/>
    </row>
    <row r="426" spans="1:208">
      <c r="A426" s="1" t="s">
        <v>368</v>
      </c>
      <c r="B426" s="2">
        <v>43301</v>
      </c>
      <c r="C426" s="1" t="s">
        <v>22</v>
      </c>
      <c r="D426" s="1" t="s">
        <v>18</v>
      </c>
      <c r="E426" s="1" t="s">
        <v>24</v>
      </c>
      <c r="F426" s="1" t="s">
        <v>24</v>
      </c>
      <c r="G426" s="1" t="s">
        <v>24</v>
      </c>
      <c r="H426" s="1" t="s">
        <v>24</v>
      </c>
      <c r="I426" s="1" t="s">
        <v>24</v>
      </c>
      <c r="J426" s="1" t="s">
        <v>678</v>
      </c>
      <c r="K426" s="1">
        <v>1</v>
      </c>
      <c r="L426" s="1" t="s">
        <v>26</v>
      </c>
      <c r="N426" s="3">
        <f t="shared" si="9"/>
        <v>0</v>
      </c>
      <c r="S426" s="3">
        <f>Tabla1[[#This Row],[COSTO TOTAL]]</f>
        <v>0</v>
      </c>
      <c r="V426" s="3"/>
      <c r="W426" s="1"/>
      <c r="X426" s="1"/>
      <c r="Y426" s="1"/>
      <c r="Z426" s="3"/>
      <c r="AA426" s="1"/>
      <c r="AB426" s="1"/>
      <c r="AC426" s="1"/>
      <c r="AD426" s="1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  <c r="GD426" s="25"/>
      <c r="GE426" s="25"/>
      <c r="GF426" s="25"/>
      <c r="GG426" s="25"/>
      <c r="GH426" s="25"/>
      <c r="GI426" s="25"/>
      <c r="GJ426" s="25"/>
      <c r="GK426" s="25"/>
      <c r="GL426" s="25"/>
      <c r="GM426" s="25"/>
      <c r="GN426" s="25"/>
      <c r="GO426" s="25"/>
      <c r="GP426" s="25"/>
      <c r="GQ426" s="25"/>
      <c r="GR426" s="25"/>
      <c r="GS426" s="25"/>
      <c r="GT426" s="25"/>
      <c r="GU426" s="25"/>
      <c r="GV426" s="25"/>
      <c r="GW426" s="25"/>
      <c r="GX426" s="25"/>
      <c r="GY426" s="25"/>
      <c r="GZ426" s="25"/>
    </row>
    <row r="427" spans="1:208">
      <c r="A427" s="1" t="s">
        <v>368</v>
      </c>
      <c r="B427" s="2">
        <v>43322</v>
      </c>
      <c r="C427" s="1" t="s">
        <v>22</v>
      </c>
      <c r="D427" s="1" t="s">
        <v>18</v>
      </c>
      <c r="E427" s="1" t="s">
        <v>24</v>
      </c>
      <c r="F427" s="1" t="s">
        <v>24</v>
      </c>
      <c r="G427" s="1" t="s">
        <v>24</v>
      </c>
      <c r="H427" s="1" t="s">
        <v>24</v>
      </c>
      <c r="I427" s="1" t="s">
        <v>24</v>
      </c>
      <c r="J427" s="1" t="s">
        <v>679</v>
      </c>
      <c r="K427" s="1">
        <v>2</v>
      </c>
      <c r="L427" s="1" t="s">
        <v>26</v>
      </c>
      <c r="N427" s="3">
        <f t="shared" si="9"/>
        <v>0</v>
      </c>
      <c r="S427" s="3">
        <f>Tabla1[[#This Row],[COSTO TOTAL]]</f>
        <v>0</v>
      </c>
      <c r="V427" s="3"/>
      <c r="W427" s="1"/>
      <c r="X427" s="1"/>
      <c r="Y427" s="1"/>
      <c r="Z427" s="3"/>
      <c r="AA427" s="1"/>
      <c r="AB427" s="1"/>
      <c r="AC427" s="1"/>
      <c r="AD427" s="1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5"/>
      <c r="CS427" s="25"/>
      <c r="CT427" s="25"/>
      <c r="CU427" s="25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  <c r="DG427" s="25"/>
      <c r="DH427" s="25"/>
      <c r="DI427" s="25"/>
      <c r="DJ427" s="25"/>
      <c r="DK427" s="25"/>
      <c r="DL427" s="25"/>
      <c r="DM427" s="25"/>
      <c r="DN427" s="25"/>
      <c r="DO427" s="25"/>
      <c r="DP427" s="25"/>
      <c r="DQ427" s="25"/>
      <c r="DR427" s="25"/>
      <c r="DS427" s="25"/>
      <c r="DT427" s="25"/>
      <c r="DU427" s="25"/>
      <c r="DV427" s="25"/>
      <c r="DW427" s="25"/>
      <c r="DX427" s="25"/>
      <c r="DY427" s="25"/>
      <c r="DZ427" s="25"/>
      <c r="EA427" s="25"/>
      <c r="EB427" s="25"/>
      <c r="EC427" s="25"/>
      <c r="ED427" s="25"/>
      <c r="EE427" s="25"/>
      <c r="EF427" s="25"/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  <c r="FN427" s="25"/>
      <c r="FO427" s="25"/>
      <c r="FP427" s="25"/>
      <c r="FQ427" s="25"/>
      <c r="FR427" s="25"/>
      <c r="FS427" s="25"/>
      <c r="FT427" s="25"/>
      <c r="FU427" s="25"/>
      <c r="FV427" s="25"/>
      <c r="FW427" s="25"/>
      <c r="FX427" s="25"/>
      <c r="FY427" s="25"/>
      <c r="FZ427" s="25"/>
      <c r="GA427" s="25"/>
      <c r="GB427" s="25"/>
      <c r="GC427" s="25"/>
      <c r="GD427" s="25"/>
      <c r="GE427" s="25"/>
      <c r="GF427" s="25"/>
      <c r="GG427" s="25"/>
      <c r="GH427" s="25"/>
      <c r="GI427" s="25"/>
      <c r="GJ427" s="25"/>
      <c r="GK427" s="25"/>
      <c r="GL427" s="25"/>
      <c r="GM427" s="25"/>
      <c r="GN427" s="25"/>
      <c r="GO427" s="25"/>
      <c r="GP427" s="25"/>
      <c r="GQ427" s="25"/>
      <c r="GR427" s="25"/>
      <c r="GS427" s="25"/>
      <c r="GT427" s="25"/>
      <c r="GU427" s="25"/>
      <c r="GV427" s="25"/>
      <c r="GW427" s="25"/>
      <c r="GX427" s="25"/>
      <c r="GY427" s="25"/>
      <c r="GZ427" s="25"/>
    </row>
    <row r="428" spans="1:208">
      <c r="A428" s="1" t="s">
        <v>368</v>
      </c>
      <c r="B428" s="2">
        <v>43437</v>
      </c>
      <c r="C428" s="1">
        <v>7637398</v>
      </c>
      <c r="D428" s="1" t="s">
        <v>18</v>
      </c>
      <c r="E428" s="1" t="s">
        <v>680</v>
      </c>
      <c r="F428" s="1" t="s">
        <v>174</v>
      </c>
      <c r="G428" s="1" t="s">
        <v>24</v>
      </c>
      <c r="H428" s="1">
        <v>4501615835</v>
      </c>
      <c r="I428" s="1" t="s">
        <v>681</v>
      </c>
      <c r="J428" s="1" t="s">
        <v>682</v>
      </c>
      <c r="K428" s="1">
        <v>25</v>
      </c>
      <c r="L428" s="1" t="s">
        <v>26</v>
      </c>
      <c r="M428" s="3">
        <v>36.049999999999997</v>
      </c>
      <c r="N428" s="3">
        <f t="shared" si="9"/>
        <v>901.24999999999989</v>
      </c>
      <c r="S428" s="3">
        <f>Tabla1[[#This Row],[COSTO TOTAL]]</f>
        <v>901.24999999999989</v>
      </c>
      <c r="V428" s="3"/>
      <c r="W428" s="1"/>
      <c r="X428" s="1"/>
      <c r="Y428" s="1"/>
      <c r="Z428" s="3"/>
      <c r="AA428" s="1"/>
      <c r="AB428" s="1"/>
      <c r="AC428" s="1"/>
      <c r="AD428" s="1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5"/>
      <c r="CS428" s="25"/>
      <c r="CT428" s="25"/>
      <c r="CU428" s="25"/>
      <c r="CV428" s="25"/>
      <c r="CW428" s="25"/>
      <c r="CX428" s="25"/>
      <c r="CY428" s="25"/>
      <c r="CZ428" s="25"/>
      <c r="DA428" s="25"/>
      <c r="DB428" s="25"/>
      <c r="DC428" s="25"/>
      <c r="DD428" s="25"/>
      <c r="DE428" s="25"/>
      <c r="DF428" s="25"/>
      <c r="DG428" s="25"/>
      <c r="DH428" s="25"/>
      <c r="DI428" s="25"/>
      <c r="DJ428" s="25"/>
      <c r="DK428" s="25"/>
      <c r="DL428" s="25"/>
      <c r="DM428" s="25"/>
      <c r="DN428" s="25"/>
      <c r="DO428" s="25"/>
      <c r="DP428" s="25"/>
      <c r="DQ428" s="25"/>
      <c r="DR428" s="25"/>
      <c r="DS428" s="25"/>
      <c r="DT428" s="25"/>
      <c r="DU428" s="25"/>
      <c r="DV428" s="25"/>
      <c r="DW428" s="25"/>
      <c r="DX428" s="25"/>
      <c r="DY428" s="25"/>
      <c r="DZ428" s="25"/>
      <c r="EA428" s="25"/>
      <c r="EB428" s="25"/>
      <c r="EC428" s="25"/>
      <c r="ED428" s="25"/>
      <c r="EE428" s="25"/>
      <c r="EF428" s="25"/>
      <c r="EG428" s="25"/>
      <c r="EH428" s="25"/>
      <c r="EI428" s="25"/>
      <c r="EJ428" s="25"/>
      <c r="EK428" s="25"/>
      <c r="EL428" s="25"/>
      <c r="EM428" s="25"/>
      <c r="EN428" s="25"/>
      <c r="EO428" s="25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  <c r="FE428" s="25"/>
      <c r="FF428" s="25"/>
      <c r="FG428" s="25"/>
      <c r="FH428" s="25"/>
      <c r="FI428" s="25"/>
      <c r="FJ428" s="25"/>
      <c r="FK428" s="25"/>
      <c r="FL428" s="25"/>
      <c r="FM428" s="25"/>
      <c r="FN428" s="25"/>
      <c r="FO428" s="25"/>
      <c r="FP428" s="25"/>
      <c r="FQ428" s="25"/>
      <c r="FR428" s="25"/>
      <c r="FS428" s="25"/>
      <c r="FT428" s="25"/>
      <c r="FU428" s="25"/>
      <c r="FV428" s="25"/>
      <c r="FW428" s="25"/>
      <c r="FX428" s="25"/>
      <c r="FY428" s="25"/>
      <c r="FZ428" s="25"/>
      <c r="GA428" s="25"/>
      <c r="GB428" s="25"/>
      <c r="GC428" s="25"/>
      <c r="GD428" s="25"/>
      <c r="GE428" s="25"/>
      <c r="GF428" s="25"/>
      <c r="GG428" s="25"/>
      <c r="GH428" s="25"/>
      <c r="GI428" s="25"/>
      <c r="GJ428" s="25"/>
      <c r="GK428" s="25"/>
      <c r="GL428" s="25"/>
      <c r="GM428" s="25"/>
      <c r="GN428" s="25"/>
      <c r="GO428" s="25"/>
      <c r="GP428" s="25"/>
      <c r="GQ428" s="25"/>
      <c r="GR428" s="25"/>
      <c r="GS428" s="25"/>
      <c r="GT428" s="25"/>
      <c r="GU428" s="25"/>
      <c r="GV428" s="25"/>
      <c r="GW428" s="25"/>
      <c r="GX428" s="25"/>
      <c r="GY428" s="25"/>
      <c r="GZ428" s="25"/>
    </row>
    <row r="429" spans="1:208">
      <c r="A429" s="1" t="s">
        <v>368</v>
      </c>
      <c r="B429" s="2">
        <v>43437</v>
      </c>
      <c r="C429" s="1">
        <v>7637398</v>
      </c>
      <c r="D429" s="1" t="s">
        <v>18</v>
      </c>
      <c r="E429" s="1" t="s">
        <v>680</v>
      </c>
      <c r="F429" s="1" t="s">
        <v>174</v>
      </c>
      <c r="G429" s="1" t="s">
        <v>24</v>
      </c>
      <c r="H429" s="1">
        <v>4501615835</v>
      </c>
      <c r="I429" s="1" t="s">
        <v>681</v>
      </c>
      <c r="J429" s="1" t="s">
        <v>683</v>
      </c>
      <c r="K429" s="1">
        <v>25</v>
      </c>
      <c r="L429" s="1" t="s">
        <v>26</v>
      </c>
      <c r="M429" s="3">
        <v>22.61</v>
      </c>
      <c r="N429" s="3">
        <f t="shared" ref="N429:N493" si="10">M429*K429</f>
        <v>565.25</v>
      </c>
      <c r="S429" s="3">
        <f>Tabla1[[#This Row],[COSTO TOTAL]]</f>
        <v>565.25</v>
      </c>
      <c r="V429" s="3"/>
      <c r="W429" s="1"/>
      <c r="X429" s="1"/>
      <c r="Y429" s="1"/>
      <c r="Z429" s="3"/>
      <c r="AA429" s="1"/>
      <c r="AB429" s="1"/>
      <c r="AC429" s="1"/>
      <c r="AD429" s="1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5"/>
      <c r="DM429" s="25"/>
      <c r="DN429" s="25"/>
      <c r="DO429" s="25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  <c r="FN429" s="25"/>
      <c r="FO429" s="25"/>
      <c r="FP429" s="25"/>
      <c r="FQ429" s="25"/>
      <c r="FR429" s="25"/>
      <c r="FS429" s="25"/>
      <c r="FT429" s="25"/>
      <c r="FU429" s="25"/>
      <c r="FV429" s="25"/>
      <c r="FW429" s="25"/>
      <c r="FX429" s="25"/>
      <c r="FY429" s="25"/>
      <c r="FZ429" s="25"/>
      <c r="GA429" s="25"/>
      <c r="GB429" s="25"/>
      <c r="GC429" s="25"/>
      <c r="GD429" s="25"/>
      <c r="GE429" s="25"/>
      <c r="GF429" s="25"/>
      <c r="GG429" s="25"/>
      <c r="GH429" s="25"/>
      <c r="GI429" s="25"/>
      <c r="GJ429" s="25"/>
      <c r="GK429" s="25"/>
      <c r="GL429" s="25"/>
      <c r="GM429" s="25"/>
      <c r="GN429" s="25"/>
      <c r="GO429" s="25"/>
      <c r="GP429" s="25"/>
      <c r="GQ429" s="25"/>
      <c r="GR429" s="25"/>
      <c r="GS429" s="25"/>
      <c r="GT429" s="25"/>
      <c r="GU429" s="25"/>
      <c r="GV429" s="25"/>
      <c r="GW429" s="25"/>
      <c r="GX429" s="25"/>
      <c r="GY429" s="25"/>
      <c r="GZ429" s="25"/>
    </row>
    <row r="430" spans="1:208">
      <c r="A430" s="1" t="s">
        <v>368</v>
      </c>
      <c r="B430" s="2">
        <v>43437</v>
      </c>
      <c r="C430" s="1">
        <v>7637398</v>
      </c>
      <c r="D430" s="1" t="s">
        <v>18</v>
      </c>
      <c r="E430" s="1" t="s">
        <v>680</v>
      </c>
      <c r="F430" s="1" t="s">
        <v>174</v>
      </c>
      <c r="G430" s="1" t="s">
        <v>24</v>
      </c>
      <c r="H430" s="1">
        <v>4501615835</v>
      </c>
      <c r="I430" s="1" t="s">
        <v>681</v>
      </c>
      <c r="J430" s="1" t="s">
        <v>684</v>
      </c>
      <c r="K430" s="1">
        <v>10</v>
      </c>
      <c r="L430" s="1" t="s">
        <v>26</v>
      </c>
      <c r="M430" s="3">
        <v>40.22</v>
      </c>
      <c r="N430" s="3">
        <f t="shared" si="10"/>
        <v>402.2</v>
      </c>
      <c r="S430" s="3">
        <f>Tabla1[[#This Row],[COSTO TOTAL]]</f>
        <v>402.2</v>
      </c>
      <c r="V430" s="3"/>
      <c r="W430" s="1"/>
      <c r="X430" s="1"/>
      <c r="Y430" s="1"/>
      <c r="Z430" s="3"/>
      <c r="AA430" s="1"/>
      <c r="AB430" s="1"/>
      <c r="AC430" s="1"/>
      <c r="AD430" s="1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5"/>
      <c r="DM430" s="25"/>
      <c r="DN430" s="25"/>
      <c r="DO430" s="25"/>
      <c r="DP430" s="25"/>
      <c r="DQ430" s="25"/>
      <c r="DR430" s="25"/>
      <c r="DS430" s="25"/>
      <c r="DT430" s="25"/>
      <c r="DU430" s="25"/>
      <c r="DV430" s="25"/>
      <c r="DW430" s="25"/>
      <c r="DX430" s="25"/>
      <c r="DY430" s="25"/>
      <c r="DZ430" s="25"/>
      <c r="EA430" s="25"/>
      <c r="EB430" s="25"/>
      <c r="EC430" s="25"/>
      <c r="ED430" s="25"/>
      <c r="EE430" s="25"/>
      <c r="EF430" s="25"/>
      <c r="EG430" s="25"/>
      <c r="EH430" s="25"/>
      <c r="EI430" s="25"/>
      <c r="EJ430" s="25"/>
      <c r="EK430" s="25"/>
      <c r="EL430" s="25"/>
      <c r="EM430" s="25"/>
      <c r="EN430" s="25"/>
      <c r="EO430" s="25"/>
      <c r="EP430" s="25"/>
      <c r="EQ430" s="25"/>
      <c r="ER430" s="25"/>
      <c r="ES430" s="25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  <c r="FE430" s="25"/>
      <c r="FF430" s="25"/>
      <c r="FG430" s="25"/>
      <c r="FH430" s="25"/>
      <c r="FI430" s="25"/>
      <c r="FJ430" s="25"/>
      <c r="FK430" s="25"/>
      <c r="FL430" s="25"/>
      <c r="FM430" s="25"/>
      <c r="FN430" s="25"/>
      <c r="FO430" s="25"/>
      <c r="FP430" s="25"/>
      <c r="FQ430" s="25"/>
      <c r="FR430" s="25"/>
      <c r="FS430" s="25"/>
      <c r="FT430" s="25"/>
      <c r="FU430" s="25"/>
      <c r="FV430" s="25"/>
      <c r="FW430" s="25"/>
      <c r="FX430" s="25"/>
      <c r="FY430" s="25"/>
      <c r="FZ430" s="25"/>
      <c r="GA430" s="25"/>
      <c r="GB430" s="25"/>
      <c r="GC430" s="25"/>
      <c r="GD430" s="25"/>
      <c r="GE430" s="25"/>
      <c r="GF430" s="25"/>
      <c r="GG430" s="25"/>
      <c r="GH430" s="25"/>
      <c r="GI430" s="25"/>
      <c r="GJ430" s="25"/>
      <c r="GK430" s="25"/>
      <c r="GL430" s="25"/>
      <c r="GM430" s="25"/>
      <c r="GN430" s="25"/>
      <c r="GO430" s="25"/>
      <c r="GP430" s="25"/>
      <c r="GQ430" s="25"/>
      <c r="GR430" s="25"/>
      <c r="GS430" s="25"/>
      <c r="GT430" s="25"/>
      <c r="GU430" s="25"/>
      <c r="GV430" s="25"/>
      <c r="GW430" s="25"/>
      <c r="GX430" s="25"/>
      <c r="GY430" s="25"/>
      <c r="GZ430" s="25"/>
    </row>
    <row r="431" spans="1:208">
      <c r="A431" s="1" t="s">
        <v>368</v>
      </c>
      <c r="B431" s="2">
        <v>43437</v>
      </c>
      <c r="C431" s="1">
        <v>7637398</v>
      </c>
      <c r="D431" s="1" t="s">
        <v>18</v>
      </c>
      <c r="E431" s="1" t="s">
        <v>680</v>
      </c>
      <c r="F431" s="1" t="s">
        <v>174</v>
      </c>
      <c r="G431" s="1" t="s">
        <v>24</v>
      </c>
      <c r="H431" s="1">
        <v>4501615835</v>
      </c>
      <c r="I431" s="1" t="s">
        <v>681</v>
      </c>
      <c r="J431" s="1" t="s">
        <v>685</v>
      </c>
      <c r="K431" s="1">
        <v>5</v>
      </c>
      <c r="L431" s="1" t="s">
        <v>26</v>
      </c>
      <c r="M431" s="3">
        <v>47.45</v>
      </c>
      <c r="N431" s="3">
        <f t="shared" si="10"/>
        <v>237.25</v>
      </c>
      <c r="S431" s="3">
        <f>Tabla1[[#This Row],[COSTO TOTAL]]</f>
        <v>237.25</v>
      </c>
      <c r="V431" s="3"/>
      <c r="W431" s="1"/>
      <c r="X431" s="1"/>
      <c r="Y431" s="1"/>
      <c r="Z431" s="3"/>
      <c r="AA431" s="1"/>
      <c r="AB431" s="1"/>
      <c r="AC431" s="1"/>
      <c r="AD431" s="1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5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25"/>
      <c r="EP431" s="25"/>
      <c r="EQ431" s="25"/>
      <c r="ER431" s="25"/>
      <c r="ES431" s="25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  <c r="FE431" s="25"/>
      <c r="FF431" s="25"/>
      <c r="FG431" s="25"/>
      <c r="FH431" s="25"/>
      <c r="FI431" s="25"/>
      <c r="FJ431" s="25"/>
      <c r="FK431" s="25"/>
      <c r="FL431" s="25"/>
      <c r="FM431" s="25"/>
      <c r="FN431" s="25"/>
      <c r="FO431" s="25"/>
      <c r="FP431" s="25"/>
      <c r="FQ431" s="25"/>
      <c r="FR431" s="25"/>
      <c r="FS431" s="25"/>
      <c r="FT431" s="25"/>
      <c r="FU431" s="25"/>
      <c r="FV431" s="25"/>
      <c r="FW431" s="25"/>
      <c r="FX431" s="25"/>
      <c r="FY431" s="25"/>
      <c r="FZ431" s="25"/>
      <c r="GA431" s="25"/>
      <c r="GB431" s="25"/>
      <c r="GC431" s="25"/>
      <c r="GD431" s="25"/>
      <c r="GE431" s="25"/>
      <c r="GF431" s="25"/>
      <c r="GG431" s="25"/>
      <c r="GH431" s="25"/>
      <c r="GI431" s="25"/>
      <c r="GJ431" s="25"/>
      <c r="GK431" s="25"/>
      <c r="GL431" s="25"/>
      <c r="GM431" s="25"/>
      <c r="GN431" s="25"/>
      <c r="GO431" s="25"/>
      <c r="GP431" s="25"/>
      <c r="GQ431" s="25"/>
      <c r="GR431" s="25"/>
      <c r="GS431" s="25"/>
      <c r="GT431" s="25"/>
      <c r="GU431" s="25"/>
      <c r="GV431" s="25"/>
      <c r="GW431" s="25"/>
      <c r="GX431" s="25"/>
      <c r="GY431" s="25"/>
      <c r="GZ431" s="25"/>
    </row>
    <row r="432" spans="1:208">
      <c r="A432" s="1" t="s">
        <v>368</v>
      </c>
      <c r="B432" s="2">
        <v>43437</v>
      </c>
      <c r="C432" s="1">
        <v>7637398</v>
      </c>
      <c r="D432" s="1" t="s">
        <v>18</v>
      </c>
      <c r="E432" s="1" t="s">
        <v>680</v>
      </c>
      <c r="F432" s="1" t="s">
        <v>174</v>
      </c>
      <c r="G432" s="1" t="s">
        <v>24</v>
      </c>
      <c r="H432" s="1">
        <v>4501615835</v>
      </c>
      <c r="I432" s="1" t="s">
        <v>681</v>
      </c>
      <c r="J432" s="1" t="s">
        <v>686</v>
      </c>
      <c r="K432" s="1">
        <v>5</v>
      </c>
      <c r="L432" s="1" t="s">
        <v>26</v>
      </c>
      <c r="M432" s="3">
        <v>28.28</v>
      </c>
      <c r="N432" s="3">
        <f t="shared" si="10"/>
        <v>141.4</v>
      </c>
      <c r="S432" s="3">
        <f>Tabla1[[#This Row],[COSTO TOTAL]]</f>
        <v>141.4</v>
      </c>
      <c r="V432" s="3"/>
      <c r="W432" s="1"/>
      <c r="X432" s="1"/>
      <c r="Y432" s="1"/>
      <c r="Z432" s="3"/>
      <c r="AA432" s="1"/>
      <c r="AB432" s="1"/>
      <c r="AC432" s="1"/>
      <c r="AD432" s="1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  <c r="GD432" s="25"/>
      <c r="GE432" s="25"/>
      <c r="GF432" s="25"/>
      <c r="GG432" s="25"/>
      <c r="GH432" s="25"/>
      <c r="GI432" s="25"/>
      <c r="GJ432" s="25"/>
      <c r="GK432" s="25"/>
      <c r="GL432" s="25"/>
      <c r="GM432" s="25"/>
      <c r="GN432" s="25"/>
      <c r="GO432" s="25"/>
      <c r="GP432" s="25"/>
      <c r="GQ432" s="25"/>
      <c r="GR432" s="25"/>
      <c r="GS432" s="25"/>
      <c r="GT432" s="25"/>
      <c r="GU432" s="25"/>
      <c r="GV432" s="25"/>
      <c r="GW432" s="25"/>
      <c r="GX432" s="25"/>
      <c r="GY432" s="25"/>
      <c r="GZ432" s="25"/>
    </row>
    <row r="433" spans="1:208">
      <c r="A433" s="1" t="s">
        <v>368</v>
      </c>
      <c r="B433" s="2">
        <v>43437</v>
      </c>
      <c r="C433" s="1">
        <v>7637398</v>
      </c>
      <c r="D433" s="1" t="s">
        <v>18</v>
      </c>
      <c r="E433" s="1" t="s">
        <v>680</v>
      </c>
      <c r="F433" s="1" t="s">
        <v>174</v>
      </c>
      <c r="G433" s="1" t="s">
        <v>24</v>
      </c>
      <c r="H433" s="1">
        <v>4501615835</v>
      </c>
      <c r="I433" s="1" t="s">
        <v>681</v>
      </c>
      <c r="J433" s="1" t="s">
        <v>687</v>
      </c>
      <c r="K433" s="1">
        <v>5</v>
      </c>
      <c r="L433" s="1" t="s">
        <v>26</v>
      </c>
      <c r="M433" s="3">
        <v>46.5</v>
      </c>
      <c r="N433" s="3">
        <f t="shared" si="10"/>
        <v>232.5</v>
      </c>
      <c r="S433" s="3">
        <f>Tabla1[[#This Row],[COSTO TOTAL]]</f>
        <v>232.5</v>
      </c>
      <c r="V433" s="3"/>
      <c r="W433" s="1"/>
      <c r="X433" s="1"/>
      <c r="Y433" s="1"/>
      <c r="Z433" s="3"/>
      <c r="AA433" s="1"/>
      <c r="AB433" s="1"/>
      <c r="AC433" s="1"/>
      <c r="AD433" s="1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  <c r="GD433" s="25"/>
      <c r="GE433" s="25"/>
      <c r="GF433" s="25"/>
      <c r="GG433" s="25"/>
      <c r="GH433" s="25"/>
      <c r="GI433" s="25"/>
      <c r="GJ433" s="25"/>
      <c r="GK433" s="25"/>
      <c r="GL433" s="25"/>
      <c r="GM433" s="25"/>
      <c r="GN433" s="25"/>
      <c r="GO433" s="25"/>
      <c r="GP433" s="25"/>
      <c r="GQ433" s="25"/>
      <c r="GR433" s="25"/>
      <c r="GS433" s="25"/>
      <c r="GT433" s="25"/>
      <c r="GU433" s="25"/>
      <c r="GV433" s="25"/>
      <c r="GW433" s="25"/>
      <c r="GX433" s="25"/>
      <c r="GY433" s="25"/>
      <c r="GZ433" s="25"/>
    </row>
    <row r="434" spans="1:208">
      <c r="A434" s="1" t="s">
        <v>368</v>
      </c>
      <c r="B434" s="2">
        <v>43621</v>
      </c>
      <c r="C434" s="1">
        <v>7732423</v>
      </c>
      <c r="D434" s="1" t="s">
        <v>18</v>
      </c>
      <c r="E434" s="1" t="s">
        <v>24</v>
      </c>
      <c r="F434" s="1" t="s">
        <v>113</v>
      </c>
      <c r="G434" s="1" t="s">
        <v>24</v>
      </c>
      <c r="H434" s="1">
        <v>4501671120</v>
      </c>
      <c r="I434" s="1" t="s">
        <v>24</v>
      </c>
      <c r="J434" s="1" t="s">
        <v>688</v>
      </c>
      <c r="K434" s="1">
        <v>2</v>
      </c>
      <c r="L434" s="1" t="s">
        <v>26</v>
      </c>
      <c r="N434" s="3">
        <f t="shared" si="10"/>
        <v>0</v>
      </c>
      <c r="S434" s="3">
        <f>Tabla1[[#This Row],[COSTO TOTAL]]</f>
        <v>0</v>
      </c>
      <c r="V434" s="3"/>
      <c r="W434" s="1"/>
      <c r="X434" s="1"/>
      <c r="Y434" s="1"/>
      <c r="Z434" s="3"/>
      <c r="AA434" s="1"/>
      <c r="AB434" s="1"/>
      <c r="AC434" s="1"/>
      <c r="AD434" s="1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5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5"/>
      <c r="EG434" s="25"/>
      <c r="EH434" s="25"/>
      <c r="EI434" s="25"/>
      <c r="EJ434" s="25"/>
      <c r="EK434" s="25"/>
      <c r="EL434" s="25"/>
      <c r="EM434" s="25"/>
      <c r="EN434" s="25"/>
      <c r="EO434" s="25"/>
      <c r="EP434" s="25"/>
      <c r="EQ434" s="25"/>
      <c r="ER434" s="25"/>
      <c r="ES434" s="25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  <c r="FE434" s="25"/>
      <c r="FF434" s="25"/>
      <c r="FG434" s="25"/>
      <c r="FH434" s="25"/>
      <c r="FI434" s="25"/>
      <c r="FJ434" s="25"/>
      <c r="FK434" s="25"/>
      <c r="FL434" s="25"/>
      <c r="FM434" s="25"/>
      <c r="FN434" s="25"/>
      <c r="FO434" s="25"/>
      <c r="FP434" s="25"/>
      <c r="FQ434" s="25"/>
      <c r="FR434" s="25"/>
      <c r="FS434" s="25"/>
      <c r="FT434" s="25"/>
      <c r="FU434" s="25"/>
      <c r="FV434" s="25"/>
      <c r="FW434" s="25"/>
      <c r="FX434" s="25"/>
      <c r="FY434" s="25"/>
      <c r="FZ434" s="25"/>
      <c r="GA434" s="25"/>
      <c r="GB434" s="25"/>
      <c r="GC434" s="25"/>
      <c r="GD434" s="25"/>
      <c r="GE434" s="25"/>
      <c r="GF434" s="25"/>
      <c r="GG434" s="25"/>
      <c r="GH434" s="25"/>
      <c r="GI434" s="25"/>
      <c r="GJ434" s="25"/>
      <c r="GK434" s="25"/>
      <c r="GL434" s="25"/>
      <c r="GM434" s="25"/>
      <c r="GN434" s="25"/>
      <c r="GO434" s="25"/>
      <c r="GP434" s="25"/>
      <c r="GQ434" s="25"/>
      <c r="GR434" s="25"/>
      <c r="GS434" s="25"/>
      <c r="GT434" s="25"/>
      <c r="GU434" s="25"/>
      <c r="GV434" s="25"/>
      <c r="GW434" s="25"/>
      <c r="GX434" s="25"/>
      <c r="GY434" s="25"/>
      <c r="GZ434" s="25"/>
    </row>
    <row r="435" spans="1:208">
      <c r="A435" s="1" t="s">
        <v>368</v>
      </c>
      <c r="B435" s="2">
        <v>43621</v>
      </c>
      <c r="C435" s="1">
        <v>7732423</v>
      </c>
      <c r="D435" s="1" t="s">
        <v>18</v>
      </c>
      <c r="E435" s="1" t="s">
        <v>24</v>
      </c>
      <c r="F435" s="1" t="s">
        <v>113</v>
      </c>
      <c r="G435" s="1" t="s">
        <v>24</v>
      </c>
      <c r="H435" s="1">
        <v>4501671120</v>
      </c>
      <c r="I435" s="1" t="s">
        <v>24</v>
      </c>
      <c r="J435" s="1" t="s">
        <v>689</v>
      </c>
      <c r="K435" s="1">
        <v>2</v>
      </c>
      <c r="L435" s="1" t="s">
        <v>26</v>
      </c>
      <c r="M435" s="3">
        <v>1195.0999999999999</v>
      </c>
      <c r="N435" s="3">
        <f t="shared" si="10"/>
        <v>2390.1999999999998</v>
      </c>
      <c r="S435" s="3">
        <f>Tabla1[[#This Row],[COSTO TOTAL]]</f>
        <v>2390.1999999999998</v>
      </c>
      <c r="V435" s="3"/>
      <c r="W435" s="1"/>
      <c r="X435" s="1"/>
      <c r="Y435" s="1"/>
      <c r="Z435" s="3"/>
      <c r="AA435" s="1"/>
      <c r="AB435" s="1"/>
      <c r="AC435" s="1"/>
      <c r="AD435" s="1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  <c r="FN435" s="25"/>
      <c r="FO435" s="25"/>
      <c r="FP435" s="25"/>
      <c r="FQ435" s="25"/>
      <c r="FR435" s="25"/>
      <c r="FS435" s="25"/>
      <c r="FT435" s="25"/>
      <c r="FU435" s="25"/>
      <c r="FV435" s="25"/>
      <c r="FW435" s="25"/>
      <c r="FX435" s="25"/>
      <c r="FY435" s="25"/>
      <c r="FZ435" s="25"/>
      <c r="GA435" s="25"/>
      <c r="GB435" s="25"/>
      <c r="GC435" s="25"/>
      <c r="GD435" s="25"/>
      <c r="GE435" s="25"/>
      <c r="GF435" s="25"/>
      <c r="GG435" s="25"/>
      <c r="GH435" s="25"/>
      <c r="GI435" s="25"/>
      <c r="GJ435" s="25"/>
      <c r="GK435" s="25"/>
      <c r="GL435" s="25"/>
      <c r="GM435" s="25"/>
      <c r="GN435" s="25"/>
      <c r="GO435" s="25"/>
      <c r="GP435" s="25"/>
      <c r="GQ435" s="25"/>
      <c r="GR435" s="25"/>
      <c r="GS435" s="25"/>
      <c r="GT435" s="25"/>
      <c r="GU435" s="25"/>
      <c r="GV435" s="25"/>
      <c r="GW435" s="25"/>
      <c r="GX435" s="25"/>
      <c r="GY435" s="25"/>
      <c r="GZ435" s="25"/>
    </row>
    <row r="436" spans="1:208">
      <c r="A436" s="1" t="s">
        <v>368</v>
      </c>
      <c r="B436" s="2">
        <v>43621</v>
      </c>
      <c r="C436" s="1">
        <v>7732423</v>
      </c>
      <c r="D436" s="1" t="s">
        <v>18</v>
      </c>
      <c r="E436" s="1" t="s">
        <v>24</v>
      </c>
      <c r="F436" s="1" t="s">
        <v>113</v>
      </c>
      <c r="G436" s="1" t="s">
        <v>24</v>
      </c>
      <c r="H436" s="1">
        <v>4501671120</v>
      </c>
      <c r="I436" s="1" t="s">
        <v>24</v>
      </c>
      <c r="J436" s="1" t="s">
        <v>690</v>
      </c>
      <c r="K436" s="1">
        <v>2</v>
      </c>
      <c r="L436" s="1" t="s">
        <v>26</v>
      </c>
      <c r="N436" s="3">
        <f t="shared" si="10"/>
        <v>0</v>
      </c>
      <c r="S436" s="3">
        <f>Tabla1[[#This Row],[COSTO TOTAL]]</f>
        <v>0</v>
      </c>
      <c r="V436" s="3"/>
      <c r="W436" s="1"/>
      <c r="X436" s="1"/>
      <c r="Y436" s="1"/>
      <c r="Z436" s="3"/>
      <c r="AA436" s="1"/>
      <c r="AB436" s="1"/>
      <c r="AC436" s="1"/>
      <c r="AD436" s="1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5"/>
      <c r="DH436" s="25"/>
      <c r="DI436" s="25"/>
      <c r="DJ436" s="25"/>
      <c r="DK436" s="25"/>
      <c r="DL436" s="25"/>
      <c r="DM436" s="25"/>
      <c r="DN436" s="25"/>
      <c r="DO436" s="25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25"/>
      <c r="EP436" s="25"/>
      <c r="EQ436" s="25"/>
      <c r="ER436" s="25"/>
      <c r="ES436" s="25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  <c r="FE436" s="25"/>
      <c r="FF436" s="25"/>
      <c r="FG436" s="25"/>
      <c r="FH436" s="25"/>
      <c r="FI436" s="25"/>
      <c r="FJ436" s="25"/>
      <c r="FK436" s="25"/>
      <c r="FL436" s="25"/>
      <c r="FM436" s="25"/>
      <c r="FN436" s="25"/>
      <c r="FO436" s="25"/>
      <c r="FP436" s="25"/>
      <c r="FQ436" s="25"/>
      <c r="FR436" s="25"/>
      <c r="FS436" s="25"/>
      <c r="FT436" s="25"/>
      <c r="FU436" s="25"/>
      <c r="FV436" s="25"/>
      <c r="FW436" s="25"/>
      <c r="FX436" s="25"/>
      <c r="FY436" s="25"/>
      <c r="FZ436" s="25"/>
      <c r="GA436" s="25"/>
      <c r="GB436" s="25"/>
      <c r="GC436" s="25"/>
      <c r="GD436" s="25"/>
      <c r="GE436" s="25"/>
      <c r="GF436" s="25"/>
      <c r="GG436" s="25"/>
      <c r="GH436" s="25"/>
      <c r="GI436" s="25"/>
      <c r="GJ436" s="25"/>
      <c r="GK436" s="25"/>
      <c r="GL436" s="25"/>
      <c r="GM436" s="25"/>
      <c r="GN436" s="25"/>
      <c r="GO436" s="25"/>
      <c r="GP436" s="25"/>
      <c r="GQ436" s="25"/>
      <c r="GR436" s="25"/>
      <c r="GS436" s="25"/>
      <c r="GT436" s="25"/>
      <c r="GU436" s="25"/>
      <c r="GV436" s="25"/>
      <c r="GW436" s="25"/>
      <c r="GX436" s="25"/>
      <c r="GY436" s="25"/>
      <c r="GZ436" s="25"/>
    </row>
    <row r="437" spans="1:208">
      <c r="A437" s="1" t="s">
        <v>368</v>
      </c>
      <c r="B437" s="2">
        <v>43621</v>
      </c>
      <c r="C437" s="1">
        <v>7732423</v>
      </c>
      <c r="D437" s="1" t="s">
        <v>18</v>
      </c>
      <c r="E437" s="1" t="s">
        <v>24</v>
      </c>
      <c r="F437" s="1" t="s">
        <v>113</v>
      </c>
      <c r="G437" s="1" t="s">
        <v>24</v>
      </c>
      <c r="H437" s="1">
        <v>4501671120</v>
      </c>
      <c r="I437" s="1" t="s">
        <v>24</v>
      </c>
      <c r="J437" s="1" t="s">
        <v>691</v>
      </c>
      <c r="K437" s="1">
        <v>2</v>
      </c>
      <c r="L437" s="1" t="s">
        <v>26</v>
      </c>
      <c r="N437" s="3">
        <f t="shared" si="10"/>
        <v>0</v>
      </c>
      <c r="S437" s="3">
        <f>Tabla1[[#This Row],[COSTO TOTAL]]</f>
        <v>0</v>
      </c>
      <c r="V437" s="3"/>
      <c r="W437" s="1"/>
      <c r="X437" s="1"/>
      <c r="Y437" s="1"/>
      <c r="Z437" s="3"/>
      <c r="AA437" s="1"/>
      <c r="AB437" s="1"/>
      <c r="AC437" s="1"/>
      <c r="AD437" s="1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  <c r="FN437" s="25"/>
      <c r="FO437" s="25"/>
      <c r="FP437" s="25"/>
      <c r="FQ437" s="25"/>
      <c r="FR437" s="25"/>
      <c r="FS437" s="25"/>
      <c r="FT437" s="25"/>
      <c r="FU437" s="25"/>
      <c r="FV437" s="25"/>
      <c r="FW437" s="25"/>
      <c r="FX437" s="25"/>
      <c r="FY437" s="25"/>
      <c r="FZ437" s="25"/>
      <c r="GA437" s="25"/>
      <c r="GB437" s="25"/>
      <c r="GC437" s="25"/>
      <c r="GD437" s="25"/>
      <c r="GE437" s="25"/>
      <c r="GF437" s="25"/>
      <c r="GG437" s="25"/>
      <c r="GH437" s="25"/>
      <c r="GI437" s="25"/>
      <c r="GJ437" s="25"/>
      <c r="GK437" s="25"/>
      <c r="GL437" s="25"/>
      <c r="GM437" s="25"/>
      <c r="GN437" s="25"/>
      <c r="GO437" s="25"/>
      <c r="GP437" s="25"/>
      <c r="GQ437" s="25"/>
      <c r="GR437" s="25"/>
      <c r="GS437" s="25"/>
      <c r="GT437" s="25"/>
      <c r="GU437" s="25"/>
      <c r="GV437" s="25"/>
      <c r="GW437" s="25"/>
      <c r="GX437" s="25"/>
      <c r="GY437" s="25"/>
      <c r="GZ437" s="25"/>
    </row>
    <row r="438" spans="1:208">
      <c r="A438" s="1" t="s">
        <v>368</v>
      </c>
      <c r="B438" s="2">
        <v>43809</v>
      </c>
      <c r="C438" s="1" t="s">
        <v>24</v>
      </c>
      <c r="D438" s="1" t="s">
        <v>18</v>
      </c>
      <c r="E438" s="1" t="s">
        <v>24</v>
      </c>
      <c r="F438" s="1" t="s">
        <v>475</v>
      </c>
      <c r="G438" s="1" t="s">
        <v>24</v>
      </c>
      <c r="H438" s="1">
        <v>4501719920</v>
      </c>
      <c r="I438" s="1" t="s">
        <v>24</v>
      </c>
      <c r="J438" s="1" t="s">
        <v>692</v>
      </c>
      <c r="K438" s="1">
        <v>1</v>
      </c>
      <c r="L438" s="1" t="s">
        <v>26</v>
      </c>
      <c r="M438" s="3">
        <v>178400</v>
      </c>
      <c r="N438" s="3">
        <f t="shared" si="10"/>
        <v>178400</v>
      </c>
      <c r="S438" s="3">
        <f>Tabla1[[#This Row],[COSTO TOTAL]]</f>
        <v>178400</v>
      </c>
      <c r="V438" s="3"/>
      <c r="W438" s="1"/>
      <c r="X438" s="1"/>
      <c r="Y438" s="1"/>
      <c r="Z438" s="3"/>
      <c r="AA438" s="1"/>
      <c r="AB438" s="1"/>
      <c r="AC438" s="1"/>
      <c r="AD438" s="1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  <c r="BZ438" s="25"/>
      <c r="CA438" s="25"/>
      <c r="CB438" s="25"/>
      <c r="CC438" s="25"/>
      <c r="CD438" s="25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25"/>
      <c r="EP438" s="25"/>
      <c r="EQ438" s="25"/>
      <c r="ER438" s="25"/>
      <c r="ES438" s="25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  <c r="FE438" s="25"/>
      <c r="FF438" s="25"/>
      <c r="FG438" s="25"/>
      <c r="FH438" s="25"/>
      <c r="FI438" s="25"/>
      <c r="FJ438" s="25"/>
      <c r="FK438" s="25"/>
      <c r="FL438" s="25"/>
      <c r="FM438" s="25"/>
      <c r="FN438" s="25"/>
      <c r="FO438" s="25"/>
      <c r="FP438" s="25"/>
      <c r="FQ438" s="25"/>
      <c r="FR438" s="25"/>
      <c r="FS438" s="25"/>
      <c r="FT438" s="25"/>
      <c r="FU438" s="25"/>
      <c r="FV438" s="25"/>
      <c r="FW438" s="25"/>
      <c r="FX438" s="25"/>
      <c r="FY438" s="25"/>
      <c r="FZ438" s="25"/>
      <c r="GA438" s="25"/>
      <c r="GB438" s="25"/>
      <c r="GC438" s="25"/>
      <c r="GD438" s="25"/>
      <c r="GE438" s="25"/>
      <c r="GF438" s="25"/>
      <c r="GG438" s="25"/>
      <c r="GH438" s="25"/>
      <c r="GI438" s="25"/>
      <c r="GJ438" s="25"/>
      <c r="GK438" s="25"/>
      <c r="GL438" s="25"/>
      <c r="GM438" s="25"/>
      <c r="GN438" s="25"/>
      <c r="GO438" s="25"/>
      <c r="GP438" s="25"/>
      <c r="GQ438" s="25"/>
      <c r="GR438" s="25"/>
      <c r="GS438" s="25"/>
      <c r="GT438" s="25"/>
      <c r="GU438" s="25"/>
      <c r="GV438" s="25"/>
      <c r="GW438" s="25"/>
      <c r="GX438" s="25"/>
      <c r="GY438" s="25"/>
      <c r="GZ438" s="25"/>
    </row>
    <row r="439" spans="1:208">
      <c r="A439" s="1" t="s">
        <v>693</v>
      </c>
      <c r="B439" s="2">
        <v>43822</v>
      </c>
      <c r="C439" s="1" t="s">
        <v>24</v>
      </c>
      <c r="D439" s="1" t="s">
        <v>18</v>
      </c>
      <c r="E439" s="1" t="s">
        <v>24</v>
      </c>
      <c r="F439" s="1" t="s">
        <v>113</v>
      </c>
      <c r="G439" s="1" t="s">
        <v>24</v>
      </c>
      <c r="H439" s="1">
        <v>4501734520</v>
      </c>
      <c r="I439" s="1" t="s">
        <v>24</v>
      </c>
      <c r="J439" s="1" t="s">
        <v>694</v>
      </c>
      <c r="K439" s="1">
        <v>1</v>
      </c>
      <c r="L439" s="1" t="s">
        <v>26</v>
      </c>
      <c r="M439" s="3">
        <v>32190</v>
      </c>
      <c r="N439" s="3">
        <f t="shared" si="10"/>
        <v>32190</v>
      </c>
      <c r="S439" s="3">
        <f>Tabla1[[#This Row],[COSTO TOTAL]]</f>
        <v>32190</v>
      </c>
      <c r="V439" s="3"/>
      <c r="W439" s="1"/>
      <c r="X439" s="1"/>
      <c r="Y439" s="1"/>
      <c r="Z439" s="3"/>
      <c r="AA439" s="1"/>
      <c r="AB439" s="1"/>
      <c r="AC439" s="1"/>
      <c r="AD439" s="1" t="s">
        <v>112</v>
      </c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  <c r="CR439" s="25"/>
      <c r="CS439" s="25"/>
      <c r="CT439" s="25"/>
      <c r="CU439" s="25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  <c r="DG439" s="25"/>
      <c r="DH439" s="25"/>
      <c r="DI439" s="25"/>
      <c r="DJ439" s="25"/>
      <c r="DK439" s="25"/>
      <c r="DL439" s="25"/>
      <c r="DM439" s="25"/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  <c r="EF439" s="25"/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  <c r="ET439" s="25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  <c r="FN439" s="25"/>
      <c r="FO439" s="25"/>
      <c r="FP439" s="25"/>
      <c r="FQ439" s="25"/>
      <c r="FR439" s="25"/>
      <c r="FS439" s="25"/>
      <c r="FT439" s="25"/>
      <c r="FU439" s="25"/>
      <c r="FV439" s="25"/>
      <c r="FW439" s="25"/>
      <c r="FX439" s="25"/>
      <c r="FY439" s="25"/>
      <c r="FZ439" s="25"/>
      <c r="GA439" s="25"/>
      <c r="GB439" s="25"/>
      <c r="GC439" s="25"/>
      <c r="GD439" s="25"/>
      <c r="GE439" s="25"/>
      <c r="GF439" s="25"/>
      <c r="GG439" s="25"/>
      <c r="GH439" s="25"/>
      <c r="GI439" s="25"/>
      <c r="GJ439" s="25"/>
      <c r="GK439" s="25"/>
      <c r="GL439" s="25"/>
      <c r="GM439" s="25"/>
      <c r="GN439" s="25"/>
      <c r="GO439" s="25"/>
      <c r="GP439" s="25"/>
      <c r="GQ439" s="25"/>
      <c r="GR439" s="25"/>
      <c r="GS439" s="25"/>
      <c r="GT439" s="25"/>
      <c r="GU439" s="25"/>
      <c r="GV439" s="25"/>
      <c r="GW439" s="25"/>
      <c r="GX439" s="25"/>
      <c r="GY439" s="25"/>
      <c r="GZ439" s="25"/>
    </row>
    <row r="440" spans="1:208">
      <c r="A440" s="1" t="s">
        <v>695</v>
      </c>
      <c r="B440" s="2">
        <v>43795</v>
      </c>
      <c r="C440" s="1" t="s">
        <v>24</v>
      </c>
      <c r="D440" s="1" t="s">
        <v>18</v>
      </c>
      <c r="E440" s="1" t="s">
        <v>24</v>
      </c>
      <c r="F440" s="1" t="s">
        <v>551</v>
      </c>
      <c r="G440" s="1" t="s">
        <v>24</v>
      </c>
      <c r="H440" s="1">
        <v>4501729375</v>
      </c>
      <c r="I440" s="1" t="s">
        <v>24</v>
      </c>
      <c r="J440" s="1" t="s">
        <v>696</v>
      </c>
      <c r="K440" s="1">
        <v>1</v>
      </c>
      <c r="L440" s="1" t="s">
        <v>26</v>
      </c>
      <c r="M440" s="3">
        <v>260.70999999999998</v>
      </c>
      <c r="N440" s="3">
        <f t="shared" si="10"/>
        <v>260.70999999999998</v>
      </c>
      <c r="S440" s="3">
        <f>Tabla1[[#This Row],[COSTO TOTAL]]</f>
        <v>260.70999999999998</v>
      </c>
      <c r="V440" s="3"/>
      <c r="W440" s="1"/>
      <c r="X440" s="1"/>
      <c r="Y440" s="1"/>
      <c r="Z440" s="3"/>
      <c r="AA440" s="1"/>
      <c r="AB440" s="1"/>
      <c r="AC440" s="1"/>
      <c r="AD440" s="1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  <c r="BZ440" s="25"/>
      <c r="CA440" s="25"/>
      <c r="CB440" s="25"/>
      <c r="CC440" s="25"/>
      <c r="CD440" s="25"/>
      <c r="CE440" s="25"/>
      <c r="CF440" s="25"/>
      <c r="CG440" s="25"/>
      <c r="CH440" s="25"/>
      <c r="CI440" s="25"/>
      <c r="CJ440" s="25"/>
      <c r="CK440" s="25"/>
      <c r="CL440" s="25"/>
      <c r="CM440" s="25"/>
      <c r="CN440" s="25"/>
      <c r="CO440" s="25"/>
      <c r="CP440" s="25"/>
      <c r="CQ440" s="25"/>
      <c r="CR440" s="25"/>
      <c r="CS440" s="25"/>
      <c r="CT440" s="25"/>
      <c r="CU440" s="25"/>
      <c r="CV440" s="25"/>
      <c r="CW440" s="25"/>
      <c r="CX440" s="25"/>
      <c r="CY440" s="25"/>
      <c r="CZ440" s="25"/>
      <c r="DA440" s="25"/>
      <c r="DB440" s="25"/>
      <c r="DC440" s="25"/>
      <c r="DD440" s="25"/>
      <c r="DE440" s="25"/>
      <c r="DF440" s="25"/>
      <c r="DG440" s="25"/>
      <c r="DH440" s="25"/>
      <c r="DI440" s="25"/>
      <c r="DJ440" s="25"/>
      <c r="DK440" s="25"/>
      <c r="DL440" s="25"/>
      <c r="DM440" s="25"/>
      <c r="DN440" s="25"/>
      <c r="DO440" s="25"/>
      <c r="DP440" s="25"/>
      <c r="DQ440" s="25"/>
      <c r="DR440" s="25"/>
      <c r="DS440" s="25"/>
      <c r="DT440" s="25"/>
      <c r="DU440" s="25"/>
      <c r="DV440" s="25"/>
      <c r="DW440" s="25"/>
      <c r="DX440" s="25"/>
      <c r="DY440" s="25"/>
      <c r="DZ440" s="25"/>
      <c r="EA440" s="25"/>
      <c r="EB440" s="25"/>
      <c r="EC440" s="25"/>
      <c r="ED440" s="25"/>
      <c r="EE440" s="25"/>
      <c r="EF440" s="25"/>
      <c r="EG440" s="25"/>
      <c r="EH440" s="25"/>
      <c r="EI440" s="25"/>
      <c r="EJ440" s="25"/>
      <c r="EK440" s="25"/>
      <c r="EL440" s="25"/>
      <c r="EM440" s="25"/>
      <c r="EN440" s="25"/>
      <c r="EO440" s="25"/>
      <c r="EP440" s="25"/>
      <c r="EQ440" s="25"/>
      <c r="ER440" s="25"/>
      <c r="ES440" s="25"/>
      <c r="ET440" s="25"/>
      <c r="EU440" s="25"/>
      <c r="EV440" s="25"/>
      <c r="EW440" s="25"/>
      <c r="EX440" s="25"/>
      <c r="EY440" s="25"/>
      <c r="EZ440" s="25"/>
      <c r="FA440" s="25"/>
      <c r="FB440" s="25"/>
      <c r="FC440" s="25"/>
      <c r="FD440" s="25"/>
      <c r="FE440" s="25"/>
      <c r="FF440" s="25"/>
      <c r="FG440" s="25"/>
      <c r="FH440" s="25"/>
      <c r="FI440" s="25"/>
      <c r="FJ440" s="25"/>
      <c r="FK440" s="25"/>
      <c r="FL440" s="25"/>
      <c r="FM440" s="25"/>
      <c r="FN440" s="25"/>
      <c r="FO440" s="25"/>
      <c r="FP440" s="25"/>
      <c r="FQ440" s="25"/>
      <c r="FR440" s="25"/>
      <c r="FS440" s="25"/>
      <c r="FT440" s="25"/>
      <c r="FU440" s="25"/>
      <c r="FV440" s="25"/>
      <c r="FW440" s="25"/>
      <c r="FX440" s="25"/>
      <c r="FY440" s="25"/>
      <c r="FZ440" s="25"/>
      <c r="GA440" s="25"/>
      <c r="GB440" s="25"/>
      <c r="GC440" s="25"/>
      <c r="GD440" s="25"/>
      <c r="GE440" s="25"/>
      <c r="GF440" s="25"/>
      <c r="GG440" s="25"/>
      <c r="GH440" s="25"/>
      <c r="GI440" s="25"/>
      <c r="GJ440" s="25"/>
      <c r="GK440" s="25"/>
      <c r="GL440" s="25"/>
      <c r="GM440" s="25"/>
      <c r="GN440" s="25"/>
      <c r="GO440" s="25"/>
      <c r="GP440" s="25"/>
      <c r="GQ440" s="25"/>
      <c r="GR440" s="25"/>
      <c r="GS440" s="25"/>
      <c r="GT440" s="25"/>
      <c r="GU440" s="25"/>
      <c r="GV440" s="25"/>
      <c r="GW440" s="25"/>
      <c r="GX440" s="25"/>
      <c r="GY440" s="25"/>
      <c r="GZ440" s="25"/>
    </row>
    <row r="441" spans="1:208">
      <c r="A441" s="1" t="s">
        <v>695</v>
      </c>
      <c r="B441" s="2">
        <v>43795</v>
      </c>
      <c r="C441" s="1" t="s">
        <v>24</v>
      </c>
      <c r="D441" s="1" t="s">
        <v>18</v>
      </c>
      <c r="E441" s="1" t="s">
        <v>24</v>
      </c>
      <c r="F441" s="1" t="s">
        <v>551</v>
      </c>
      <c r="G441" s="1" t="s">
        <v>24</v>
      </c>
      <c r="H441" s="1">
        <v>4501729375</v>
      </c>
      <c r="I441" s="1" t="s">
        <v>24</v>
      </c>
      <c r="J441" s="1" t="s">
        <v>697</v>
      </c>
      <c r="K441" s="1">
        <v>1</v>
      </c>
      <c r="L441" s="1" t="s">
        <v>26</v>
      </c>
      <c r="M441" s="3">
        <v>519.85</v>
      </c>
      <c r="N441" s="3">
        <f t="shared" si="10"/>
        <v>519.85</v>
      </c>
      <c r="S441" s="3">
        <f>Tabla1[[#This Row],[COSTO TOTAL]]</f>
        <v>519.85</v>
      </c>
      <c r="V441" s="3"/>
      <c r="W441" s="1"/>
      <c r="X441" s="1"/>
      <c r="Y441" s="1"/>
      <c r="Z441" s="3"/>
      <c r="AA441" s="1"/>
      <c r="AB441" s="1"/>
      <c r="AC441" s="1"/>
      <c r="AD441" s="1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  <c r="BT441" s="25"/>
      <c r="BU441" s="25"/>
      <c r="BV441" s="25"/>
      <c r="BW441" s="25"/>
      <c r="BX441" s="25"/>
      <c r="BY441" s="25"/>
      <c r="BZ441" s="25"/>
      <c r="CA441" s="25"/>
      <c r="CB441" s="25"/>
      <c r="CC441" s="25"/>
      <c r="CD441" s="25"/>
      <c r="CE441" s="25"/>
      <c r="CF441" s="25"/>
      <c r="CG441" s="25"/>
      <c r="CH441" s="25"/>
      <c r="CI441" s="25"/>
      <c r="CJ441" s="25"/>
      <c r="CK441" s="25"/>
      <c r="CL441" s="25"/>
      <c r="CM441" s="25"/>
      <c r="CN441" s="25"/>
      <c r="CO441" s="25"/>
      <c r="CP441" s="25"/>
      <c r="CQ441" s="25"/>
      <c r="CR441" s="25"/>
      <c r="CS441" s="25"/>
      <c r="CT441" s="25"/>
      <c r="CU441" s="25"/>
      <c r="CV441" s="25"/>
      <c r="CW441" s="25"/>
      <c r="CX441" s="25"/>
      <c r="CY441" s="25"/>
      <c r="CZ441" s="25"/>
      <c r="DA441" s="25"/>
      <c r="DB441" s="25"/>
      <c r="DC441" s="25"/>
      <c r="DD441" s="25"/>
      <c r="DE441" s="25"/>
      <c r="DF441" s="25"/>
      <c r="DG441" s="25"/>
      <c r="DH441" s="25"/>
      <c r="DI441" s="25"/>
      <c r="DJ441" s="25"/>
      <c r="DK441" s="25"/>
      <c r="DL441" s="25"/>
      <c r="DM441" s="25"/>
      <c r="DN441" s="25"/>
      <c r="DO441" s="25"/>
      <c r="DP441" s="25"/>
      <c r="DQ441" s="25"/>
      <c r="DR441" s="25"/>
      <c r="DS441" s="25"/>
      <c r="DT441" s="25"/>
      <c r="DU441" s="25"/>
      <c r="DV441" s="25"/>
      <c r="DW441" s="25"/>
      <c r="DX441" s="25"/>
      <c r="DY441" s="25"/>
      <c r="DZ441" s="25"/>
      <c r="EA441" s="25"/>
      <c r="EB441" s="25"/>
      <c r="EC441" s="25"/>
      <c r="ED441" s="25"/>
      <c r="EE441" s="25"/>
      <c r="EF441" s="25"/>
      <c r="EG441" s="25"/>
      <c r="EH441" s="25"/>
      <c r="EI441" s="25"/>
      <c r="EJ441" s="25"/>
      <c r="EK441" s="25"/>
      <c r="EL441" s="25"/>
      <c r="EM441" s="25"/>
      <c r="EN441" s="25"/>
      <c r="EO441" s="25"/>
      <c r="EP441" s="25"/>
      <c r="EQ441" s="25"/>
      <c r="ER441" s="25"/>
      <c r="ES441" s="25"/>
      <c r="ET441" s="25"/>
      <c r="EU441" s="25"/>
      <c r="EV441" s="25"/>
      <c r="EW441" s="25"/>
      <c r="EX441" s="25"/>
      <c r="EY441" s="25"/>
      <c r="EZ441" s="25"/>
      <c r="FA441" s="25"/>
      <c r="FB441" s="25"/>
      <c r="FC441" s="25"/>
      <c r="FD441" s="25"/>
      <c r="FE441" s="25"/>
      <c r="FF441" s="25"/>
      <c r="FG441" s="25"/>
      <c r="FH441" s="25"/>
      <c r="FI441" s="25"/>
      <c r="FJ441" s="25"/>
      <c r="FK441" s="25"/>
      <c r="FL441" s="25"/>
      <c r="FM441" s="25"/>
      <c r="FN441" s="25"/>
      <c r="FO441" s="25"/>
      <c r="FP441" s="25"/>
      <c r="FQ441" s="25"/>
      <c r="FR441" s="25"/>
      <c r="FS441" s="25"/>
      <c r="FT441" s="25"/>
      <c r="FU441" s="25"/>
      <c r="FV441" s="25"/>
      <c r="FW441" s="25"/>
      <c r="FX441" s="25"/>
      <c r="FY441" s="25"/>
      <c r="FZ441" s="25"/>
      <c r="GA441" s="25"/>
      <c r="GB441" s="25"/>
      <c r="GC441" s="25"/>
      <c r="GD441" s="25"/>
      <c r="GE441" s="25"/>
      <c r="GF441" s="25"/>
      <c r="GG441" s="25"/>
      <c r="GH441" s="25"/>
      <c r="GI441" s="25"/>
      <c r="GJ441" s="25"/>
      <c r="GK441" s="25"/>
      <c r="GL441" s="25"/>
      <c r="GM441" s="25"/>
      <c r="GN441" s="25"/>
      <c r="GO441" s="25"/>
      <c r="GP441" s="25"/>
      <c r="GQ441" s="25"/>
      <c r="GR441" s="25"/>
      <c r="GS441" s="25"/>
      <c r="GT441" s="25"/>
      <c r="GU441" s="25"/>
      <c r="GV441" s="25"/>
      <c r="GW441" s="25"/>
      <c r="GX441" s="25"/>
      <c r="GY441" s="25"/>
      <c r="GZ441" s="25"/>
    </row>
    <row r="442" spans="1:208">
      <c r="A442" s="1" t="s">
        <v>695</v>
      </c>
      <c r="B442" s="2">
        <v>43822</v>
      </c>
      <c r="C442" s="1" t="s">
        <v>24</v>
      </c>
      <c r="D442" s="1" t="s">
        <v>18</v>
      </c>
      <c r="E442" s="1" t="s">
        <v>24</v>
      </c>
      <c r="F442" s="1" t="s">
        <v>122</v>
      </c>
      <c r="G442" s="1" t="s">
        <v>24</v>
      </c>
      <c r="H442" s="1">
        <v>4501739050</v>
      </c>
      <c r="I442" s="1" t="s">
        <v>24</v>
      </c>
      <c r="J442" s="1" t="s">
        <v>698</v>
      </c>
      <c r="K442" s="1">
        <v>4</v>
      </c>
      <c r="L442" s="1" t="s">
        <v>26</v>
      </c>
      <c r="M442" s="3">
        <v>1277</v>
      </c>
      <c r="N442" s="3">
        <f t="shared" si="10"/>
        <v>5108</v>
      </c>
      <c r="S442" s="3">
        <f>Tabla1[[#This Row],[COSTO TOTAL]]</f>
        <v>5108</v>
      </c>
      <c r="V442" s="3"/>
      <c r="W442" s="1"/>
      <c r="X442" s="1"/>
      <c r="Y442" s="1"/>
      <c r="Z442" s="3"/>
      <c r="AA442" s="1"/>
      <c r="AB442" s="1"/>
      <c r="AC442" s="1"/>
      <c r="AD442" s="1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  <c r="BZ442" s="25"/>
      <c r="CA442" s="25"/>
      <c r="CB442" s="25"/>
      <c r="CC442" s="25"/>
      <c r="CD442" s="25"/>
      <c r="CE442" s="25"/>
      <c r="CF442" s="25"/>
      <c r="CG442" s="25"/>
      <c r="CH442" s="25"/>
      <c r="CI442" s="25"/>
      <c r="CJ442" s="25"/>
      <c r="CK442" s="25"/>
      <c r="CL442" s="25"/>
      <c r="CM442" s="25"/>
      <c r="CN442" s="25"/>
      <c r="CO442" s="25"/>
      <c r="CP442" s="25"/>
      <c r="CQ442" s="25"/>
      <c r="CR442" s="25"/>
      <c r="CS442" s="25"/>
      <c r="CT442" s="25"/>
      <c r="CU442" s="25"/>
      <c r="CV442" s="25"/>
      <c r="CW442" s="25"/>
      <c r="CX442" s="25"/>
      <c r="CY442" s="25"/>
      <c r="CZ442" s="25"/>
      <c r="DA442" s="25"/>
      <c r="DB442" s="25"/>
      <c r="DC442" s="25"/>
      <c r="DD442" s="25"/>
      <c r="DE442" s="25"/>
      <c r="DF442" s="25"/>
      <c r="DG442" s="25"/>
      <c r="DH442" s="25"/>
      <c r="DI442" s="25"/>
      <c r="DJ442" s="25"/>
      <c r="DK442" s="25"/>
      <c r="DL442" s="25"/>
      <c r="DM442" s="25"/>
      <c r="DN442" s="25"/>
      <c r="DO442" s="25"/>
      <c r="DP442" s="25"/>
      <c r="DQ442" s="25"/>
      <c r="DR442" s="25"/>
      <c r="DS442" s="25"/>
      <c r="DT442" s="25"/>
      <c r="DU442" s="25"/>
      <c r="DV442" s="25"/>
      <c r="DW442" s="25"/>
      <c r="DX442" s="25"/>
      <c r="DY442" s="25"/>
      <c r="DZ442" s="25"/>
      <c r="EA442" s="25"/>
      <c r="EB442" s="25"/>
      <c r="EC442" s="25"/>
      <c r="ED442" s="25"/>
      <c r="EE442" s="25"/>
      <c r="EF442" s="25"/>
      <c r="EG442" s="25"/>
      <c r="EH442" s="25"/>
      <c r="EI442" s="25"/>
      <c r="EJ442" s="25"/>
      <c r="EK442" s="25"/>
      <c r="EL442" s="25"/>
      <c r="EM442" s="25"/>
      <c r="EN442" s="25"/>
      <c r="EO442" s="25"/>
      <c r="EP442" s="25"/>
      <c r="EQ442" s="25"/>
      <c r="ER442" s="25"/>
      <c r="ES442" s="25"/>
      <c r="ET442" s="25"/>
      <c r="EU442" s="25"/>
      <c r="EV442" s="25"/>
      <c r="EW442" s="25"/>
      <c r="EX442" s="25"/>
      <c r="EY442" s="25"/>
      <c r="EZ442" s="25"/>
      <c r="FA442" s="25"/>
      <c r="FB442" s="25"/>
      <c r="FC442" s="25"/>
      <c r="FD442" s="25"/>
      <c r="FE442" s="25"/>
      <c r="FF442" s="25"/>
      <c r="FG442" s="25"/>
      <c r="FH442" s="25"/>
      <c r="FI442" s="25"/>
      <c r="FJ442" s="25"/>
      <c r="FK442" s="25"/>
      <c r="FL442" s="25"/>
      <c r="FM442" s="25"/>
      <c r="FN442" s="25"/>
      <c r="FO442" s="25"/>
      <c r="FP442" s="25"/>
      <c r="FQ442" s="25"/>
      <c r="FR442" s="25"/>
      <c r="FS442" s="25"/>
      <c r="FT442" s="25"/>
      <c r="FU442" s="25"/>
      <c r="FV442" s="25"/>
      <c r="FW442" s="25"/>
      <c r="FX442" s="25"/>
      <c r="FY442" s="25"/>
      <c r="FZ442" s="25"/>
      <c r="GA442" s="25"/>
      <c r="GB442" s="25"/>
      <c r="GC442" s="25"/>
      <c r="GD442" s="25"/>
      <c r="GE442" s="25"/>
      <c r="GF442" s="25"/>
      <c r="GG442" s="25"/>
      <c r="GH442" s="25"/>
      <c r="GI442" s="25"/>
      <c r="GJ442" s="25"/>
      <c r="GK442" s="25"/>
      <c r="GL442" s="25"/>
      <c r="GM442" s="25"/>
      <c r="GN442" s="25"/>
      <c r="GO442" s="25"/>
      <c r="GP442" s="25"/>
      <c r="GQ442" s="25"/>
      <c r="GR442" s="25"/>
      <c r="GS442" s="25"/>
      <c r="GT442" s="25"/>
      <c r="GU442" s="25"/>
      <c r="GV442" s="25"/>
      <c r="GW442" s="25"/>
      <c r="GX442" s="25"/>
      <c r="GY442" s="25"/>
      <c r="GZ442" s="25"/>
    </row>
    <row r="443" spans="1:208">
      <c r="B443" s="2">
        <v>43823</v>
      </c>
      <c r="C443" s="1" t="s">
        <v>24</v>
      </c>
      <c r="D443" s="1" t="s">
        <v>18</v>
      </c>
      <c r="E443" s="1" t="s">
        <v>24</v>
      </c>
      <c r="F443" s="1" t="s">
        <v>113</v>
      </c>
      <c r="G443" s="1" t="s">
        <v>24</v>
      </c>
      <c r="H443" s="1">
        <v>4501705556</v>
      </c>
      <c r="I443" s="1" t="s">
        <v>24</v>
      </c>
      <c r="J443" s="1" t="s">
        <v>1017</v>
      </c>
      <c r="K443" s="1">
        <v>1</v>
      </c>
      <c r="L443" s="1" t="s">
        <v>26</v>
      </c>
      <c r="M443" s="3">
        <v>402200</v>
      </c>
      <c r="N443" s="3">
        <f t="shared" si="10"/>
        <v>402200</v>
      </c>
      <c r="S443" s="3">
        <f>Tabla1[[#This Row],[COSTO TOTAL]]</f>
        <v>402200</v>
      </c>
      <c r="V443" s="3"/>
      <c r="W443" s="1"/>
      <c r="X443" s="1"/>
      <c r="Y443" s="1"/>
      <c r="Z443" s="3"/>
      <c r="AA443" s="1"/>
      <c r="AB443" s="1"/>
      <c r="AC443" s="1"/>
      <c r="AD443" s="1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  <c r="CR443" s="25"/>
      <c r="CS443" s="25"/>
      <c r="CT443" s="25"/>
      <c r="CU443" s="25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25"/>
      <c r="DG443" s="25"/>
      <c r="DH443" s="25"/>
      <c r="DI443" s="25"/>
      <c r="DJ443" s="25"/>
      <c r="DK443" s="25"/>
      <c r="DL443" s="25"/>
      <c r="DM443" s="25"/>
      <c r="DN443" s="25"/>
      <c r="DO443" s="25"/>
      <c r="DP443" s="25"/>
      <c r="DQ443" s="25"/>
      <c r="DR443" s="25"/>
      <c r="DS443" s="25"/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  <c r="EF443" s="25"/>
      <c r="EG443" s="25"/>
      <c r="EH443" s="25"/>
      <c r="EI443" s="25"/>
      <c r="EJ443" s="25"/>
      <c r="EK443" s="25"/>
      <c r="EL443" s="25"/>
      <c r="EM443" s="25"/>
      <c r="EN443" s="25"/>
      <c r="EO443" s="25"/>
      <c r="EP443" s="25"/>
      <c r="EQ443" s="25"/>
      <c r="ER443" s="25"/>
      <c r="ES443" s="25"/>
      <c r="ET443" s="25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  <c r="FE443" s="25"/>
      <c r="FF443" s="25"/>
      <c r="FG443" s="25"/>
      <c r="FH443" s="25"/>
      <c r="FI443" s="25"/>
      <c r="FJ443" s="25"/>
      <c r="FK443" s="25"/>
      <c r="FL443" s="25"/>
      <c r="FM443" s="25"/>
      <c r="FN443" s="25"/>
      <c r="FO443" s="25"/>
      <c r="FP443" s="25"/>
      <c r="FQ443" s="25"/>
      <c r="FR443" s="25"/>
      <c r="FS443" s="25"/>
      <c r="FT443" s="25"/>
      <c r="FU443" s="25"/>
      <c r="FV443" s="25"/>
      <c r="FW443" s="25"/>
      <c r="FX443" s="25"/>
      <c r="FY443" s="25"/>
      <c r="FZ443" s="25"/>
      <c r="GA443" s="25"/>
      <c r="GB443" s="25"/>
      <c r="GC443" s="25"/>
      <c r="GD443" s="25"/>
      <c r="GE443" s="25"/>
      <c r="GF443" s="25"/>
      <c r="GG443" s="25"/>
      <c r="GH443" s="25"/>
      <c r="GI443" s="25"/>
      <c r="GJ443" s="25"/>
      <c r="GK443" s="25"/>
      <c r="GL443" s="25"/>
      <c r="GM443" s="25"/>
      <c r="GN443" s="25"/>
      <c r="GO443" s="25"/>
      <c r="GP443" s="25"/>
      <c r="GQ443" s="25"/>
      <c r="GR443" s="25"/>
      <c r="GS443" s="25"/>
      <c r="GT443" s="25"/>
      <c r="GU443" s="25"/>
      <c r="GV443" s="25"/>
      <c r="GW443" s="25"/>
      <c r="GX443" s="25"/>
      <c r="GY443" s="25"/>
      <c r="GZ443" s="25"/>
    </row>
    <row r="444" spans="1:208">
      <c r="A444" s="1" t="s">
        <v>699</v>
      </c>
      <c r="B444" s="2">
        <v>43816</v>
      </c>
      <c r="C444" s="1" t="s">
        <v>24</v>
      </c>
      <c r="D444" s="1" t="s">
        <v>18</v>
      </c>
      <c r="E444" s="1" t="s">
        <v>24</v>
      </c>
      <c r="F444" s="1" t="s">
        <v>700</v>
      </c>
      <c r="G444" s="1" t="s">
        <v>24</v>
      </c>
      <c r="H444" s="1">
        <v>4501717250</v>
      </c>
      <c r="I444" s="1" t="s">
        <v>24</v>
      </c>
      <c r="J444" s="1" t="s">
        <v>701</v>
      </c>
      <c r="K444" s="1">
        <v>2</v>
      </c>
      <c r="L444" s="1" t="s">
        <v>26</v>
      </c>
      <c r="M444" s="3">
        <v>181800</v>
      </c>
      <c r="N444" s="3">
        <f t="shared" si="10"/>
        <v>363600</v>
      </c>
      <c r="S444" s="3">
        <f>Tabla1[[#This Row],[COSTO TOTAL]]</f>
        <v>363600</v>
      </c>
      <c r="V444" s="3"/>
      <c r="W444" s="1"/>
      <c r="X444" s="1"/>
      <c r="Y444" s="1"/>
      <c r="Z444" s="3"/>
      <c r="AA444" s="1"/>
      <c r="AB444" s="1"/>
      <c r="AC444" s="1"/>
      <c r="AD444" s="1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  <c r="GD444" s="25"/>
      <c r="GE444" s="25"/>
      <c r="GF444" s="25"/>
      <c r="GG444" s="25"/>
      <c r="GH444" s="25"/>
      <c r="GI444" s="25"/>
      <c r="GJ444" s="25"/>
      <c r="GK444" s="25"/>
      <c r="GL444" s="25"/>
      <c r="GM444" s="25"/>
      <c r="GN444" s="25"/>
      <c r="GO444" s="25"/>
      <c r="GP444" s="25"/>
      <c r="GQ444" s="25"/>
      <c r="GR444" s="25"/>
      <c r="GS444" s="25"/>
      <c r="GT444" s="25"/>
      <c r="GU444" s="25"/>
      <c r="GV444" s="25"/>
      <c r="GW444" s="25"/>
      <c r="GX444" s="25"/>
      <c r="GY444" s="25"/>
      <c r="GZ444" s="25"/>
    </row>
    <row r="445" spans="1:208">
      <c r="A445" s="1" t="s">
        <v>699</v>
      </c>
      <c r="B445" s="2">
        <v>43816</v>
      </c>
      <c r="C445" s="1" t="s">
        <v>24</v>
      </c>
      <c r="D445" s="1" t="s">
        <v>18</v>
      </c>
      <c r="E445" s="1" t="s">
        <v>24</v>
      </c>
      <c r="F445" s="1" t="s">
        <v>700</v>
      </c>
      <c r="G445" s="1" t="s">
        <v>24</v>
      </c>
      <c r="H445" s="1">
        <v>4501717250</v>
      </c>
      <c r="I445" s="1" t="s">
        <v>24</v>
      </c>
      <c r="J445" s="1" t="s">
        <v>702</v>
      </c>
      <c r="K445" s="1">
        <v>2</v>
      </c>
      <c r="L445" s="1" t="s">
        <v>26</v>
      </c>
      <c r="M445" s="3">
        <v>177600</v>
      </c>
      <c r="N445" s="3">
        <f t="shared" si="10"/>
        <v>355200</v>
      </c>
      <c r="S445" s="3">
        <f>Tabla1[[#This Row],[COSTO TOTAL]]</f>
        <v>355200</v>
      </c>
      <c r="V445" s="3"/>
      <c r="W445" s="1"/>
      <c r="X445" s="1"/>
      <c r="Y445" s="1"/>
      <c r="Z445" s="3"/>
      <c r="AA445" s="1"/>
      <c r="AB445" s="1"/>
      <c r="AC445" s="1"/>
      <c r="AD445" s="1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  <c r="GD445" s="25"/>
      <c r="GE445" s="25"/>
      <c r="GF445" s="25"/>
      <c r="GG445" s="25"/>
      <c r="GH445" s="25"/>
      <c r="GI445" s="25"/>
      <c r="GJ445" s="25"/>
      <c r="GK445" s="25"/>
      <c r="GL445" s="25"/>
      <c r="GM445" s="25"/>
      <c r="GN445" s="25"/>
      <c r="GO445" s="25"/>
      <c r="GP445" s="25"/>
      <c r="GQ445" s="25"/>
      <c r="GR445" s="25"/>
      <c r="GS445" s="25"/>
      <c r="GT445" s="25"/>
      <c r="GU445" s="25"/>
      <c r="GV445" s="25"/>
      <c r="GW445" s="25"/>
      <c r="GX445" s="25"/>
      <c r="GY445" s="25"/>
      <c r="GZ445" s="25"/>
    </row>
    <row r="446" spans="1:208">
      <c r="A446" s="1" t="s">
        <v>699</v>
      </c>
      <c r="B446" s="2">
        <v>43805</v>
      </c>
      <c r="C446" s="1" t="s">
        <v>24</v>
      </c>
      <c r="D446" s="1" t="s">
        <v>18</v>
      </c>
      <c r="E446" s="1" t="s">
        <v>24</v>
      </c>
      <c r="F446" s="1" t="s">
        <v>703</v>
      </c>
      <c r="G446" s="1" t="s">
        <v>24</v>
      </c>
      <c r="H446" s="1">
        <v>4501717356</v>
      </c>
      <c r="I446" s="1" t="s">
        <v>24</v>
      </c>
      <c r="J446" s="1" t="s">
        <v>704</v>
      </c>
      <c r="K446" s="1">
        <v>1</v>
      </c>
      <c r="L446" s="1" t="s">
        <v>26</v>
      </c>
      <c r="M446" s="3">
        <v>17160.63</v>
      </c>
      <c r="N446" s="3">
        <f t="shared" si="10"/>
        <v>17160.63</v>
      </c>
      <c r="S446" s="3">
        <f>Tabla1[[#This Row],[COSTO TOTAL]]</f>
        <v>17160.63</v>
      </c>
      <c r="V446" s="3"/>
      <c r="W446" s="1"/>
      <c r="X446" s="1"/>
      <c r="Y446" s="1"/>
      <c r="Z446" s="3"/>
      <c r="AA446" s="1"/>
      <c r="AB446" s="1"/>
      <c r="AC446" s="1"/>
      <c r="AD446" s="1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  <c r="BZ446" s="25"/>
      <c r="CA446" s="25"/>
      <c r="CB446" s="25"/>
      <c r="CC446" s="25"/>
      <c r="CD446" s="25"/>
      <c r="CE446" s="25"/>
      <c r="CF446" s="25"/>
      <c r="CG446" s="25"/>
      <c r="CH446" s="25"/>
      <c r="CI446" s="25"/>
      <c r="CJ446" s="25"/>
      <c r="CK446" s="25"/>
      <c r="CL446" s="25"/>
      <c r="CM446" s="25"/>
      <c r="CN446" s="25"/>
      <c r="CO446" s="25"/>
      <c r="CP446" s="25"/>
      <c r="CQ446" s="25"/>
      <c r="CR446" s="25"/>
      <c r="CS446" s="25"/>
      <c r="CT446" s="25"/>
      <c r="CU446" s="25"/>
      <c r="CV446" s="25"/>
      <c r="CW446" s="25"/>
      <c r="CX446" s="25"/>
      <c r="CY446" s="25"/>
      <c r="CZ446" s="25"/>
      <c r="DA446" s="25"/>
      <c r="DB446" s="25"/>
      <c r="DC446" s="25"/>
      <c r="DD446" s="25"/>
      <c r="DE446" s="25"/>
      <c r="DF446" s="25"/>
      <c r="DG446" s="25"/>
      <c r="DH446" s="25"/>
      <c r="DI446" s="25"/>
      <c r="DJ446" s="25"/>
      <c r="DK446" s="25"/>
      <c r="DL446" s="25"/>
      <c r="DM446" s="25"/>
      <c r="DN446" s="25"/>
      <c r="DO446" s="25"/>
      <c r="DP446" s="25"/>
      <c r="DQ446" s="25"/>
      <c r="DR446" s="25"/>
      <c r="DS446" s="25"/>
      <c r="DT446" s="25"/>
      <c r="DU446" s="25"/>
      <c r="DV446" s="25"/>
      <c r="DW446" s="25"/>
      <c r="DX446" s="25"/>
      <c r="DY446" s="25"/>
      <c r="DZ446" s="25"/>
      <c r="EA446" s="25"/>
      <c r="EB446" s="25"/>
      <c r="EC446" s="25"/>
      <c r="ED446" s="25"/>
      <c r="EE446" s="25"/>
      <c r="EF446" s="25"/>
      <c r="EG446" s="25"/>
      <c r="EH446" s="25"/>
      <c r="EI446" s="25"/>
      <c r="EJ446" s="25"/>
      <c r="EK446" s="25"/>
      <c r="EL446" s="25"/>
      <c r="EM446" s="25"/>
      <c r="EN446" s="25"/>
      <c r="EO446" s="25"/>
      <c r="EP446" s="25"/>
      <c r="EQ446" s="25"/>
      <c r="ER446" s="25"/>
      <c r="ES446" s="25"/>
      <c r="ET446" s="25"/>
      <c r="EU446" s="25"/>
      <c r="EV446" s="25"/>
      <c r="EW446" s="25"/>
      <c r="EX446" s="25"/>
      <c r="EY446" s="25"/>
      <c r="EZ446" s="25"/>
      <c r="FA446" s="25"/>
      <c r="FB446" s="25"/>
      <c r="FC446" s="25"/>
      <c r="FD446" s="25"/>
      <c r="FE446" s="25"/>
      <c r="FF446" s="25"/>
      <c r="FG446" s="25"/>
      <c r="FH446" s="25"/>
      <c r="FI446" s="25"/>
      <c r="FJ446" s="25"/>
      <c r="FK446" s="25"/>
      <c r="FL446" s="25"/>
      <c r="FM446" s="25"/>
      <c r="FN446" s="25"/>
      <c r="FO446" s="25"/>
      <c r="FP446" s="25"/>
      <c r="FQ446" s="25"/>
      <c r="FR446" s="25"/>
      <c r="FS446" s="25"/>
      <c r="FT446" s="25"/>
      <c r="FU446" s="25"/>
      <c r="FV446" s="25"/>
      <c r="FW446" s="25"/>
      <c r="FX446" s="25"/>
      <c r="FY446" s="25"/>
      <c r="FZ446" s="25"/>
      <c r="GA446" s="25"/>
      <c r="GB446" s="25"/>
      <c r="GC446" s="25"/>
      <c r="GD446" s="25"/>
      <c r="GE446" s="25"/>
      <c r="GF446" s="25"/>
      <c r="GG446" s="25"/>
      <c r="GH446" s="25"/>
      <c r="GI446" s="25"/>
      <c r="GJ446" s="25"/>
      <c r="GK446" s="25"/>
      <c r="GL446" s="25"/>
      <c r="GM446" s="25"/>
      <c r="GN446" s="25"/>
      <c r="GO446" s="25"/>
      <c r="GP446" s="25"/>
      <c r="GQ446" s="25"/>
      <c r="GR446" s="25"/>
      <c r="GS446" s="25"/>
      <c r="GT446" s="25"/>
      <c r="GU446" s="25"/>
      <c r="GV446" s="25"/>
      <c r="GW446" s="25"/>
      <c r="GX446" s="25"/>
      <c r="GY446" s="25"/>
      <c r="GZ446" s="25"/>
    </row>
    <row r="447" spans="1:208">
      <c r="A447" s="1" t="s">
        <v>699</v>
      </c>
      <c r="B447" s="2">
        <v>43471</v>
      </c>
      <c r="C447" s="1" t="s">
        <v>24</v>
      </c>
      <c r="D447" s="1" t="s">
        <v>18</v>
      </c>
      <c r="E447" s="1" t="s">
        <v>24</v>
      </c>
      <c r="F447" s="1" t="s">
        <v>113</v>
      </c>
      <c r="G447" s="1" t="s">
        <v>24</v>
      </c>
      <c r="H447" s="1">
        <v>4501739869</v>
      </c>
      <c r="I447" s="1" t="s">
        <v>24</v>
      </c>
      <c r="J447" s="1" t="s">
        <v>1054</v>
      </c>
      <c r="K447" s="1">
        <v>0</v>
      </c>
      <c r="L447" s="1" t="s">
        <v>26</v>
      </c>
      <c r="M447" s="3">
        <v>490</v>
      </c>
      <c r="N447" s="3">
        <f t="shared" si="10"/>
        <v>0</v>
      </c>
      <c r="S447" s="3">
        <f>Tabla1[[#This Row],[COSTO TOTAL]]</f>
        <v>0</v>
      </c>
      <c r="V447" s="3"/>
      <c r="W447" s="1"/>
      <c r="X447" s="1"/>
      <c r="Y447" s="1"/>
      <c r="Z447" s="3"/>
      <c r="AA447" s="1"/>
      <c r="AB447" s="1"/>
      <c r="AC447" s="1"/>
      <c r="AD447" s="1" t="s">
        <v>112</v>
      </c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  <c r="FN447" s="25"/>
      <c r="FO447" s="25"/>
      <c r="FP447" s="25"/>
      <c r="FQ447" s="25"/>
      <c r="FR447" s="25"/>
      <c r="FS447" s="25"/>
      <c r="FT447" s="25"/>
      <c r="FU447" s="25"/>
      <c r="FV447" s="25"/>
      <c r="FW447" s="25"/>
      <c r="FX447" s="25"/>
      <c r="FY447" s="25"/>
      <c r="FZ447" s="25"/>
      <c r="GA447" s="25"/>
      <c r="GB447" s="25"/>
      <c r="GC447" s="25"/>
      <c r="GD447" s="25"/>
      <c r="GE447" s="25"/>
      <c r="GF447" s="25"/>
      <c r="GG447" s="25"/>
      <c r="GH447" s="25"/>
      <c r="GI447" s="25"/>
      <c r="GJ447" s="25"/>
      <c r="GK447" s="25"/>
      <c r="GL447" s="25"/>
      <c r="GM447" s="25"/>
      <c r="GN447" s="25"/>
      <c r="GO447" s="25"/>
      <c r="GP447" s="25"/>
      <c r="GQ447" s="25"/>
      <c r="GR447" s="25"/>
      <c r="GS447" s="25"/>
      <c r="GT447" s="25"/>
      <c r="GU447" s="25"/>
      <c r="GV447" s="25"/>
      <c r="GW447" s="25"/>
      <c r="GX447" s="25"/>
      <c r="GY447" s="25"/>
      <c r="GZ447" s="25"/>
    </row>
    <row r="448" spans="1:208">
      <c r="A448" s="1" t="s">
        <v>367</v>
      </c>
      <c r="B448" s="2">
        <v>43471</v>
      </c>
      <c r="C448" s="1" t="s">
        <v>24</v>
      </c>
      <c r="D448" s="1" t="s">
        <v>18</v>
      </c>
      <c r="E448" s="1" t="s">
        <v>24</v>
      </c>
      <c r="F448" s="1" t="s">
        <v>113</v>
      </c>
      <c r="G448" s="1" t="s">
        <v>24</v>
      </c>
      <c r="H448" s="1">
        <v>4501707281</v>
      </c>
      <c r="I448" s="1" t="s">
        <v>24</v>
      </c>
      <c r="J448" s="1" t="s">
        <v>1055</v>
      </c>
      <c r="K448" s="1">
        <v>3</v>
      </c>
      <c r="L448" s="1" t="s">
        <v>26</v>
      </c>
      <c r="M448" s="3">
        <v>4800</v>
      </c>
      <c r="N448" s="3">
        <f t="shared" si="10"/>
        <v>14400</v>
      </c>
      <c r="S448" s="3">
        <f>Tabla1[[#This Row],[COSTO TOTAL]]</f>
        <v>14400</v>
      </c>
      <c r="V448" s="3"/>
      <c r="W448" s="1"/>
      <c r="X448" s="1"/>
      <c r="Y448" s="1"/>
      <c r="Z448" s="3"/>
      <c r="AA448" s="1"/>
      <c r="AB448" s="1"/>
      <c r="AC448" s="1" t="s">
        <v>112</v>
      </c>
      <c r="AD448" s="1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5"/>
      <c r="CA448" s="25"/>
      <c r="CB448" s="25"/>
      <c r="CC448" s="25"/>
      <c r="CD448" s="25"/>
      <c r="CE448" s="25"/>
      <c r="CF448" s="25"/>
      <c r="CG448" s="25"/>
      <c r="CH448" s="25"/>
      <c r="CI448" s="25"/>
      <c r="CJ448" s="25"/>
      <c r="CK448" s="25"/>
      <c r="CL448" s="25"/>
      <c r="CM448" s="25"/>
      <c r="CN448" s="25"/>
      <c r="CO448" s="25"/>
      <c r="CP448" s="25"/>
      <c r="CQ448" s="25"/>
      <c r="CR448" s="25"/>
      <c r="CS448" s="25"/>
      <c r="CT448" s="25"/>
      <c r="CU448" s="25"/>
      <c r="CV448" s="25"/>
      <c r="CW448" s="25"/>
      <c r="CX448" s="25"/>
      <c r="CY448" s="25"/>
      <c r="CZ448" s="25"/>
      <c r="DA448" s="25"/>
      <c r="DB448" s="25"/>
      <c r="DC448" s="25"/>
      <c r="DD448" s="25"/>
      <c r="DE448" s="25"/>
      <c r="DF448" s="25"/>
      <c r="DG448" s="25"/>
      <c r="DH448" s="25"/>
      <c r="DI448" s="25"/>
      <c r="DJ448" s="25"/>
      <c r="DK448" s="25"/>
      <c r="DL448" s="25"/>
      <c r="DM448" s="25"/>
      <c r="DN448" s="25"/>
      <c r="DO448" s="25"/>
      <c r="DP448" s="25"/>
      <c r="DQ448" s="25"/>
      <c r="DR448" s="25"/>
      <c r="DS448" s="25"/>
      <c r="DT448" s="25"/>
      <c r="DU448" s="25"/>
      <c r="DV448" s="25"/>
      <c r="DW448" s="25"/>
      <c r="DX448" s="25"/>
      <c r="DY448" s="25"/>
      <c r="DZ448" s="25"/>
      <c r="EA448" s="25"/>
      <c r="EB448" s="25"/>
      <c r="EC448" s="25"/>
      <c r="ED448" s="25"/>
      <c r="EE448" s="25"/>
      <c r="EF448" s="25"/>
      <c r="EG448" s="25"/>
      <c r="EH448" s="25"/>
      <c r="EI448" s="25"/>
      <c r="EJ448" s="25"/>
      <c r="EK448" s="25"/>
      <c r="EL448" s="25"/>
      <c r="EM448" s="25"/>
      <c r="EN448" s="25"/>
      <c r="EO448" s="25"/>
      <c r="EP448" s="25"/>
      <c r="EQ448" s="25"/>
      <c r="ER448" s="25"/>
      <c r="ES448" s="25"/>
      <c r="ET448" s="25"/>
      <c r="EU448" s="25"/>
      <c r="EV448" s="25"/>
      <c r="EW448" s="25"/>
      <c r="EX448" s="25"/>
      <c r="EY448" s="25"/>
      <c r="EZ448" s="25"/>
      <c r="FA448" s="25"/>
      <c r="FB448" s="25"/>
      <c r="FC448" s="25"/>
      <c r="FD448" s="25"/>
      <c r="FE448" s="25"/>
      <c r="FF448" s="25"/>
      <c r="FG448" s="25"/>
      <c r="FH448" s="25"/>
      <c r="FI448" s="25"/>
      <c r="FJ448" s="25"/>
      <c r="FK448" s="25"/>
      <c r="FL448" s="25"/>
      <c r="FM448" s="25"/>
      <c r="FN448" s="25"/>
      <c r="FO448" s="25"/>
      <c r="FP448" s="25"/>
      <c r="FQ448" s="25"/>
      <c r="FR448" s="25"/>
      <c r="FS448" s="25"/>
      <c r="FT448" s="25"/>
      <c r="FU448" s="25"/>
      <c r="FV448" s="25"/>
      <c r="FW448" s="25"/>
      <c r="FX448" s="25"/>
      <c r="FY448" s="25"/>
      <c r="FZ448" s="25"/>
      <c r="GA448" s="25"/>
      <c r="GB448" s="25"/>
      <c r="GC448" s="25"/>
      <c r="GD448" s="25"/>
      <c r="GE448" s="25"/>
      <c r="GF448" s="25"/>
      <c r="GG448" s="25"/>
      <c r="GH448" s="25"/>
      <c r="GI448" s="25"/>
      <c r="GJ448" s="25"/>
      <c r="GK448" s="25"/>
      <c r="GL448" s="25"/>
      <c r="GM448" s="25"/>
      <c r="GN448" s="25"/>
      <c r="GO448" s="25"/>
      <c r="GP448" s="25"/>
      <c r="GQ448" s="25"/>
      <c r="GR448" s="25"/>
      <c r="GS448" s="25"/>
      <c r="GT448" s="25"/>
      <c r="GU448" s="25"/>
      <c r="GV448" s="25"/>
      <c r="GW448" s="25"/>
      <c r="GX448" s="25"/>
      <c r="GY448" s="25"/>
      <c r="GZ448" s="25"/>
    </row>
    <row r="449" spans="1:208">
      <c r="A449" s="1" t="s">
        <v>383</v>
      </c>
      <c r="B449" s="2">
        <v>43474</v>
      </c>
      <c r="C449" s="1" t="s">
        <v>24</v>
      </c>
      <c r="D449" s="1" t="s">
        <v>18</v>
      </c>
      <c r="E449" s="1" t="s">
        <v>24</v>
      </c>
      <c r="F449" s="1" t="s">
        <v>1007</v>
      </c>
      <c r="G449" s="1" t="s">
        <v>24</v>
      </c>
      <c r="I449" s="1" t="s">
        <v>24</v>
      </c>
      <c r="J449" s="1" t="s">
        <v>1008</v>
      </c>
      <c r="K449" s="1">
        <v>1</v>
      </c>
      <c r="L449" s="1" t="s">
        <v>26</v>
      </c>
      <c r="M449" s="3">
        <v>27302.799999999999</v>
      </c>
      <c r="N449" s="3">
        <f t="shared" si="10"/>
        <v>27302.799999999999</v>
      </c>
      <c r="S449" s="3">
        <f>Tabla1[[#This Row],[COSTO TOTAL]]</f>
        <v>27302.799999999999</v>
      </c>
      <c r="V449" s="3"/>
      <c r="W449" s="1"/>
      <c r="X449" s="1"/>
      <c r="Y449" s="1"/>
      <c r="Z449" s="3"/>
      <c r="AA449" s="1"/>
      <c r="AB449" s="1"/>
      <c r="AC449" s="1" t="s">
        <v>112</v>
      </c>
      <c r="AD449" s="1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  <c r="FN449" s="25"/>
      <c r="FO449" s="25"/>
      <c r="FP449" s="25"/>
      <c r="FQ449" s="25"/>
      <c r="FR449" s="25"/>
      <c r="FS449" s="25"/>
      <c r="FT449" s="25"/>
      <c r="FU449" s="25"/>
      <c r="FV449" s="25"/>
      <c r="FW449" s="25"/>
      <c r="FX449" s="25"/>
      <c r="FY449" s="25"/>
      <c r="FZ449" s="25"/>
      <c r="GA449" s="25"/>
      <c r="GB449" s="25"/>
      <c r="GC449" s="25"/>
      <c r="GD449" s="25"/>
      <c r="GE449" s="25"/>
      <c r="GF449" s="25"/>
      <c r="GG449" s="25"/>
      <c r="GH449" s="25"/>
      <c r="GI449" s="25"/>
      <c r="GJ449" s="25"/>
      <c r="GK449" s="25"/>
      <c r="GL449" s="25"/>
      <c r="GM449" s="25"/>
      <c r="GN449" s="25"/>
      <c r="GO449" s="25"/>
      <c r="GP449" s="25"/>
      <c r="GQ449" s="25"/>
      <c r="GR449" s="25"/>
      <c r="GS449" s="25"/>
      <c r="GT449" s="25"/>
      <c r="GU449" s="25"/>
      <c r="GV449" s="25"/>
      <c r="GW449" s="25"/>
      <c r="GX449" s="25"/>
      <c r="GY449" s="25"/>
      <c r="GZ449" s="25"/>
    </row>
    <row r="450" spans="1:208">
      <c r="A450" s="1" t="s">
        <v>383</v>
      </c>
      <c r="B450" s="2">
        <v>43474</v>
      </c>
      <c r="C450" s="1" t="s">
        <v>24</v>
      </c>
      <c r="D450" s="1" t="s">
        <v>18</v>
      </c>
      <c r="E450" s="1" t="s">
        <v>24</v>
      </c>
      <c r="F450" s="1" t="s">
        <v>1007</v>
      </c>
      <c r="G450" s="1" t="s">
        <v>24</v>
      </c>
      <c r="I450" s="1" t="s">
        <v>24</v>
      </c>
      <c r="J450" s="1" t="s">
        <v>1015</v>
      </c>
      <c r="K450" s="1">
        <v>1</v>
      </c>
      <c r="L450" s="1" t="s">
        <v>26</v>
      </c>
      <c r="M450" s="3">
        <v>1337.88</v>
      </c>
      <c r="N450" s="3">
        <f t="shared" si="10"/>
        <v>1337.88</v>
      </c>
      <c r="S450" s="3">
        <f>Tabla1[[#This Row],[COSTO TOTAL]]</f>
        <v>1337.88</v>
      </c>
      <c r="V450" s="3"/>
      <c r="W450" s="1"/>
      <c r="X450" s="1"/>
      <c r="Y450" s="1"/>
      <c r="Z450" s="3"/>
      <c r="AA450" s="1"/>
      <c r="AB450" s="1"/>
      <c r="AC450" s="1" t="s">
        <v>112</v>
      </c>
      <c r="AD450" s="1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  <c r="CR450" s="25"/>
      <c r="CS450" s="25"/>
      <c r="CT450" s="25"/>
      <c r="CU450" s="25"/>
      <c r="CV450" s="25"/>
      <c r="CW450" s="25"/>
      <c r="CX450" s="25"/>
      <c r="CY450" s="25"/>
      <c r="CZ450" s="25"/>
      <c r="DA450" s="25"/>
      <c r="DB450" s="25"/>
      <c r="DC450" s="25"/>
      <c r="DD450" s="25"/>
      <c r="DE450" s="25"/>
      <c r="DF450" s="25"/>
      <c r="DG450" s="25"/>
      <c r="DH450" s="25"/>
      <c r="DI450" s="25"/>
      <c r="DJ450" s="25"/>
      <c r="DK450" s="25"/>
      <c r="DL450" s="25"/>
      <c r="DM450" s="25"/>
      <c r="DN450" s="25"/>
      <c r="DO450" s="25"/>
      <c r="DP450" s="25"/>
      <c r="DQ450" s="25"/>
      <c r="DR450" s="25"/>
      <c r="DS450" s="25"/>
      <c r="DT450" s="25"/>
      <c r="DU450" s="25"/>
      <c r="DV450" s="25"/>
      <c r="DW450" s="25"/>
      <c r="DX450" s="25"/>
      <c r="DY450" s="25"/>
      <c r="DZ450" s="25"/>
      <c r="EA450" s="25"/>
      <c r="EB450" s="25"/>
      <c r="EC450" s="25"/>
      <c r="ED450" s="25"/>
      <c r="EE450" s="25"/>
      <c r="EF450" s="25"/>
      <c r="EG450" s="25"/>
      <c r="EH450" s="25"/>
      <c r="EI450" s="25"/>
      <c r="EJ450" s="25"/>
      <c r="EK450" s="25"/>
      <c r="EL450" s="25"/>
      <c r="EM450" s="25"/>
      <c r="EN450" s="25"/>
      <c r="EO450" s="25"/>
      <c r="EP450" s="25"/>
      <c r="EQ450" s="25"/>
      <c r="ER450" s="25"/>
      <c r="ES450" s="25"/>
      <c r="ET450" s="25"/>
      <c r="EU450" s="25"/>
      <c r="EV450" s="25"/>
      <c r="EW450" s="25"/>
      <c r="EX450" s="25"/>
      <c r="EY450" s="25"/>
      <c r="EZ450" s="25"/>
      <c r="FA450" s="25"/>
      <c r="FB450" s="25"/>
      <c r="FC450" s="25"/>
      <c r="FD450" s="25"/>
      <c r="FE450" s="25"/>
      <c r="FF450" s="25"/>
      <c r="FG450" s="25"/>
      <c r="FH450" s="25"/>
      <c r="FI450" s="25"/>
      <c r="FJ450" s="25"/>
      <c r="FK450" s="25"/>
      <c r="FL450" s="25"/>
      <c r="FM450" s="25"/>
      <c r="FN450" s="25"/>
      <c r="FO450" s="25"/>
      <c r="FP450" s="25"/>
      <c r="FQ450" s="25"/>
      <c r="FR450" s="25"/>
      <c r="FS450" s="25"/>
      <c r="FT450" s="25"/>
      <c r="FU450" s="25"/>
      <c r="FV450" s="25"/>
      <c r="FW450" s="25"/>
      <c r="FX450" s="25"/>
      <c r="FY450" s="25"/>
      <c r="FZ450" s="25"/>
      <c r="GA450" s="25"/>
      <c r="GB450" s="25"/>
      <c r="GC450" s="25"/>
      <c r="GD450" s="25"/>
      <c r="GE450" s="25"/>
      <c r="GF450" s="25"/>
      <c r="GG450" s="25"/>
      <c r="GH450" s="25"/>
      <c r="GI450" s="25"/>
      <c r="GJ450" s="25"/>
      <c r="GK450" s="25"/>
      <c r="GL450" s="25"/>
      <c r="GM450" s="25"/>
      <c r="GN450" s="25"/>
      <c r="GO450" s="25"/>
      <c r="GP450" s="25"/>
      <c r="GQ450" s="25"/>
      <c r="GR450" s="25"/>
      <c r="GS450" s="25"/>
      <c r="GT450" s="25"/>
      <c r="GU450" s="25"/>
      <c r="GV450" s="25"/>
      <c r="GW450" s="25"/>
      <c r="GX450" s="25"/>
      <c r="GY450" s="25"/>
      <c r="GZ450" s="25"/>
    </row>
    <row r="451" spans="1:208">
      <c r="A451" s="1" t="s">
        <v>383</v>
      </c>
      <c r="B451" s="2">
        <v>43474</v>
      </c>
      <c r="C451" s="1" t="s">
        <v>24</v>
      </c>
      <c r="D451" s="1" t="s">
        <v>18</v>
      </c>
      <c r="E451" s="1" t="s">
        <v>24</v>
      </c>
      <c r="F451" s="1" t="s">
        <v>1007</v>
      </c>
      <c r="G451" s="1" t="s">
        <v>24</v>
      </c>
      <c r="I451" s="1" t="s">
        <v>24</v>
      </c>
      <c r="J451" s="1" t="s">
        <v>1014</v>
      </c>
      <c r="K451" s="1">
        <v>1</v>
      </c>
      <c r="L451" s="1" t="s">
        <v>26</v>
      </c>
      <c r="M451" s="3">
        <v>207.16</v>
      </c>
      <c r="N451" s="3">
        <f t="shared" si="10"/>
        <v>207.16</v>
      </c>
      <c r="S451" s="3">
        <f>Tabla1[[#This Row],[COSTO TOTAL]]</f>
        <v>207.16</v>
      </c>
      <c r="V451" s="3"/>
      <c r="W451" s="1"/>
      <c r="X451" s="1"/>
      <c r="Y451" s="1"/>
      <c r="Z451" s="3"/>
      <c r="AA451" s="1"/>
      <c r="AB451" s="1"/>
      <c r="AC451" s="1" t="s">
        <v>112</v>
      </c>
      <c r="AD451" s="1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  <c r="CR451" s="25"/>
      <c r="CS451" s="25"/>
      <c r="CT451" s="25"/>
      <c r="CU451" s="25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25"/>
      <c r="DG451" s="25"/>
      <c r="DH451" s="25"/>
      <c r="DI451" s="25"/>
      <c r="DJ451" s="25"/>
      <c r="DK451" s="25"/>
      <c r="DL451" s="25"/>
      <c r="DM451" s="25"/>
      <c r="DN451" s="25"/>
      <c r="DO451" s="25"/>
      <c r="DP451" s="25"/>
      <c r="DQ451" s="25"/>
      <c r="DR451" s="25"/>
      <c r="DS451" s="25"/>
      <c r="DT451" s="25"/>
      <c r="DU451" s="25"/>
      <c r="DV451" s="25"/>
      <c r="DW451" s="25"/>
      <c r="DX451" s="25"/>
      <c r="DY451" s="25"/>
      <c r="DZ451" s="25"/>
      <c r="EA451" s="25"/>
      <c r="EB451" s="25"/>
      <c r="EC451" s="25"/>
      <c r="ED451" s="25"/>
      <c r="EE451" s="25"/>
      <c r="EF451" s="25"/>
      <c r="EG451" s="25"/>
      <c r="EH451" s="25"/>
      <c r="EI451" s="25"/>
      <c r="EJ451" s="25"/>
      <c r="EK451" s="25"/>
      <c r="EL451" s="25"/>
      <c r="EM451" s="25"/>
      <c r="EN451" s="25"/>
      <c r="EO451" s="25"/>
      <c r="EP451" s="25"/>
      <c r="EQ451" s="25"/>
      <c r="ER451" s="25"/>
      <c r="ES451" s="25"/>
      <c r="ET451" s="25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  <c r="FE451" s="25"/>
      <c r="FF451" s="25"/>
      <c r="FG451" s="25"/>
      <c r="FH451" s="25"/>
      <c r="FI451" s="25"/>
      <c r="FJ451" s="25"/>
      <c r="FK451" s="25"/>
      <c r="FL451" s="25"/>
      <c r="FM451" s="25"/>
      <c r="FN451" s="25"/>
      <c r="FO451" s="25"/>
      <c r="FP451" s="25"/>
      <c r="FQ451" s="25"/>
      <c r="FR451" s="25"/>
      <c r="FS451" s="25"/>
      <c r="FT451" s="25"/>
      <c r="FU451" s="25"/>
      <c r="FV451" s="25"/>
      <c r="FW451" s="25"/>
      <c r="FX451" s="25"/>
      <c r="FY451" s="25"/>
      <c r="FZ451" s="25"/>
      <c r="GA451" s="25"/>
      <c r="GB451" s="25"/>
      <c r="GC451" s="25"/>
      <c r="GD451" s="25"/>
      <c r="GE451" s="25"/>
      <c r="GF451" s="25"/>
      <c r="GG451" s="25"/>
      <c r="GH451" s="25"/>
      <c r="GI451" s="25"/>
      <c r="GJ451" s="25"/>
      <c r="GK451" s="25"/>
      <c r="GL451" s="25"/>
      <c r="GM451" s="25"/>
      <c r="GN451" s="25"/>
      <c r="GO451" s="25"/>
      <c r="GP451" s="25"/>
      <c r="GQ451" s="25"/>
      <c r="GR451" s="25"/>
      <c r="GS451" s="25"/>
      <c r="GT451" s="25"/>
      <c r="GU451" s="25"/>
      <c r="GV451" s="25"/>
      <c r="GW451" s="25"/>
      <c r="GX451" s="25"/>
      <c r="GY451" s="25"/>
      <c r="GZ451" s="25"/>
    </row>
    <row r="452" spans="1:208">
      <c r="A452" s="1" t="s">
        <v>383</v>
      </c>
      <c r="B452" s="2">
        <v>43474</v>
      </c>
      <c r="C452" s="1" t="s">
        <v>24</v>
      </c>
      <c r="D452" s="1" t="s">
        <v>18</v>
      </c>
      <c r="E452" s="1" t="s">
        <v>24</v>
      </c>
      <c r="F452" s="1" t="s">
        <v>1007</v>
      </c>
      <c r="G452" s="1" t="s">
        <v>24</v>
      </c>
      <c r="I452" s="1" t="s">
        <v>24</v>
      </c>
      <c r="J452" s="1" t="s">
        <v>1013</v>
      </c>
      <c r="K452" s="1">
        <v>2</v>
      </c>
      <c r="L452" s="1" t="s">
        <v>26</v>
      </c>
      <c r="M452" s="3">
        <v>83.58</v>
      </c>
      <c r="N452" s="3">
        <f t="shared" si="10"/>
        <v>167.16</v>
      </c>
      <c r="S452" s="3">
        <f>Tabla1[[#This Row],[COSTO TOTAL]]</f>
        <v>167.16</v>
      </c>
      <c r="V452" s="3"/>
      <c r="W452" s="1"/>
      <c r="X452" s="1"/>
      <c r="Y452" s="1"/>
      <c r="Z452" s="3"/>
      <c r="AA452" s="1"/>
      <c r="AB452" s="1"/>
      <c r="AC452" s="1" t="s">
        <v>112</v>
      </c>
      <c r="AD452" s="1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  <c r="CR452" s="25"/>
      <c r="CS452" s="25"/>
      <c r="CT452" s="25"/>
      <c r="CU452" s="25"/>
      <c r="CV452" s="25"/>
      <c r="CW452" s="25"/>
      <c r="CX452" s="25"/>
      <c r="CY452" s="25"/>
      <c r="CZ452" s="25"/>
      <c r="DA452" s="25"/>
      <c r="DB452" s="25"/>
      <c r="DC452" s="25"/>
      <c r="DD452" s="25"/>
      <c r="DE452" s="25"/>
      <c r="DF452" s="25"/>
      <c r="DG452" s="25"/>
      <c r="DH452" s="25"/>
      <c r="DI452" s="25"/>
      <c r="DJ452" s="25"/>
      <c r="DK452" s="25"/>
      <c r="DL452" s="25"/>
      <c r="DM452" s="25"/>
      <c r="DN452" s="25"/>
      <c r="DO452" s="25"/>
      <c r="DP452" s="25"/>
      <c r="DQ452" s="25"/>
      <c r="DR452" s="25"/>
      <c r="DS452" s="25"/>
      <c r="DT452" s="25"/>
      <c r="DU452" s="25"/>
      <c r="DV452" s="25"/>
      <c r="DW452" s="25"/>
      <c r="DX452" s="25"/>
      <c r="DY452" s="25"/>
      <c r="DZ452" s="25"/>
      <c r="EA452" s="25"/>
      <c r="EB452" s="25"/>
      <c r="EC452" s="25"/>
      <c r="ED452" s="25"/>
      <c r="EE452" s="25"/>
      <c r="EF452" s="25"/>
      <c r="EG452" s="25"/>
      <c r="EH452" s="25"/>
      <c r="EI452" s="25"/>
      <c r="EJ452" s="25"/>
      <c r="EK452" s="25"/>
      <c r="EL452" s="25"/>
      <c r="EM452" s="25"/>
      <c r="EN452" s="25"/>
      <c r="EO452" s="25"/>
      <c r="EP452" s="25"/>
      <c r="EQ452" s="25"/>
      <c r="ER452" s="25"/>
      <c r="ES452" s="25"/>
      <c r="ET452" s="25"/>
      <c r="EU452" s="25"/>
      <c r="EV452" s="25"/>
      <c r="EW452" s="25"/>
      <c r="EX452" s="25"/>
      <c r="EY452" s="25"/>
      <c r="EZ452" s="25"/>
      <c r="FA452" s="25"/>
      <c r="FB452" s="25"/>
      <c r="FC452" s="25"/>
      <c r="FD452" s="25"/>
      <c r="FE452" s="25"/>
      <c r="FF452" s="25"/>
      <c r="FG452" s="25"/>
      <c r="FH452" s="25"/>
      <c r="FI452" s="25"/>
      <c r="FJ452" s="25"/>
      <c r="FK452" s="25"/>
      <c r="FL452" s="25"/>
      <c r="FM452" s="25"/>
      <c r="FN452" s="25"/>
      <c r="FO452" s="25"/>
      <c r="FP452" s="25"/>
      <c r="FQ452" s="25"/>
      <c r="FR452" s="25"/>
      <c r="FS452" s="25"/>
      <c r="FT452" s="25"/>
      <c r="FU452" s="25"/>
      <c r="FV452" s="25"/>
      <c r="FW452" s="25"/>
      <c r="FX452" s="25"/>
      <c r="FY452" s="25"/>
      <c r="FZ452" s="25"/>
      <c r="GA452" s="25"/>
      <c r="GB452" s="25"/>
      <c r="GC452" s="25"/>
      <c r="GD452" s="25"/>
      <c r="GE452" s="25"/>
      <c r="GF452" s="25"/>
      <c r="GG452" s="25"/>
      <c r="GH452" s="25"/>
      <c r="GI452" s="25"/>
      <c r="GJ452" s="25"/>
      <c r="GK452" s="25"/>
      <c r="GL452" s="25"/>
      <c r="GM452" s="25"/>
      <c r="GN452" s="25"/>
      <c r="GO452" s="25"/>
      <c r="GP452" s="25"/>
      <c r="GQ452" s="25"/>
      <c r="GR452" s="25"/>
      <c r="GS452" s="25"/>
      <c r="GT452" s="25"/>
      <c r="GU452" s="25"/>
      <c r="GV452" s="25"/>
      <c r="GW452" s="25"/>
      <c r="GX452" s="25"/>
      <c r="GY452" s="25"/>
      <c r="GZ452" s="25"/>
    </row>
    <row r="453" spans="1:208">
      <c r="A453" s="1" t="s">
        <v>383</v>
      </c>
      <c r="B453" s="2">
        <v>43474</v>
      </c>
      <c r="C453" s="1" t="s">
        <v>24</v>
      </c>
      <c r="D453" s="1" t="s">
        <v>18</v>
      </c>
      <c r="E453" s="1" t="s">
        <v>24</v>
      </c>
      <c r="F453" s="1" t="s">
        <v>1007</v>
      </c>
      <c r="G453" s="1" t="s">
        <v>24</v>
      </c>
      <c r="I453" s="1" t="s">
        <v>24</v>
      </c>
      <c r="J453" s="1" t="s">
        <v>1012</v>
      </c>
      <c r="K453" s="1">
        <v>1</v>
      </c>
      <c r="L453" s="1" t="s">
        <v>26</v>
      </c>
      <c r="M453" s="3">
        <v>2513.17</v>
      </c>
      <c r="N453" s="3">
        <f t="shared" si="10"/>
        <v>2513.17</v>
      </c>
      <c r="S453" s="3">
        <f>Tabla1[[#This Row],[COSTO TOTAL]]</f>
        <v>2513.17</v>
      </c>
      <c r="V453" s="3"/>
      <c r="W453" s="1"/>
      <c r="X453" s="1"/>
      <c r="Y453" s="1"/>
      <c r="Z453" s="3"/>
      <c r="AA453" s="1"/>
      <c r="AB453" s="1"/>
      <c r="AC453" s="1" t="s">
        <v>112</v>
      </c>
      <c r="AD453" s="1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  <c r="CR453" s="25"/>
      <c r="CS453" s="25"/>
      <c r="CT453" s="25"/>
      <c r="CU453" s="25"/>
      <c r="CV453" s="25"/>
      <c r="CW453" s="25"/>
      <c r="CX453" s="25"/>
      <c r="CY453" s="25"/>
      <c r="CZ453" s="25"/>
      <c r="DA453" s="25"/>
      <c r="DB453" s="25"/>
      <c r="DC453" s="25"/>
      <c r="DD453" s="25"/>
      <c r="DE453" s="25"/>
      <c r="DF453" s="25"/>
      <c r="DG453" s="25"/>
      <c r="DH453" s="25"/>
      <c r="DI453" s="25"/>
      <c r="DJ453" s="25"/>
      <c r="DK453" s="25"/>
      <c r="DL453" s="25"/>
      <c r="DM453" s="25"/>
      <c r="DN453" s="25"/>
      <c r="DO453" s="25"/>
      <c r="DP453" s="25"/>
      <c r="DQ453" s="25"/>
      <c r="DR453" s="25"/>
      <c r="DS453" s="25"/>
      <c r="DT453" s="25"/>
      <c r="DU453" s="25"/>
      <c r="DV453" s="25"/>
      <c r="DW453" s="25"/>
      <c r="DX453" s="25"/>
      <c r="DY453" s="25"/>
      <c r="DZ453" s="25"/>
      <c r="EA453" s="25"/>
      <c r="EB453" s="25"/>
      <c r="EC453" s="25"/>
      <c r="ED453" s="25"/>
      <c r="EE453" s="25"/>
      <c r="EF453" s="25"/>
      <c r="EG453" s="25"/>
      <c r="EH453" s="25"/>
      <c r="EI453" s="25"/>
      <c r="EJ453" s="25"/>
      <c r="EK453" s="25"/>
      <c r="EL453" s="25"/>
      <c r="EM453" s="25"/>
      <c r="EN453" s="25"/>
      <c r="EO453" s="25"/>
      <c r="EP453" s="25"/>
      <c r="EQ453" s="25"/>
      <c r="ER453" s="25"/>
      <c r="ES453" s="25"/>
      <c r="ET453" s="25"/>
      <c r="EU453" s="25"/>
      <c r="EV453" s="25"/>
      <c r="EW453" s="25"/>
      <c r="EX453" s="25"/>
      <c r="EY453" s="25"/>
      <c r="EZ453" s="25"/>
      <c r="FA453" s="25"/>
      <c r="FB453" s="25"/>
      <c r="FC453" s="25"/>
      <c r="FD453" s="25"/>
      <c r="FE453" s="25"/>
      <c r="FF453" s="25"/>
      <c r="FG453" s="25"/>
      <c r="FH453" s="25"/>
      <c r="FI453" s="25"/>
      <c r="FJ453" s="25"/>
      <c r="FK453" s="25"/>
      <c r="FL453" s="25"/>
      <c r="FM453" s="25"/>
      <c r="FN453" s="25"/>
      <c r="FO453" s="25"/>
      <c r="FP453" s="25"/>
      <c r="FQ453" s="25"/>
      <c r="FR453" s="25"/>
      <c r="FS453" s="25"/>
      <c r="FT453" s="25"/>
      <c r="FU453" s="25"/>
      <c r="FV453" s="25"/>
      <c r="FW453" s="25"/>
      <c r="FX453" s="25"/>
      <c r="FY453" s="25"/>
      <c r="FZ453" s="25"/>
      <c r="GA453" s="25"/>
      <c r="GB453" s="25"/>
      <c r="GC453" s="25"/>
      <c r="GD453" s="25"/>
      <c r="GE453" s="25"/>
      <c r="GF453" s="25"/>
      <c r="GG453" s="25"/>
      <c r="GH453" s="25"/>
      <c r="GI453" s="25"/>
      <c r="GJ453" s="25"/>
      <c r="GK453" s="25"/>
      <c r="GL453" s="25"/>
      <c r="GM453" s="25"/>
      <c r="GN453" s="25"/>
      <c r="GO453" s="25"/>
      <c r="GP453" s="25"/>
      <c r="GQ453" s="25"/>
      <c r="GR453" s="25"/>
      <c r="GS453" s="25"/>
      <c r="GT453" s="25"/>
      <c r="GU453" s="25"/>
      <c r="GV453" s="25"/>
      <c r="GW453" s="25"/>
      <c r="GX453" s="25"/>
      <c r="GY453" s="25"/>
      <c r="GZ453" s="25"/>
    </row>
    <row r="454" spans="1:208">
      <c r="A454" s="1" t="s">
        <v>383</v>
      </c>
      <c r="B454" s="2">
        <v>43474</v>
      </c>
      <c r="C454" s="1" t="s">
        <v>24</v>
      </c>
      <c r="D454" s="1" t="s">
        <v>18</v>
      </c>
      <c r="E454" s="1" t="s">
        <v>24</v>
      </c>
      <c r="F454" s="1" t="s">
        <v>1007</v>
      </c>
      <c r="G454" s="1" t="s">
        <v>24</v>
      </c>
      <c r="I454" s="1" t="s">
        <v>24</v>
      </c>
      <c r="J454" s="1" t="s">
        <v>1011</v>
      </c>
      <c r="K454" s="1">
        <v>1</v>
      </c>
      <c r="L454" s="1" t="s">
        <v>26</v>
      </c>
      <c r="M454" s="3">
        <v>1281.96</v>
      </c>
      <c r="N454" s="3">
        <f t="shared" si="10"/>
        <v>1281.96</v>
      </c>
      <c r="S454" s="3">
        <f>Tabla1[[#This Row],[COSTO TOTAL]]</f>
        <v>1281.96</v>
      </c>
      <c r="V454" s="3"/>
      <c r="W454" s="1"/>
      <c r="X454" s="1"/>
      <c r="Y454" s="1"/>
      <c r="Z454" s="3"/>
      <c r="AA454" s="1"/>
      <c r="AB454" s="1"/>
      <c r="AC454" s="1" t="s">
        <v>112</v>
      </c>
      <c r="AD454" s="1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  <c r="CR454" s="25"/>
      <c r="CS454" s="25"/>
      <c r="CT454" s="25"/>
      <c r="CU454" s="25"/>
      <c r="CV454" s="25"/>
      <c r="CW454" s="25"/>
      <c r="CX454" s="25"/>
      <c r="CY454" s="25"/>
      <c r="CZ454" s="25"/>
      <c r="DA454" s="25"/>
      <c r="DB454" s="25"/>
      <c r="DC454" s="25"/>
      <c r="DD454" s="25"/>
      <c r="DE454" s="25"/>
      <c r="DF454" s="25"/>
      <c r="DG454" s="25"/>
      <c r="DH454" s="25"/>
      <c r="DI454" s="25"/>
      <c r="DJ454" s="25"/>
      <c r="DK454" s="25"/>
      <c r="DL454" s="25"/>
      <c r="DM454" s="25"/>
      <c r="DN454" s="25"/>
      <c r="DO454" s="25"/>
      <c r="DP454" s="25"/>
      <c r="DQ454" s="25"/>
      <c r="DR454" s="25"/>
      <c r="DS454" s="25"/>
      <c r="DT454" s="25"/>
      <c r="DU454" s="25"/>
      <c r="DV454" s="25"/>
      <c r="DW454" s="25"/>
      <c r="DX454" s="25"/>
      <c r="DY454" s="25"/>
      <c r="DZ454" s="25"/>
      <c r="EA454" s="25"/>
      <c r="EB454" s="25"/>
      <c r="EC454" s="25"/>
      <c r="ED454" s="25"/>
      <c r="EE454" s="25"/>
      <c r="EF454" s="25"/>
      <c r="EG454" s="25"/>
      <c r="EH454" s="25"/>
      <c r="EI454" s="25"/>
      <c r="EJ454" s="25"/>
      <c r="EK454" s="25"/>
      <c r="EL454" s="25"/>
      <c r="EM454" s="25"/>
      <c r="EN454" s="25"/>
      <c r="EO454" s="25"/>
      <c r="EP454" s="25"/>
      <c r="EQ454" s="25"/>
      <c r="ER454" s="25"/>
      <c r="ES454" s="25"/>
      <c r="ET454" s="25"/>
      <c r="EU454" s="25"/>
      <c r="EV454" s="25"/>
      <c r="EW454" s="25"/>
      <c r="EX454" s="25"/>
      <c r="EY454" s="25"/>
      <c r="EZ454" s="25"/>
      <c r="FA454" s="25"/>
      <c r="FB454" s="25"/>
      <c r="FC454" s="25"/>
      <c r="FD454" s="25"/>
      <c r="FE454" s="25"/>
      <c r="FF454" s="25"/>
      <c r="FG454" s="25"/>
      <c r="FH454" s="25"/>
      <c r="FI454" s="25"/>
      <c r="FJ454" s="25"/>
      <c r="FK454" s="25"/>
      <c r="FL454" s="25"/>
      <c r="FM454" s="25"/>
      <c r="FN454" s="25"/>
      <c r="FO454" s="25"/>
      <c r="FP454" s="25"/>
      <c r="FQ454" s="25"/>
      <c r="FR454" s="25"/>
      <c r="FS454" s="25"/>
      <c r="FT454" s="25"/>
      <c r="FU454" s="25"/>
      <c r="FV454" s="25"/>
      <c r="FW454" s="25"/>
      <c r="FX454" s="25"/>
      <c r="FY454" s="25"/>
      <c r="FZ454" s="25"/>
      <c r="GA454" s="25"/>
      <c r="GB454" s="25"/>
      <c r="GC454" s="25"/>
      <c r="GD454" s="25"/>
      <c r="GE454" s="25"/>
      <c r="GF454" s="25"/>
      <c r="GG454" s="25"/>
      <c r="GH454" s="25"/>
      <c r="GI454" s="25"/>
      <c r="GJ454" s="25"/>
      <c r="GK454" s="25"/>
      <c r="GL454" s="25"/>
      <c r="GM454" s="25"/>
      <c r="GN454" s="25"/>
      <c r="GO454" s="25"/>
      <c r="GP454" s="25"/>
      <c r="GQ454" s="25"/>
      <c r="GR454" s="25"/>
      <c r="GS454" s="25"/>
      <c r="GT454" s="25"/>
      <c r="GU454" s="25"/>
      <c r="GV454" s="25"/>
      <c r="GW454" s="25"/>
      <c r="GX454" s="25"/>
      <c r="GY454" s="25"/>
      <c r="GZ454" s="25"/>
    </row>
    <row r="455" spans="1:208">
      <c r="A455" s="1" t="s">
        <v>383</v>
      </c>
      <c r="B455" s="2">
        <v>43474</v>
      </c>
      <c r="C455" s="1" t="s">
        <v>24</v>
      </c>
      <c r="D455" s="1" t="s">
        <v>18</v>
      </c>
      <c r="E455" s="1" t="s">
        <v>24</v>
      </c>
      <c r="F455" s="1" t="s">
        <v>1007</v>
      </c>
      <c r="G455" s="1" t="s">
        <v>24</v>
      </c>
      <c r="I455" s="1" t="s">
        <v>24</v>
      </c>
      <c r="J455" s="1" t="s">
        <v>1010</v>
      </c>
      <c r="K455" s="1">
        <v>1</v>
      </c>
      <c r="L455" s="1" t="s">
        <v>26</v>
      </c>
      <c r="M455" s="3">
        <v>249.75</v>
      </c>
      <c r="N455" s="3">
        <f t="shared" si="10"/>
        <v>249.75</v>
      </c>
      <c r="S455" s="3">
        <f>Tabla1[[#This Row],[COSTO TOTAL]]</f>
        <v>249.75</v>
      </c>
      <c r="V455" s="3"/>
      <c r="W455" s="1"/>
      <c r="X455" s="1"/>
      <c r="Y455" s="1"/>
      <c r="Z455" s="3"/>
      <c r="AA455" s="1"/>
      <c r="AB455" s="1"/>
      <c r="AC455" s="1" t="s">
        <v>112</v>
      </c>
      <c r="AD455" s="1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  <c r="CR455" s="25"/>
      <c r="CS455" s="25"/>
      <c r="CT455" s="25"/>
      <c r="CU455" s="25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25"/>
      <c r="DG455" s="25"/>
      <c r="DH455" s="25"/>
      <c r="DI455" s="25"/>
      <c r="DJ455" s="25"/>
      <c r="DK455" s="25"/>
      <c r="DL455" s="25"/>
      <c r="DM455" s="25"/>
      <c r="DN455" s="25"/>
      <c r="DO455" s="25"/>
      <c r="DP455" s="25"/>
      <c r="DQ455" s="25"/>
      <c r="DR455" s="25"/>
      <c r="DS455" s="25"/>
      <c r="DT455" s="25"/>
      <c r="DU455" s="25"/>
      <c r="DV455" s="25"/>
      <c r="DW455" s="25"/>
      <c r="DX455" s="25"/>
      <c r="DY455" s="25"/>
      <c r="DZ455" s="25"/>
      <c r="EA455" s="25"/>
      <c r="EB455" s="25"/>
      <c r="EC455" s="25"/>
      <c r="ED455" s="25"/>
      <c r="EE455" s="25"/>
      <c r="EF455" s="25"/>
      <c r="EG455" s="25"/>
      <c r="EH455" s="25"/>
      <c r="EI455" s="25"/>
      <c r="EJ455" s="25"/>
      <c r="EK455" s="25"/>
      <c r="EL455" s="25"/>
      <c r="EM455" s="25"/>
      <c r="EN455" s="25"/>
      <c r="EO455" s="25"/>
      <c r="EP455" s="25"/>
      <c r="EQ455" s="25"/>
      <c r="ER455" s="25"/>
      <c r="ES455" s="25"/>
      <c r="ET455" s="25"/>
      <c r="EU455" s="25"/>
      <c r="EV455" s="25"/>
      <c r="EW455" s="25"/>
      <c r="EX455" s="25"/>
      <c r="EY455" s="25"/>
      <c r="EZ455" s="25"/>
      <c r="FA455" s="25"/>
      <c r="FB455" s="25"/>
      <c r="FC455" s="25"/>
      <c r="FD455" s="25"/>
      <c r="FE455" s="25"/>
      <c r="FF455" s="25"/>
      <c r="FG455" s="25"/>
      <c r="FH455" s="25"/>
      <c r="FI455" s="25"/>
      <c r="FJ455" s="25"/>
      <c r="FK455" s="25"/>
      <c r="FL455" s="25"/>
      <c r="FM455" s="25"/>
      <c r="FN455" s="25"/>
      <c r="FO455" s="25"/>
      <c r="FP455" s="25"/>
      <c r="FQ455" s="25"/>
      <c r="FR455" s="25"/>
      <c r="FS455" s="25"/>
      <c r="FT455" s="25"/>
      <c r="FU455" s="25"/>
      <c r="FV455" s="25"/>
      <c r="FW455" s="25"/>
      <c r="FX455" s="25"/>
      <c r="FY455" s="25"/>
      <c r="FZ455" s="25"/>
      <c r="GA455" s="25"/>
      <c r="GB455" s="25"/>
      <c r="GC455" s="25"/>
      <c r="GD455" s="25"/>
      <c r="GE455" s="25"/>
      <c r="GF455" s="25"/>
      <c r="GG455" s="25"/>
      <c r="GH455" s="25"/>
      <c r="GI455" s="25"/>
      <c r="GJ455" s="25"/>
      <c r="GK455" s="25"/>
      <c r="GL455" s="25"/>
      <c r="GM455" s="25"/>
      <c r="GN455" s="25"/>
      <c r="GO455" s="25"/>
      <c r="GP455" s="25"/>
      <c r="GQ455" s="25"/>
      <c r="GR455" s="25"/>
      <c r="GS455" s="25"/>
      <c r="GT455" s="25"/>
      <c r="GU455" s="25"/>
      <c r="GV455" s="25"/>
      <c r="GW455" s="25"/>
      <c r="GX455" s="25"/>
      <c r="GY455" s="25"/>
      <c r="GZ455" s="25"/>
    </row>
    <row r="456" spans="1:208">
      <c r="A456" s="1" t="s">
        <v>383</v>
      </c>
      <c r="B456" s="2">
        <v>43474</v>
      </c>
      <c r="C456" s="1" t="s">
        <v>24</v>
      </c>
      <c r="D456" s="1" t="s">
        <v>18</v>
      </c>
      <c r="E456" s="1" t="s">
        <v>24</v>
      </c>
      <c r="F456" s="1" t="s">
        <v>1007</v>
      </c>
      <c r="G456" s="1" t="s">
        <v>24</v>
      </c>
      <c r="I456" s="1" t="s">
        <v>24</v>
      </c>
      <c r="J456" s="1" t="s">
        <v>1009</v>
      </c>
      <c r="K456" s="1">
        <v>2</v>
      </c>
      <c r="L456" s="1" t="s">
        <v>26</v>
      </c>
      <c r="M456" s="3">
        <v>787.44</v>
      </c>
      <c r="N456" s="3">
        <f t="shared" si="10"/>
        <v>1574.88</v>
      </c>
      <c r="S456" s="3">
        <f>Tabla1[[#This Row],[COSTO TOTAL]]</f>
        <v>1574.88</v>
      </c>
      <c r="V456" s="3"/>
      <c r="W456" s="1"/>
      <c r="X456" s="1"/>
      <c r="Y456" s="1"/>
      <c r="Z456" s="3"/>
      <c r="AA456" s="1"/>
      <c r="AB456" s="1"/>
      <c r="AC456" s="1" t="s">
        <v>112</v>
      </c>
      <c r="AD456" s="1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  <c r="CR456" s="25"/>
      <c r="CS456" s="25"/>
      <c r="CT456" s="25"/>
      <c r="CU456" s="25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25"/>
      <c r="DG456" s="25"/>
      <c r="DH456" s="25"/>
      <c r="DI456" s="25"/>
      <c r="DJ456" s="25"/>
      <c r="DK456" s="25"/>
      <c r="DL456" s="25"/>
      <c r="DM456" s="25"/>
      <c r="DN456" s="25"/>
      <c r="DO456" s="25"/>
      <c r="DP456" s="25"/>
      <c r="DQ456" s="25"/>
      <c r="DR456" s="25"/>
      <c r="DS456" s="25"/>
      <c r="DT456" s="25"/>
      <c r="DU456" s="25"/>
      <c r="DV456" s="25"/>
      <c r="DW456" s="25"/>
      <c r="DX456" s="25"/>
      <c r="DY456" s="25"/>
      <c r="DZ456" s="25"/>
      <c r="EA456" s="25"/>
      <c r="EB456" s="25"/>
      <c r="EC456" s="25"/>
      <c r="ED456" s="25"/>
      <c r="EE456" s="25"/>
      <c r="EF456" s="25"/>
      <c r="EG456" s="25"/>
      <c r="EH456" s="25"/>
      <c r="EI456" s="25"/>
      <c r="EJ456" s="25"/>
      <c r="EK456" s="25"/>
      <c r="EL456" s="25"/>
      <c r="EM456" s="25"/>
      <c r="EN456" s="25"/>
      <c r="EO456" s="25"/>
      <c r="EP456" s="25"/>
      <c r="EQ456" s="25"/>
      <c r="ER456" s="25"/>
      <c r="ES456" s="25"/>
      <c r="ET456" s="25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  <c r="FE456" s="25"/>
      <c r="FF456" s="25"/>
      <c r="FG456" s="25"/>
      <c r="FH456" s="25"/>
      <c r="FI456" s="25"/>
      <c r="FJ456" s="25"/>
      <c r="FK456" s="25"/>
      <c r="FL456" s="25"/>
      <c r="FM456" s="25"/>
      <c r="FN456" s="25"/>
      <c r="FO456" s="25"/>
      <c r="FP456" s="25"/>
      <c r="FQ456" s="25"/>
      <c r="FR456" s="25"/>
      <c r="FS456" s="25"/>
      <c r="FT456" s="25"/>
      <c r="FU456" s="25"/>
      <c r="FV456" s="25"/>
      <c r="FW456" s="25"/>
      <c r="FX456" s="25"/>
      <c r="FY456" s="25"/>
      <c r="FZ456" s="25"/>
      <c r="GA456" s="25"/>
      <c r="GB456" s="25"/>
      <c r="GC456" s="25"/>
      <c r="GD456" s="25"/>
      <c r="GE456" s="25"/>
      <c r="GF456" s="25"/>
      <c r="GG456" s="25"/>
      <c r="GH456" s="25"/>
      <c r="GI456" s="25"/>
      <c r="GJ456" s="25"/>
      <c r="GK456" s="25"/>
      <c r="GL456" s="25"/>
      <c r="GM456" s="25"/>
      <c r="GN456" s="25"/>
      <c r="GO456" s="25"/>
      <c r="GP456" s="25"/>
      <c r="GQ456" s="25"/>
      <c r="GR456" s="25"/>
      <c r="GS456" s="25"/>
      <c r="GT456" s="25"/>
      <c r="GU456" s="25"/>
      <c r="GV456" s="25"/>
      <c r="GW456" s="25"/>
      <c r="GX456" s="25"/>
      <c r="GY456" s="25"/>
      <c r="GZ456" s="25"/>
    </row>
    <row r="457" spans="1:208">
      <c r="A457" s="1" t="s">
        <v>383</v>
      </c>
      <c r="B457" s="2">
        <v>43474</v>
      </c>
      <c r="C457" s="1" t="s">
        <v>24</v>
      </c>
      <c r="D457" s="1" t="s">
        <v>18</v>
      </c>
      <c r="E457" s="1" t="s">
        <v>24</v>
      </c>
      <c r="F457" s="1" t="s">
        <v>1007</v>
      </c>
      <c r="G457" s="1" t="s">
        <v>24</v>
      </c>
      <c r="I457" s="1" t="s">
        <v>24</v>
      </c>
      <c r="J457" s="1" t="s">
        <v>1016</v>
      </c>
      <c r="K457" s="1">
        <v>2</v>
      </c>
      <c r="L457" s="1" t="s">
        <v>26</v>
      </c>
      <c r="M457" s="3">
        <v>33145.040000000001</v>
      </c>
      <c r="N457" s="3">
        <f t="shared" si="10"/>
        <v>66290.080000000002</v>
      </c>
      <c r="S457" s="3">
        <f>Tabla1[[#This Row],[COSTO TOTAL]]</f>
        <v>66290.080000000002</v>
      </c>
      <c r="V457" s="3"/>
      <c r="W457" s="1"/>
      <c r="X457" s="1"/>
      <c r="Y457" s="1"/>
      <c r="Z457" s="3"/>
      <c r="AA457" s="1"/>
      <c r="AB457" s="1"/>
      <c r="AC457" s="1" t="s">
        <v>112</v>
      </c>
      <c r="AD457" s="1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  <c r="GD457" s="25"/>
      <c r="GE457" s="25"/>
      <c r="GF457" s="25"/>
      <c r="GG457" s="25"/>
      <c r="GH457" s="25"/>
      <c r="GI457" s="25"/>
      <c r="GJ457" s="25"/>
      <c r="GK457" s="25"/>
      <c r="GL457" s="25"/>
      <c r="GM457" s="25"/>
      <c r="GN457" s="25"/>
      <c r="GO457" s="25"/>
      <c r="GP457" s="25"/>
      <c r="GQ457" s="25"/>
      <c r="GR457" s="25"/>
      <c r="GS457" s="25"/>
      <c r="GT457" s="25"/>
      <c r="GU457" s="25"/>
      <c r="GV457" s="25"/>
      <c r="GW457" s="25"/>
      <c r="GX457" s="25"/>
      <c r="GY457" s="25"/>
      <c r="GZ457" s="25"/>
    </row>
    <row r="458" spans="1:208">
      <c r="A458" s="1" t="s">
        <v>1123</v>
      </c>
      <c r="B458" s="2">
        <v>43494</v>
      </c>
      <c r="C458" s="1" t="s">
        <v>24</v>
      </c>
      <c r="D458" s="1" t="s">
        <v>18</v>
      </c>
      <c r="E458" s="1" t="s">
        <v>24</v>
      </c>
      <c r="F458" s="1" t="s">
        <v>551</v>
      </c>
      <c r="G458" s="1" t="s">
        <v>24</v>
      </c>
      <c r="H458" s="1">
        <v>4501749097</v>
      </c>
      <c r="I458" s="1" t="s">
        <v>24</v>
      </c>
      <c r="J458" s="1" t="s">
        <v>1065</v>
      </c>
      <c r="K458" s="1">
        <v>4</v>
      </c>
      <c r="L458" s="1" t="s">
        <v>26</v>
      </c>
      <c r="M458" s="3">
        <v>1702.008</v>
      </c>
      <c r="N458" s="3">
        <f>M458*K458</f>
        <v>6808.0320000000002</v>
      </c>
      <c r="S458" s="3">
        <f>Tabla1[[#This Row],[COSTO TOTAL]]</f>
        <v>6808.0320000000002</v>
      </c>
      <c r="V458" s="3"/>
      <c r="W458" s="1"/>
      <c r="X458" s="1"/>
      <c r="Y458" s="1"/>
      <c r="Z458" s="3"/>
      <c r="AA458" s="1"/>
      <c r="AB458" s="1"/>
      <c r="AC458" s="1"/>
      <c r="AD458" s="1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  <c r="CR458" s="25"/>
      <c r="CS458" s="25"/>
      <c r="CT458" s="25"/>
      <c r="CU458" s="25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  <c r="DG458" s="25"/>
      <c r="DH458" s="25"/>
      <c r="DI458" s="25"/>
      <c r="DJ458" s="25"/>
      <c r="DK458" s="25"/>
      <c r="DL458" s="25"/>
      <c r="DM458" s="25"/>
      <c r="DN458" s="25"/>
      <c r="DO458" s="25"/>
      <c r="DP458" s="25"/>
      <c r="DQ458" s="25"/>
      <c r="DR458" s="25"/>
      <c r="DS458" s="25"/>
      <c r="DT458" s="25"/>
      <c r="DU458" s="25"/>
      <c r="DV458" s="25"/>
      <c r="DW458" s="25"/>
      <c r="DX458" s="25"/>
      <c r="DY458" s="25"/>
      <c r="DZ458" s="25"/>
      <c r="EA458" s="25"/>
      <c r="EB458" s="25"/>
      <c r="EC458" s="25"/>
      <c r="ED458" s="25"/>
      <c r="EE458" s="25"/>
      <c r="EF458" s="25"/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  <c r="ET458" s="25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  <c r="FN458" s="25"/>
      <c r="FO458" s="25"/>
      <c r="FP458" s="25"/>
      <c r="FQ458" s="25"/>
      <c r="FR458" s="25"/>
      <c r="FS458" s="25"/>
      <c r="FT458" s="25"/>
      <c r="FU458" s="25"/>
      <c r="FV458" s="25"/>
      <c r="FW458" s="25"/>
      <c r="FX458" s="25"/>
      <c r="FY458" s="25"/>
      <c r="FZ458" s="25"/>
      <c r="GA458" s="25"/>
      <c r="GB458" s="25"/>
      <c r="GC458" s="25"/>
      <c r="GD458" s="25"/>
      <c r="GE458" s="25"/>
      <c r="GF458" s="25"/>
      <c r="GG458" s="25"/>
      <c r="GH458" s="25"/>
      <c r="GI458" s="25"/>
      <c r="GJ458" s="25"/>
      <c r="GK458" s="25"/>
      <c r="GL458" s="25"/>
      <c r="GM458" s="25"/>
      <c r="GN458" s="25"/>
      <c r="GO458" s="25"/>
      <c r="GP458" s="25"/>
      <c r="GQ458" s="25"/>
      <c r="GR458" s="25"/>
      <c r="GS458" s="25"/>
      <c r="GT458" s="25"/>
      <c r="GU458" s="25"/>
      <c r="GV458" s="25"/>
      <c r="GW458" s="25"/>
      <c r="GX458" s="25"/>
      <c r="GY458" s="25"/>
      <c r="GZ458" s="25"/>
    </row>
    <row r="459" spans="1:208">
      <c r="A459" s="9"/>
      <c r="B459" s="10"/>
      <c r="C459" s="9"/>
      <c r="D459" s="9"/>
      <c r="E459" s="9"/>
      <c r="F459" s="9"/>
      <c r="G459" s="9"/>
      <c r="H459" s="9"/>
      <c r="I459" s="9"/>
      <c r="J459" s="9" t="s">
        <v>14</v>
      </c>
      <c r="K459" s="9"/>
      <c r="L459" s="9"/>
      <c r="M459" s="11"/>
      <c r="N459" s="11">
        <f t="shared" si="10"/>
        <v>0</v>
      </c>
      <c r="O459" s="9"/>
      <c r="P459" s="9"/>
      <c r="Q459" s="9"/>
      <c r="R459" s="9"/>
      <c r="S459" s="9"/>
      <c r="T459" s="9"/>
      <c r="U459" s="9"/>
      <c r="V459" s="11"/>
      <c r="W459" s="9"/>
      <c r="X459" s="9"/>
      <c r="Y459" s="9"/>
      <c r="Z459" s="11"/>
      <c r="AA459" s="9"/>
      <c r="AB459" s="9"/>
      <c r="AC459" s="9"/>
      <c r="AD459" s="9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  <c r="CR459" s="25"/>
      <c r="CS459" s="25"/>
      <c r="CT459" s="25"/>
      <c r="CU459" s="25"/>
      <c r="CV459" s="25"/>
      <c r="CW459" s="25"/>
      <c r="CX459" s="25"/>
      <c r="CY459" s="25"/>
      <c r="CZ459" s="25"/>
      <c r="DA459" s="25"/>
      <c r="DB459" s="25"/>
      <c r="DC459" s="25"/>
      <c r="DD459" s="25"/>
      <c r="DE459" s="25"/>
      <c r="DF459" s="25"/>
      <c r="DG459" s="25"/>
      <c r="DH459" s="25"/>
      <c r="DI459" s="25"/>
      <c r="DJ459" s="25"/>
      <c r="DK459" s="25"/>
      <c r="DL459" s="25"/>
      <c r="DM459" s="25"/>
      <c r="DN459" s="25"/>
      <c r="DO459" s="25"/>
      <c r="DP459" s="25"/>
      <c r="DQ459" s="25"/>
      <c r="DR459" s="25"/>
      <c r="DS459" s="25"/>
      <c r="DT459" s="25"/>
      <c r="DU459" s="25"/>
      <c r="DV459" s="25"/>
      <c r="DW459" s="25"/>
      <c r="DX459" s="25"/>
      <c r="DY459" s="25"/>
      <c r="DZ459" s="25"/>
      <c r="EA459" s="25"/>
      <c r="EB459" s="25"/>
      <c r="EC459" s="25"/>
      <c r="ED459" s="25"/>
      <c r="EE459" s="25"/>
      <c r="EF459" s="25"/>
      <c r="EG459" s="25"/>
      <c r="EH459" s="25"/>
      <c r="EI459" s="25"/>
      <c r="EJ459" s="25"/>
      <c r="EK459" s="25"/>
      <c r="EL459" s="25"/>
      <c r="EM459" s="25"/>
      <c r="EN459" s="25"/>
      <c r="EO459" s="25"/>
      <c r="EP459" s="25"/>
      <c r="EQ459" s="25"/>
      <c r="ER459" s="25"/>
      <c r="ES459" s="25"/>
      <c r="ET459" s="25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  <c r="FE459" s="25"/>
      <c r="FF459" s="25"/>
      <c r="FG459" s="25"/>
      <c r="FH459" s="25"/>
      <c r="FI459" s="25"/>
      <c r="FJ459" s="25"/>
      <c r="FK459" s="25"/>
      <c r="FL459" s="25"/>
      <c r="FM459" s="25"/>
      <c r="FN459" s="25"/>
      <c r="FO459" s="25"/>
      <c r="FP459" s="25"/>
      <c r="FQ459" s="25"/>
      <c r="FR459" s="25"/>
      <c r="FS459" s="25"/>
      <c r="FT459" s="25"/>
      <c r="FU459" s="25"/>
      <c r="FV459" s="25"/>
      <c r="FW459" s="25"/>
      <c r="FX459" s="25"/>
      <c r="FY459" s="25"/>
      <c r="FZ459" s="25"/>
      <c r="GA459" s="25"/>
      <c r="GB459" s="25"/>
      <c r="GC459" s="25"/>
      <c r="GD459" s="25"/>
      <c r="GE459" s="25"/>
      <c r="GF459" s="25"/>
      <c r="GG459" s="25"/>
      <c r="GH459" s="25"/>
      <c r="GI459" s="25"/>
      <c r="GJ459" s="25"/>
      <c r="GK459" s="25"/>
      <c r="GL459" s="25"/>
      <c r="GM459" s="25"/>
      <c r="GN459" s="25"/>
      <c r="GO459" s="25"/>
      <c r="GP459" s="25"/>
      <c r="GQ459" s="25"/>
      <c r="GR459" s="25"/>
      <c r="GS459" s="25"/>
      <c r="GT459" s="25"/>
      <c r="GU459" s="25"/>
      <c r="GV459" s="25"/>
      <c r="GW459" s="25"/>
      <c r="GX459" s="25"/>
      <c r="GY459" s="25"/>
      <c r="GZ459" s="25"/>
    </row>
    <row r="460" spans="1:208">
      <c r="A460" s="1" t="s">
        <v>386</v>
      </c>
      <c r="B460" s="2" t="s">
        <v>37</v>
      </c>
      <c r="C460" s="1" t="s">
        <v>22</v>
      </c>
      <c r="D460" s="1" t="s">
        <v>14</v>
      </c>
      <c r="E460" s="1" t="s">
        <v>24</v>
      </c>
      <c r="F460" s="1" t="s">
        <v>24</v>
      </c>
      <c r="G460" s="1" t="s">
        <v>24</v>
      </c>
      <c r="H460" s="1" t="s">
        <v>22</v>
      </c>
      <c r="I460" s="1" t="s">
        <v>24</v>
      </c>
      <c r="J460" s="1" t="s">
        <v>705</v>
      </c>
      <c r="K460" s="1">
        <v>2</v>
      </c>
      <c r="L460" s="1" t="s">
        <v>26</v>
      </c>
      <c r="N460" s="3">
        <f t="shared" si="10"/>
        <v>0</v>
      </c>
      <c r="T460" s="3">
        <f>Tabla1[[#This Row],[COSTO TOTAL]]</f>
        <v>0</v>
      </c>
      <c r="V460" s="3"/>
      <c r="W460" s="1"/>
      <c r="X460" s="1"/>
      <c r="Y460" s="3"/>
      <c r="Z460" s="1"/>
      <c r="AA460" s="1"/>
      <c r="AB460" s="1"/>
      <c r="AC460" s="1"/>
      <c r="AD460" s="1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  <c r="CR460" s="25"/>
      <c r="CS460" s="25"/>
      <c r="CT460" s="25"/>
      <c r="CU460" s="25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25"/>
      <c r="DG460" s="25"/>
      <c r="DH460" s="25"/>
      <c r="DI460" s="25"/>
      <c r="DJ460" s="25"/>
      <c r="DK460" s="25"/>
      <c r="DL460" s="25"/>
      <c r="DM460" s="25"/>
      <c r="DN460" s="25"/>
      <c r="DO460" s="25"/>
      <c r="DP460" s="25"/>
      <c r="DQ460" s="25"/>
      <c r="DR460" s="25"/>
      <c r="DS460" s="25"/>
      <c r="DT460" s="25"/>
      <c r="DU460" s="25"/>
      <c r="DV460" s="25"/>
      <c r="DW460" s="25"/>
      <c r="DX460" s="25"/>
      <c r="DY460" s="25"/>
      <c r="DZ460" s="25"/>
      <c r="EA460" s="25"/>
      <c r="EB460" s="25"/>
      <c r="EC460" s="25"/>
      <c r="ED460" s="25"/>
      <c r="EE460" s="25"/>
      <c r="EF460" s="25"/>
      <c r="EG460" s="25"/>
      <c r="EH460" s="25"/>
      <c r="EI460" s="25"/>
      <c r="EJ460" s="25"/>
      <c r="EK460" s="25"/>
      <c r="EL460" s="25"/>
      <c r="EM460" s="25"/>
      <c r="EN460" s="25"/>
      <c r="EO460" s="25"/>
      <c r="EP460" s="25"/>
      <c r="EQ460" s="25"/>
      <c r="ER460" s="25"/>
      <c r="ES460" s="25"/>
      <c r="ET460" s="25"/>
      <c r="EU460" s="25"/>
      <c r="EV460" s="25"/>
      <c r="EW460" s="25"/>
      <c r="EX460" s="25"/>
      <c r="EY460" s="25"/>
      <c r="EZ460" s="25"/>
      <c r="FA460" s="25"/>
      <c r="FB460" s="25"/>
      <c r="FC460" s="25"/>
      <c r="FD460" s="25"/>
      <c r="FE460" s="25"/>
      <c r="FF460" s="25"/>
      <c r="FG460" s="25"/>
      <c r="FH460" s="25"/>
      <c r="FI460" s="25"/>
      <c r="FJ460" s="25"/>
      <c r="FK460" s="25"/>
      <c r="FL460" s="25"/>
      <c r="FM460" s="25"/>
      <c r="FN460" s="25"/>
      <c r="FO460" s="25"/>
      <c r="FP460" s="25"/>
      <c r="FQ460" s="25"/>
      <c r="FR460" s="25"/>
      <c r="FS460" s="25"/>
      <c r="FT460" s="25"/>
      <c r="FU460" s="25"/>
      <c r="FV460" s="25"/>
      <c r="FW460" s="25"/>
      <c r="FX460" s="25"/>
      <c r="FY460" s="25"/>
      <c r="FZ460" s="25"/>
      <c r="GA460" s="25"/>
      <c r="GB460" s="25"/>
      <c r="GC460" s="25"/>
      <c r="GD460" s="25"/>
      <c r="GE460" s="25"/>
      <c r="GF460" s="25"/>
      <c r="GG460" s="25"/>
      <c r="GH460" s="25"/>
      <c r="GI460" s="25"/>
      <c r="GJ460" s="25"/>
      <c r="GK460" s="25"/>
      <c r="GL460" s="25"/>
      <c r="GM460" s="25"/>
      <c r="GN460" s="25"/>
      <c r="GO460" s="25"/>
      <c r="GP460" s="25"/>
      <c r="GQ460" s="25"/>
      <c r="GR460" s="25"/>
      <c r="GS460" s="25"/>
      <c r="GT460" s="25"/>
      <c r="GU460" s="25"/>
      <c r="GV460" s="25"/>
      <c r="GW460" s="25"/>
      <c r="GX460" s="25"/>
      <c r="GY460" s="25"/>
      <c r="GZ460" s="25"/>
    </row>
    <row r="461" spans="1:208">
      <c r="A461" s="1" t="s">
        <v>803</v>
      </c>
      <c r="B461" s="2" t="s">
        <v>37</v>
      </c>
      <c r="C461" s="1">
        <v>7412600</v>
      </c>
      <c r="D461" s="1" t="s">
        <v>14</v>
      </c>
      <c r="E461" s="1" t="s">
        <v>24</v>
      </c>
      <c r="F461" s="1" t="s">
        <v>24</v>
      </c>
      <c r="H461" s="1">
        <v>4501422563</v>
      </c>
      <c r="J461" s="1" t="s">
        <v>804</v>
      </c>
      <c r="K461" s="1">
        <v>1</v>
      </c>
      <c r="L461" s="1" t="s">
        <v>26</v>
      </c>
      <c r="M461" s="3">
        <v>12700</v>
      </c>
      <c r="N461" s="3">
        <f t="shared" si="10"/>
        <v>12700</v>
      </c>
      <c r="T461" s="3">
        <f>Tabla1[[#This Row],[COSTO TOTAL]]</f>
        <v>12700</v>
      </c>
      <c r="V461" s="3"/>
      <c r="W461" s="1"/>
      <c r="X461" s="1"/>
      <c r="Y461" s="3"/>
      <c r="Z461" s="1"/>
      <c r="AA461" s="1"/>
      <c r="AB461" s="1"/>
      <c r="AC461" s="1"/>
      <c r="AD461" s="1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  <c r="GD461" s="25"/>
      <c r="GE461" s="25"/>
      <c r="GF461" s="25"/>
      <c r="GG461" s="25"/>
      <c r="GH461" s="25"/>
      <c r="GI461" s="25"/>
      <c r="GJ461" s="25"/>
      <c r="GK461" s="25"/>
      <c r="GL461" s="25"/>
      <c r="GM461" s="25"/>
      <c r="GN461" s="25"/>
      <c r="GO461" s="25"/>
      <c r="GP461" s="25"/>
      <c r="GQ461" s="25"/>
      <c r="GR461" s="25"/>
      <c r="GS461" s="25"/>
      <c r="GT461" s="25"/>
      <c r="GU461" s="25"/>
      <c r="GV461" s="25"/>
      <c r="GW461" s="25"/>
      <c r="GX461" s="25"/>
      <c r="GY461" s="25"/>
      <c r="GZ461" s="25"/>
    </row>
    <row r="462" spans="1:208">
      <c r="A462" s="1" t="s">
        <v>803</v>
      </c>
      <c r="B462" s="2">
        <v>43017</v>
      </c>
      <c r="C462" s="1" t="s">
        <v>22</v>
      </c>
      <c r="D462" s="1" t="s">
        <v>14</v>
      </c>
      <c r="E462" s="1" t="s">
        <v>24</v>
      </c>
      <c r="F462" s="1" t="s">
        <v>24</v>
      </c>
      <c r="H462" s="1" t="s">
        <v>22</v>
      </c>
      <c r="J462" s="1" t="s">
        <v>805</v>
      </c>
      <c r="K462" s="1">
        <v>1</v>
      </c>
      <c r="L462" s="1" t="s">
        <v>26</v>
      </c>
      <c r="N462" s="3">
        <f t="shared" si="10"/>
        <v>0</v>
      </c>
      <c r="T462" s="3">
        <f>Tabla1[[#This Row],[COSTO TOTAL]]</f>
        <v>0</v>
      </c>
      <c r="V462" s="3"/>
      <c r="W462" s="1"/>
      <c r="X462" s="1"/>
      <c r="Y462" s="3"/>
      <c r="Z462" s="1"/>
      <c r="AA462" s="1"/>
      <c r="AB462" s="1"/>
      <c r="AC462" s="1"/>
      <c r="AD462" s="1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  <c r="GD462" s="25"/>
      <c r="GE462" s="25"/>
      <c r="GF462" s="25"/>
      <c r="GG462" s="25"/>
      <c r="GH462" s="25"/>
      <c r="GI462" s="25"/>
      <c r="GJ462" s="25"/>
      <c r="GK462" s="25"/>
      <c r="GL462" s="25"/>
      <c r="GM462" s="25"/>
      <c r="GN462" s="25"/>
      <c r="GO462" s="25"/>
      <c r="GP462" s="25"/>
      <c r="GQ462" s="25"/>
      <c r="GR462" s="25"/>
      <c r="GS462" s="25"/>
      <c r="GT462" s="25"/>
      <c r="GU462" s="25"/>
      <c r="GV462" s="25"/>
      <c r="GW462" s="25"/>
      <c r="GX462" s="25"/>
      <c r="GY462" s="25"/>
      <c r="GZ462" s="25"/>
    </row>
    <row r="463" spans="1:208">
      <c r="A463" s="1" t="s">
        <v>806</v>
      </c>
      <c r="B463" s="2">
        <v>43207</v>
      </c>
      <c r="C463" s="1">
        <v>7518772</v>
      </c>
      <c r="D463" s="1" t="s">
        <v>14</v>
      </c>
      <c r="E463" s="1" t="s">
        <v>807</v>
      </c>
      <c r="F463" s="1" t="s">
        <v>808</v>
      </c>
      <c r="H463" s="1">
        <v>4501527565</v>
      </c>
      <c r="J463" s="1" t="s">
        <v>809</v>
      </c>
      <c r="K463" s="1">
        <v>2</v>
      </c>
      <c r="L463" s="1" t="s">
        <v>26</v>
      </c>
      <c r="M463" s="3">
        <v>41345.4</v>
      </c>
      <c r="N463" s="3">
        <f t="shared" si="10"/>
        <v>82690.8</v>
      </c>
      <c r="T463" s="3">
        <f>Tabla1[[#This Row],[COSTO TOTAL]]</f>
        <v>82690.8</v>
      </c>
      <c r="V463" s="3"/>
      <c r="W463" s="1"/>
      <c r="X463" s="1"/>
      <c r="Y463" s="3"/>
      <c r="Z463" s="1"/>
      <c r="AA463" s="1"/>
      <c r="AB463" s="1"/>
      <c r="AC463" s="1"/>
      <c r="AD463" s="1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  <c r="CR463" s="25"/>
      <c r="CS463" s="25"/>
      <c r="CT463" s="25"/>
      <c r="CU463" s="25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  <c r="DG463" s="25"/>
      <c r="DH463" s="25"/>
      <c r="DI463" s="25"/>
      <c r="DJ463" s="25"/>
      <c r="DK463" s="25"/>
      <c r="DL463" s="25"/>
      <c r="DM463" s="25"/>
      <c r="DN463" s="25"/>
      <c r="DO463" s="25"/>
      <c r="DP463" s="25"/>
      <c r="DQ463" s="25"/>
      <c r="DR463" s="25"/>
      <c r="DS463" s="25"/>
      <c r="DT463" s="25"/>
      <c r="DU463" s="25"/>
      <c r="DV463" s="25"/>
      <c r="DW463" s="25"/>
      <c r="DX463" s="25"/>
      <c r="DY463" s="25"/>
      <c r="DZ463" s="25"/>
      <c r="EA463" s="25"/>
      <c r="EB463" s="25"/>
      <c r="EC463" s="25"/>
      <c r="ED463" s="25"/>
      <c r="EE463" s="25"/>
      <c r="EF463" s="25"/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  <c r="ET463" s="25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  <c r="FN463" s="25"/>
      <c r="FO463" s="25"/>
      <c r="FP463" s="25"/>
      <c r="FQ463" s="25"/>
      <c r="FR463" s="25"/>
      <c r="FS463" s="25"/>
      <c r="FT463" s="25"/>
      <c r="FU463" s="25"/>
      <c r="FV463" s="25"/>
      <c r="FW463" s="25"/>
      <c r="FX463" s="25"/>
      <c r="FY463" s="25"/>
      <c r="FZ463" s="25"/>
      <c r="GA463" s="25"/>
      <c r="GB463" s="25"/>
      <c r="GC463" s="25"/>
      <c r="GD463" s="25"/>
      <c r="GE463" s="25"/>
      <c r="GF463" s="25"/>
      <c r="GG463" s="25"/>
      <c r="GH463" s="25"/>
      <c r="GI463" s="25"/>
      <c r="GJ463" s="25"/>
      <c r="GK463" s="25"/>
      <c r="GL463" s="25"/>
      <c r="GM463" s="25"/>
      <c r="GN463" s="25"/>
      <c r="GO463" s="25"/>
      <c r="GP463" s="25"/>
      <c r="GQ463" s="25"/>
      <c r="GR463" s="25"/>
      <c r="GS463" s="25"/>
      <c r="GT463" s="25"/>
      <c r="GU463" s="25"/>
      <c r="GV463" s="25"/>
      <c r="GW463" s="25"/>
      <c r="GX463" s="25"/>
      <c r="GY463" s="25"/>
      <c r="GZ463" s="25"/>
    </row>
    <row r="464" spans="1:208">
      <c r="A464" s="1" t="s">
        <v>806</v>
      </c>
      <c r="B464" s="2">
        <v>43335</v>
      </c>
      <c r="C464" s="1">
        <v>7597217</v>
      </c>
      <c r="D464" s="1" t="s">
        <v>14</v>
      </c>
      <c r="E464" s="1" t="s">
        <v>810</v>
      </c>
      <c r="F464" s="1" t="s">
        <v>60</v>
      </c>
      <c r="G464" s="1" t="s">
        <v>24</v>
      </c>
      <c r="H464" s="1">
        <v>4501571911</v>
      </c>
      <c r="J464" s="1" t="s">
        <v>811</v>
      </c>
      <c r="K464" s="1">
        <v>1</v>
      </c>
      <c r="L464" s="1" t="s">
        <v>26</v>
      </c>
      <c r="M464" s="3">
        <v>17000</v>
      </c>
      <c r="N464" s="3">
        <f t="shared" si="10"/>
        <v>17000</v>
      </c>
      <c r="T464" s="3">
        <f>Tabla1[[#This Row],[COSTO TOTAL]]</f>
        <v>17000</v>
      </c>
      <c r="V464" s="3"/>
      <c r="W464" s="1"/>
      <c r="X464" s="1"/>
      <c r="Y464" s="3"/>
      <c r="Z464" s="1"/>
      <c r="AA464" s="1"/>
      <c r="AB464" s="1"/>
      <c r="AC464" s="1"/>
      <c r="AD464" s="1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  <c r="CR464" s="25"/>
      <c r="CS464" s="25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  <c r="DG464" s="25"/>
      <c r="DH464" s="25"/>
      <c r="DI464" s="25"/>
      <c r="DJ464" s="25"/>
      <c r="DK464" s="25"/>
      <c r="DL464" s="25"/>
      <c r="DM464" s="25"/>
      <c r="DN464" s="25"/>
      <c r="DO464" s="25"/>
      <c r="DP464" s="25"/>
      <c r="DQ464" s="25"/>
      <c r="DR464" s="25"/>
      <c r="DS464" s="25"/>
      <c r="DT464" s="25"/>
      <c r="DU464" s="25"/>
      <c r="DV464" s="25"/>
      <c r="DW464" s="25"/>
      <c r="DX464" s="25"/>
      <c r="DY464" s="25"/>
      <c r="DZ464" s="25"/>
      <c r="EA464" s="25"/>
      <c r="EB464" s="25"/>
      <c r="EC464" s="25"/>
      <c r="ED464" s="25"/>
      <c r="EE464" s="25"/>
      <c r="EF464" s="25"/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  <c r="ET464" s="25"/>
      <c r="EU464" s="25"/>
      <c r="EV464" s="25"/>
      <c r="EW464" s="25"/>
      <c r="EX464" s="25"/>
      <c r="EY464" s="25"/>
      <c r="EZ464" s="25"/>
      <c r="FA464" s="25"/>
      <c r="FB464" s="25"/>
      <c r="FC464" s="25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  <c r="FN464" s="25"/>
      <c r="FO464" s="25"/>
      <c r="FP464" s="25"/>
      <c r="FQ464" s="25"/>
      <c r="FR464" s="25"/>
      <c r="FS464" s="25"/>
      <c r="FT464" s="25"/>
      <c r="FU464" s="25"/>
      <c r="FV464" s="25"/>
      <c r="FW464" s="25"/>
      <c r="FX464" s="25"/>
      <c r="FY464" s="25"/>
      <c r="FZ464" s="25"/>
      <c r="GA464" s="25"/>
      <c r="GB464" s="25"/>
      <c r="GC464" s="25"/>
      <c r="GD464" s="25"/>
      <c r="GE464" s="25"/>
      <c r="GF464" s="25"/>
      <c r="GG464" s="25"/>
      <c r="GH464" s="25"/>
      <c r="GI464" s="25"/>
      <c r="GJ464" s="25"/>
      <c r="GK464" s="25"/>
      <c r="GL464" s="25"/>
      <c r="GM464" s="25"/>
      <c r="GN464" s="25"/>
      <c r="GO464" s="25"/>
      <c r="GP464" s="25"/>
      <c r="GQ464" s="25"/>
      <c r="GR464" s="25"/>
      <c r="GS464" s="25"/>
      <c r="GT464" s="25"/>
      <c r="GU464" s="25"/>
      <c r="GV464" s="25"/>
      <c r="GW464" s="25"/>
      <c r="GX464" s="25"/>
      <c r="GY464" s="25"/>
      <c r="GZ464" s="25"/>
    </row>
    <row r="465" spans="1:208">
      <c r="A465" s="1" t="s">
        <v>806</v>
      </c>
      <c r="B465" s="2">
        <v>43335</v>
      </c>
      <c r="C465" s="1">
        <v>7597218</v>
      </c>
      <c r="D465" s="1" t="s">
        <v>14</v>
      </c>
      <c r="E465" s="1" t="s">
        <v>810</v>
      </c>
      <c r="F465" s="1" t="s">
        <v>60</v>
      </c>
      <c r="G465" s="1" t="s">
        <v>24</v>
      </c>
      <c r="H465" s="1">
        <v>4501571911</v>
      </c>
      <c r="J465" s="1" t="s">
        <v>812</v>
      </c>
      <c r="K465" s="1">
        <v>1</v>
      </c>
      <c r="L465" s="1" t="s">
        <v>26</v>
      </c>
      <c r="M465" s="3">
        <v>17000</v>
      </c>
      <c r="N465" s="3">
        <f t="shared" si="10"/>
        <v>17000</v>
      </c>
      <c r="T465" s="3">
        <f>Tabla1[[#This Row],[COSTO TOTAL]]</f>
        <v>17000</v>
      </c>
      <c r="V465" s="3"/>
      <c r="W465" s="1"/>
      <c r="X465" s="1"/>
      <c r="Y465" s="3"/>
      <c r="Z465" s="1"/>
      <c r="AA465" s="1"/>
      <c r="AB465" s="1"/>
      <c r="AC465" s="1"/>
      <c r="AD465" s="1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  <c r="CR465" s="25"/>
      <c r="CS465" s="25"/>
      <c r="CT465" s="25"/>
      <c r="CU465" s="25"/>
      <c r="CV465" s="25"/>
      <c r="CW465" s="25"/>
      <c r="CX465" s="25"/>
      <c r="CY465" s="25"/>
      <c r="CZ465" s="25"/>
      <c r="DA465" s="25"/>
      <c r="DB465" s="25"/>
      <c r="DC465" s="25"/>
      <c r="DD465" s="25"/>
      <c r="DE465" s="25"/>
      <c r="DF465" s="25"/>
      <c r="DG465" s="25"/>
      <c r="DH465" s="25"/>
      <c r="DI465" s="25"/>
      <c r="DJ465" s="25"/>
      <c r="DK465" s="25"/>
      <c r="DL465" s="25"/>
      <c r="DM465" s="25"/>
      <c r="DN465" s="25"/>
      <c r="DO465" s="25"/>
      <c r="DP465" s="25"/>
      <c r="DQ465" s="25"/>
      <c r="DR465" s="25"/>
      <c r="DS465" s="25"/>
      <c r="DT465" s="25"/>
      <c r="DU465" s="25"/>
      <c r="DV465" s="25"/>
      <c r="DW465" s="25"/>
      <c r="DX465" s="25"/>
      <c r="DY465" s="25"/>
      <c r="DZ465" s="25"/>
      <c r="EA465" s="25"/>
      <c r="EB465" s="25"/>
      <c r="EC465" s="25"/>
      <c r="ED465" s="25"/>
      <c r="EE465" s="25"/>
      <c r="EF465" s="25"/>
      <c r="EG465" s="25"/>
      <c r="EH465" s="25"/>
      <c r="EI465" s="25"/>
      <c r="EJ465" s="25"/>
      <c r="EK465" s="25"/>
      <c r="EL465" s="25"/>
      <c r="EM465" s="25"/>
      <c r="EN465" s="25"/>
      <c r="EO465" s="25"/>
      <c r="EP465" s="25"/>
      <c r="EQ465" s="25"/>
      <c r="ER465" s="25"/>
      <c r="ES465" s="25"/>
      <c r="ET465" s="25"/>
      <c r="EU465" s="25"/>
      <c r="EV465" s="25"/>
      <c r="EW465" s="25"/>
      <c r="EX465" s="25"/>
      <c r="EY465" s="25"/>
      <c r="EZ465" s="25"/>
      <c r="FA465" s="25"/>
      <c r="FB465" s="25"/>
      <c r="FC465" s="25"/>
      <c r="FD465" s="25"/>
      <c r="FE465" s="25"/>
      <c r="FF465" s="25"/>
      <c r="FG465" s="25"/>
      <c r="FH465" s="25"/>
      <c r="FI465" s="25"/>
      <c r="FJ465" s="25"/>
      <c r="FK465" s="25"/>
      <c r="FL465" s="25"/>
      <c r="FM465" s="25"/>
      <c r="FN465" s="25"/>
      <c r="FO465" s="25"/>
      <c r="FP465" s="25"/>
      <c r="FQ465" s="25"/>
      <c r="FR465" s="25"/>
      <c r="FS465" s="25"/>
      <c r="FT465" s="25"/>
      <c r="FU465" s="25"/>
      <c r="FV465" s="25"/>
      <c r="FW465" s="25"/>
      <c r="FX465" s="25"/>
      <c r="FY465" s="25"/>
      <c r="FZ465" s="25"/>
      <c r="GA465" s="25"/>
      <c r="GB465" s="25"/>
      <c r="GC465" s="25"/>
      <c r="GD465" s="25"/>
      <c r="GE465" s="25"/>
      <c r="GF465" s="25"/>
      <c r="GG465" s="25"/>
      <c r="GH465" s="25"/>
      <c r="GI465" s="25"/>
      <c r="GJ465" s="25"/>
      <c r="GK465" s="25"/>
      <c r="GL465" s="25"/>
      <c r="GM465" s="25"/>
      <c r="GN465" s="25"/>
      <c r="GO465" s="25"/>
      <c r="GP465" s="25"/>
      <c r="GQ465" s="25"/>
      <c r="GR465" s="25"/>
      <c r="GS465" s="25"/>
      <c r="GT465" s="25"/>
      <c r="GU465" s="25"/>
      <c r="GV465" s="25"/>
      <c r="GW465" s="25"/>
      <c r="GX465" s="25"/>
      <c r="GY465" s="25"/>
      <c r="GZ465" s="25"/>
    </row>
    <row r="466" spans="1:208">
      <c r="A466" s="1" t="s">
        <v>806</v>
      </c>
      <c r="B466" s="2">
        <v>43335</v>
      </c>
      <c r="C466" s="1">
        <v>7597219</v>
      </c>
      <c r="D466" s="1" t="s">
        <v>14</v>
      </c>
      <c r="E466" s="1" t="s">
        <v>810</v>
      </c>
      <c r="F466" s="1" t="s">
        <v>60</v>
      </c>
      <c r="G466" s="1" t="s">
        <v>24</v>
      </c>
      <c r="H466" s="1">
        <v>4501571911</v>
      </c>
      <c r="J466" s="1" t="s">
        <v>813</v>
      </c>
      <c r="K466" s="1">
        <v>1</v>
      </c>
      <c r="L466" s="1" t="s">
        <v>26</v>
      </c>
      <c r="M466" s="3">
        <v>17000</v>
      </c>
      <c r="N466" s="3">
        <f t="shared" si="10"/>
        <v>17000</v>
      </c>
      <c r="T466" s="3">
        <f>Tabla1[[#This Row],[COSTO TOTAL]]</f>
        <v>17000</v>
      </c>
      <c r="V466" s="3"/>
      <c r="W466" s="1"/>
      <c r="X466" s="1"/>
      <c r="Y466" s="3"/>
      <c r="Z466" s="1"/>
      <c r="AA466" s="1"/>
      <c r="AB466" s="1"/>
      <c r="AC466" s="1"/>
      <c r="AD466" s="1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  <c r="CR466" s="25"/>
      <c r="CS466" s="25"/>
      <c r="CT466" s="25"/>
      <c r="CU466" s="25"/>
      <c r="CV466" s="25"/>
      <c r="CW466" s="25"/>
      <c r="CX466" s="25"/>
      <c r="CY466" s="25"/>
      <c r="CZ466" s="25"/>
      <c r="DA466" s="25"/>
      <c r="DB466" s="25"/>
      <c r="DC466" s="25"/>
      <c r="DD466" s="25"/>
      <c r="DE466" s="25"/>
      <c r="DF466" s="25"/>
      <c r="DG466" s="25"/>
      <c r="DH466" s="25"/>
      <c r="DI466" s="25"/>
      <c r="DJ466" s="25"/>
      <c r="DK466" s="25"/>
      <c r="DL466" s="25"/>
      <c r="DM466" s="25"/>
      <c r="DN466" s="25"/>
      <c r="DO466" s="25"/>
      <c r="DP466" s="25"/>
      <c r="DQ466" s="25"/>
      <c r="DR466" s="25"/>
      <c r="DS466" s="25"/>
      <c r="DT466" s="25"/>
      <c r="DU466" s="25"/>
      <c r="DV466" s="25"/>
      <c r="DW466" s="25"/>
      <c r="DX466" s="25"/>
      <c r="DY466" s="25"/>
      <c r="DZ466" s="25"/>
      <c r="EA466" s="25"/>
      <c r="EB466" s="25"/>
      <c r="EC466" s="25"/>
      <c r="ED466" s="25"/>
      <c r="EE466" s="25"/>
      <c r="EF466" s="25"/>
      <c r="EG466" s="25"/>
      <c r="EH466" s="25"/>
      <c r="EI466" s="25"/>
      <c r="EJ466" s="25"/>
      <c r="EK466" s="25"/>
      <c r="EL466" s="25"/>
      <c r="EM466" s="25"/>
      <c r="EN466" s="25"/>
      <c r="EO466" s="25"/>
      <c r="EP466" s="25"/>
      <c r="EQ466" s="25"/>
      <c r="ER466" s="25"/>
      <c r="ES466" s="25"/>
      <c r="ET466" s="25"/>
      <c r="EU466" s="25"/>
      <c r="EV466" s="25"/>
      <c r="EW466" s="25"/>
      <c r="EX466" s="25"/>
      <c r="EY466" s="25"/>
      <c r="EZ466" s="25"/>
      <c r="FA466" s="25"/>
      <c r="FB466" s="25"/>
      <c r="FC466" s="25"/>
      <c r="FD466" s="25"/>
      <c r="FE466" s="25"/>
      <c r="FF466" s="25"/>
      <c r="FG466" s="25"/>
      <c r="FH466" s="25"/>
      <c r="FI466" s="25"/>
      <c r="FJ466" s="25"/>
      <c r="FK466" s="25"/>
      <c r="FL466" s="25"/>
      <c r="FM466" s="25"/>
      <c r="FN466" s="25"/>
      <c r="FO466" s="25"/>
      <c r="FP466" s="25"/>
      <c r="FQ466" s="25"/>
      <c r="FR466" s="25"/>
      <c r="FS466" s="25"/>
      <c r="FT466" s="25"/>
      <c r="FU466" s="25"/>
      <c r="FV466" s="25"/>
      <c r="FW466" s="25"/>
      <c r="FX466" s="25"/>
      <c r="FY466" s="25"/>
      <c r="FZ466" s="25"/>
      <c r="GA466" s="25"/>
      <c r="GB466" s="25"/>
      <c r="GC466" s="25"/>
      <c r="GD466" s="25"/>
      <c r="GE466" s="25"/>
      <c r="GF466" s="25"/>
      <c r="GG466" s="25"/>
      <c r="GH466" s="25"/>
      <c r="GI466" s="25"/>
      <c r="GJ466" s="25"/>
      <c r="GK466" s="25"/>
      <c r="GL466" s="25"/>
      <c r="GM466" s="25"/>
      <c r="GN466" s="25"/>
      <c r="GO466" s="25"/>
      <c r="GP466" s="25"/>
      <c r="GQ466" s="25"/>
      <c r="GR466" s="25"/>
      <c r="GS466" s="25"/>
      <c r="GT466" s="25"/>
      <c r="GU466" s="25"/>
      <c r="GV466" s="25"/>
      <c r="GW466" s="25"/>
      <c r="GX466" s="25"/>
      <c r="GY466" s="25"/>
      <c r="GZ466" s="25"/>
    </row>
    <row r="467" spans="1:208">
      <c r="A467" s="1" t="s">
        <v>806</v>
      </c>
      <c r="B467" s="2" t="s">
        <v>37</v>
      </c>
      <c r="C467" s="1" t="s">
        <v>22</v>
      </c>
      <c r="D467" s="1" t="s">
        <v>14</v>
      </c>
      <c r="E467" s="1" t="s">
        <v>24</v>
      </c>
      <c r="F467" s="1" t="s">
        <v>24</v>
      </c>
      <c r="G467" s="1" t="s">
        <v>24</v>
      </c>
      <c r="H467" s="1" t="s">
        <v>24</v>
      </c>
      <c r="I467" s="1" t="s">
        <v>24</v>
      </c>
      <c r="J467" s="1" t="s">
        <v>814</v>
      </c>
      <c r="K467" s="1">
        <v>1</v>
      </c>
      <c r="L467" s="1" t="s">
        <v>26</v>
      </c>
      <c r="N467" s="3">
        <f t="shared" si="10"/>
        <v>0</v>
      </c>
      <c r="T467" s="3">
        <f>Tabla1[[#This Row],[COSTO TOTAL]]</f>
        <v>0</v>
      </c>
      <c r="V467" s="3"/>
      <c r="W467" s="1"/>
      <c r="X467" s="1"/>
      <c r="Y467" s="3"/>
      <c r="Z467" s="1"/>
      <c r="AA467" s="1"/>
      <c r="AB467" s="1"/>
      <c r="AC467" s="1"/>
      <c r="AD467" s="1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  <c r="CR467" s="25"/>
      <c r="CS467" s="25"/>
      <c r="CT467" s="25"/>
      <c r="CU467" s="25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25"/>
      <c r="DG467" s="25"/>
      <c r="DH467" s="25"/>
      <c r="DI467" s="25"/>
      <c r="DJ467" s="25"/>
      <c r="DK467" s="25"/>
      <c r="DL467" s="25"/>
      <c r="DM467" s="25"/>
      <c r="DN467" s="25"/>
      <c r="DO467" s="25"/>
      <c r="DP467" s="25"/>
      <c r="DQ467" s="25"/>
      <c r="DR467" s="25"/>
      <c r="DS467" s="25"/>
      <c r="DT467" s="25"/>
      <c r="DU467" s="25"/>
      <c r="DV467" s="25"/>
      <c r="DW467" s="25"/>
      <c r="DX467" s="25"/>
      <c r="DY467" s="25"/>
      <c r="DZ467" s="25"/>
      <c r="EA467" s="25"/>
      <c r="EB467" s="25"/>
      <c r="EC467" s="25"/>
      <c r="ED467" s="25"/>
      <c r="EE467" s="25"/>
      <c r="EF467" s="25"/>
      <c r="EG467" s="25"/>
      <c r="EH467" s="25"/>
      <c r="EI467" s="25"/>
      <c r="EJ467" s="25"/>
      <c r="EK467" s="25"/>
      <c r="EL467" s="25"/>
      <c r="EM467" s="25"/>
      <c r="EN467" s="25"/>
      <c r="EO467" s="25"/>
      <c r="EP467" s="25"/>
      <c r="EQ467" s="25"/>
      <c r="ER467" s="25"/>
      <c r="ES467" s="25"/>
      <c r="ET467" s="25"/>
      <c r="EU467" s="25"/>
      <c r="EV467" s="25"/>
      <c r="EW467" s="25"/>
      <c r="EX467" s="25"/>
      <c r="EY467" s="25"/>
      <c r="EZ467" s="25"/>
      <c r="FA467" s="25"/>
      <c r="FB467" s="25"/>
      <c r="FC467" s="25"/>
      <c r="FD467" s="25"/>
      <c r="FE467" s="25"/>
      <c r="FF467" s="25"/>
      <c r="FG467" s="25"/>
      <c r="FH467" s="25"/>
      <c r="FI467" s="25"/>
      <c r="FJ467" s="25"/>
      <c r="FK467" s="25"/>
      <c r="FL467" s="25"/>
      <c r="FM467" s="25"/>
      <c r="FN467" s="25"/>
      <c r="FO467" s="25"/>
      <c r="FP467" s="25"/>
      <c r="FQ467" s="25"/>
      <c r="FR467" s="25"/>
      <c r="FS467" s="25"/>
      <c r="FT467" s="25"/>
      <c r="FU467" s="25"/>
      <c r="FV467" s="25"/>
      <c r="FW467" s="25"/>
      <c r="FX467" s="25"/>
      <c r="FY467" s="25"/>
      <c r="FZ467" s="25"/>
      <c r="GA467" s="25"/>
      <c r="GB467" s="25"/>
      <c r="GC467" s="25"/>
      <c r="GD467" s="25"/>
      <c r="GE467" s="25"/>
      <c r="GF467" s="25"/>
      <c r="GG467" s="25"/>
      <c r="GH467" s="25"/>
      <c r="GI467" s="25"/>
      <c r="GJ467" s="25"/>
      <c r="GK467" s="25"/>
      <c r="GL467" s="25"/>
      <c r="GM467" s="25"/>
      <c r="GN467" s="25"/>
      <c r="GO467" s="25"/>
      <c r="GP467" s="25"/>
      <c r="GQ467" s="25"/>
      <c r="GR467" s="25"/>
      <c r="GS467" s="25"/>
      <c r="GT467" s="25"/>
      <c r="GU467" s="25"/>
      <c r="GV467" s="25"/>
      <c r="GW467" s="25"/>
      <c r="GX467" s="25"/>
      <c r="GY467" s="25"/>
      <c r="GZ467" s="25"/>
    </row>
    <row r="468" spans="1:208">
      <c r="A468" s="1" t="s">
        <v>815</v>
      </c>
      <c r="B468" s="2" t="s">
        <v>37</v>
      </c>
      <c r="C468" s="1">
        <v>7462072</v>
      </c>
      <c r="D468" s="1" t="s">
        <v>14</v>
      </c>
      <c r="E468" s="1" t="s">
        <v>24</v>
      </c>
      <c r="F468" s="1" t="s">
        <v>24</v>
      </c>
      <c r="H468" s="1" t="s">
        <v>22</v>
      </c>
      <c r="J468" s="1" t="s">
        <v>816</v>
      </c>
      <c r="K468" s="1">
        <v>2</v>
      </c>
      <c r="L468" s="1" t="s">
        <v>26</v>
      </c>
      <c r="N468" s="3">
        <f t="shared" si="10"/>
        <v>0</v>
      </c>
      <c r="T468" s="3">
        <f>Tabla1[[#This Row],[COSTO TOTAL]]</f>
        <v>0</v>
      </c>
      <c r="V468" s="3"/>
      <c r="W468" s="1"/>
      <c r="X468" s="1"/>
      <c r="Y468" s="3"/>
      <c r="Z468" s="1"/>
      <c r="AA468" s="1"/>
      <c r="AB468" s="1"/>
      <c r="AC468" s="1"/>
      <c r="AD468" s="1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  <c r="CR468" s="25"/>
      <c r="CS468" s="25"/>
      <c r="CT468" s="25"/>
      <c r="CU468" s="25"/>
      <c r="CV468" s="25"/>
      <c r="CW468" s="25"/>
      <c r="CX468" s="25"/>
      <c r="CY468" s="25"/>
      <c r="CZ468" s="25"/>
      <c r="DA468" s="25"/>
      <c r="DB468" s="25"/>
      <c r="DC468" s="25"/>
      <c r="DD468" s="25"/>
      <c r="DE468" s="25"/>
      <c r="DF468" s="25"/>
      <c r="DG468" s="25"/>
      <c r="DH468" s="25"/>
      <c r="DI468" s="25"/>
      <c r="DJ468" s="25"/>
      <c r="DK468" s="25"/>
      <c r="DL468" s="25"/>
      <c r="DM468" s="25"/>
      <c r="DN468" s="25"/>
      <c r="DO468" s="25"/>
      <c r="DP468" s="25"/>
      <c r="DQ468" s="25"/>
      <c r="DR468" s="25"/>
      <c r="DS468" s="25"/>
      <c r="DT468" s="25"/>
      <c r="DU468" s="25"/>
      <c r="DV468" s="25"/>
      <c r="DW468" s="25"/>
      <c r="DX468" s="25"/>
      <c r="DY468" s="25"/>
      <c r="DZ468" s="25"/>
      <c r="EA468" s="25"/>
      <c r="EB468" s="25"/>
      <c r="EC468" s="25"/>
      <c r="ED468" s="25"/>
      <c r="EE468" s="25"/>
      <c r="EF468" s="25"/>
      <c r="EG468" s="25"/>
      <c r="EH468" s="25"/>
      <c r="EI468" s="25"/>
      <c r="EJ468" s="25"/>
      <c r="EK468" s="25"/>
      <c r="EL468" s="25"/>
      <c r="EM468" s="25"/>
      <c r="EN468" s="25"/>
      <c r="EO468" s="25"/>
      <c r="EP468" s="25"/>
      <c r="EQ468" s="25"/>
      <c r="ER468" s="25"/>
      <c r="ES468" s="25"/>
      <c r="ET468" s="25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  <c r="FE468" s="25"/>
      <c r="FF468" s="25"/>
      <c r="FG468" s="25"/>
      <c r="FH468" s="25"/>
      <c r="FI468" s="25"/>
      <c r="FJ468" s="25"/>
      <c r="FK468" s="25"/>
      <c r="FL468" s="25"/>
      <c r="FM468" s="25"/>
      <c r="FN468" s="25"/>
      <c r="FO468" s="25"/>
      <c r="FP468" s="25"/>
      <c r="FQ468" s="25"/>
      <c r="FR468" s="25"/>
      <c r="FS468" s="25"/>
      <c r="FT468" s="25"/>
      <c r="FU468" s="25"/>
      <c r="FV468" s="25"/>
      <c r="FW468" s="25"/>
      <c r="FX468" s="25"/>
      <c r="FY468" s="25"/>
      <c r="FZ468" s="25"/>
      <c r="GA468" s="25"/>
      <c r="GB468" s="25"/>
      <c r="GC468" s="25"/>
      <c r="GD468" s="25"/>
      <c r="GE468" s="25"/>
      <c r="GF468" s="25"/>
      <c r="GG468" s="25"/>
      <c r="GH468" s="25"/>
      <c r="GI468" s="25"/>
      <c r="GJ468" s="25"/>
      <c r="GK468" s="25"/>
      <c r="GL468" s="25"/>
      <c r="GM468" s="25"/>
      <c r="GN468" s="25"/>
      <c r="GO468" s="25"/>
      <c r="GP468" s="25"/>
      <c r="GQ468" s="25"/>
      <c r="GR468" s="25"/>
      <c r="GS468" s="25"/>
      <c r="GT468" s="25"/>
      <c r="GU468" s="25"/>
      <c r="GV468" s="25"/>
      <c r="GW468" s="25"/>
      <c r="GX468" s="25"/>
      <c r="GY468" s="25"/>
      <c r="GZ468" s="25"/>
    </row>
    <row r="469" spans="1:208">
      <c r="A469" s="1" t="s">
        <v>817</v>
      </c>
      <c r="B469" s="2">
        <v>42857</v>
      </c>
      <c r="C469" s="1">
        <v>7387351</v>
      </c>
      <c r="D469" s="1" t="s">
        <v>14</v>
      </c>
      <c r="E469" s="1" t="s">
        <v>818</v>
      </c>
      <c r="F469" s="1" t="s">
        <v>819</v>
      </c>
      <c r="H469" s="1">
        <v>4501400475</v>
      </c>
      <c r="J469" s="1" t="s">
        <v>820</v>
      </c>
      <c r="K469" s="1">
        <v>7</v>
      </c>
      <c r="L469" s="1" t="s">
        <v>26</v>
      </c>
      <c r="M469" s="3">
        <v>13160</v>
      </c>
      <c r="N469" s="3">
        <f t="shared" si="10"/>
        <v>92120</v>
      </c>
      <c r="T469" s="3">
        <f>Tabla1[[#This Row],[COSTO TOTAL]]</f>
        <v>92120</v>
      </c>
      <c r="V469" s="3"/>
      <c r="W469" s="1"/>
      <c r="X469" s="1"/>
      <c r="Y469" s="3"/>
      <c r="Z469" s="1"/>
      <c r="AA469" s="1"/>
      <c r="AB469" s="1"/>
      <c r="AC469" s="1"/>
      <c r="AD469" s="1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  <c r="CR469" s="25"/>
      <c r="CS469" s="25"/>
      <c r="CT469" s="25"/>
      <c r="CU469" s="25"/>
      <c r="CV469" s="25"/>
      <c r="CW469" s="25"/>
      <c r="CX469" s="25"/>
      <c r="CY469" s="25"/>
      <c r="CZ469" s="25"/>
      <c r="DA469" s="25"/>
      <c r="DB469" s="25"/>
      <c r="DC469" s="25"/>
      <c r="DD469" s="25"/>
      <c r="DE469" s="25"/>
      <c r="DF469" s="25"/>
      <c r="DG469" s="25"/>
      <c r="DH469" s="25"/>
      <c r="DI469" s="25"/>
      <c r="DJ469" s="25"/>
      <c r="DK469" s="25"/>
      <c r="DL469" s="25"/>
      <c r="DM469" s="25"/>
      <c r="DN469" s="25"/>
      <c r="DO469" s="25"/>
      <c r="DP469" s="25"/>
      <c r="DQ469" s="25"/>
      <c r="DR469" s="25"/>
      <c r="DS469" s="25"/>
      <c r="DT469" s="25"/>
      <c r="DU469" s="25"/>
      <c r="DV469" s="25"/>
      <c r="DW469" s="25"/>
      <c r="DX469" s="25"/>
      <c r="DY469" s="25"/>
      <c r="DZ469" s="25"/>
      <c r="EA469" s="25"/>
      <c r="EB469" s="25"/>
      <c r="EC469" s="25"/>
      <c r="ED469" s="25"/>
      <c r="EE469" s="25"/>
      <c r="EF469" s="25"/>
      <c r="EG469" s="25"/>
      <c r="EH469" s="25"/>
      <c r="EI469" s="25"/>
      <c r="EJ469" s="25"/>
      <c r="EK469" s="25"/>
      <c r="EL469" s="25"/>
      <c r="EM469" s="25"/>
      <c r="EN469" s="25"/>
      <c r="EO469" s="25"/>
      <c r="EP469" s="25"/>
      <c r="EQ469" s="25"/>
      <c r="ER469" s="25"/>
      <c r="ES469" s="25"/>
      <c r="ET469" s="25"/>
      <c r="EU469" s="25"/>
      <c r="EV469" s="25"/>
      <c r="EW469" s="25"/>
      <c r="EX469" s="25"/>
      <c r="EY469" s="25"/>
      <c r="EZ469" s="25"/>
      <c r="FA469" s="25"/>
      <c r="FB469" s="25"/>
      <c r="FC469" s="25"/>
      <c r="FD469" s="25"/>
      <c r="FE469" s="25"/>
      <c r="FF469" s="25"/>
      <c r="FG469" s="25"/>
      <c r="FH469" s="25"/>
      <c r="FI469" s="25"/>
      <c r="FJ469" s="25"/>
      <c r="FK469" s="25"/>
      <c r="FL469" s="25"/>
      <c r="FM469" s="25"/>
      <c r="FN469" s="25"/>
      <c r="FO469" s="25"/>
      <c r="FP469" s="25"/>
      <c r="FQ469" s="25"/>
      <c r="FR469" s="25"/>
      <c r="FS469" s="25"/>
      <c r="FT469" s="25"/>
      <c r="FU469" s="25"/>
      <c r="FV469" s="25"/>
      <c r="FW469" s="25"/>
      <c r="FX469" s="25"/>
      <c r="FY469" s="25"/>
      <c r="FZ469" s="25"/>
      <c r="GA469" s="25"/>
      <c r="GB469" s="25"/>
      <c r="GC469" s="25"/>
      <c r="GD469" s="25"/>
      <c r="GE469" s="25"/>
      <c r="GF469" s="25"/>
      <c r="GG469" s="25"/>
      <c r="GH469" s="25"/>
      <c r="GI469" s="25"/>
      <c r="GJ469" s="25"/>
      <c r="GK469" s="25"/>
      <c r="GL469" s="25"/>
      <c r="GM469" s="25"/>
      <c r="GN469" s="25"/>
      <c r="GO469" s="25"/>
      <c r="GP469" s="25"/>
      <c r="GQ469" s="25"/>
      <c r="GR469" s="25"/>
      <c r="GS469" s="25"/>
      <c r="GT469" s="25"/>
      <c r="GU469" s="25"/>
      <c r="GV469" s="25"/>
      <c r="GW469" s="25"/>
      <c r="GX469" s="25"/>
      <c r="GY469" s="25"/>
      <c r="GZ469" s="25"/>
    </row>
    <row r="470" spans="1:208">
      <c r="A470" s="1" t="s">
        <v>817</v>
      </c>
      <c r="B470" s="2">
        <v>42857</v>
      </c>
      <c r="C470" s="1">
        <v>7387351</v>
      </c>
      <c r="D470" s="1" t="s">
        <v>14</v>
      </c>
      <c r="E470" s="1" t="s">
        <v>818</v>
      </c>
      <c r="F470" s="1" t="s">
        <v>819</v>
      </c>
      <c r="H470" s="1">
        <v>4501400475</v>
      </c>
      <c r="J470" s="1" t="s">
        <v>821</v>
      </c>
      <c r="K470" s="1">
        <v>10</v>
      </c>
      <c r="L470" s="1" t="s">
        <v>26</v>
      </c>
      <c r="M470" s="3">
        <v>11520</v>
      </c>
      <c r="N470" s="3">
        <f t="shared" si="10"/>
        <v>115200</v>
      </c>
      <c r="T470" s="3">
        <f>Tabla1[[#This Row],[COSTO TOTAL]]</f>
        <v>115200</v>
      </c>
      <c r="V470" s="3"/>
      <c r="W470" s="1"/>
      <c r="X470" s="1"/>
      <c r="Y470" s="3"/>
      <c r="Z470" s="1"/>
      <c r="AA470" s="1"/>
      <c r="AB470" s="1"/>
      <c r="AC470" s="1"/>
      <c r="AD470" s="1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  <c r="GD470" s="25"/>
      <c r="GE470" s="25"/>
      <c r="GF470" s="25"/>
      <c r="GG470" s="25"/>
      <c r="GH470" s="25"/>
      <c r="GI470" s="25"/>
      <c r="GJ470" s="25"/>
      <c r="GK470" s="25"/>
      <c r="GL470" s="25"/>
      <c r="GM470" s="25"/>
      <c r="GN470" s="25"/>
      <c r="GO470" s="25"/>
      <c r="GP470" s="25"/>
      <c r="GQ470" s="25"/>
      <c r="GR470" s="25"/>
      <c r="GS470" s="25"/>
      <c r="GT470" s="25"/>
      <c r="GU470" s="25"/>
      <c r="GV470" s="25"/>
      <c r="GW470" s="25"/>
      <c r="GX470" s="25"/>
      <c r="GY470" s="25"/>
      <c r="GZ470" s="25"/>
    </row>
    <row r="471" spans="1:208">
      <c r="A471" s="1" t="s">
        <v>817</v>
      </c>
      <c r="B471" s="2">
        <v>42857</v>
      </c>
      <c r="C471" s="1">
        <v>7387351</v>
      </c>
      <c r="D471" s="1" t="s">
        <v>14</v>
      </c>
      <c r="E471" s="1" t="s">
        <v>818</v>
      </c>
      <c r="F471" s="1" t="s">
        <v>819</v>
      </c>
      <c r="H471" s="1">
        <v>4501400475</v>
      </c>
      <c r="J471" s="1" t="s">
        <v>822</v>
      </c>
      <c r="K471" s="1">
        <v>3</v>
      </c>
      <c r="L471" s="1" t="s">
        <v>26</v>
      </c>
      <c r="M471" s="3">
        <v>17880</v>
      </c>
      <c r="N471" s="3">
        <f t="shared" si="10"/>
        <v>53640</v>
      </c>
      <c r="T471" s="3">
        <f>Tabla1[[#This Row],[COSTO TOTAL]]</f>
        <v>53640</v>
      </c>
      <c r="V471" s="3"/>
      <c r="W471" s="1"/>
      <c r="X471" s="1"/>
      <c r="Y471" s="3"/>
      <c r="Z471" s="1"/>
      <c r="AA471" s="1"/>
      <c r="AB471" s="1"/>
      <c r="AC471" s="1"/>
      <c r="AD471" s="1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  <c r="CR471" s="25"/>
      <c r="CS471" s="25"/>
      <c r="CT471" s="25"/>
      <c r="CU471" s="25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25"/>
      <c r="DG471" s="25"/>
      <c r="DH471" s="25"/>
      <c r="DI471" s="25"/>
      <c r="DJ471" s="25"/>
      <c r="DK471" s="25"/>
      <c r="DL471" s="25"/>
      <c r="DM471" s="25"/>
      <c r="DN471" s="25"/>
      <c r="DO471" s="25"/>
      <c r="DP471" s="25"/>
      <c r="DQ471" s="25"/>
      <c r="DR471" s="25"/>
      <c r="DS471" s="25"/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/>
      <c r="EF471" s="25"/>
      <c r="EG471" s="25"/>
      <c r="EH471" s="25"/>
      <c r="EI471" s="25"/>
      <c r="EJ471" s="25"/>
      <c r="EK471" s="25"/>
      <c r="EL471" s="25"/>
      <c r="EM471" s="25"/>
      <c r="EN471" s="25"/>
      <c r="EO471" s="25"/>
      <c r="EP471" s="25"/>
      <c r="EQ471" s="25"/>
      <c r="ER471" s="25"/>
      <c r="ES471" s="25"/>
      <c r="ET471" s="25"/>
      <c r="EU471" s="25"/>
      <c r="EV471" s="25"/>
      <c r="EW471" s="25"/>
      <c r="EX471" s="25"/>
      <c r="EY471" s="25"/>
      <c r="EZ471" s="25"/>
      <c r="FA471" s="25"/>
      <c r="FB471" s="25"/>
      <c r="FC471" s="25"/>
      <c r="FD471" s="25"/>
      <c r="FE471" s="25"/>
      <c r="FF471" s="25"/>
      <c r="FG471" s="25"/>
      <c r="FH471" s="25"/>
      <c r="FI471" s="25"/>
      <c r="FJ471" s="25"/>
      <c r="FK471" s="25"/>
      <c r="FL471" s="25"/>
      <c r="FM471" s="25"/>
      <c r="FN471" s="25"/>
      <c r="FO471" s="25"/>
      <c r="FP471" s="25"/>
      <c r="FQ471" s="25"/>
      <c r="FR471" s="25"/>
      <c r="FS471" s="25"/>
      <c r="FT471" s="25"/>
      <c r="FU471" s="25"/>
      <c r="FV471" s="25"/>
      <c r="FW471" s="25"/>
      <c r="FX471" s="25"/>
      <c r="FY471" s="25"/>
      <c r="FZ471" s="25"/>
      <c r="GA471" s="25"/>
      <c r="GB471" s="25"/>
      <c r="GC471" s="25"/>
      <c r="GD471" s="25"/>
      <c r="GE471" s="25"/>
      <c r="GF471" s="25"/>
      <c r="GG471" s="25"/>
      <c r="GH471" s="25"/>
      <c r="GI471" s="25"/>
      <c r="GJ471" s="25"/>
      <c r="GK471" s="25"/>
      <c r="GL471" s="25"/>
      <c r="GM471" s="25"/>
      <c r="GN471" s="25"/>
      <c r="GO471" s="25"/>
      <c r="GP471" s="25"/>
      <c r="GQ471" s="25"/>
      <c r="GR471" s="25"/>
      <c r="GS471" s="25"/>
      <c r="GT471" s="25"/>
      <c r="GU471" s="25"/>
      <c r="GV471" s="25"/>
      <c r="GW471" s="25"/>
      <c r="GX471" s="25"/>
      <c r="GY471" s="25"/>
      <c r="GZ471" s="25"/>
    </row>
    <row r="472" spans="1:208">
      <c r="A472" s="1" t="s">
        <v>817</v>
      </c>
      <c r="B472" s="2">
        <v>42857</v>
      </c>
      <c r="C472" s="1">
        <v>7387351</v>
      </c>
      <c r="D472" s="1" t="s">
        <v>14</v>
      </c>
      <c r="E472" s="1" t="s">
        <v>24</v>
      </c>
      <c r="F472" s="1" t="s">
        <v>24</v>
      </c>
      <c r="H472" s="1">
        <v>4501400475</v>
      </c>
      <c r="J472" s="1" t="s">
        <v>823</v>
      </c>
      <c r="K472" s="1">
        <v>3</v>
      </c>
      <c r="L472" s="1" t="s">
        <v>26</v>
      </c>
      <c r="M472" s="3">
        <v>8500</v>
      </c>
      <c r="N472" s="3">
        <f t="shared" si="10"/>
        <v>25500</v>
      </c>
      <c r="T472" s="3">
        <f>Tabla1[[#This Row],[COSTO TOTAL]]</f>
        <v>25500</v>
      </c>
      <c r="V472" s="3"/>
      <c r="W472" s="1"/>
      <c r="X472" s="1"/>
      <c r="Y472" s="3"/>
      <c r="Z472" s="1"/>
      <c r="AA472" s="1"/>
      <c r="AB472" s="1"/>
      <c r="AC472" s="1"/>
      <c r="AD472" s="1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  <c r="CR472" s="25"/>
      <c r="CS472" s="25"/>
      <c r="CT472" s="25"/>
      <c r="CU472" s="25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  <c r="DG472" s="25"/>
      <c r="DH472" s="25"/>
      <c r="DI472" s="25"/>
      <c r="DJ472" s="25"/>
      <c r="DK472" s="25"/>
      <c r="DL472" s="25"/>
      <c r="DM472" s="25"/>
      <c r="DN472" s="25"/>
      <c r="DO472" s="25"/>
      <c r="DP472" s="25"/>
      <c r="DQ472" s="25"/>
      <c r="DR472" s="25"/>
      <c r="DS472" s="25"/>
      <c r="DT472" s="25"/>
      <c r="DU472" s="25"/>
      <c r="DV472" s="25"/>
      <c r="DW472" s="25"/>
      <c r="DX472" s="25"/>
      <c r="DY472" s="25"/>
      <c r="DZ472" s="25"/>
      <c r="EA472" s="25"/>
      <c r="EB472" s="25"/>
      <c r="EC472" s="25"/>
      <c r="ED472" s="25"/>
      <c r="EE472" s="25"/>
      <c r="EF472" s="25"/>
      <c r="EG472" s="25"/>
      <c r="EH472" s="25"/>
      <c r="EI472" s="25"/>
      <c r="EJ472" s="25"/>
      <c r="EK472" s="25"/>
      <c r="EL472" s="25"/>
      <c r="EM472" s="25"/>
      <c r="EN472" s="25"/>
      <c r="EO472" s="25"/>
      <c r="EP472" s="25"/>
      <c r="EQ472" s="25"/>
      <c r="ER472" s="25"/>
      <c r="ES472" s="25"/>
      <c r="ET472" s="25"/>
      <c r="EU472" s="25"/>
      <c r="EV472" s="25"/>
      <c r="EW472" s="25"/>
      <c r="EX472" s="25"/>
      <c r="EY472" s="25"/>
      <c r="EZ472" s="25"/>
      <c r="FA472" s="25"/>
      <c r="FB472" s="25"/>
      <c r="FC472" s="25"/>
      <c r="FD472" s="25"/>
      <c r="FE472" s="25"/>
      <c r="FF472" s="25"/>
      <c r="FG472" s="25"/>
      <c r="FH472" s="25"/>
      <c r="FI472" s="25"/>
      <c r="FJ472" s="25"/>
      <c r="FK472" s="25"/>
      <c r="FL472" s="25"/>
      <c r="FM472" s="25"/>
      <c r="FN472" s="25"/>
      <c r="FO472" s="25"/>
      <c r="FP472" s="25"/>
      <c r="FQ472" s="25"/>
      <c r="FR472" s="25"/>
      <c r="FS472" s="25"/>
      <c r="FT472" s="25"/>
      <c r="FU472" s="25"/>
      <c r="FV472" s="25"/>
      <c r="FW472" s="25"/>
      <c r="FX472" s="25"/>
      <c r="FY472" s="25"/>
      <c r="FZ472" s="25"/>
      <c r="GA472" s="25"/>
      <c r="GB472" s="25"/>
      <c r="GC472" s="25"/>
      <c r="GD472" s="25"/>
      <c r="GE472" s="25"/>
      <c r="GF472" s="25"/>
      <c r="GG472" s="25"/>
      <c r="GH472" s="25"/>
      <c r="GI472" s="25"/>
      <c r="GJ472" s="25"/>
      <c r="GK472" s="25"/>
      <c r="GL472" s="25"/>
      <c r="GM472" s="25"/>
      <c r="GN472" s="25"/>
      <c r="GO472" s="25"/>
      <c r="GP472" s="25"/>
      <c r="GQ472" s="25"/>
      <c r="GR472" s="25"/>
      <c r="GS472" s="25"/>
      <c r="GT472" s="25"/>
      <c r="GU472" s="25"/>
      <c r="GV472" s="25"/>
      <c r="GW472" s="25"/>
      <c r="GX472" s="25"/>
      <c r="GY472" s="25"/>
      <c r="GZ472" s="25"/>
    </row>
    <row r="473" spans="1:208">
      <c r="A473" s="1" t="s">
        <v>817</v>
      </c>
      <c r="B473" s="2" t="s">
        <v>37</v>
      </c>
      <c r="C473" s="1" t="s">
        <v>24</v>
      </c>
      <c r="D473" s="1" t="s">
        <v>14</v>
      </c>
      <c r="E473" s="1" t="s">
        <v>24</v>
      </c>
      <c r="F473" s="1" t="s">
        <v>824</v>
      </c>
      <c r="G473" s="1" t="s">
        <v>24</v>
      </c>
      <c r="H473" s="1">
        <v>4501418327</v>
      </c>
      <c r="I473" s="1" t="s">
        <v>24</v>
      </c>
      <c r="J473" s="1" t="s">
        <v>825</v>
      </c>
      <c r="K473" s="1">
        <v>1</v>
      </c>
      <c r="L473" s="1" t="s">
        <v>26</v>
      </c>
      <c r="M473" s="3">
        <v>1425.8</v>
      </c>
      <c r="N473" s="3">
        <f t="shared" si="10"/>
        <v>1425.8</v>
      </c>
      <c r="T473" s="3">
        <f>Tabla1[[#This Row],[COSTO TOTAL]]</f>
        <v>1425.8</v>
      </c>
      <c r="V473" s="3"/>
      <c r="W473" s="1"/>
      <c r="X473" s="1"/>
      <c r="Y473" s="3"/>
      <c r="Z473" s="1"/>
      <c r="AA473" s="1"/>
      <c r="AB473" s="1"/>
      <c r="AC473" s="1"/>
      <c r="AD473" s="1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  <c r="GD473" s="25"/>
      <c r="GE473" s="25"/>
      <c r="GF473" s="25"/>
      <c r="GG473" s="25"/>
      <c r="GH473" s="25"/>
      <c r="GI473" s="25"/>
      <c r="GJ473" s="25"/>
      <c r="GK473" s="25"/>
      <c r="GL473" s="25"/>
      <c r="GM473" s="25"/>
      <c r="GN473" s="25"/>
      <c r="GO473" s="25"/>
      <c r="GP473" s="25"/>
      <c r="GQ473" s="25"/>
      <c r="GR473" s="25"/>
      <c r="GS473" s="25"/>
      <c r="GT473" s="25"/>
      <c r="GU473" s="25"/>
      <c r="GV473" s="25"/>
      <c r="GW473" s="25"/>
      <c r="GX473" s="25"/>
      <c r="GY473" s="25"/>
      <c r="GZ473" s="25"/>
    </row>
    <row r="474" spans="1:208">
      <c r="A474" s="1" t="s">
        <v>817</v>
      </c>
      <c r="B474" s="2" t="s">
        <v>37</v>
      </c>
      <c r="C474" s="1" t="s">
        <v>24</v>
      </c>
      <c r="D474" s="1" t="s">
        <v>14</v>
      </c>
      <c r="E474" s="1" t="s">
        <v>24</v>
      </c>
      <c r="F474" s="1" t="s">
        <v>824</v>
      </c>
      <c r="G474" s="1" t="s">
        <v>24</v>
      </c>
      <c r="H474" s="1">
        <v>4501418327</v>
      </c>
      <c r="I474" s="1" t="s">
        <v>24</v>
      </c>
      <c r="J474" s="1" t="s">
        <v>826</v>
      </c>
      <c r="K474" s="1">
        <v>1</v>
      </c>
      <c r="L474" s="1" t="s">
        <v>26</v>
      </c>
      <c r="M474" s="3">
        <v>3520.6</v>
      </c>
      <c r="N474" s="3">
        <f t="shared" si="10"/>
        <v>3520.6</v>
      </c>
      <c r="T474" s="3">
        <f>Tabla1[[#This Row],[COSTO TOTAL]]</f>
        <v>3520.6</v>
      </c>
      <c r="V474" s="3"/>
      <c r="W474" s="1"/>
      <c r="X474" s="1"/>
      <c r="Y474" s="3"/>
      <c r="Z474" s="1"/>
      <c r="AA474" s="1"/>
      <c r="AB474" s="1"/>
      <c r="AC474" s="1"/>
      <c r="AD474" s="1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  <c r="CR474" s="25"/>
      <c r="CS474" s="25"/>
      <c r="CT474" s="25"/>
      <c r="CU474" s="25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  <c r="DG474" s="25"/>
      <c r="DH474" s="25"/>
      <c r="DI474" s="25"/>
      <c r="DJ474" s="25"/>
      <c r="DK474" s="25"/>
      <c r="DL474" s="25"/>
      <c r="DM474" s="25"/>
      <c r="DN474" s="25"/>
      <c r="DO474" s="25"/>
      <c r="DP474" s="25"/>
      <c r="DQ474" s="25"/>
      <c r="DR474" s="25"/>
      <c r="DS474" s="25"/>
      <c r="DT474" s="25"/>
      <c r="DU474" s="25"/>
      <c r="DV474" s="25"/>
      <c r="DW474" s="25"/>
      <c r="DX474" s="25"/>
      <c r="DY474" s="25"/>
      <c r="DZ474" s="25"/>
      <c r="EA474" s="25"/>
      <c r="EB474" s="25"/>
      <c r="EC474" s="25"/>
      <c r="ED474" s="25"/>
      <c r="EE474" s="25"/>
      <c r="EF474" s="25"/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  <c r="ET474" s="25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  <c r="FN474" s="25"/>
      <c r="FO474" s="25"/>
      <c r="FP474" s="25"/>
      <c r="FQ474" s="25"/>
      <c r="FR474" s="25"/>
      <c r="FS474" s="25"/>
      <c r="FT474" s="25"/>
      <c r="FU474" s="25"/>
      <c r="FV474" s="25"/>
      <c r="FW474" s="25"/>
      <c r="FX474" s="25"/>
      <c r="FY474" s="25"/>
      <c r="FZ474" s="25"/>
      <c r="GA474" s="25"/>
      <c r="GB474" s="25"/>
      <c r="GC474" s="25"/>
      <c r="GD474" s="25"/>
      <c r="GE474" s="25"/>
      <c r="GF474" s="25"/>
      <c r="GG474" s="25"/>
      <c r="GH474" s="25"/>
      <c r="GI474" s="25"/>
      <c r="GJ474" s="25"/>
      <c r="GK474" s="25"/>
      <c r="GL474" s="25"/>
      <c r="GM474" s="25"/>
      <c r="GN474" s="25"/>
      <c r="GO474" s="25"/>
      <c r="GP474" s="25"/>
      <c r="GQ474" s="25"/>
      <c r="GR474" s="25"/>
      <c r="GS474" s="25"/>
      <c r="GT474" s="25"/>
      <c r="GU474" s="25"/>
      <c r="GV474" s="25"/>
      <c r="GW474" s="25"/>
      <c r="GX474" s="25"/>
      <c r="GY474" s="25"/>
      <c r="GZ474" s="25"/>
    </row>
    <row r="475" spans="1:208">
      <c r="A475" s="1" t="s">
        <v>817</v>
      </c>
      <c r="B475" s="2">
        <v>43185</v>
      </c>
      <c r="C475" s="1">
        <v>7464885</v>
      </c>
      <c r="D475" s="1" t="s">
        <v>14</v>
      </c>
      <c r="E475" s="1" t="s">
        <v>827</v>
      </c>
      <c r="F475" s="1" t="s">
        <v>354</v>
      </c>
      <c r="H475" s="1">
        <v>4501539489</v>
      </c>
      <c r="J475" s="1" t="s">
        <v>828</v>
      </c>
      <c r="K475" s="1">
        <v>5</v>
      </c>
      <c r="L475" s="1" t="s">
        <v>26</v>
      </c>
      <c r="M475" s="3">
        <v>297.29000000000002</v>
      </c>
      <c r="N475" s="3">
        <f t="shared" si="10"/>
        <v>1486.45</v>
      </c>
      <c r="T475" s="3">
        <f>Tabla1[[#This Row],[COSTO TOTAL]]</f>
        <v>1486.45</v>
      </c>
      <c r="V475" s="3"/>
      <c r="W475" s="1"/>
      <c r="X475" s="1"/>
      <c r="Y475" s="3"/>
      <c r="Z475" s="1"/>
      <c r="AA475" s="1"/>
      <c r="AB475" s="1"/>
      <c r="AC475" s="1"/>
      <c r="AD475" s="1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  <c r="CR475" s="25"/>
      <c r="CS475" s="25"/>
      <c r="CT475" s="25"/>
      <c r="CU475" s="25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  <c r="DG475" s="25"/>
      <c r="DH475" s="25"/>
      <c r="DI475" s="25"/>
      <c r="DJ475" s="25"/>
      <c r="DK475" s="25"/>
      <c r="DL475" s="25"/>
      <c r="DM475" s="25"/>
      <c r="DN475" s="25"/>
      <c r="DO475" s="25"/>
      <c r="DP475" s="25"/>
      <c r="DQ475" s="25"/>
      <c r="DR475" s="25"/>
      <c r="DS475" s="25"/>
      <c r="DT475" s="25"/>
      <c r="DU475" s="25"/>
      <c r="DV475" s="25"/>
      <c r="DW475" s="25"/>
      <c r="DX475" s="25"/>
      <c r="DY475" s="25"/>
      <c r="DZ475" s="25"/>
      <c r="EA475" s="25"/>
      <c r="EB475" s="25"/>
      <c r="EC475" s="25"/>
      <c r="ED475" s="25"/>
      <c r="EE475" s="25"/>
      <c r="EF475" s="25"/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  <c r="ET475" s="25"/>
      <c r="EU475" s="25"/>
      <c r="EV475" s="25"/>
      <c r="EW475" s="25"/>
      <c r="EX475" s="25"/>
      <c r="EY475" s="25"/>
      <c r="EZ475" s="25"/>
      <c r="FA475" s="25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  <c r="FN475" s="25"/>
      <c r="FO475" s="25"/>
      <c r="FP475" s="25"/>
      <c r="FQ475" s="25"/>
      <c r="FR475" s="25"/>
      <c r="FS475" s="25"/>
      <c r="FT475" s="25"/>
      <c r="FU475" s="25"/>
      <c r="FV475" s="25"/>
      <c r="FW475" s="25"/>
      <c r="FX475" s="25"/>
      <c r="FY475" s="25"/>
      <c r="FZ475" s="25"/>
      <c r="GA475" s="25"/>
      <c r="GB475" s="25"/>
      <c r="GC475" s="25"/>
      <c r="GD475" s="25"/>
      <c r="GE475" s="25"/>
      <c r="GF475" s="25"/>
      <c r="GG475" s="25"/>
      <c r="GH475" s="25"/>
      <c r="GI475" s="25"/>
      <c r="GJ475" s="25"/>
      <c r="GK475" s="25"/>
      <c r="GL475" s="25"/>
      <c r="GM475" s="25"/>
      <c r="GN475" s="25"/>
      <c r="GO475" s="25"/>
      <c r="GP475" s="25"/>
      <c r="GQ475" s="25"/>
      <c r="GR475" s="25"/>
      <c r="GS475" s="25"/>
      <c r="GT475" s="25"/>
      <c r="GU475" s="25"/>
      <c r="GV475" s="25"/>
      <c r="GW475" s="25"/>
      <c r="GX475" s="25"/>
      <c r="GY475" s="25"/>
      <c r="GZ475" s="25"/>
    </row>
    <row r="476" spans="1:208">
      <c r="A476" s="1" t="s">
        <v>817</v>
      </c>
      <c r="B476" s="2">
        <v>43185</v>
      </c>
      <c r="C476" s="1">
        <v>7464885</v>
      </c>
      <c r="D476" s="1" t="s">
        <v>14</v>
      </c>
      <c r="E476" s="1" t="s">
        <v>827</v>
      </c>
      <c r="F476" s="1" t="s">
        <v>354</v>
      </c>
      <c r="H476" s="1">
        <v>4501539489</v>
      </c>
      <c r="J476" s="1" t="s">
        <v>829</v>
      </c>
      <c r="K476" s="1">
        <v>2</v>
      </c>
      <c r="L476" s="1" t="s">
        <v>26</v>
      </c>
      <c r="M476" s="3">
        <v>231.68</v>
      </c>
      <c r="N476" s="3">
        <f t="shared" si="10"/>
        <v>463.36</v>
      </c>
      <c r="T476" s="3">
        <f>Tabla1[[#This Row],[COSTO TOTAL]]</f>
        <v>463.36</v>
      </c>
      <c r="V476" s="3"/>
      <c r="W476" s="1"/>
      <c r="X476" s="1"/>
      <c r="Y476" s="3"/>
      <c r="Z476" s="1"/>
      <c r="AA476" s="1"/>
      <c r="AB476" s="1"/>
      <c r="AC476" s="1"/>
      <c r="AD476" s="1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  <c r="GD476" s="25"/>
      <c r="GE476" s="25"/>
      <c r="GF476" s="25"/>
      <c r="GG476" s="25"/>
      <c r="GH476" s="25"/>
      <c r="GI476" s="25"/>
      <c r="GJ476" s="25"/>
      <c r="GK476" s="25"/>
      <c r="GL476" s="25"/>
      <c r="GM476" s="25"/>
      <c r="GN476" s="25"/>
      <c r="GO476" s="25"/>
      <c r="GP476" s="25"/>
      <c r="GQ476" s="25"/>
      <c r="GR476" s="25"/>
      <c r="GS476" s="25"/>
      <c r="GT476" s="25"/>
      <c r="GU476" s="25"/>
      <c r="GV476" s="25"/>
      <c r="GW476" s="25"/>
      <c r="GX476" s="25"/>
      <c r="GY476" s="25"/>
      <c r="GZ476" s="25"/>
    </row>
    <row r="477" spans="1:208">
      <c r="A477" s="1" t="s">
        <v>817</v>
      </c>
      <c r="B477" s="2">
        <v>43185</v>
      </c>
      <c r="C477" s="1">
        <v>7464885</v>
      </c>
      <c r="D477" s="1" t="s">
        <v>14</v>
      </c>
      <c r="E477" s="1" t="s">
        <v>827</v>
      </c>
      <c r="F477" s="1" t="s">
        <v>354</v>
      </c>
      <c r="H477" s="1">
        <v>4501539489</v>
      </c>
      <c r="J477" s="1" t="s">
        <v>830</v>
      </c>
      <c r="K477" s="1">
        <v>1</v>
      </c>
      <c r="L477" s="1" t="s">
        <v>26</v>
      </c>
      <c r="M477" s="3">
        <v>92.2</v>
      </c>
      <c r="N477" s="3">
        <f t="shared" si="10"/>
        <v>92.2</v>
      </c>
      <c r="T477" s="3">
        <f>Tabla1[[#This Row],[COSTO TOTAL]]</f>
        <v>92.2</v>
      </c>
      <c r="V477" s="3"/>
      <c r="W477" s="1"/>
      <c r="X477" s="1"/>
      <c r="Y477" s="3"/>
      <c r="Z477" s="1"/>
      <c r="AA477" s="1"/>
      <c r="AB477" s="1"/>
      <c r="AC477" s="1"/>
      <c r="AD477" s="1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  <c r="GD477" s="25"/>
      <c r="GE477" s="25"/>
      <c r="GF477" s="25"/>
      <c r="GG477" s="25"/>
      <c r="GH477" s="25"/>
      <c r="GI477" s="25"/>
      <c r="GJ477" s="25"/>
      <c r="GK477" s="25"/>
      <c r="GL477" s="25"/>
      <c r="GM477" s="25"/>
      <c r="GN477" s="25"/>
      <c r="GO477" s="25"/>
      <c r="GP477" s="25"/>
      <c r="GQ477" s="25"/>
      <c r="GR477" s="25"/>
      <c r="GS477" s="25"/>
      <c r="GT477" s="25"/>
      <c r="GU477" s="25"/>
      <c r="GV477" s="25"/>
      <c r="GW477" s="25"/>
      <c r="GX477" s="25"/>
      <c r="GY477" s="25"/>
      <c r="GZ477" s="25"/>
    </row>
    <row r="478" spans="1:208">
      <c r="A478" s="1" t="s">
        <v>817</v>
      </c>
      <c r="B478" s="2" t="s">
        <v>37</v>
      </c>
      <c r="C478" s="1" t="s">
        <v>22</v>
      </c>
      <c r="D478" s="1" t="s">
        <v>14</v>
      </c>
      <c r="E478" s="1" t="s">
        <v>24</v>
      </c>
      <c r="F478" s="1" t="s">
        <v>24</v>
      </c>
      <c r="H478" s="1" t="s">
        <v>22</v>
      </c>
      <c r="J478" s="1" t="s">
        <v>831</v>
      </c>
      <c r="K478" s="1">
        <v>3</v>
      </c>
      <c r="L478" s="1" t="s">
        <v>26</v>
      </c>
      <c r="N478" s="3">
        <f t="shared" si="10"/>
        <v>0</v>
      </c>
      <c r="T478" s="3">
        <f>Tabla1[[#This Row],[COSTO TOTAL]]</f>
        <v>0</v>
      </c>
      <c r="V478" s="3"/>
      <c r="W478" s="1"/>
      <c r="X478" s="1"/>
      <c r="Y478" s="3"/>
      <c r="Z478" s="1"/>
      <c r="AA478" s="1"/>
      <c r="AB478" s="1"/>
      <c r="AC478" s="1"/>
      <c r="AD478" s="1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  <c r="CR478" s="25"/>
      <c r="CS478" s="25"/>
      <c r="CT478" s="25"/>
      <c r="CU478" s="25"/>
      <c r="CV478" s="25"/>
      <c r="CW478" s="25"/>
      <c r="CX478" s="25"/>
      <c r="CY478" s="25"/>
      <c r="CZ478" s="25"/>
      <c r="DA478" s="25"/>
      <c r="DB478" s="25"/>
      <c r="DC478" s="25"/>
      <c r="DD478" s="25"/>
      <c r="DE478" s="25"/>
      <c r="DF478" s="25"/>
      <c r="DG478" s="25"/>
      <c r="DH478" s="25"/>
      <c r="DI478" s="25"/>
      <c r="DJ478" s="25"/>
      <c r="DK478" s="25"/>
      <c r="DL478" s="25"/>
      <c r="DM478" s="25"/>
      <c r="DN478" s="25"/>
      <c r="DO478" s="25"/>
      <c r="DP478" s="25"/>
      <c r="DQ478" s="25"/>
      <c r="DR478" s="25"/>
      <c r="DS478" s="25"/>
      <c r="DT478" s="25"/>
      <c r="DU478" s="25"/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  <c r="EF478" s="25"/>
      <c r="EG478" s="25"/>
      <c r="EH478" s="25"/>
      <c r="EI478" s="25"/>
      <c r="EJ478" s="25"/>
      <c r="EK478" s="25"/>
      <c r="EL478" s="25"/>
      <c r="EM478" s="25"/>
      <c r="EN478" s="25"/>
      <c r="EO478" s="25"/>
      <c r="EP478" s="25"/>
      <c r="EQ478" s="25"/>
      <c r="ER478" s="25"/>
      <c r="ES478" s="25"/>
      <c r="ET478" s="25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  <c r="FE478" s="25"/>
      <c r="FF478" s="25"/>
      <c r="FG478" s="25"/>
      <c r="FH478" s="25"/>
      <c r="FI478" s="25"/>
      <c r="FJ478" s="25"/>
      <c r="FK478" s="25"/>
      <c r="FL478" s="25"/>
      <c r="FM478" s="25"/>
      <c r="FN478" s="25"/>
      <c r="FO478" s="25"/>
      <c r="FP478" s="25"/>
      <c r="FQ478" s="25"/>
      <c r="FR478" s="25"/>
      <c r="FS478" s="25"/>
      <c r="FT478" s="25"/>
      <c r="FU478" s="25"/>
      <c r="FV478" s="25"/>
      <c r="FW478" s="25"/>
      <c r="FX478" s="25"/>
      <c r="FY478" s="25"/>
      <c r="FZ478" s="25"/>
      <c r="GA478" s="25"/>
      <c r="GB478" s="25"/>
      <c r="GC478" s="25"/>
      <c r="GD478" s="25"/>
      <c r="GE478" s="25"/>
      <c r="GF478" s="25"/>
      <c r="GG478" s="25"/>
      <c r="GH478" s="25"/>
      <c r="GI478" s="25"/>
      <c r="GJ478" s="25"/>
      <c r="GK478" s="25"/>
      <c r="GL478" s="25"/>
      <c r="GM478" s="25"/>
      <c r="GN478" s="25"/>
      <c r="GO478" s="25"/>
      <c r="GP478" s="25"/>
      <c r="GQ478" s="25"/>
      <c r="GR478" s="25"/>
      <c r="GS478" s="25"/>
      <c r="GT478" s="25"/>
      <c r="GU478" s="25"/>
      <c r="GV478" s="25"/>
      <c r="GW478" s="25"/>
      <c r="GX478" s="25"/>
      <c r="GY478" s="25"/>
      <c r="GZ478" s="25"/>
    </row>
    <row r="479" spans="1:208">
      <c r="A479" s="1" t="s">
        <v>817</v>
      </c>
      <c r="B479" s="2" t="s">
        <v>37</v>
      </c>
      <c r="C479" s="1" t="s">
        <v>22</v>
      </c>
      <c r="D479" s="1" t="s">
        <v>14</v>
      </c>
      <c r="E479" s="1" t="s">
        <v>24</v>
      </c>
      <c r="F479" s="1" t="s">
        <v>24</v>
      </c>
      <c r="H479" s="1" t="s">
        <v>22</v>
      </c>
      <c r="J479" s="1" t="s">
        <v>832</v>
      </c>
      <c r="K479" s="1">
        <v>20</v>
      </c>
      <c r="L479" s="1" t="s">
        <v>26</v>
      </c>
      <c r="N479" s="3">
        <f t="shared" si="10"/>
        <v>0</v>
      </c>
      <c r="T479" s="3">
        <f>Tabla1[[#This Row],[COSTO TOTAL]]</f>
        <v>0</v>
      </c>
      <c r="V479" s="3"/>
      <c r="W479" s="1"/>
      <c r="X479" s="1"/>
      <c r="Y479" s="3"/>
      <c r="Z479" s="1"/>
      <c r="AA479" s="1"/>
      <c r="AB479" s="1"/>
      <c r="AC479" s="1"/>
      <c r="AD479" s="1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  <c r="CR479" s="25"/>
      <c r="CS479" s="25"/>
      <c r="CT479" s="25"/>
      <c r="CU479" s="25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  <c r="DG479" s="25"/>
      <c r="DH479" s="25"/>
      <c r="DI479" s="25"/>
      <c r="DJ479" s="25"/>
      <c r="DK479" s="25"/>
      <c r="DL479" s="25"/>
      <c r="DM479" s="25"/>
      <c r="DN479" s="25"/>
      <c r="DO479" s="25"/>
      <c r="DP479" s="25"/>
      <c r="DQ479" s="25"/>
      <c r="DR479" s="25"/>
      <c r="DS479" s="25"/>
      <c r="DT479" s="25"/>
      <c r="DU479" s="25"/>
      <c r="DV479" s="25"/>
      <c r="DW479" s="25"/>
      <c r="DX479" s="25"/>
      <c r="DY479" s="25"/>
      <c r="DZ479" s="25"/>
      <c r="EA479" s="25"/>
      <c r="EB479" s="25"/>
      <c r="EC479" s="25"/>
      <c r="ED479" s="25"/>
      <c r="EE479" s="25"/>
      <c r="EF479" s="25"/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  <c r="ET479" s="25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  <c r="FN479" s="25"/>
      <c r="FO479" s="25"/>
      <c r="FP479" s="25"/>
      <c r="FQ479" s="25"/>
      <c r="FR479" s="25"/>
      <c r="FS479" s="25"/>
      <c r="FT479" s="25"/>
      <c r="FU479" s="25"/>
      <c r="FV479" s="25"/>
      <c r="FW479" s="25"/>
      <c r="FX479" s="25"/>
      <c r="FY479" s="25"/>
      <c r="FZ479" s="25"/>
      <c r="GA479" s="25"/>
      <c r="GB479" s="25"/>
      <c r="GC479" s="25"/>
      <c r="GD479" s="25"/>
      <c r="GE479" s="25"/>
      <c r="GF479" s="25"/>
      <c r="GG479" s="25"/>
      <c r="GH479" s="25"/>
      <c r="GI479" s="25"/>
      <c r="GJ479" s="25"/>
      <c r="GK479" s="25"/>
      <c r="GL479" s="25"/>
      <c r="GM479" s="25"/>
      <c r="GN479" s="25"/>
      <c r="GO479" s="25"/>
      <c r="GP479" s="25"/>
      <c r="GQ479" s="25"/>
      <c r="GR479" s="25"/>
      <c r="GS479" s="25"/>
      <c r="GT479" s="25"/>
      <c r="GU479" s="25"/>
      <c r="GV479" s="25"/>
      <c r="GW479" s="25"/>
      <c r="GX479" s="25"/>
      <c r="GY479" s="25"/>
      <c r="GZ479" s="25"/>
    </row>
    <row r="480" spans="1:208">
      <c r="A480" s="1" t="s">
        <v>817</v>
      </c>
      <c r="B480" s="2" t="s">
        <v>37</v>
      </c>
      <c r="C480" s="1" t="s">
        <v>22</v>
      </c>
      <c r="D480" s="1" t="s">
        <v>14</v>
      </c>
      <c r="E480" s="1" t="s">
        <v>24</v>
      </c>
      <c r="F480" s="1" t="s">
        <v>24</v>
      </c>
      <c r="H480" s="1" t="s">
        <v>22</v>
      </c>
      <c r="J480" s="1" t="s">
        <v>833</v>
      </c>
      <c r="K480" s="1">
        <v>20</v>
      </c>
      <c r="L480" s="1" t="s">
        <v>26</v>
      </c>
      <c r="N480" s="3">
        <f t="shared" si="10"/>
        <v>0</v>
      </c>
      <c r="T480" s="3">
        <f>Tabla1[[#This Row],[COSTO TOTAL]]</f>
        <v>0</v>
      </c>
      <c r="V480" s="3"/>
      <c r="W480" s="1"/>
      <c r="X480" s="1"/>
      <c r="Y480" s="3"/>
      <c r="Z480" s="1"/>
      <c r="AA480" s="1"/>
      <c r="AB480" s="1"/>
      <c r="AC480" s="1"/>
      <c r="AD480" s="1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  <c r="CR480" s="25"/>
      <c r="CS480" s="25"/>
      <c r="CT480" s="25"/>
      <c r="CU480" s="25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  <c r="DG480" s="25"/>
      <c r="DH480" s="25"/>
      <c r="DI480" s="25"/>
      <c r="DJ480" s="25"/>
      <c r="DK480" s="25"/>
      <c r="DL480" s="25"/>
      <c r="DM480" s="25"/>
      <c r="DN480" s="25"/>
      <c r="DO480" s="25"/>
      <c r="DP480" s="25"/>
      <c r="DQ480" s="25"/>
      <c r="DR480" s="25"/>
      <c r="DS480" s="25"/>
      <c r="DT480" s="25"/>
      <c r="DU480" s="25"/>
      <c r="DV480" s="25"/>
      <c r="DW480" s="25"/>
      <c r="DX480" s="25"/>
      <c r="DY480" s="25"/>
      <c r="DZ480" s="25"/>
      <c r="EA480" s="25"/>
      <c r="EB480" s="25"/>
      <c r="EC480" s="25"/>
      <c r="ED480" s="25"/>
      <c r="EE480" s="25"/>
      <c r="EF480" s="25"/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  <c r="ET480" s="25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  <c r="FN480" s="25"/>
      <c r="FO480" s="25"/>
      <c r="FP480" s="25"/>
      <c r="FQ480" s="25"/>
      <c r="FR480" s="25"/>
      <c r="FS480" s="25"/>
      <c r="FT480" s="25"/>
      <c r="FU480" s="25"/>
      <c r="FV480" s="25"/>
      <c r="FW480" s="25"/>
      <c r="FX480" s="25"/>
      <c r="FY480" s="25"/>
      <c r="FZ480" s="25"/>
      <c r="GA480" s="25"/>
      <c r="GB480" s="25"/>
      <c r="GC480" s="25"/>
      <c r="GD480" s="25"/>
      <c r="GE480" s="25"/>
      <c r="GF480" s="25"/>
      <c r="GG480" s="25"/>
      <c r="GH480" s="25"/>
      <c r="GI480" s="25"/>
      <c r="GJ480" s="25"/>
      <c r="GK480" s="25"/>
      <c r="GL480" s="25"/>
      <c r="GM480" s="25"/>
      <c r="GN480" s="25"/>
      <c r="GO480" s="25"/>
      <c r="GP480" s="25"/>
      <c r="GQ480" s="25"/>
      <c r="GR480" s="25"/>
      <c r="GS480" s="25"/>
      <c r="GT480" s="25"/>
      <c r="GU480" s="25"/>
      <c r="GV480" s="25"/>
      <c r="GW480" s="25"/>
      <c r="GX480" s="25"/>
      <c r="GY480" s="25"/>
      <c r="GZ480" s="25"/>
    </row>
    <row r="481" spans="1:208">
      <c r="A481" s="1" t="s">
        <v>817</v>
      </c>
      <c r="B481" s="2" t="s">
        <v>37</v>
      </c>
      <c r="C481" s="1" t="s">
        <v>22</v>
      </c>
      <c r="D481" s="1" t="s">
        <v>14</v>
      </c>
      <c r="E481" s="1" t="s">
        <v>24</v>
      </c>
      <c r="F481" s="1" t="s">
        <v>24</v>
      </c>
      <c r="H481" s="1" t="s">
        <v>22</v>
      </c>
      <c r="J481" s="1" t="s">
        <v>834</v>
      </c>
      <c r="K481" s="1">
        <v>20</v>
      </c>
      <c r="L481" s="1" t="s">
        <v>26</v>
      </c>
      <c r="N481" s="3">
        <f t="shared" si="10"/>
        <v>0</v>
      </c>
      <c r="T481" s="3">
        <f>Tabla1[[#This Row],[COSTO TOTAL]]</f>
        <v>0</v>
      </c>
      <c r="V481" s="3"/>
      <c r="W481" s="1"/>
      <c r="X481" s="1"/>
      <c r="Y481" s="3"/>
      <c r="Z481" s="1"/>
      <c r="AA481" s="1"/>
      <c r="AB481" s="1"/>
      <c r="AC481" s="1"/>
      <c r="AD481" s="1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  <c r="GD481" s="25"/>
      <c r="GE481" s="25"/>
      <c r="GF481" s="2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</row>
    <row r="482" spans="1:208">
      <c r="A482" s="1" t="s">
        <v>817</v>
      </c>
      <c r="B482" s="2" t="s">
        <v>37</v>
      </c>
      <c r="C482" s="1" t="s">
        <v>22</v>
      </c>
      <c r="D482" s="1" t="s">
        <v>14</v>
      </c>
      <c r="E482" s="1" t="s">
        <v>24</v>
      </c>
      <c r="F482" s="1" t="s">
        <v>24</v>
      </c>
      <c r="H482" s="1" t="s">
        <v>22</v>
      </c>
      <c r="J482" s="1" t="s">
        <v>835</v>
      </c>
      <c r="K482" s="1">
        <v>20</v>
      </c>
      <c r="L482" s="1" t="s">
        <v>26</v>
      </c>
      <c r="N482" s="3">
        <f t="shared" si="10"/>
        <v>0</v>
      </c>
      <c r="T482" s="3">
        <f>Tabla1[[#This Row],[COSTO TOTAL]]</f>
        <v>0</v>
      </c>
      <c r="V482" s="3"/>
      <c r="W482" s="1"/>
      <c r="X482" s="1"/>
      <c r="Y482" s="3"/>
      <c r="Z482" s="1"/>
      <c r="AA482" s="1"/>
      <c r="AB482" s="1"/>
      <c r="AC482" s="1"/>
      <c r="AD482" s="1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  <c r="GD482" s="25"/>
      <c r="GE482" s="2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</row>
    <row r="483" spans="1:208">
      <c r="A483" s="1" t="s">
        <v>817</v>
      </c>
      <c r="B483" s="2" t="s">
        <v>37</v>
      </c>
      <c r="C483" s="1" t="s">
        <v>22</v>
      </c>
      <c r="D483" s="1" t="s">
        <v>14</v>
      </c>
      <c r="E483" s="1" t="s">
        <v>24</v>
      </c>
      <c r="F483" s="1" t="s">
        <v>24</v>
      </c>
      <c r="H483" s="1" t="s">
        <v>22</v>
      </c>
      <c r="J483" s="1" t="s">
        <v>836</v>
      </c>
      <c r="K483" s="1">
        <v>19</v>
      </c>
      <c r="L483" s="1" t="s">
        <v>26</v>
      </c>
      <c r="N483" s="3">
        <f t="shared" si="10"/>
        <v>0</v>
      </c>
      <c r="T483" s="3">
        <f>Tabla1[[#This Row],[COSTO TOTAL]]</f>
        <v>0</v>
      </c>
      <c r="V483" s="3"/>
      <c r="W483" s="1"/>
      <c r="X483" s="1"/>
      <c r="Y483" s="3"/>
      <c r="Z483" s="1"/>
      <c r="AA483" s="1"/>
      <c r="AB483" s="1"/>
      <c r="AC483" s="1"/>
      <c r="AD483" s="1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  <c r="CR483" s="25"/>
      <c r="CS483" s="25"/>
      <c r="CT483" s="25"/>
      <c r="CU483" s="25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  <c r="DG483" s="25"/>
      <c r="DH483" s="25"/>
      <c r="DI483" s="25"/>
      <c r="DJ483" s="25"/>
      <c r="DK483" s="25"/>
      <c r="DL483" s="25"/>
      <c r="DM483" s="25"/>
      <c r="DN483" s="25"/>
      <c r="DO483" s="25"/>
      <c r="DP483" s="25"/>
      <c r="DQ483" s="25"/>
      <c r="DR483" s="25"/>
      <c r="DS483" s="25"/>
      <c r="DT483" s="25"/>
      <c r="DU483" s="25"/>
      <c r="DV483" s="25"/>
      <c r="DW483" s="25"/>
      <c r="DX483" s="25"/>
      <c r="DY483" s="25"/>
      <c r="DZ483" s="25"/>
      <c r="EA483" s="25"/>
      <c r="EB483" s="25"/>
      <c r="EC483" s="25"/>
      <c r="ED483" s="25"/>
      <c r="EE483" s="25"/>
      <c r="EF483" s="25"/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  <c r="ET483" s="25"/>
      <c r="EU483" s="25"/>
      <c r="EV483" s="25"/>
      <c r="EW483" s="25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  <c r="FN483" s="25"/>
      <c r="FO483" s="25"/>
      <c r="FP483" s="25"/>
      <c r="FQ483" s="25"/>
      <c r="FR483" s="25"/>
      <c r="FS483" s="25"/>
      <c r="FT483" s="25"/>
      <c r="FU483" s="25"/>
      <c r="FV483" s="25"/>
      <c r="FW483" s="25"/>
      <c r="FX483" s="25"/>
      <c r="FY483" s="25"/>
      <c r="FZ483" s="25"/>
      <c r="GA483" s="25"/>
      <c r="GB483" s="25"/>
      <c r="GC483" s="25"/>
      <c r="GD483" s="25"/>
      <c r="GE483" s="25"/>
      <c r="GF483" s="25"/>
      <c r="GG483" s="25"/>
      <c r="GH483" s="25"/>
      <c r="GI483" s="25"/>
      <c r="GJ483" s="25"/>
      <c r="GK483" s="25"/>
      <c r="GL483" s="25"/>
      <c r="GM483" s="25"/>
      <c r="GN483" s="25"/>
      <c r="GO483" s="25"/>
      <c r="GP483" s="25"/>
      <c r="GQ483" s="25"/>
      <c r="GR483" s="25"/>
      <c r="GS483" s="25"/>
      <c r="GT483" s="25"/>
      <c r="GU483" s="25"/>
      <c r="GV483" s="25"/>
      <c r="GW483" s="25"/>
      <c r="GX483" s="25"/>
      <c r="GY483" s="25"/>
      <c r="GZ483" s="25"/>
    </row>
    <row r="484" spans="1:208">
      <c r="A484" s="1" t="s">
        <v>817</v>
      </c>
      <c r="B484" s="2" t="s">
        <v>37</v>
      </c>
      <c r="C484" s="1" t="s">
        <v>22</v>
      </c>
      <c r="D484" s="1" t="s">
        <v>14</v>
      </c>
      <c r="E484" s="1" t="s">
        <v>24</v>
      </c>
      <c r="F484" s="1" t="s">
        <v>24</v>
      </c>
      <c r="H484" s="1" t="s">
        <v>22</v>
      </c>
      <c r="J484" s="1" t="s">
        <v>837</v>
      </c>
      <c r="K484" s="1">
        <v>19</v>
      </c>
      <c r="L484" s="1" t="s">
        <v>26</v>
      </c>
      <c r="N484" s="3">
        <f t="shared" si="10"/>
        <v>0</v>
      </c>
      <c r="T484" s="3">
        <f>Tabla1[[#This Row],[COSTO TOTAL]]</f>
        <v>0</v>
      </c>
      <c r="V484" s="3"/>
      <c r="W484" s="1"/>
      <c r="X484" s="1"/>
      <c r="Y484" s="3"/>
      <c r="Z484" s="1"/>
      <c r="AA484" s="1"/>
      <c r="AB484" s="1"/>
      <c r="AC484" s="1"/>
      <c r="AD484" s="1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  <c r="CR484" s="25"/>
      <c r="CS484" s="25"/>
      <c r="CT484" s="25"/>
      <c r="CU484" s="25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  <c r="DG484" s="25"/>
      <c r="DH484" s="25"/>
      <c r="DI484" s="25"/>
      <c r="DJ484" s="25"/>
      <c r="DK484" s="25"/>
      <c r="DL484" s="25"/>
      <c r="DM484" s="25"/>
      <c r="DN484" s="25"/>
      <c r="DO484" s="25"/>
      <c r="DP484" s="25"/>
      <c r="DQ484" s="25"/>
      <c r="DR484" s="25"/>
      <c r="DS484" s="25"/>
      <c r="DT484" s="25"/>
      <c r="DU484" s="25"/>
      <c r="DV484" s="25"/>
      <c r="DW484" s="25"/>
      <c r="DX484" s="25"/>
      <c r="DY484" s="25"/>
      <c r="DZ484" s="25"/>
      <c r="EA484" s="25"/>
      <c r="EB484" s="25"/>
      <c r="EC484" s="25"/>
      <c r="ED484" s="25"/>
      <c r="EE484" s="25"/>
      <c r="EF484" s="25"/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  <c r="ET484" s="25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  <c r="FN484" s="25"/>
      <c r="FO484" s="25"/>
      <c r="FP484" s="25"/>
      <c r="FQ484" s="25"/>
      <c r="FR484" s="25"/>
      <c r="FS484" s="25"/>
      <c r="FT484" s="25"/>
      <c r="FU484" s="25"/>
      <c r="FV484" s="25"/>
      <c r="FW484" s="25"/>
      <c r="FX484" s="25"/>
      <c r="FY484" s="25"/>
      <c r="FZ484" s="25"/>
      <c r="GA484" s="25"/>
      <c r="GB484" s="25"/>
      <c r="GC484" s="25"/>
      <c r="GD484" s="25"/>
      <c r="GE484" s="25"/>
      <c r="GF484" s="25"/>
      <c r="GG484" s="25"/>
      <c r="GH484" s="25"/>
      <c r="GI484" s="25"/>
      <c r="GJ484" s="25"/>
      <c r="GK484" s="25"/>
      <c r="GL484" s="25"/>
      <c r="GM484" s="25"/>
      <c r="GN484" s="25"/>
      <c r="GO484" s="25"/>
      <c r="GP484" s="25"/>
      <c r="GQ484" s="25"/>
      <c r="GR484" s="25"/>
      <c r="GS484" s="25"/>
      <c r="GT484" s="25"/>
      <c r="GU484" s="25"/>
      <c r="GV484" s="25"/>
      <c r="GW484" s="25"/>
      <c r="GX484" s="25"/>
      <c r="GY484" s="25"/>
      <c r="GZ484" s="25"/>
    </row>
    <row r="485" spans="1:208">
      <c r="A485" s="1" t="s">
        <v>817</v>
      </c>
      <c r="B485" s="2" t="s">
        <v>37</v>
      </c>
      <c r="C485" s="1" t="s">
        <v>22</v>
      </c>
      <c r="D485" s="1" t="s">
        <v>14</v>
      </c>
      <c r="E485" s="1" t="s">
        <v>24</v>
      </c>
      <c r="F485" s="1" t="s">
        <v>24</v>
      </c>
      <c r="H485" s="1" t="s">
        <v>22</v>
      </c>
      <c r="J485" s="1" t="s">
        <v>838</v>
      </c>
      <c r="K485" s="1">
        <v>20</v>
      </c>
      <c r="L485" s="1" t="s">
        <v>26</v>
      </c>
      <c r="N485" s="3">
        <f t="shared" si="10"/>
        <v>0</v>
      </c>
      <c r="T485" s="3">
        <f>Tabla1[[#This Row],[COSTO TOTAL]]</f>
        <v>0</v>
      </c>
      <c r="V485" s="3"/>
      <c r="W485" s="1"/>
      <c r="X485" s="1"/>
      <c r="Y485" s="3"/>
      <c r="Z485" s="1"/>
      <c r="AA485" s="1"/>
      <c r="AB485" s="1"/>
      <c r="AC485" s="1"/>
      <c r="AD485" s="1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  <c r="CR485" s="25"/>
      <c r="CS485" s="25"/>
      <c r="CT485" s="25"/>
      <c r="CU485" s="25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  <c r="DG485" s="25"/>
      <c r="DH485" s="25"/>
      <c r="DI485" s="25"/>
      <c r="DJ485" s="25"/>
      <c r="DK485" s="25"/>
      <c r="DL485" s="25"/>
      <c r="DM485" s="25"/>
      <c r="DN485" s="25"/>
      <c r="DO485" s="25"/>
      <c r="DP485" s="25"/>
      <c r="DQ485" s="25"/>
      <c r="DR485" s="25"/>
      <c r="DS485" s="25"/>
      <c r="DT485" s="25"/>
      <c r="DU485" s="25"/>
      <c r="DV485" s="25"/>
      <c r="DW485" s="25"/>
      <c r="DX485" s="25"/>
      <c r="DY485" s="25"/>
      <c r="DZ485" s="25"/>
      <c r="EA485" s="25"/>
      <c r="EB485" s="25"/>
      <c r="EC485" s="25"/>
      <c r="ED485" s="25"/>
      <c r="EE485" s="25"/>
      <c r="EF485" s="25"/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  <c r="ET485" s="25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  <c r="FN485" s="25"/>
      <c r="FO485" s="25"/>
      <c r="FP485" s="25"/>
      <c r="FQ485" s="25"/>
      <c r="FR485" s="25"/>
      <c r="FS485" s="25"/>
      <c r="FT485" s="25"/>
      <c r="FU485" s="25"/>
      <c r="FV485" s="25"/>
      <c r="FW485" s="25"/>
      <c r="FX485" s="25"/>
      <c r="FY485" s="25"/>
      <c r="FZ485" s="25"/>
      <c r="GA485" s="25"/>
      <c r="GB485" s="25"/>
      <c r="GC485" s="25"/>
      <c r="GD485" s="25"/>
      <c r="GE485" s="25"/>
      <c r="GF485" s="25"/>
      <c r="GG485" s="25"/>
      <c r="GH485" s="25"/>
      <c r="GI485" s="25"/>
      <c r="GJ485" s="25"/>
      <c r="GK485" s="25"/>
      <c r="GL485" s="25"/>
      <c r="GM485" s="25"/>
      <c r="GN485" s="25"/>
      <c r="GO485" s="25"/>
      <c r="GP485" s="25"/>
      <c r="GQ485" s="25"/>
      <c r="GR485" s="25"/>
      <c r="GS485" s="25"/>
      <c r="GT485" s="25"/>
      <c r="GU485" s="25"/>
      <c r="GV485" s="25"/>
      <c r="GW485" s="25"/>
      <c r="GX485" s="25"/>
      <c r="GY485" s="25"/>
      <c r="GZ485" s="25"/>
    </row>
    <row r="486" spans="1:208">
      <c r="A486" s="1" t="s">
        <v>817</v>
      </c>
      <c r="B486" s="2" t="s">
        <v>37</v>
      </c>
      <c r="C486" s="1" t="s">
        <v>22</v>
      </c>
      <c r="D486" s="1" t="s">
        <v>14</v>
      </c>
      <c r="E486" s="1" t="s">
        <v>24</v>
      </c>
      <c r="F486" s="1" t="s">
        <v>24</v>
      </c>
      <c r="H486" s="1" t="s">
        <v>22</v>
      </c>
      <c r="J486" s="1" t="s">
        <v>839</v>
      </c>
      <c r="K486" s="1">
        <v>1</v>
      </c>
      <c r="L486" s="1" t="s">
        <v>26</v>
      </c>
      <c r="N486" s="3">
        <f t="shared" si="10"/>
        <v>0</v>
      </c>
      <c r="T486" s="3">
        <f>Tabla1[[#This Row],[COSTO TOTAL]]</f>
        <v>0</v>
      </c>
      <c r="V486" s="3"/>
      <c r="W486" s="1"/>
      <c r="X486" s="1"/>
      <c r="Y486" s="3"/>
      <c r="Z486" s="1"/>
      <c r="AA486" s="1"/>
      <c r="AB486" s="1"/>
      <c r="AC486" s="1"/>
      <c r="AD486" s="1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</row>
    <row r="487" spans="1:208">
      <c r="A487" s="1" t="s">
        <v>840</v>
      </c>
      <c r="B487" s="2">
        <v>43566</v>
      </c>
      <c r="C487" s="1">
        <v>7682682</v>
      </c>
      <c r="D487" s="1" t="s">
        <v>14</v>
      </c>
      <c r="E487" s="1" t="s">
        <v>845</v>
      </c>
      <c r="F487" s="1" t="s">
        <v>24</v>
      </c>
      <c r="G487" s="1" t="s">
        <v>24</v>
      </c>
      <c r="H487" s="1" t="s">
        <v>24</v>
      </c>
      <c r="I487" s="1" t="s">
        <v>24</v>
      </c>
      <c r="J487" s="1" t="s">
        <v>846</v>
      </c>
      <c r="K487" s="1">
        <v>5</v>
      </c>
      <c r="L487" s="1" t="s">
        <v>26</v>
      </c>
      <c r="N487" s="3">
        <f t="shared" si="10"/>
        <v>0</v>
      </c>
      <c r="T487" s="3">
        <f>Tabla1[[#This Row],[COSTO TOTAL]]</f>
        <v>0</v>
      </c>
      <c r="V487" s="3"/>
      <c r="W487" s="1"/>
      <c r="X487" s="1"/>
      <c r="Y487" s="3"/>
      <c r="Z487" s="1"/>
      <c r="AA487" s="1"/>
      <c r="AB487" s="1"/>
      <c r="AC487" s="1"/>
      <c r="AD487" s="1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  <c r="CR487" s="25"/>
      <c r="CS487" s="25"/>
      <c r="CT487" s="25"/>
      <c r="CU487" s="25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  <c r="DG487" s="25"/>
      <c r="DH487" s="25"/>
      <c r="DI487" s="25"/>
      <c r="DJ487" s="25"/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/>
      <c r="DX487" s="25"/>
      <c r="DY487" s="25"/>
      <c r="DZ487" s="25"/>
      <c r="EA487" s="25"/>
      <c r="EB487" s="25"/>
      <c r="EC487" s="25"/>
      <c r="ED487" s="25"/>
      <c r="EE487" s="25"/>
      <c r="EF487" s="25"/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  <c r="ET487" s="25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  <c r="FN487" s="25"/>
      <c r="FO487" s="25"/>
      <c r="FP487" s="25"/>
      <c r="FQ487" s="25"/>
      <c r="FR487" s="25"/>
      <c r="FS487" s="25"/>
      <c r="FT487" s="25"/>
      <c r="FU487" s="25"/>
      <c r="FV487" s="25"/>
      <c r="FW487" s="25"/>
      <c r="FX487" s="25"/>
      <c r="FY487" s="25"/>
      <c r="FZ487" s="25"/>
      <c r="GA487" s="25"/>
      <c r="GB487" s="25"/>
      <c r="GC487" s="25"/>
      <c r="GD487" s="25"/>
      <c r="GE487" s="25"/>
      <c r="GF487" s="25"/>
      <c r="GG487" s="25"/>
      <c r="GH487" s="25"/>
      <c r="GI487" s="25"/>
      <c r="GJ487" s="25"/>
      <c r="GK487" s="25"/>
      <c r="GL487" s="25"/>
      <c r="GM487" s="25"/>
      <c r="GN487" s="25"/>
      <c r="GO487" s="25"/>
      <c r="GP487" s="25"/>
      <c r="GQ487" s="25"/>
      <c r="GR487" s="25"/>
      <c r="GS487" s="25"/>
      <c r="GT487" s="25"/>
      <c r="GU487" s="25"/>
      <c r="GV487" s="25"/>
      <c r="GW487" s="25"/>
      <c r="GX487" s="25"/>
      <c r="GY487" s="25"/>
      <c r="GZ487" s="25"/>
    </row>
    <row r="488" spans="1:208">
      <c r="A488" s="1" t="s">
        <v>840</v>
      </c>
      <c r="B488" s="2">
        <v>43566</v>
      </c>
      <c r="C488" s="1">
        <v>7682682</v>
      </c>
      <c r="D488" s="1" t="s">
        <v>14</v>
      </c>
      <c r="E488" s="1" t="s">
        <v>845</v>
      </c>
      <c r="F488" s="1" t="s">
        <v>24</v>
      </c>
      <c r="G488" s="1" t="s">
        <v>24</v>
      </c>
      <c r="H488" s="1" t="s">
        <v>24</v>
      </c>
      <c r="I488" s="1" t="s">
        <v>24</v>
      </c>
      <c r="J488" s="1" t="s">
        <v>847</v>
      </c>
      <c r="K488" s="1">
        <v>5</v>
      </c>
      <c r="L488" s="1" t="s">
        <v>26</v>
      </c>
      <c r="N488" s="3">
        <f t="shared" si="10"/>
        <v>0</v>
      </c>
      <c r="T488" s="3">
        <f>Tabla1[[#This Row],[COSTO TOTAL]]</f>
        <v>0</v>
      </c>
      <c r="V488" s="3"/>
      <c r="W488" s="1"/>
      <c r="X488" s="1"/>
      <c r="Y488" s="3"/>
      <c r="Z488" s="1"/>
      <c r="AA488" s="1"/>
      <c r="AB488" s="1"/>
      <c r="AC488" s="1"/>
      <c r="AD488" s="1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  <c r="BZ488" s="25"/>
      <c r="CA488" s="25"/>
      <c r="CB488" s="25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  <c r="CR488" s="25"/>
      <c r="CS488" s="25"/>
      <c r="CT488" s="25"/>
      <c r="CU488" s="25"/>
      <c r="CV488" s="25"/>
      <c r="CW488" s="25"/>
      <c r="CX488" s="25"/>
      <c r="CY488" s="25"/>
      <c r="CZ488" s="25"/>
      <c r="DA488" s="25"/>
      <c r="DB488" s="25"/>
      <c r="DC488" s="25"/>
      <c r="DD488" s="25"/>
      <c r="DE488" s="25"/>
      <c r="DF488" s="25"/>
      <c r="DG488" s="25"/>
      <c r="DH488" s="25"/>
      <c r="DI488" s="25"/>
      <c r="DJ488" s="25"/>
      <c r="DK488" s="25"/>
      <c r="DL488" s="25"/>
      <c r="DM488" s="25"/>
      <c r="DN488" s="25"/>
      <c r="DO488" s="25"/>
      <c r="DP488" s="25"/>
      <c r="DQ488" s="25"/>
      <c r="DR488" s="25"/>
      <c r="DS488" s="25"/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/>
      <c r="EF488" s="25"/>
      <c r="EG488" s="25"/>
      <c r="EH488" s="25"/>
      <c r="EI488" s="25"/>
      <c r="EJ488" s="25"/>
      <c r="EK488" s="25"/>
      <c r="EL488" s="25"/>
      <c r="EM488" s="25"/>
      <c r="EN488" s="25"/>
      <c r="EO488" s="25"/>
      <c r="EP488" s="25"/>
      <c r="EQ488" s="25"/>
      <c r="ER488" s="25"/>
      <c r="ES488" s="25"/>
      <c r="ET488" s="25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  <c r="FE488" s="25"/>
      <c r="FF488" s="25"/>
      <c r="FG488" s="25"/>
      <c r="FH488" s="25"/>
      <c r="FI488" s="25"/>
      <c r="FJ488" s="25"/>
      <c r="FK488" s="25"/>
      <c r="FL488" s="25"/>
      <c r="FM488" s="25"/>
      <c r="FN488" s="25"/>
      <c r="FO488" s="25"/>
      <c r="FP488" s="25"/>
      <c r="FQ488" s="25"/>
      <c r="FR488" s="25"/>
      <c r="FS488" s="25"/>
      <c r="FT488" s="25"/>
      <c r="FU488" s="25"/>
      <c r="FV488" s="25"/>
      <c r="FW488" s="25"/>
      <c r="FX488" s="25"/>
      <c r="FY488" s="25"/>
      <c r="FZ488" s="25"/>
      <c r="GA488" s="25"/>
      <c r="GB488" s="25"/>
      <c r="GC488" s="25"/>
      <c r="GD488" s="25"/>
      <c r="GE488" s="25"/>
      <c r="GF488" s="25"/>
      <c r="GG488" s="25"/>
      <c r="GH488" s="25"/>
      <c r="GI488" s="25"/>
      <c r="GJ488" s="25"/>
      <c r="GK488" s="25"/>
      <c r="GL488" s="25"/>
      <c r="GM488" s="25"/>
      <c r="GN488" s="25"/>
      <c r="GO488" s="25"/>
      <c r="GP488" s="25"/>
      <c r="GQ488" s="25"/>
      <c r="GR488" s="25"/>
      <c r="GS488" s="25"/>
      <c r="GT488" s="25"/>
      <c r="GU488" s="25"/>
      <c r="GV488" s="25"/>
      <c r="GW488" s="25"/>
      <c r="GX488" s="25"/>
      <c r="GY488" s="25"/>
      <c r="GZ488" s="25"/>
    </row>
    <row r="489" spans="1:208">
      <c r="A489" s="1" t="s">
        <v>840</v>
      </c>
      <c r="B489" s="2">
        <v>43056</v>
      </c>
      <c r="C489" s="1" t="s">
        <v>22</v>
      </c>
      <c r="D489" s="1" t="s">
        <v>14</v>
      </c>
      <c r="E489" s="1" t="s">
        <v>24</v>
      </c>
      <c r="F489" s="1" t="s">
        <v>848</v>
      </c>
      <c r="G489" s="1" t="s">
        <v>24</v>
      </c>
      <c r="H489" s="1" t="s">
        <v>22</v>
      </c>
      <c r="J489" s="1" t="s">
        <v>849</v>
      </c>
      <c r="K489" s="1">
        <v>2</v>
      </c>
      <c r="L489" s="1" t="s">
        <v>26</v>
      </c>
      <c r="N489" s="3">
        <f t="shared" si="10"/>
        <v>0</v>
      </c>
      <c r="T489" s="3">
        <f>Tabla1[[#This Row],[COSTO TOTAL]]</f>
        <v>0</v>
      </c>
      <c r="V489" s="3"/>
      <c r="W489" s="1"/>
      <c r="X489" s="1"/>
      <c r="Y489" s="3"/>
      <c r="Z489" s="1"/>
      <c r="AA489" s="1"/>
      <c r="AB489" s="1"/>
      <c r="AC489" s="1"/>
      <c r="AD489" s="1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  <c r="BZ489" s="25"/>
      <c r="CA489" s="25"/>
      <c r="CB489" s="25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  <c r="CR489" s="25"/>
      <c r="CS489" s="25"/>
      <c r="CT489" s="25"/>
      <c r="CU489" s="25"/>
      <c r="CV489" s="25"/>
      <c r="CW489" s="25"/>
      <c r="CX489" s="25"/>
      <c r="CY489" s="25"/>
      <c r="CZ489" s="25"/>
      <c r="DA489" s="25"/>
      <c r="DB489" s="25"/>
      <c r="DC489" s="25"/>
      <c r="DD489" s="25"/>
      <c r="DE489" s="25"/>
      <c r="DF489" s="25"/>
      <c r="DG489" s="25"/>
      <c r="DH489" s="25"/>
      <c r="DI489" s="25"/>
      <c r="DJ489" s="25"/>
      <c r="DK489" s="25"/>
      <c r="DL489" s="25"/>
      <c r="DM489" s="25"/>
      <c r="DN489" s="25"/>
      <c r="DO489" s="25"/>
      <c r="DP489" s="25"/>
      <c r="DQ489" s="25"/>
      <c r="DR489" s="25"/>
      <c r="DS489" s="25"/>
      <c r="DT489" s="25"/>
      <c r="DU489" s="25"/>
      <c r="DV489" s="25"/>
      <c r="DW489" s="25"/>
      <c r="DX489" s="25"/>
      <c r="DY489" s="25"/>
      <c r="DZ489" s="25"/>
      <c r="EA489" s="25"/>
      <c r="EB489" s="25"/>
      <c r="EC489" s="25"/>
      <c r="ED489" s="25"/>
      <c r="EE489" s="25"/>
      <c r="EF489" s="25"/>
      <c r="EG489" s="25"/>
      <c r="EH489" s="25"/>
      <c r="EI489" s="25"/>
      <c r="EJ489" s="25"/>
      <c r="EK489" s="25"/>
      <c r="EL489" s="25"/>
      <c r="EM489" s="25"/>
      <c r="EN489" s="25"/>
      <c r="EO489" s="25"/>
      <c r="EP489" s="25"/>
      <c r="EQ489" s="25"/>
      <c r="ER489" s="25"/>
      <c r="ES489" s="25"/>
      <c r="ET489" s="25"/>
      <c r="EU489" s="25"/>
      <c r="EV489" s="25"/>
      <c r="EW489" s="25"/>
      <c r="EX489" s="25"/>
      <c r="EY489" s="25"/>
      <c r="EZ489" s="25"/>
      <c r="FA489" s="25"/>
      <c r="FB489" s="25"/>
      <c r="FC489" s="25"/>
      <c r="FD489" s="25"/>
      <c r="FE489" s="25"/>
      <c r="FF489" s="25"/>
      <c r="FG489" s="25"/>
      <c r="FH489" s="25"/>
      <c r="FI489" s="25"/>
      <c r="FJ489" s="25"/>
      <c r="FK489" s="25"/>
      <c r="FL489" s="25"/>
      <c r="FM489" s="25"/>
      <c r="FN489" s="25"/>
      <c r="FO489" s="25"/>
      <c r="FP489" s="25"/>
      <c r="FQ489" s="25"/>
      <c r="FR489" s="25"/>
      <c r="FS489" s="25"/>
      <c r="FT489" s="25"/>
      <c r="FU489" s="25"/>
      <c r="FV489" s="25"/>
      <c r="FW489" s="25"/>
      <c r="FX489" s="25"/>
      <c r="FY489" s="25"/>
      <c r="FZ489" s="25"/>
      <c r="GA489" s="25"/>
      <c r="GB489" s="25"/>
      <c r="GC489" s="25"/>
      <c r="GD489" s="25"/>
      <c r="GE489" s="25"/>
      <c r="GF489" s="25"/>
      <c r="GG489" s="25"/>
      <c r="GH489" s="25"/>
      <c r="GI489" s="25"/>
      <c r="GJ489" s="25"/>
      <c r="GK489" s="25"/>
      <c r="GL489" s="25"/>
      <c r="GM489" s="25"/>
      <c r="GN489" s="25"/>
      <c r="GO489" s="25"/>
      <c r="GP489" s="25"/>
      <c r="GQ489" s="25"/>
      <c r="GR489" s="25"/>
      <c r="GS489" s="25"/>
      <c r="GT489" s="25"/>
      <c r="GU489" s="25"/>
      <c r="GV489" s="25"/>
      <c r="GW489" s="25"/>
      <c r="GX489" s="25"/>
      <c r="GY489" s="25"/>
      <c r="GZ489" s="25"/>
    </row>
    <row r="490" spans="1:208">
      <c r="A490" s="1" t="s">
        <v>840</v>
      </c>
      <c r="B490" s="2">
        <v>43056</v>
      </c>
      <c r="C490" s="1" t="s">
        <v>22</v>
      </c>
      <c r="D490" s="1" t="s">
        <v>14</v>
      </c>
      <c r="E490" s="1" t="s">
        <v>24</v>
      </c>
      <c r="F490" s="1" t="s">
        <v>848</v>
      </c>
      <c r="G490" s="1" t="s">
        <v>24</v>
      </c>
      <c r="H490" s="1" t="s">
        <v>22</v>
      </c>
      <c r="J490" s="1" t="s">
        <v>850</v>
      </c>
      <c r="K490" s="1">
        <v>2</v>
      </c>
      <c r="L490" s="1" t="s">
        <v>26</v>
      </c>
      <c r="N490" s="3">
        <f t="shared" si="10"/>
        <v>0</v>
      </c>
      <c r="T490" s="3">
        <f>Tabla1[[#This Row],[COSTO TOTAL]]</f>
        <v>0</v>
      </c>
      <c r="V490" s="3"/>
      <c r="W490" s="1"/>
      <c r="X490" s="1"/>
      <c r="Y490" s="3"/>
      <c r="Z490" s="1"/>
      <c r="AA490" s="1"/>
      <c r="AB490" s="1"/>
      <c r="AC490" s="1"/>
      <c r="AD490" s="1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  <c r="CR490" s="25"/>
      <c r="CS490" s="25"/>
      <c r="CT490" s="25"/>
      <c r="CU490" s="25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25"/>
      <c r="DG490" s="25"/>
      <c r="DH490" s="25"/>
      <c r="DI490" s="25"/>
      <c r="DJ490" s="25"/>
      <c r="DK490" s="25"/>
      <c r="DL490" s="25"/>
      <c r="DM490" s="25"/>
      <c r="DN490" s="25"/>
      <c r="DO490" s="25"/>
      <c r="DP490" s="25"/>
      <c r="DQ490" s="25"/>
      <c r="DR490" s="25"/>
      <c r="DS490" s="25"/>
      <c r="DT490" s="25"/>
      <c r="DU490" s="25"/>
      <c r="DV490" s="25"/>
      <c r="DW490" s="25"/>
      <c r="DX490" s="25"/>
      <c r="DY490" s="25"/>
      <c r="DZ490" s="25"/>
      <c r="EA490" s="25"/>
      <c r="EB490" s="25"/>
      <c r="EC490" s="25"/>
      <c r="ED490" s="25"/>
      <c r="EE490" s="25"/>
      <c r="EF490" s="25"/>
      <c r="EG490" s="25"/>
      <c r="EH490" s="25"/>
      <c r="EI490" s="25"/>
      <c r="EJ490" s="25"/>
      <c r="EK490" s="25"/>
      <c r="EL490" s="25"/>
      <c r="EM490" s="25"/>
      <c r="EN490" s="25"/>
      <c r="EO490" s="25"/>
      <c r="EP490" s="25"/>
      <c r="EQ490" s="25"/>
      <c r="ER490" s="25"/>
      <c r="ES490" s="25"/>
      <c r="ET490" s="25"/>
      <c r="EU490" s="25"/>
      <c r="EV490" s="25"/>
      <c r="EW490" s="25"/>
      <c r="EX490" s="25"/>
      <c r="EY490" s="25"/>
      <c r="EZ490" s="25"/>
      <c r="FA490" s="25"/>
      <c r="FB490" s="25"/>
      <c r="FC490" s="25"/>
      <c r="FD490" s="25"/>
      <c r="FE490" s="25"/>
      <c r="FF490" s="25"/>
      <c r="FG490" s="25"/>
      <c r="FH490" s="25"/>
      <c r="FI490" s="25"/>
      <c r="FJ490" s="25"/>
      <c r="FK490" s="25"/>
      <c r="FL490" s="25"/>
      <c r="FM490" s="25"/>
      <c r="FN490" s="25"/>
      <c r="FO490" s="25"/>
      <c r="FP490" s="25"/>
      <c r="FQ490" s="25"/>
      <c r="FR490" s="25"/>
      <c r="FS490" s="25"/>
      <c r="FT490" s="25"/>
      <c r="FU490" s="25"/>
      <c r="FV490" s="25"/>
      <c r="FW490" s="25"/>
      <c r="FX490" s="25"/>
      <c r="FY490" s="25"/>
      <c r="FZ490" s="25"/>
      <c r="GA490" s="25"/>
      <c r="GB490" s="25"/>
      <c r="GC490" s="25"/>
      <c r="GD490" s="25"/>
      <c r="GE490" s="25"/>
      <c r="GF490" s="25"/>
      <c r="GG490" s="25"/>
      <c r="GH490" s="25"/>
      <c r="GI490" s="25"/>
      <c r="GJ490" s="25"/>
      <c r="GK490" s="25"/>
      <c r="GL490" s="25"/>
      <c r="GM490" s="25"/>
      <c r="GN490" s="25"/>
      <c r="GO490" s="25"/>
      <c r="GP490" s="25"/>
      <c r="GQ490" s="25"/>
      <c r="GR490" s="25"/>
      <c r="GS490" s="25"/>
      <c r="GT490" s="25"/>
      <c r="GU490" s="25"/>
      <c r="GV490" s="25"/>
      <c r="GW490" s="25"/>
      <c r="GX490" s="25"/>
      <c r="GY490" s="25"/>
      <c r="GZ490" s="25"/>
    </row>
    <row r="491" spans="1:208">
      <c r="A491" s="1" t="s">
        <v>840</v>
      </c>
      <c r="B491" s="2">
        <v>42465</v>
      </c>
      <c r="C491" s="1" t="s">
        <v>22</v>
      </c>
      <c r="D491" s="1" t="s">
        <v>14</v>
      </c>
      <c r="E491" s="1" t="s">
        <v>24</v>
      </c>
      <c r="F491" s="1" t="s">
        <v>851</v>
      </c>
      <c r="G491" s="1" t="s">
        <v>24</v>
      </c>
      <c r="H491" s="1">
        <v>4501301414</v>
      </c>
      <c r="J491" s="1" t="s">
        <v>852</v>
      </c>
      <c r="K491" s="1">
        <v>1</v>
      </c>
      <c r="L491" s="1" t="s">
        <v>54</v>
      </c>
      <c r="M491" s="3">
        <v>4571.8</v>
      </c>
      <c r="N491" s="3">
        <f t="shared" si="10"/>
        <v>4571.8</v>
      </c>
      <c r="T491" s="3">
        <f>Tabla1[[#This Row],[COSTO TOTAL]]</f>
        <v>4571.8</v>
      </c>
      <c r="V491" s="3"/>
      <c r="W491" s="1"/>
      <c r="X491" s="1"/>
      <c r="Y491" s="3"/>
      <c r="Z491" s="1"/>
      <c r="AA491" s="1"/>
      <c r="AB491" s="1"/>
      <c r="AC491" s="1"/>
      <c r="AD491" s="1" t="s">
        <v>112</v>
      </c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  <c r="CR491" s="25"/>
      <c r="CS491" s="25"/>
      <c r="CT491" s="25"/>
      <c r="CU491" s="25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/>
      <c r="DF491" s="25"/>
      <c r="DG491" s="25"/>
      <c r="DH491" s="25"/>
      <c r="DI491" s="25"/>
      <c r="DJ491" s="25"/>
      <c r="DK491" s="25"/>
      <c r="DL491" s="25"/>
      <c r="DM491" s="25"/>
      <c r="DN491" s="25"/>
      <c r="DO491" s="25"/>
      <c r="DP491" s="25"/>
      <c r="DQ491" s="25"/>
      <c r="DR491" s="25"/>
      <c r="DS491" s="25"/>
      <c r="DT491" s="25"/>
      <c r="DU491" s="25"/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  <c r="EF491" s="25"/>
      <c r="EG491" s="25"/>
      <c r="EH491" s="25"/>
      <c r="EI491" s="25"/>
      <c r="EJ491" s="25"/>
      <c r="EK491" s="25"/>
      <c r="EL491" s="25"/>
      <c r="EM491" s="25"/>
      <c r="EN491" s="25"/>
      <c r="EO491" s="25"/>
      <c r="EP491" s="25"/>
      <c r="EQ491" s="25"/>
      <c r="ER491" s="25"/>
      <c r="ES491" s="25"/>
      <c r="ET491" s="25"/>
      <c r="EU491" s="25"/>
      <c r="EV491" s="25"/>
      <c r="EW491" s="25"/>
      <c r="EX491" s="25"/>
      <c r="EY491" s="25"/>
      <c r="EZ491" s="25"/>
      <c r="FA491" s="25"/>
      <c r="FB491" s="25"/>
      <c r="FC491" s="25"/>
      <c r="FD491" s="25"/>
      <c r="FE491" s="25"/>
      <c r="FF491" s="25"/>
      <c r="FG491" s="25"/>
      <c r="FH491" s="25"/>
      <c r="FI491" s="25"/>
      <c r="FJ491" s="25"/>
      <c r="FK491" s="25"/>
      <c r="FL491" s="25"/>
      <c r="FM491" s="25"/>
      <c r="FN491" s="25"/>
      <c r="FO491" s="25"/>
      <c r="FP491" s="25"/>
      <c r="FQ491" s="25"/>
      <c r="FR491" s="25"/>
      <c r="FS491" s="25"/>
      <c r="FT491" s="25"/>
      <c r="FU491" s="25"/>
      <c r="FV491" s="25"/>
      <c r="FW491" s="25"/>
      <c r="FX491" s="25"/>
      <c r="FY491" s="25"/>
      <c r="FZ491" s="25"/>
      <c r="GA491" s="25"/>
      <c r="GB491" s="25"/>
      <c r="GC491" s="25"/>
      <c r="GD491" s="25"/>
      <c r="GE491" s="25"/>
      <c r="GF491" s="25"/>
      <c r="GG491" s="25"/>
      <c r="GH491" s="25"/>
      <c r="GI491" s="25"/>
      <c r="GJ491" s="25"/>
      <c r="GK491" s="25"/>
      <c r="GL491" s="25"/>
      <c r="GM491" s="25"/>
      <c r="GN491" s="25"/>
      <c r="GO491" s="25"/>
      <c r="GP491" s="25"/>
      <c r="GQ491" s="25"/>
      <c r="GR491" s="25"/>
      <c r="GS491" s="25"/>
      <c r="GT491" s="25"/>
      <c r="GU491" s="25"/>
      <c r="GV491" s="25"/>
      <c r="GW491" s="25"/>
      <c r="GX491" s="25"/>
      <c r="GY491" s="25"/>
      <c r="GZ491" s="25"/>
    </row>
    <row r="492" spans="1:208">
      <c r="A492" s="1" t="s">
        <v>853</v>
      </c>
      <c r="B492" s="2" t="s">
        <v>37</v>
      </c>
      <c r="C492" s="1">
        <v>7470977</v>
      </c>
      <c r="D492" s="1" t="s">
        <v>14</v>
      </c>
      <c r="E492" s="1" t="s">
        <v>24</v>
      </c>
      <c r="F492" s="1" t="s">
        <v>24</v>
      </c>
      <c r="H492" s="1">
        <v>4501492306</v>
      </c>
      <c r="J492" s="1" t="s">
        <v>854</v>
      </c>
      <c r="K492" s="1">
        <v>2</v>
      </c>
      <c r="L492" s="1" t="s">
        <v>26</v>
      </c>
      <c r="M492" s="3">
        <v>51280</v>
      </c>
      <c r="N492" s="3">
        <f t="shared" si="10"/>
        <v>102560</v>
      </c>
      <c r="T492" s="3">
        <f>Tabla1[[#This Row],[COSTO TOTAL]]</f>
        <v>102560</v>
      </c>
      <c r="V492" s="3"/>
      <c r="W492" s="1"/>
      <c r="X492" s="1"/>
      <c r="Y492" s="3"/>
      <c r="Z492" s="1"/>
      <c r="AA492" s="1"/>
      <c r="AB492" s="1"/>
      <c r="AC492" s="1"/>
      <c r="AD492" s="1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  <c r="CR492" s="25"/>
      <c r="CS492" s="25"/>
      <c r="CT492" s="25"/>
      <c r="CU492" s="25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25"/>
      <c r="DG492" s="25"/>
      <c r="DH492" s="25"/>
      <c r="DI492" s="25"/>
      <c r="DJ492" s="25"/>
      <c r="DK492" s="25"/>
      <c r="DL492" s="25"/>
      <c r="DM492" s="25"/>
      <c r="DN492" s="25"/>
      <c r="DO492" s="25"/>
      <c r="DP492" s="25"/>
      <c r="DQ492" s="25"/>
      <c r="DR492" s="25"/>
      <c r="DS492" s="25"/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/>
      <c r="EF492" s="25"/>
      <c r="EG492" s="25"/>
      <c r="EH492" s="25"/>
      <c r="EI492" s="25"/>
      <c r="EJ492" s="25"/>
      <c r="EK492" s="25"/>
      <c r="EL492" s="25"/>
      <c r="EM492" s="25"/>
      <c r="EN492" s="25"/>
      <c r="EO492" s="25"/>
      <c r="EP492" s="25"/>
      <c r="EQ492" s="25"/>
      <c r="ER492" s="25"/>
      <c r="ES492" s="25"/>
      <c r="ET492" s="25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  <c r="FE492" s="25"/>
      <c r="FF492" s="25"/>
      <c r="FG492" s="25"/>
      <c r="FH492" s="25"/>
      <c r="FI492" s="25"/>
      <c r="FJ492" s="25"/>
      <c r="FK492" s="25"/>
      <c r="FL492" s="25"/>
      <c r="FM492" s="25"/>
      <c r="FN492" s="25"/>
      <c r="FO492" s="25"/>
      <c r="FP492" s="25"/>
      <c r="FQ492" s="25"/>
      <c r="FR492" s="25"/>
      <c r="FS492" s="25"/>
      <c r="FT492" s="25"/>
      <c r="FU492" s="25"/>
      <c r="FV492" s="25"/>
      <c r="FW492" s="25"/>
      <c r="FX492" s="25"/>
      <c r="FY492" s="25"/>
      <c r="FZ492" s="25"/>
      <c r="GA492" s="25"/>
      <c r="GB492" s="25"/>
      <c r="GC492" s="25"/>
      <c r="GD492" s="25"/>
      <c r="GE492" s="25"/>
      <c r="GF492" s="25"/>
      <c r="GG492" s="25"/>
      <c r="GH492" s="25"/>
      <c r="GI492" s="25"/>
      <c r="GJ492" s="25"/>
      <c r="GK492" s="25"/>
      <c r="GL492" s="25"/>
      <c r="GM492" s="25"/>
      <c r="GN492" s="25"/>
      <c r="GO492" s="25"/>
      <c r="GP492" s="25"/>
      <c r="GQ492" s="25"/>
      <c r="GR492" s="25"/>
      <c r="GS492" s="25"/>
      <c r="GT492" s="25"/>
      <c r="GU492" s="25"/>
      <c r="GV492" s="25"/>
      <c r="GW492" s="25"/>
      <c r="GX492" s="25"/>
      <c r="GY492" s="25"/>
      <c r="GZ492" s="25"/>
    </row>
    <row r="493" spans="1:208">
      <c r="A493" s="1" t="s">
        <v>853</v>
      </c>
      <c r="B493" s="2">
        <v>43217</v>
      </c>
      <c r="C493" s="1">
        <v>7544417</v>
      </c>
      <c r="D493" s="1" t="s">
        <v>14</v>
      </c>
      <c r="E493" s="1" t="s">
        <v>855</v>
      </c>
      <c r="F493" s="1" t="s">
        <v>282</v>
      </c>
      <c r="G493" s="1" t="s">
        <v>24</v>
      </c>
      <c r="H493" s="1">
        <v>4501539493</v>
      </c>
      <c r="J493" s="1" t="s">
        <v>856</v>
      </c>
      <c r="K493" s="1">
        <v>1</v>
      </c>
      <c r="L493" s="1" t="s">
        <v>26</v>
      </c>
      <c r="M493" s="3">
        <v>18220</v>
      </c>
      <c r="N493" s="3">
        <f t="shared" si="10"/>
        <v>18220</v>
      </c>
      <c r="T493" s="3">
        <f>Tabla1[[#This Row],[COSTO TOTAL]]</f>
        <v>18220</v>
      </c>
      <c r="V493" s="3"/>
      <c r="W493" s="1"/>
      <c r="X493" s="1"/>
      <c r="Y493" s="3"/>
      <c r="Z493" s="1"/>
      <c r="AA493" s="1"/>
      <c r="AB493" s="1"/>
      <c r="AC493" s="1"/>
      <c r="AD493" s="1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  <c r="CR493" s="25"/>
      <c r="CS493" s="25"/>
      <c r="CT493" s="25"/>
      <c r="CU493" s="25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25"/>
      <c r="DG493" s="25"/>
      <c r="DH493" s="25"/>
      <c r="DI493" s="25"/>
      <c r="DJ493" s="25"/>
      <c r="DK493" s="25"/>
      <c r="DL493" s="25"/>
      <c r="DM493" s="25"/>
      <c r="DN493" s="25"/>
      <c r="DO493" s="25"/>
      <c r="DP493" s="25"/>
      <c r="DQ493" s="25"/>
      <c r="DR493" s="25"/>
      <c r="DS493" s="25"/>
      <c r="DT493" s="25"/>
      <c r="DU493" s="25"/>
      <c r="DV493" s="25"/>
      <c r="DW493" s="25"/>
      <c r="DX493" s="25"/>
      <c r="DY493" s="25"/>
      <c r="DZ493" s="25"/>
      <c r="EA493" s="25"/>
      <c r="EB493" s="25"/>
      <c r="EC493" s="25"/>
      <c r="ED493" s="25"/>
      <c r="EE493" s="25"/>
      <c r="EF493" s="25"/>
      <c r="EG493" s="25"/>
      <c r="EH493" s="25"/>
      <c r="EI493" s="25"/>
      <c r="EJ493" s="25"/>
      <c r="EK493" s="25"/>
      <c r="EL493" s="25"/>
      <c r="EM493" s="25"/>
      <c r="EN493" s="25"/>
      <c r="EO493" s="25"/>
      <c r="EP493" s="25"/>
      <c r="EQ493" s="25"/>
      <c r="ER493" s="25"/>
      <c r="ES493" s="25"/>
      <c r="ET493" s="25"/>
      <c r="EU493" s="25"/>
      <c r="EV493" s="25"/>
      <c r="EW493" s="25"/>
      <c r="EX493" s="25"/>
      <c r="EY493" s="25"/>
      <c r="EZ493" s="25"/>
      <c r="FA493" s="25"/>
      <c r="FB493" s="25"/>
      <c r="FC493" s="25"/>
      <c r="FD493" s="25"/>
      <c r="FE493" s="25"/>
      <c r="FF493" s="25"/>
      <c r="FG493" s="25"/>
      <c r="FH493" s="25"/>
      <c r="FI493" s="25"/>
      <c r="FJ493" s="25"/>
      <c r="FK493" s="25"/>
      <c r="FL493" s="25"/>
      <c r="FM493" s="25"/>
      <c r="FN493" s="25"/>
      <c r="FO493" s="25"/>
      <c r="FP493" s="25"/>
      <c r="FQ493" s="25"/>
      <c r="FR493" s="25"/>
      <c r="FS493" s="25"/>
      <c r="FT493" s="25"/>
      <c r="FU493" s="25"/>
      <c r="FV493" s="25"/>
      <c r="FW493" s="25"/>
      <c r="FX493" s="25"/>
      <c r="FY493" s="25"/>
      <c r="FZ493" s="25"/>
      <c r="GA493" s="25"/>
      <c r="GB493" s="25"/>
      <c r="GC493" s="25"/>
      <c r="GD493" s="25"/>
      <c r="GE493" s="25"/>
      <c r="GF493" s="25"/>
      <c r="GG493" s="25"/>
      <c r="GH493" s="25"/>
      <c r="GI493" s="25"/>
      <c r="GJ493" s="25"/>
      <c r="GK493" s="25"/>
      <c r="GL493" s="25"/>
      <c r="GM493" s="25"/>
      <c r="GN493" s="25"/>
      <c r="GO493" s="25"/>
      <c r="GP493" s="25"/>
      <c r="GQ493" s="25"/>
      <c r="GR493" s="25"/>
      <c r="GS493" s="25"/>
      <c r="GT493" s="25"/>
      <c r="GU493" s="25"/>
      <c r="GV493" s="25"/>
      <c r="GW493" s="25"/>
      <c r="GX493" s="25"/>
      <c r="GY493" s="25"/>
      <c r="GZ493" s="25"/>
    </row>
    <row r="494" spans="1:208">
      <c r="A494" s="1" t="s">
        <v>853</v>
      </c>
      <c r="B494" s="2">
        <v>43217</v>
      </c>
      <c r="C494" s="1">
        <v>7544417</v>
      </c>
      <c r="D494" s="1" t="s">
        <v>14</v>
      </c>
      <c r="E494" s="1" t="s">
        <v>855</v>
      </c>
      <c r="F494" s="1" t="s">
        <v>282</v>
      </c>
      <c r="G494" s="1" t="s">
        <v>24</v>
      </c>
      <c r="H494" s="1">
        <v>4501539493</v>
      </c>
      <c r="J494" s="1" t="s">
        <v>857</v>
      </c>
      <c r="K494" s="1">
        <v>1</v>
      </c>
      <c r="L494" s="1" t="s">
        <v>26</v>
      </c>
      <c r="M494" s="3">
        <v>26460</v>
      </c>
      <c r="N494" s="3">
        <f t="shared" ref="N494:N557" si="11">M494*K494</f>
        <v>26460</v>
      </c>
      <c r="T494" s="3">
        <f>Tabla1[[#This Row],[COSTO TOTAL]]</f>
        <v>26460</v>
      </c>
      <c r="V494" s="3"/>
      <c r="W494" s="1"/>
      <c r="X494" s="1"/>
      <c r="Y494" s="3"/>
      <c r="Z494" s="1"/>
      <c r="AA494" s="1"/>
      <c r="AB494" s="1"/>
      <c r="AC494" s="1"/>
      <c r="AD494" s="1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  <c r="CR494" s="25"/>
      <c r="CS494" s="25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  <c r="DG494" s="25"/>
      <c r="DH494" s="25"/>
      <c r="DI494" s="25"/>
      <c r="DJ494" s="25"/>
      <c r="DK494" s="25"/>
      <c r="DL494" s="25"/>
      <c r="DM494" s="25"/>
      <c r="DN494" s="25"/>
      <c r="DO494" s="25"/>
      <c r="DP494" s="25"/>
      <c r="DQ494" s="25"/>
      <c r="DR494" s="25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  <c r="EF494" s="25"/>
      <c r="EG494" s="25"/>
      <c r="EH494" s="25"/>
      <c r="EI494" s="25"/>
      <c r="EJ494" s="25"/>
      <c r="EK494" s="25"/>
      <c r="EL494" s="25"/>
      <c r="EM494" s="25"/>
      <c r="EN494" s="25"/>
      <c r="EO494" s="25"/>
      <c r="EP494" s="25"/>
      <c r="EQ494" s="25"/>
      <c r="ER494" s="25"/>
      <c r="ES494" s="25"/>
      <c r="ET494" s="25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  <c r="FE494" s="25"/>
      <c r="FF494" s="25"/>
      <c r="FG494" s="25"/>
      <c r="FH494" s="25"/>
      <c r="FI494" s="25"/>
      <c r="FJ494" s="25"/>
      <c r="FK494" s="25"/>
      <c r="FL494" s="25"/>
      <c r="FM494" s="25"/>
      <c r="FN494" s="25"/>
      <c r="FO494" s="25"/>
      <c r="FP494" s="25"/>
      <c r="FQ494" s="25"/>
      <c r="FR494" s="25"/>
      <c r="FS494" s="25"/>
      <c r="FT494" s="25"/>
      <c r="FU494" s="25"/>
      <c r="FV494" s="25"/>
      <c r="FW494" s="25"/>
      <c r="FX494" s="25"/>
      <c r="FY494" s="25"/>
      <c r="FZ494" s="25"/>
      <c r="GA494" s="25"/>
      <c r="GB494" s="25"/>
      <c r="GC494" s="25"/>
      <c r="GD494" s="25"/>
      <c r="GE494" s="25"/>
      <c r="GF494" s="25"/>
      <c r="GG494" s="25"/>
      <c r="GH494" s="25"/>
      <c r="GI494" s="25"/>
      <c r="GJ494" s="25"/>
      <c r="GK494" s="25"/>
      <c r="GL494" s="25"/>
      <c r="GM494" s="25"/>
      <c r="GN494" s="25"/>
      <c r="GO494" s="25"/>
      <c r="GP494" s="25"/>
      <c r="GQ494" s="25"/>
      <c r="GR494" s="25"/>
      <c r="GS494" s="25"/>
      <c r="GT494" s="25"/>
      <c r="GU494" s="25"/>
      <c r="GV494" s="25"/>
      <c r="GW494" s="25"/>
      <c r="GX494" s="25"/>
      <c r="GY494" s="25"/>
      <c r="GZ494" s="25"/>
    </row>
    <row r="495" spans="1:208">
      <c r="A495" s="1" t="s">
        <v>858</v>
      </c>
      <c r="B495" s="2">
        <v>43168</v>
      </c>
      <c r="C495" s="1">
        <v>7387347</v>
      </c>
      <c r="D495" s="1" t="s">
        <v>14</v>
      </c>
      <c r="E495" s="1" t="s">
        <v>861</v>
      </c>
      <c r="F495" s="1" t="s">
        <v>174</v>
      </c>
      <c r="H495" s="1">
        <v>4501525921</v>
      </c>
      <c r="J495" s="1" t="s">
        <v>862</v>
      </c>
      <c r="K495" s="1">
        <v>6</v>
      </c>
      <c r="L495" s="1" t="s">
        <v>26</v>
      </c>
      <c r="M495" s="3">
        <v>23440</v>
      </c>
      <c r="N495" s="3">
        <f t="shared" si="11"/>
        <v>140640</v>
      </c>
      <c r="T495" s="3">
        <f>Tabla1[[#This Row],[COSTO TOTAL]]</f>
        <v>140640</v>
      </c>
      <c r="V495" s="3"/>
      <c r="W495" s="1"/>
      <c r="X495" s="1"/>
      <c r="Y495" s="3"/>
      <c r="Z495" s="1"/>
      <c r="AA495" s="1"/>
      <c r="AB495" s="1"/>
      <c r="AC495" s="1"/>
      <c r="AD495" s="1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  <c r="BT495" s="25"/>
      <c r="BU495" s="25"/>
      <c r="BV495" s="25"/>
      <c r="BW495" s="25"/>
      <c r="BX495" s="25"/>
      <c r="BY495" s="25"/>
      <c r="BZ495" s="25"/>
      <c r="CA495" s="25"/>
      <c r="CB495" s="25"/>
      <c r="CC495" s="25"/>
      <c r="CD495" s="25"/>
      <c r="CE495" s="25"/>
      <c r="CF495" s="25"/>
      <c r="CG495" s="25"/>
      <c r="CH495" s="25"/>
      <c r="CI495" s="25"/>
      <c r="CJ495" s="25"/>
      <c r="CK495" s="25"/>
      <c r="CL495" s="25"/>
      <c r="CM495" s="25"/>
      <c r="CN495" s="25"/>
      <c r="CO495" s="25"/>
      <c r="CP495" s="25"/>
      <c r="CQ495" s="25"/>
      <c r="CR495" s="25"/>
      <c r="CS495" s="25"/>
      <c r="CT495" s="25"/>
      <c r="CU495" s="25"/>
      <c r="CV495" s="25"/>
      <c r="CW495" s="25"/>
      <c r="CX495" s="25"/>
      <c r="CY495" s="25"/>
      <c r="CZ495" s="25"/>
      <c r="DA495" s="25"/>
      <c r="DB495" s="25"/>
      <c r="DC495" s="25"/>
      <c r="DD495" s="25"/>
      <c r="DE495" s="25"/>
      <c r="DF495" s="25"/>
      <c r="DG495" s="25"/>
      <c r="DH495" s="25"/>
      <c r="DI495" s="25"/>
      <c r="DJ495" s="25"/>
      <c r="DK495" s="25"/>
      <c r="DL495" s="25"/>
      <c r="DM495" s="25"/>
      <c r="DN495" s="25"/>
      <c r="DO495" s="25"/>
      <c r="DP495" s="25"/>
      <c r="DQ495" s="25"/>
      <c r="DR495" s="25"/>
      <c r="DS495" s="25"/>
      <c r="DT495" s="25"/>
      <c r="DU495" s="25"/>
      <c r="DV495" s="25"/>
      <c r="DW495" s="25"/>
      <c r="DX495" s="25"/>
      <c r="DY495" s="25"/>
      <c r="DZ495" s="25"/>
      <c r="EA495" s="25"/>
      <c r="EB495" s="25"/>
      <c r="EC495" s="25"/>
      <c r="ED495" s="25"/>
      <c r="EE495" s="25"/>
      <c r="EF495" s="25"/>
      <c r="EG495" s="25"/>
      <c r="EH495" s="25"/>
      <c r="EI495" s="25"/>
      <c r="EJ495" s="25"/>
      <c r="EK495" s="25"/>
      <c r="EL495" s="25"/>
      <c r="EM495" s="25"/>
      <c r="EN495" s="25"/>
      <c r="EO495" s="25"/>
      <c r="EP495" s="25"/>
      <c r="EQ495" s="25"/>
      <c r="ER495" s="25"/>
      <c r="ES495" s="25"/>
      <c r="ET495" s="25"/>
      <c r="EU495" s="25"/>
      <c r="EV495" s="25"/>
      <c r="EW495" s="25"/>
      <c r="EX495" s="25"/>
      <c r="EY495" s="25"/>
      <c r="EZ495" s="25"/>
      <c r="FA495" s="25"/>
      <c r="FB495" s="25"/>
      <c r="FC495" s="25"/>
      <c r="FD495" s="25"/>
      <c r="FE495" s="25"/>
      <c r="FF495" s="25"/>
      <c r="FG495" s="25"/>
      <c r="FH495" s="25"/>
      <c r="FI495" s="25"/>
      <c r="FJ495" s="25"/>
      <c r="FK495" s="25"/>
      <c r="FL495" s="25"/>
      <c r="FM495" s="25"/>
      <c r="FN495" s="25"/>
      <c r="FO495" s="25"/>
      <c r="FP495" s="25"/>
      <c r="FQ495" s="25"/>
      <c r="FR495" s="25"/>
      <c r="FS495" s="25"/>
      <c r="FT495" s="25"/>
      <c r="FU495" s="25"/>
      <c r="FV495" s="25"/>
      <c r="FW495" s="25"/>
      <c r="FX495" s="25"/>
      <c r="FY495" s="25"/>
      <c r="FZ495" s="25"/>
      <c r="GA495" s="25"/>
      <c r="GB495" s="25"/>
      <c r="GC495" s="25"/>
      <c r="GD495" s="25"/>
      <c r="GE495" s="25"/>
      <c r="GF495" s="25"/>
      <c r="GG495" s="25"/>
      <c r="GH495" s="25"/>
      <c r="GI495" s="25"/>
      <c r="GJ495" s="25"/>
      <c r="GK495" s="25"/>
      <c r="GL495" s="25"/>
      <c r="GM495" s="25"/>
      <c r="GN495" s="25"/>
      <c r="GO495" s="25"/>
      <c r="GP495" s="25"/>
      <c r="GQ495" s="25"/>
      <c r="GR495" s="25"/>
      <c r="GS495" s="25"/>
      <c r="GT495" s="25"/>
      <c r="GU495" s="25"/>
      <c r="GV495" s="25"/>
      <c r="GW495" s="25"/>
      <c r="GX495" s="25"/>
      <c r="GY495" s="25"/>
      <c r="GZ495" s="25"/>
    </row>
    <row r="496" spans="1:208">
      <c r="A496" s="1" t="s">
        <v>858</v>
      </c>
      <c r="B496" s="2">
        <v>42961</v>
      </c>
      <c r="C496" s="1">
        <v>7456303</v>
      </c>
      <c r="D496" s="1" t="s">
        <v>14</v>
      </c>
      <c r="E496" s="1" t="s">
        <v>863</v>
      </c>
      <c r="F496" s="1" t="s">
        <v>864</v>
      </c>
      <c r="G496" s="1" t="s">
        <v>24</v>
      </c>
      <c r="H496" s="1">
        <v>4501459621</v>
      </c>
      <c r="J496" s="1" t="s">
        <v>865</v>
      </c>
      <c r="K496" s="1">
        <v>8</v>
      </c>
      <c r="L496" s="1" t="s">
        <v>26</v>
      </c>
      <c r="M496" s="3">
        <v>1619.6</v>
      </c>
      <c r="N496" s="3">
        <f t="shared" si="11"/>
        <v>12956.8</v>
      </c>
      <c r="T496" s="3">
        <f>Tabla1[[#This Row],[COSTO TOTAL]]</f>
        <v>12956.8</v>
      </c>
      <c r="V496" s="3"/>
      <c r="W496" s="1"/>
      <c r="X496" s="1"/>
      <c r="Y496" s="3"/>
      <c r="Z496" s="1"/>
      <c r="AA496" s="1"/>
      <c r="AB496" s="1"/>
      <c r="AC496" s="1"/>
      <c r="AD496" s="1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  <c r="BT496" s="25"/>
      <c r="BU496" s="25"/>
      <c r="BV496" s="25"/>
      <c r="BW496" s="25"/>
      <c r="BX496" s="25"/>
      <c r="BY496" s="25"/>
      <c r="BZ496" s="25"/>
      <c r="CA496" s="25"/>
      <c r="CB496" s="25"/>
      <c r="CC496" s="25"/>
      <c r="CD496" s="25"/>
      <c r="CE496" s="25"/>
      <c r="CF496" s="25"/>
      <c r="CG496" s="25"/>
      <c r="CH496" s="25"/>
      <c r="CI496" s="25"/>
      <c r="CJ496" s="25"/>
      <c r="CK496" s="25"/>
      <c r="CL496" s="25"/>
      <c r="CM496" s="25"/>
      <c r="CN496" s="25"/>
      <c r="CO496" s="25"/>
      <c r="CP496" s="25"/>
      <c r="CQ496" s="25"/>
      <c r="CR496" s="25"/>
      <c r="CS496" s="25"/>
      <c r="CT496" s="25"/>
      <c r="CU496" s="25"/>
      <c r="CV496" s="25"/>
      <c r="CW496" s="25"/>
      <c r="CX496" s="25"/>
      <c r="CY496" s="25"/>
      <c r="CZ496" s="25"/>
      <c r="DA496" s="25"/>
      <c r="DB496" s="25"/>
      <c r="DC496" s="25"/>
      <c r="DD496" s="25"/>
      <c r="DE496" s="25"/>
      <c r="DF496" s="25"/>
      <c r="DG496" s="25"/>
      <c r="DH496" s="25"/>
      <c r="DI496" s="25"/>
      <c r="DJ496" s="25"/>
      <c r="DK496" s="25"/>
      <c r="DL496" s="25"/>
      <c r="DM496" s="25"/>
      <c r="DN496" s="25"/>
      <c r="DO496" s="25"/>
      <c r="DP496" s="25"/>
      <c r="DQ496" s="25"/>
      <c r="DR496" s="25"/>
      <c r="DS496" s="25"/>
      <c r="DT496" s="25"/>
      <c r="DU496" s="25"/>
      <c r="DV496" s="25"/>
      <c r="DW496" s="25"/>
      <c r="DX496" s="25"/>
      <c r="DY496" s="25"/>
      <c r="DZ496" s="25"/>
      <c r="EA496" s="25"/>
      <c r="EB496" s="25"/>
      <c r="EC496" s="25"/>
      <c r="ED496" s="25"/>
      <c r="EE496" s="25"/>
      <c r="EF496" s="25"/>
      <c r="EG496" s="25"/>
      <c r="EH496" s="25"/>
      <c r="EI496" s="25"/>
      <c r="EJ496" s="25"/>
      <c r="EK496" s="25"/>
      <c r="EL496" s="25"/>
      <c r="EM496" s="25"/>
      <c r="EN496" s="25"/>
      <c r="EO496" s="25"/>
      <c r="EP496" s="25"/>
      <c r="EQ496" s="25"/>
      <c r="ER496" s="25"/>
      <c r="ES496" s="25"/>
      <c r="ET496" s="25"/>
      <c r="EU496" s="25"/>
      <c r="EV496" s="25"/>
      <c r="EW496" s="25"/>
      <c r="EX496" s="25"/>
      <c r="EY496" s="25"/>
      <c r="EZ496" s="25"/>
      <c r="FA496" s="25"/>
      <c r="FB496" s="25"/>
      <c r="FC496" s="25"/>
      <c r="FD496" s="25"/>
      <c r="FE496" s="25"/>
      <c r="FF496" s="25"/>
      <c r="FG496" s="25"/>
      <c r="FH496" s="25"/>
      <c r="FI496" s="25"/>
      <c r="FJ496" s="25"/>
      <c r="FK496" s="25"/>
      <c r="FL496" s="25"/>
      <c r="FM496" s="25"/>
      <c r="FN496" s="25"/>
      <c r="FO496" s="25"/>
      <c r="FP496" s="25"/>
      <c r="FQ496" s="25"/>
      <c r="FR496" s="25"/>
      <c r="FS496" s="25"/>
      <c r="FT496" s="25"/>
      <c r="FU496" s="25"/>
      <c r="FV496" s="25"/>
      <c r="FW496" s="25"/>
      <c r="FX496" s="25"/>
      <c r="FY496" s="25"/>
      <c r="FZ496" s="25"/>
      <c r="GA496" s="25"/>
      <c r="GB496" s="25"/>
      <c r="GC496" s="25"/>
      <c r="GD496" s="25"/>
      <c r="GE496" s="25"/>
      <c r="GF496" s="25"/>
      <c r="GG496" s="25"/>
      <c r="GH496" s="25"/>
      <c r="GI496" s="25"/>
      <c r="GJ496" s="25"/>
      <c r="GK496" s="25"/>
      <c r="GL496" s="25"/>
      <c r="GM496" s="25"/>
      <c r="GN496" s="25"/>
      <c r="GO496" s="25"/>
      <c r="GP496" s="25"/>
      <c r="GQ496" s="25"/>
      <c r="GR496" s="25"/>
      <c r="GS496" s="25"/>
      <c r="GT496" s="25"/>
      <c r="GU496" s="25"/>
      <c r="GV496" s="25"/>
      <c r="GW496" s="25"/>
      <c r="GX496" s="25"/>
      <c r="GY496" s="25"/>
      <c r="GZ496" s="25"/>
    </row>
    <row r="497" spans="1:208">
      <c r="A497" s="1" t="s">
        <v>858</v>
      </c>
      <c r="B497" s="2">
        <v>42961</v>
      </c>
      <c r="C497" s="1">
        <v>7456303</v>
      </c>
      <c r="D497" s="1" t="s">
        <v>14</v>
      </c>
      <c r="E497" s="1" t="s">
        <v>863</v>
      </c>
      <c r="F497" s="1" t="s">
        <v>864</v>
      </c>
      <c r="G497" s="1" t="s">
        <v>24</v>
      </c>
      <c r="H497" s="1">
        <v>4501459621</v>
      </c>
      <c r="J497" s="1" t="s">
        <v>866</v>
      </c>
      <c r="K497" s="1">
        <v>8</v>
      </c>
      <c r="L497" s="1" t="s">
        <v>26</v>
      </c>
      <c r="M497" s="3">
        <v>68.400000000000006</v>
      </c>
      <c r="N497" s="3">
        <f t="shared" si="11"/>
        <v>547.20000000000005</v>
      </c>
      <c r="T497" s="3">
        <f>Tabla1[[#This Row],[COSTO TOTAL]]</f>
        <v>547.20000000000005</v>
      </c>
      <c r="V497" s="3"/>
      <c r="W497" s="1"/>
      <c r="X497" s="1"/>
      <c r="Y497" s="3"/>
      <c r="Z497" s="1"/>
      <c r="AA497" s="1"/>
      <c r="AB497" s="1"/>
      <c r="AC497" s="1"/>
      <c r="AD497" s="1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  <c r="BT497" s="25"/>
      <c r="BU497" s="25"/>
      <c r="BV497" s="25"/>
      <c r="BW497" s="25"/>
      <c r="BX497" s="25"/>
      <c r="BY497" s="25"/>
      <c r="BZ497" s="25"/>
      <c r="CA497" s="25"/>
      <c r="CB497" s="25"/>
      <c r="CC497" s="25"/>
      <c r="CD497" s="25"/>
      <c r="CE497" s="25"/>
      <c r="CF497" s="25"/>
      <c r="CG497" s="25"/>
      <c r="CH497" s="25"/>
      <c r="CI497" s="25"/>
      <c r="CJ497" s="25"/>
      <c r="CK497" s="25"/>
      <c r="CL497" s="25"/>
      <c r="CM497" s="25"/>
      <c r="CN497" s="25"/>
      <c r="CO497" s="25"/>
      <c r="CP497" s="25"/>
      <c r="CQ497" s="25"/>
      <c r="CR497" s="25"/>
      <c r="CS497" s="25"/>
      <c r="CT497" s="25"/>
      <c r="CU497" s="25"/>
      <c r="CV497" s="25"/>
      <c r="CW497" s="25"/>
      <c r="CX497" s="25"/>
      <c r="CY497" s="25"/>
      <c r="CZ497" s="25"/>
      <c r="DA497" s="25"/>
      <c r="DB497" s="25"/>
      <c r="DC497" s="25"/>
      <c r="DD497" s="25"/>
      <c r="DE497" s="25"/>
      <c r="DF497" s="25"/>
      <c r="DG497" s="25"/>
      <c r="DH497" s="25"/>
      <c r="DI497" s="25"/>
      <c r="DJ497" s="25"/>
      <c r="DK497" s="25"/>
      <c r="DL497" s="25"/>
      <c r="DM497" s="25"/>
      <c r="DN497" s="25"/>
      <c r="DO497" s="25"/>
      <c r="DP497" s="25"/>
      <c r="DQ497" s="25"/>
      <c r="DR497" s="25"/>
      <c r="DS497" s="25"/>
      <c r="DT497" s="25"/>
      <c r="DU497" s="25"/>
      <c r="DV497" s="25"/>
      <c r="DW497" s="25"/>
      <c r="DX497" s="25"/>
      <c r="DY497" s="25"/>
      <c r="DZ497" s="25"/>
      <c r="EA497" s="25"/>
      <c r="EB497" s="25"/>
      <c r="EC497" s="25"/>
      <c r="ED497" s="25"/>
      <c r="EE497" s="25"/>
      <c r="EF497" s="25"/>
      <c r="EG497" s="25"/>
      <c r="EH497" s="25"/>
      <c r="EI497" s="25"/>
      <c r="EJ497" s="25"/>
      <c r="EK497" s="25"/>
      <c r="EL497" s="25"/>
      <c r="EM497" s="25"/>
      <c r="EN497" s="25"/>
      <c r="EO497" s="25"/>
      <c r="EP497" s="25"/>
      <c r="EQ497" s="25"/>
      <c r="ER497" s="25"/>
      <c r="ES497" s="25"/>
      <c r="ET497" s="25"/>
      <c r="EU497" s="25"/>
      <c r="EV497" s="25"/>
      <c r="EW497" s="25"/>
      <c r="EX497" s="25"/>
      <c r="EY497" s="25"/>
      <c r="EZ497" s="25"/>
      <c r="FA497" s="25"/>
      <c r="FB497" s="25"/>
      <c r="FC497" s="25"/>
      <c r="FD497" s="25"/>
      <c r="FE497" s="25"/>
      <c r="FF497" s="25"/>
      <c r="FG497" s="25"/>
      <c r="FH497" s="25"/>
      <c r="FI497" s="25"/>
      <c r="FJ497" s="25"/>
      <c r="FK497" s="25"/>
      <c r="FL497" s="25"/>
      <c r="FM497" s="25"/>
      <c r="FN497" s="25"/>
      <c r="FO497" s="25"/>
      <c r="FP497" s="25"/>
      <c r="FQ497" s="25"/>
      <c r="FR497" s="25"/>
      <c r="FS497" s="25"/>
      <c r="FT497" s="25"/>
      <c r="FU497" s="25"/>
      <c r="FV497" s="25"/>
      <c r="FW497" s="25"/>
      <c r="FX497" s="25"/>
      <c r="FY497" s="25"/>
      <c r="FZ497" s="25"/>
      <c r="GA497" s="25"/>
      <c r="GB497" s="25"/>
      <c r="GC497" s="25"/>
      <c r="GD497" s="25"/>
      <c r="GE497" s="25"/>
      <c r="GF497" s="25"/>
      <c r="GG497" s="25"/>
      <c r="GH497" s="25"/>
      <c r="GI497" s="25"/>
      <c r="GJ497" s="25"/>
      <c r="GK497" s="25"/>
      <c r="GL497" s="25"/>
      <c r="GM497" s="25"/>
      <c r="GN497" s="25"/>
      <c r="GO497" s="25"/>
      <c r="GP497" s="25"/>
      <c r="GQ497" s="25"/>
      <c r="GR497" s="25"/>
      <c r="GS497" s="25"/>
      <c r="GT497" s="25"/>
      <c r="GU497" s="25"/>
      <c r="GV497" s="25"/>
      <c r="GW497" s="25"/>
      <c r="GX497" s="25"/>
      <c r="GY497" s="25"/>
      <c r="GZ497" s="25"/>
    </row>
    <row r="498" spans="1:208">
      <c r="A498" s="1" t="s">
        <v>867</v>
      </c>
      <c r="B498" s="2">
        <v>43808</v>
      </c>
      <c r="C498" s="1" t="s">
        <v>22</v>
      </c>
      <c r="D498" s="1" t="s">
        <v>14</v>
      </c>
      <c r="E498" s="1" t="s">
        <v>24</v>
      </c>
      <c r="F498" s="1" t="s">
        <v>282</v>
      </c>
      <c r="G498" s="1" t="s">
        <v>24</v>
      </c>
      <c r="H498" s="1">
        <v>4501722446</v>
      </c>
      <c r="I498" s="1" t="s">
        <v>24</v>
      </c>
      <c r="J498" s="1" t="s">
        <v>868</v>
      </c>
      <c r="K498" s="1">
        <v>2</v>
      </c>
      <c r="L498" s="1" t="s">
        <v>26</v>
      </c>
      <c r="M498" s="3">
        <v>5940</v>
      </c>
      <c r="N498" s="3">
        <f t="shared" si="11"/>
        <v>11880</v>
      </c>
      <c r="T498" s="3">
        <f>Tabla1[[#This Row],[COSTO TOTAL]]</f>
        <v>11880</v>
      </c>
      <c r="V498" s="3"/>
      <c r="W498" s="1"/>
      <c r="X498" s="1"/>
      <c r="Y498" s="3"/>
      <c r="Z498" s="1"/>
      <c r="AA498" s="1"/>
      <c r="AB498" s="1"/>
      <c r="AC498" s="1"/>
      <c r="AD498" s="1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25"/>
      <c r="CP498" s="25"/>
      <c r="CQ498" s="25"/>
      <c r="CR498" s="25"/>
      <c r="CS498" s="25"/>
      <c r="CT498" s="25"/>
      <c r="CU498" s="25"/>
      <c r="CV498" s="25"/>
      <c r="CW498" s="25"/>
      <c r="CX498" s="25"/>
      <c r="CY498" s="25"/>
      <c r="CZ498" s="25"/>
      <c r="DA498" s="25"/>
      <c r="DB498" s="25"/>
      <c r="DC498" s="25"/>
      <c r="DD498" s="25"/>
      <c r="DE498" s="25"/>
      <c r="DF498" s="25"/>
      <c r="DG498" s="25"/>
      <c r="DH498" s="25"/>
      <c r="DI498" s="25"/>
      <c r="DJ498" s="25"/>
      <c r="DK498" s="25"/>
      <c r="DL498" s="25"/>
      <c r="DM498" s="25"/>
      <c r="DN498" s="25"/>
      <c r="DO498" s="25"/>
      <c r="DP498" s="25"/>
      <c r="DQ498" s="25"/>
      <c r="DR498" s="25"/>
      <c r="DS498" s="25"/>
      <c r="DT498" s="25"/>
      <c r="DU498" s="25"/>
      <c r="DV498" s="25"/>
      <c r="DW498" s="25"/>
      <c r="DX498" s="25"/>
      <c r="DY498" s="25"/>
      <c r="DZ498" s="25"/>
      <c r="EA498" s="25"/>
      <c r="EB498" s="25"/>
      <c r="EC498" s="25"/>
      <c r="ED498" s="25"/>
      <c r="EE498" s="25"/>
      <c r="EF498" s="25"/>
      <c r="EG498" s="25"/>
      <c r="EH498" s="25"/>
      <c r="EI498" s="25"/>
      <c r="EJ498" s="25"/>
      <c r="EK498" s="25"/>
      <c r="EL498" s="25"/>
      <c r="EM498" s="25"/>
      <c r="EN498" s="25"/>
      <c r="EO498" s="25"/>
      <c r="EP498" s="25"/>
      <c r="EQ498" s="25"/>
      <c r="ER498" s="25"/>
      <c r="ES498" s="25"/>
      <c r="ET498" s="25"/>
      <c r="EU498" s="25"/>
      <c r="EV498" s="25"/>
      <c r="EW498" s="25"/>
      <c r="EX498" s="25"/>
      <c r="EY498" s="25"/>
      <c r="EZ498" s="25"/>
      <c r="FA498" s="25"/>
      <c r="FB498" s="25"/>
      <c r="FC498" s="25"/>
      <c r="FD498" s="25"/>
      <c r="FE498" s="25"/>
      <c r="FF498" s="25"/>
      <c r="FG498" s="25"/>
      <c r="FH498" s="25"/>
      <c r="FI498" s="25"/>
      <c r="FJ498" s="25"/>
      <c r="FK498" s="25"/>
      <c r="FL498" s="25"/>
      <c r="FM498" s="25"/>
      <c r="FN498" s="25"/>
      <c r="FO498" s="25"/>
      <c r="FP498" s="25"/>
      <c r="FQ498" s="25"/>
      <c r="FR498" s="25"/>
      <c r="FS498" s="25"/>
      <c r="FT498" s="25"/>
      <c r="FU498" s="25"/>
      <c r="FV498" s="25"/>
      <c r="FW498" s="25"/>
      <c r="FX498" s="25"/>
      <c r="FY498" s="25"/>
      <c r="FZ498" s="25"/>
      <c r="GA498" s="25"/>
      <c r="GB498" s="25"/>
      <c r="GC498" s="25"/>
      <c r="GD498" s="25"/>
      <c r="GE498" s="25"/>
      <c r="GF498" s="25"/>
      <c r="GG498" s="25"/>
      <c r="GH498" s="25"/>
      <c r="GI498" s="25"/>
      <c r="GJ498" s="25"/>
      <c r="GK498" s="25"/>
      <c r="GL498" s="25"/>
      <c r="GM498" s="25"/>
      <c r="GN498" s="25"/>
      <c r="GO498" s="25"/>
      <c r="GP498" s="25"/>
      <c r="GQ498" s="25"/>
      <c r="GR498" s="25"/>
      <c r="GS498" s="25"/>
      <c r="GT498" s="25"/>
      <c r="GU498" s="25"/>
      <c r="GV498" s="25"/>
      <c r="GW498" s="25"/>
      <c r="GX498" s="25"/>
      <c r="GY498" s="25"/>
      <c r="GZ498" s="25"/>
    </row>
    <row r="499" spans="1:208">
      <c r="A499" s="1" t="s">
        <v>840</v>
      </c>
      <c r="B499" s="2">
        <v>43314</v>
      </c>
      <c r="C499" s="1">
        <v>7577742</v>
      </c>
      <c r="D499" s="1" t="s">
        <v>841</v>
      </c>
      <c r="E499" s="1" t="s">
        <v>842</v>
      </c>
      <c r="F499" s="1" t="s">
        <v>282</v>
      </c>
      <c r="G499" s="1" t="s">
        <v>24</v>
      </c>
      <c r="H499" s="1">
        <v>4501567166</v>
      </c>
      <c r="I499" s="1" t="s">
        <v>24</v>
      </c>
      <c r="J499" s="1" t="s">
        <v>843</v>
      </c>
      <c r="K499" s="1">
        <v>1</v>
      </c>
      <c r="L499" s="1" t="s">
        <v>26</v>
      </c>
      <c r="M499" s="3">
        <v>24860</v>
      </c>
      <c r="N499" s="3">
        <f t="shared" si="11"/>
        <v>24860</v>
      </c>
      <c r="O499" s="1" t="s">
        <v>844</v>
      </c>
      <c r="T499" s="3">
        <f>Tabla1[[#This Row],[COSTO TOTAL]]</f>
        <v>24860</v>
      </c>
      <c r="V499" s="3"/>
      <c r="W499" s="1"/>
      <c r="X499" s="1"/>
      <c r="Y499" s="3"/>
      <c r="Z499" s="1"/>
      <c r="AA499" s="1"/>
      <c r="AB499" s="1"/>
      <c r="AC499" s="1"/>
      <c r="AD499" s="1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  <c r="BZ499" s="25"/>
      <c r="CA499" s="25"/>
      <c r="CB499" s="25"/>
      <c r="CC499" s="25"/>
      <c r="CD499" s="25"/>
      <c r="CE499" s="25"/>
      <c r="CF499" s="25"/>
      <c r="CG499" s="25"/>
      <c r="CH499" s="25"/>
      <c r="CI499" s="25"/>
      <c r="CJ499" s="25"/>
      <c r="CK499" s="25"/>
      <c r="CL499" s="25"/>
      <c r="CM499" s="25"/>
      <c r="CN499" s="25"/>
      <c r="CO499" s="25"/>
      <c r="CP499" s="25"/>
      <c r="CQ499" s="25"/>
      <c r="CR499" s="25"/>
      <c r="CS499" s="25"/>
      <c r="CT499" s="25"/>
      <c r="CU499" s="25"/>
      <c r="CV499" s="25"/>
      <c r="CW499" s="25"/>
      <c r="CX499" s="25"/>
      <c r="CY499" s="25"/>
      <c r="CZ499" s="25"/>
      <c r="DA499" s="25"/>
      <c r="DB499" s="25"/>
      <c r="DC499" s="25"/>
      <c r="DD499" s="25"/>
      <c r="DE499" s="25"/>
      <c r="DF499" s="25"/>
      <c r="DG499" s="25"/>
      <c r="DH499" s="25"/>
      <c r="DI499" s="25"/>
      <c r="DJ499" s="25"/>
      <c r="DK499" s="25"/>
      <c r="DL499" s="25"/>
      <c r="DM499" s="25"/>
      <c r="DN499" s="25"/>
      <c r="DO499" s="25"/>
      <c r="DP499" s="25"/>
      <c r="DQ499" s="25"/>
      <c r="DR499" s="25"/>
      <c r="DS499" s="25"/>
      <c r="DT499" s="25"/>
      <c r="DU499" s="25"/>
      <c r="DV499" s="25"/>
      <c r="DW499" s="25"/>
      <c r="DX499" s="25"/>
      <c r="DY499" s="25"/>
      <c r="DZ499" s="25"/>
      <c r="EA499" s="25"/>
      <c r="EB499" s="25"/>
      <c r="EC499" s="25"/>
      <c r="ED499" s="25"/>
      <c r="EE499" s="25"/>
      <c r="EF499" s="25"/>
      <c r="EG499" s="25"/>
      <c r="EH499" s="25"/>
      <c r="EI499" s="25"/>
      <c r="EJ499" s="25"/>
      <c r="EK499" s="25"/>
      <c r="EL499" s="25"/>
      <c r="EM499" s="25"/>
      <c r="EN499" s="25"/>
      <c r="EO499" s="25"/>
      <c r="EP499" s="25"/>
      <c r="EQ499" s="25"/>
      <c r="ER499" s="25"/>
      <c r="ES499" s="25"/>
      <c r="ET499" s="25"/>
      <c r="EU499" s="25"/>
      <c r="EV499" s="25"/>
      <c r="EW499" s="25"/>
      <c r="EX499" s="25"/>
      <c r="EY499" s="25"/>
      <c r="EZ499" s="25"/>
      <c r="FA499" s="25"/>
      <c r="FB499" s="25"/>
      <c r="FC499" s="25"/>
      <c r="FD499" s="25"/>
      <c r="FE499" s="25"/>
      <c r="FF499" s="25"/>
      <c r="FG499" s="25"/>
      <c r="FH499" s="25"/>
      <c r="FI499" s="25"/>
      <c r="FJ499" s="25"/>
      <c r="FK499" s="25"/>
      <c r="FL499" s="25"/>
      <c r="FM499" s="25"/>
      <c r="FN499" s="25"/>
      <c r="FO499" s="25"/>
      <c r="FP499" s="25"/>
      <c r="FQ499" s="25"/>
      <c r="FR499" s="25"/>
      <c r="FS499" s="25"/>
      <c r="FT499" s="25"/>
      <c r="FU499" s="25"/>
      <c r="FV499" s="25"/>
      <c r="FW499" s="25"/>
      <c r="FX499" s="25"/>
      <c r="FY499" s="25"/>
      <c r="FZ499" s="25"/>
      <c r="GA499" s="25"/>
      <c r="GB499" s="25"/>
      <c r="GC499" s="25"/>
      <c r="GD499" s="25"/>
      <c r="GE499" s="25"/>
      <c r="GF499" s="25"/>
      <c r="GG499" s="25"/>
      <c r="GH499" s="25"/>
      <c r="GI499" s="25"/>
      <c r="GJ499" s="25"/>
      <c r="GK499" s="25"/>
      <c r="GL499" s="25"/>
      <c r="GM499" s="25"/>
      <c r="GN499" s="25"/>
      <c r="GO499" s="25"/>
      <c r="GP499" s="25"/>
      <c r="GQ499" s="25"/>
      <c r="GR499" s="25"/>
      <c r="GS499" s="25"/>
      <c r="GT499" s="25"/>
      <c r="GU499" s="25"/>
      <c r="GV499" s="25"/>
      <c r="GW499" s="25"/>
      <c r="GX499" s="25"/>
      <c r="GY499" s="25"/>
      <c r="GZ499" s="25"/>
    </row>
    <row r="500" spans="1:208">
      <c r="A500" s="1" t="s">
        <v>858</v>
      </c>
      <c r="B500" s="2">
        <v>43003</v>
      </c>
      <c r="C500" s="1" t="s">
        <v>22</v>
      </c>
      <c r="D500" s="1" t="s">
        <v>841</v>
      </c>
      <c r="E500" s="1" t="s">
        <v>859</v>
      </c>
      <c r="F500" s="1" t="s">
        <v>24</v>
      </c>
      <c r="H500" s="1">
        <v>4501473176</v>
      </c>
      <c r="J500" s="1" t="s">
        <v>860</v>
      </c>
      <c r="K500" s="1">
        <v>1</v>
      </c>
      <c r="L500" s="1" t="s">
        <v>54</v>
      </c>
      <c r="N500" s="3">
        <f t="shared" si="11"/>
        <v>0</v>
      </c>
      <c r="T500" s="3">
        <f>Tabla1[[#This Row],[COSTO TOTAL]]</f>
        <v>0</v>
      </c>
      <c r="V500" s="3"/>
      <c r="W500" s="1"/>
      <c r="X500" s="1"/>
      <c r="Y500" s="3"/>
      <c r="Z500" s="1"/>
      <c r="AA500" s="1"/>
      <c r="AB500" s="1"/>
      <c r="AC500" s="1"/>
      <c r="AD500" s="1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  <c r="CR500" s="25"/>
      <c r="CS500" s="25"/>
      <c r="CT500" s="25"/>
      <c r="CU500" s="25"/>
      <c r="CV500" s="25"/>
      <c r="CW500" s="25"/>
      <c r="CX500" s="25"/>
      <c r="CY500" s="25"/>
      <c r="CZ500" s="25"/>
      <c r="DA500" s="25"/>
      <c r="DB500" s="25"/>
      <c r="DC500" s="25"/>
      <c r="DD500" s="25"/>
      <c r="DE500" s="25"/>
      <c r="DF500" s="25"/>
      <c r="DG500" s="25"/>
      <c r="DH500" s="25"/>
      <c r="DI500" s="25"/>
      <c r="DJ500" s="25"/>
      <c r="DK500" s="25"/>
      <c r="DL500" s="25"/>
      <c r="DM500" s="25"/>
      <c r="DN500" s="25"/>
      <c r="DO500" s="25"/>
      <c r="DP500" s="25"/>
      <c r="DQ500" s="25"/>
      <c r="DR500" s="25"/>
      <c r="DS500" s="25"/>
      <c r="DT500" s="25"/>
      <c r="DU500" s="25"/>
      <c r="DV500" s="25"/>
      <c r="DW500" s="25"/>
      <c r="DX500" s="25"/>
      <c r="DY500" s="25"/>
      <c r="DZ500" s="25"/>
      <c r="EA500" s="25"/>
      <c r="EB500" s="25"/>
      <c r="EC500" s="25"/>
      <c r="ED500" s="25"/>
      <c r="EE500" s="25"/>
      <c r="EF500" s="25"/>
      <c r="EG500" s="25"/>
      <c r="EH500" s="25"/>
      <c r="EI500" s="25"/>
      <c r="EJ500" s="25"/>
      <c r="EK500" s="25"/>
      <c r="EL500" s="25"/>
      <c r="EM500" s="25"/>
      <c r="EN500" s="25"/>
      <c r="EO500" s="25"/>
      <c r="EP500" s="25"/>
      <c r="EQ500" s="25"/>
      <c r="ER500" s="25"/>
      <c r="ES500" s="25"/>
      <c r="ET500" s="25"/>
      <c r="EU500" s="25"/>
      <c r="EV500" s="25"/>
      <c r="EW500" s="25"/>
      <c r="EX500" s="25"/>
      <c r="EY500" s="25"/>
      <c r="EZ500" s="25"/>
      <c r="FA500" s="25"/>
      <c r="FB500" s="25"/>
      <c r="FC500" s="25"/>
      <c r="FD500" s="25"/>
      <c r="FE500" s="25"/>
      <c r="FF500" s="25"/>
      <c r="FG500" s="25"/>
      <c r="FH500" s="25"/>
      <c r="FI500" s="25"/>
      <c r="FJ500" s="25"/>
      <c r="FK500" s="25"/>
      <c r="FL500" s="25"/>
      <c r="FM500" s="25"/>
      <c r="FN500" s="25"/>
      <c r="FO500" s="25"/>
      <c r="FP500" s="25"/>
      <c r="FQ500" s="25"/>
      <c r="FR500" s="25"/>
      <c r="FS500" s="25"/>
      <c r="FT500" s="25"/>
      <c r="FU500" s="25"/>
      <c r="FV500" s="25"/>
      <c r="FW500" s="25"/>
      <c r="FX500" s="25"/>
      <c r="FY500" s="25"/>
      <c r="FZ500" s="25"/>
      <c r="GA500" s="25"/>
      <c r="GB500" s="25"/>
      <c r="GC500" s="25"/>
      <c r="GD500" s="25"/>
      <c r="GE500" s="25"/>
      <c r="GF500" s="25"/>
      <c r="GG500" s="25"/>
      <c r="GH500" s="25"/>
      <c r="GI500" s="25"/>
      <c r="GJ500" s="25"/>
      <c r="GK500" s="25"/>
      <c r="GL500" s="25"/>
      <c r="GM500" s="25"/>
      <c r="GN500" s="25"/>
      <c r="GO500" s="25"/>
      <c r="GP500" s="25"/>
      <c r="GQ500" s="25"/>
      <c r="GR500" s="25"/>
      <c r="GS500" s="25"/>
      <c r="GT500" s="25"/>
      <c r="GU500" s="25"/>
      <c r="GV500" s="25"/>
      <c r="GW500" s="25"/>
      <c r="GX500" s="25"/>
      <c r="GY500" s="25"/>
      <c r="GZ500" s="25"/>
    </row>
    <row r="501" spans="1:208">
      <c r="A501" s="9"/>
      <c r="B501" s="10"/>
      <c r="C501" s="9"/>
      <c r="D501" s="9"/>
      <c r="E501" s="9"/>
      <c r="F501" s="9"/>
      <c r="G501" s="9"/>
      <c r="H501" s="9"/>
      <c r="I501" s="9"/>
      <c r="J501" s="9" t="s">
        <v>245</v>
      </c>
      <c r="K501" s="9"/>
      <c r="L501" s="9"/>
      <c r="M501" s="11"/>
      <c r="N501" s="11">
        <f t="shared" si="11"/>
        <v>0</v>
      </c>
      <c r="O501" s="9"/>
      <c r="P501" s="9"/>
      <c r="Q501" s="9"/>
      <c r="R501" s="9"/>
      <c r="S501" s="9"/>
      <c r="T501" s="9"/>
      <c r="U501" s="9"/>
      <c r="V501" s="11"/>
      <c r="W501" s="9"/>
      <c r="X501" s="9"/>
      <c r="Y501" s="11"/>
      <c r="Z501" s="9"/>
      <c r="AA501" s="9"/>
      <c r="AB501" s="9"/>
      <c r="AC501" s="9"/>
      <c r="AD501" s="9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  <c r="CR501" s="25"/>
      <c r="CS501" s="25"/>
      <c r="CT501" s="25"/>
      <c r="CU501" s="25"/>
      <c r="CV501" s="25"/>
      <c r="CW501" s="25"/>
      <c r="CX501" s="25"/>
      <c r="CY501" s="25"/>
      <c r="CZ501" s="25"/>
      <c r="DA501" s="25"/>
      <c r="DB501" s="25"/>
      <c r="DC501" s="25"/>
      <c r="DD501" s="25"/>
      <c r="DE501" s="25"/>
      <c r="DF501" s="25"/>
      <c r="DG501" s="25"/>
      <c r="DH501" s="25"/>
      <c r="DI501" s="25"/>
      <c r="DJ501" s="25"/>
      <c r="DK501" s="25"/>
      <c r="DL501" s="25"/>
      <c r="DM501" s="25"/>
      <c r="DN501" s="25"/>
      <c r="DO501" s="25"/>
      <c r="DP501" s="25"/>
      <c r="DQ501" s="25"/>
      <c r="DR501" s="25"/>
      <c r="DS501" s="25"/>
      <c r="DT501" s="25"/>
      <c r="DU501" s="25"/>
      <c r="DV501" s="25"/>
      <c r="DW501" s="25"/>
      <c r="DX501" s="25"/>
      <c r="DY501" s="25"/>
      <c r="DZ501" s="25"/>
      <c r="EA501" s="25"/>
      <c r="EB501" s="25"/>
      <c r="EC501" s="25"/>
      <c r="ED501" s="25"/>
      <c r="EE501" s="25"/>
      <c r="EF501" s="25"/>
      <c r="EG501" s="25"/>
      <c r="EH501" s="25"/>
      <c r="EI501" s="25"/>
      <c r="EJ501" s="25"/>
      <c r="EK501" s="25"/>
      <c r="EL501" s="25"/>
      <c r="EM501" s="25"/>
      <c r="EN501" s="25"/>
      <c r="EO501" s="25"/>
      <c r="EP501" s="25"/>
      <c r="EQ501" s="25"/>
      <c r="ER501" s="25"/>
      <c r="ES501" s="25"/>
      <c r="ET501" s="25"/>
      <c r="EU501" s="25"/>
      <c r="EV501" s="25"/>
      <c r="EW501" s="25"/>
      <c r="EX501" s="25"/>
      <c r="EY501" s="25"/>
      <c r="EZ501" s="25"/>
      <c r="FA501" s="25"/>
      <c r="FB501" s="25"/>
      <c r="FC501" s="25"/>
      <c r="FD501" s="25"/>
      <c r="FE501" s="25"/>
      <c r="FF501" s="25"/>
      <c r="FG501" s="25"/>
      <c r="FH501" s="25"/>
      <c r="FI501" s="25"/>
      <c r="FJ501" s="25"/>
      <c r="FK501" s="25"/>
      <c r="FL501" s="25"/>
      <c r="FM501" s="25"/>
      <c r="FN501" s="25"/>
      <c r="FO501" s="25"/>
      <c r="FP501" s="25"/>
      <c r="FQ501" s="25"/>
      <c r="FR501" s="25"/>
      <c r="FS501" s="25"/>
      <c r="FT501" s="25"/>
      <c r="FU501" s="25"/>
      <c r="FV501" s="25"/>
      <c r="FW501" s="25"/>
      <c r="FX501" s="25"/>
      <c r="FY501" s="25"/>
      <c r="FZ501" s="25"/>
      <c r="GA501" s="25"/>
      <c r="GB501" s="25"/>
      <c r="GC501" s="25"/>
      <c r="GD501" s="25"/>
      <c r="GE501" s="25"/>
      <c r="GF501" s="25"/>
      <c r="GG501" s="25"/>
      <c r="GH501" s="25"/>
      <c r="GI501" s="25"/>
      <c r="GJ501" s="25"/>
      <c r="GK501" s="25"/>
      <c r="GL501" s="25"/>
      <c r="GM501" s="25"/>
      <c r="GN501" s="25"/>
      <c r="GO501" s="25"/>
      <c r="GP501" s="25"/>
      <c r="GQ501" s="25"/>
      <c r="GR501" s="25"/>
      <c r="GS501" s="25"/>
      <c r="GT501" s="25"/>
      <c r="GU501" s="25"/>
      <c r="GV501" s="25"/>
      <c r="GW501" s="25"/>
      <c r="GX501" s="25"/>
      <c r="GY501" s="25"/>
      <c r="GZ501" s="25"/>
    </row>
    <row r="502" spans="1:208">
      <c r="A502" s="1" t="s">
        <v>352</v>
      </c>
      <c r="B502" s="2">
        <v>43350</v>
      </c>
      <c r="C502" s="1">
        <v>7609487</v>
      </c>
      <c r="D502" s="1" t="s">
        <v>245</v>
      </c>
      <c r="E502" s="1" t="s">
        <v>706</v>
      </c>
      <c r="F502" s="1" t="s">
        <v>707</v>
      </c>
      <c r="G502" s="1" t="s">
        <v>24</v>
      </c>
      <c r="H502" s="1">
        <v>4501579372</v>
      </c>
      <c r="I502" s="1" t="s">
        <v>24</v>
      </c>
      <c r="J502" s="1" t="s">
        <v>708</v>
      </c>
      <c r="K502" s="1">
        <v>9</v>
      </c>
      <c r="L502" s="1" t="s">
        <v>26</v>
      </c>
      <c r="M502" s="3">
        <v>4060</v>
      </c>
      <c r="N502" s="3">
        <f t="shared" si="11"/>
        <v>36540</v>
      </c>
      <c r="O502" s="1" t="s">
        <v>709</v>
      </c>
      <c r="U502" s="3">
        <f>Tabla1[[#This Row],[COSTO TOTAL]]</f>
        <v>36540</v>
      </c>
      <c r="V502" s="3"/>
      <c r="W502" s="1"/>
      <c r="X502" s="3"/>
      <c r="Y502" s="1"/>
      <c r="Z502" s="1"/>
      <c r="AA502" s="1"/>
      <c r="AB502" s="1"/>
      <c r="AC502" s="1"/>
      <c r="AD502" s="1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  <c r="CR502" s="25"/>
      <c r="CS502" s="25"/>
      <c r="CT502" s="25"/>
      <c r="CU502" s="25"/>
      <c r="CV502" s="25"/>
      <c r="CW502" s="25"/>
      <c r="CX502" s="25"/>
      <c r="CY502" s="25"/>
      <c r="CZ502" s="25"/>
      <c r="DA502" s="25"/>
      <c r="DB502" s="25"/>
      <c r="DC502" s="25"/>
      <c r="DD502" s="25"/>
      <c r="DE502" s="25"/>
      <c r="DF502" s="25"/>
      <c r="DG502" s="25"/>
      <c r="DH502" s="25"/>
      <c r="DI502" s="25"/>
      <c r="DJ502" s="25"/>
      <c r="DK502" s="25"/>
      <c r="DL502" s="25"/>
      <c r="DM502" s="25"/>
      <c r="DN502" s="25"/>
      <c r="DO502" s="25"/>
      <c r="DP502" s="25"/>
      <c r="DQ502" s="25"/>
      <c r="DR502" s="25"/>
      <c r="DS502" s="25"/>
      <c r="DT502" s="25"/>
      <c r="DU502" s="25"/>
      <c r="DV502" s="25"/>
      <c r="DW502" s="25"/>
      <c r="DX502" s="25"/>
      <c r="DY502" s="25"/>
      <c r="DZ502" s="25"/>
      <c r="EA502" s="25"/>
      <c r="EB502" s="25"/>
      <c r="EC502" s="25"/>
      <c r="ED502" s="25"/>
      <c r="EE502" s="25"/>
      <c r="EF502" s="25"/>
      <c r="EG502" s="25"/>
      <c r="EH502" s="25"/>
      <c r="EI502" s="25"/>
      <c r="EJ502" s="25"/>
      <c r="EK502" s="25"/>
      <c r="EL502" s="25"/>
      <c r="EM502" s="25"/>
      <c r="EN502" s="25"/>
      <c r="EO502" s="25"/>
      <c r="EP502" s="25"/>
      <c r="EQ502" s="25"/>
      <c r="ER502" s="25"/>
      <c r="ES502" s="25"/>
      <c r="ET502" s="25"/>
      <c r="EU502" s="25"/>
      <c r="EV502" s="25"/>
      <c r="EW502" s="25"/>
      <c r="EX502" s="25"/>
      <c r="EY502" s="25"/>
      <c r="EZ502" s="25"/>
      <c r="FA502" s="25"/>
      <c r="FB502" s="25"/>
      <c r="FC502" s="25"/>
      <c r="FD502" s="25"/>
      <c r="FE502" s="25"/>
      <c r="FF502" s="25"/>
      <c r="FG502" s="25"/>
      <c r="FH502" s="25"/>
      <c r="FI502" s="25"/>
      <c r="FJ502" s="25"/>
      <c r="FK502" s="25"/>
      <c r="FL502" s="25"/>
      <c r="FM502" s="25"/>
      <c r="FN502" s="25"/>
      <c r="FO502" s="25"/>
      <c r="FP502" s="25"/>
      <c r="FQ502" s="25"/>
      <c r="FR502" s="25"/>
      <c r="FS502" s="25"/>
      <c r="FT502" s="25"/>
      <c r="FU502" s="25"/>
      <c r="FV502" s="25"/>
      <c r="FW502" s="25"/>
      <c r="FX502" s="25"/>
      <c r="FY502" s="25"/>
      <c r="FZ502" s="25"/>
      <c r="GA502" s="25"/>
      <c r="GB502" s="25"/>
      <c r="GC502" s="25"/>
      <c r="GD502" s="25"/>
      <c r="GE502" s="25"/>
      <c r="GF502" s="25"/>
      <c r="GG502" s="25"/>
      <c r="GH502" s="25"/>
      <c r="GI502" s="25"/>
      <c r="GJ502" s="25"/>
      <c r="GK502" s="25"/>
      <c r="GL502" s="25"/>
      <c r="GM502" s="25"/>
      <c r="GN502" s="25"/>
      <c r="GO502" s="25"/>
      <c r="GP502" s="25"/>
      <c r="GQ502" s="25"/>
      <c r="GR502" s="25"/>
      <c r="GS502" s="25"/>
      <c r="GT502" s="25"/>
      <c r="GU502" s="25"/>
      <c r="GV502" s="25"/>
      <c r="GW502" s="25"/>
      <c r="GX502" s="25"/>
      <c r="GY502" s="25"/>
      <c r="GZ502" s="25"/>
    </row>
    <row r="503" spans="1:208">
      <c r="A503" s="1" t="s">
        <v>352</v>
      </c>
      <c r="B503" s="2">
        <v>43350</v>
      </c>
      <c r="C503" s="1">
        <v>7609487</v>
      </c>
      <c r="D503" s="1" t="s">
        <v>245</v>
      </c>
      <c r="E503" s="1" t="s">
        <v>706</v>
      </c>
      <c r="F503" s="1" t="s">
        <v>707</v>
      </c>
      <c r="G503" s="1" t="s">
        <v>24</v>
      </c>
      <c r="H503" s="1">
        <v>4501579372</v>
      </c>
      <c r="I503" s="1" t="s">
        <v>24</v>
      </c>
      <c r="J503" s="1" t="s">
        <v>710</v>
      </c>
      <c r="K503" s="1">
        <v>9</v>
      </c>
      <c r="L503" s="1" t="s">
        <v>26</v>
      </c>
      <c r="M503" s="3">
        <v>200</v>
      </c>
      <c r="N503" s="3">
        <f t="shared" si="11"/>
        <v>1800</v>
      </c>
      <c r="O503" s="1" t="s">
        <v>709</v>
      </c>
      <c r="U503" s="3">
        <f>Tabla1[[#This Row],[COSTO TOTAL]]</f>
        <v>1800</v>
      </c>
      <c r="V503" s="3"/>
      <c r="W503" s="1"/>
      <c r="X503" s="3"/>
      <c r="Y503" s="1"/>
      <c r="Z503" s="1"/>
      <c r="AA503" s="1"/>
      <c r="AB503" s="1"/>
      <c r="AC503" s="1"/>
      <c r="AD503" s="1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  <c r="CR503" s="25"/>
      <c r="CS503" s="25"/>
      <c r="CT503" s="25"/>
      <c r="CU503" s="25"/>
      <c r="CV503" s="25"/>
      <c r="CW503" s="25"/>
      <c r="CX503" s="25"/>
      <c r="CY503" s="25"/>
      <c r="CZ503" s="25"/>
      <c r="DA503" s="25"/>
      <c r="DB503" s="25"/>
      <c r="DC503" s="25"/>
      <c r="DD503" s="25"/>
      <c r="DE503" s="25"/>
      <c r="DF503" s="25"/>
      <c r="DG503" s="25"/>
      <c r="DH503" s="25"/>
      <c r="DI503" s="25"/>
      <c r="DJ503" s="25"/>
      <c r="DK503" s="25"/>
      <c r="DL503" s="25"/>
      <c r="DM503" s="25"/>
      <c r="DN503" s="25"/>
      <c r="DO503" s="25"/>
      <c r="DP503" s="25"/>
      <c r="DQ503" s="25"/>
      <c r="DR503" s="25"/>
      <c r="DS503" s="25"/>
      <c r="DT503" s="25"/>
      <c r="DU503" s="25"/>
      <c r="DV503" s="25"/>
      <c r="DW503" s="25"/>
      <c r="DX503" s="25"/>
      <c r="DY503" s="25"/>
      <c r="DZ503" s="25"/>
      <c r="EA503" s="25"/>
      <c r="EB503" s="25"/>
      <c r="EC503" s="25"/>
      <c r="ED503" s="25"/>
      <c r="EE503" s="25"/>
      <c r="EF503" s="25"/>
      <c r="EG503" s="25"/>
      <c r="EH503" s="25"/>
      <c r="EI503" s="25"/>
      <c r="EJ503" s="25"/>
      <c r="EK503" s="25"/>
      <c r="EL503" s="25"/>
      <c r="EM503" s="25"/>
      <c r="EN503" s="25"/>
      <c r="EO503" s="25"/>
      <c r="EP503" s="25"/>
      <c r="EQ503" s="25"/>
      <c r="ER503" s="25"/>
      <c r="ES503" s="25"/>
      <c r="ET503" s="25"/>
      <c r="EU503" s="25"/>
      <c r="EV503" s="25"/>
      <c r="EW503" s="25"/>
      <c r="EX503" s="25"/>
      <c r="EY503" s="25"/>
      <c r="EZ503" s="25"/>
      <c r="FA503" s="25"/>
      <c r="FB503" s="25"/>
      <c r="FC503" s="25"/>
      <c r="FD503" s="25"/>
      <c r="FE503" s="25"/>
      <c r="FF503" s="25"/>
      <c r="FG503" s="25"/>
      <c r="FH503" s="25"/>
      <c r="FI503" s="25"/>
      <c r="FJ503" s="25"/>
      <c r="FK503" s="25"/>
      <c r="FL503" s="25"/>
      <c r="FM503" s="25"/>
      <c r="FN503" s="25"/>
      <c r="FO503" s="25"/>
      <c r="FP503" s="25"/>
      <c r="FQ503" s="25"/>
      <c r="FR503" s="25"/>
      <c r="FS503" s="25"/>
      <c r="FT503" s="25"/>
      <c r="FU503" s="25"/>
      <c r="FV503" s="25"/>
      <c r="FW503" s="25"/>
      <c r="FX503" s="25"/>
      <c r="FY503" s="25"/>
      <c r="FZ503" s="25"/>
      <c r="GA503" s="25"/>
      <c r="GB503" s="25"/>
      <c r="GC503" s="25"/>
      <c r="GD503" s="25"/>
      <c r="GE503" s="25"/>
      <c r="GF503" s="25"/>
      <c r="GG503" s="25"/>
      <c r="GH503" s="25"/>
      <c r="GI503" s="25"/>
      <c r="GJ503" s="25"/>
      <c r="GK503" s="25"/>
      <c r="GL503" s="25"/>
      <c r="GM503" s="25"/>
      <c r="GN503" s="25"/>
      <c r="GO503" s="25"/>
      <c r="GP503" s="25"/>
      <c r="GQ503" s="25"/>
      <c r="GR503" s="25"/>
      <c r="GS503" s="25"/>
      <c r="GT503" s="25"/>
      <c r="GU503" s="25"/>
      <c r="GV503" s="25"/>
      <c r="GW503" s="25"/>
      <c r="GX503" s="25"/>
      <c r="GY503" s="25"/>
      <c r="GZ503" s="25"/>
    </row>
    <row r="504" spans="1:208">
      <c r="A504" s="1" t="s">
        <v>352</v>
      </c>
      <c r="B504" s="2">
        <v>43350</v>
      </c>
      <c r="C504" s="1">
        <v>7609487</v>
      </c>
      <c r="D504" s="1" t="s">
        <v>245</v>
      </c>
      <c r="E504" s="1" t="s">
        <v>706</v>
      </c>
      <c r="F504" s="1" t="s">
        <v>707</v>
      </c>
      <c r="G504" s="1" t="s">
        <v>24</v>
      </c>
      <c r="H504" s="1">
        <v>4501579372</v>
      </c>
      <c r="I504" s="1" t="s">
        <v>24</v>
      </c>
      <c r="J504" s="1" t="s">
        <v>711</v>
      </c>
      <c r="K504" s="1">
        <v>10</v>
      </c>
      <c r="L504" s="1" t="s">
        <v>26</v>
      </c>
      <c r="M504" s="3">
        <v>1100</v>
      </c>
      <c r="N504" s="3">
        <f t="shared" si="11"/>
        <v>11000</v>
      </c>
      <c r="U504" s="3">
        <f>Tabla1[[#This Row],[COSTO TOTAL]]</f>
        <v>11000</v>
      </c>
      <c r="V504" s="3"/>
      <c r="W504" s="1"/>
      <c r="X504" s="3"/>
      <c r="Y504" s="1"/>
      <c r="Z504" s="1"/>
      <c r="AA504" s="1"/>
      <c r="AB504" s="1"/>
      <c r="AC504" s="1"/>
      <c r="AD504" s="1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  <c r="CR504" s="25"/>
      <c r="CS504" s="25"/>
      <c r="CT504" s="25"/>
      <c r="CU504" s="25"/>
      <c r="CV504" s="25"/>
      <c r="CW504" s="25"/>
      <c r="CX504" s="25"/>
      <c r="CY504" s="25"/>
      <c r="CZ504" s="25"/>
      <c r="DA504" s="25"/>
      <c r="DB504" s="25"/>
      <c r="DC504" s="25"/>
      <c r="DD504" s="25"/>
      <c r="DE504" s="25"/>
      <c r="DF504" s="25"/>
      <c r="DG504" s="25"/>
      <c r="DH504" s="25"/>
      <c r="DI504" s="25"/>
      <c r="DJ504" s="25"/>
      <c r="DK504" s="25"/>
      <c r="DL504" s="25"/>
      <c r="DM504" s="25"/>
      <c r="DN504" s="25"/>
      <c r="DO504" s="25"/>
      <c r="DP504" s="25"/>
      <c r="DQ504" s="25"/>
      <c r="DR504" s="25"/>
      <c r="DS504" s="25"/>
      <c r="DT504" s="25"/>
      <c r="DU504" s="25"/>
      <c r="DV504" s="25"/>
      <c r="DW504" s="25"/>
      <c r="DX504" s="25"/>
      <c r="DY504" s="25"/>
      <c r="DZ504" s="25"/>
      <c r="EA504" s="25"/>
      <c r="EB504" s="25"/>
      <c r="EC504" s="25"/>
      <c r="ED504" s="25"/>
      <c r="EE504" s="25"/>
      <c r="EF504" s="25"/>
      <c r="EG504" s="25"/>
      <c r="EH504" s="25"/>
      <c r="EI504" s="25"/>
      <c r="EJ504" s="25"/>
      <c r="EK504" s="25"/>
      <c r="EL504" s="25"/>
      <c r="EM504" s="25"/>
      <c r="EN504" s="25"/>
      <c r="EO504" s="25"/>
      <c r="EP504" s="25"/>
      <c r="EQ504" s="25"/>
      <c r="ER504" s="25"/>
      <c r="ES504" s="25"/>
      <c r="ET504" s="25"/>
      <c r="EU504" s="25"/>
      <c r="EV504" s="25"/>
      <c r="EW504" s="25"/>
      <c r="EX504" s="25"/>
      <c r="EY504" s="25"/>
      <c r="EZ504" s="25"/>
      <c r="FA504" s="25"/>
      <c r="FB504" s="25"/>
      <c r="FC504" s="25"/>
      <c r="FD504" s="25"/>
      <c r="FE504" s="25"/>
      <c r="FF504" s="25"/>
      <c r="FG504" s="25"/>
      <c r="FH504" s="25"/>
      <c r="FI504" s="25"/>
      <c r="FJ504" s="25"/>
      <c r="FK504" s="25"/>
      <c r="FL504" s="25"/>
      <c r="FM504" s="25"/>
      <c r="FN504" s="25"/>
      <c r="FO504" s="25"/>
      <c r="FP504" s="25"/>
      <c r="FQ504" s="25"/>
      <c r="FR504" s="25"/>
      <c r="FS504" s="25"/>
      <c r="FT504" s="25"/>
      <c r="FU504" s="25"/>
      <c r="FV504" s="25"/>
      <c r="FW504" s="25"/>
      <c r="FX504" s="25"/>
      <c r="FY504" s="25"/>
      <c r="FZ504" s="25"/>
      <c r="GA504" s="25"/>
      <c r="GB504" s="25"/>
      <c r="GC504" s="25"/>
      <c r="GD504" s="25"/>
      <c r="GE504" s="25"/>
      <c r="GF504" s="25"/>
      <c r="GG504" s="25"/>
      <c r="GH504" s="25"/>
      <c r="GI504" s="25"/>
      <c r="GJ504" s="25"/>
      <c r="GK504" s="25"/>
      <c r="GL504" s="25"/>
      <c r="GM504" s="25"/>
      <c r="GN504" s="25"/>
      <c r="GO504" s="25"/>
      <c r="GP504" s="25"/>
      <c r="GQ504" s="25"/>
      <c r="GR504" s="25"/>
      <c r="GS504" s="25"/>
      <c r="GT504" s="25"/>
      <c r="GU504" s="25"/>
      <c r="GV504" s="25"/>
      <c r="GW504" s="25"/>
      <c r="GX504" s="25"/>
      <c r="GY504" s="25"/>
      <c r="GZ504" s="25"/>
    </row>
    <row r="505" spans="1:208">
      <c r="A505" s="1" t="s">
        <v>806</v>
      </c>
      <c r="B505" s="2">
        <v>43265</v>
      </c>
      <c r="C505" s="1" t="s">
        <v>869</v>
      </c>
      <c r="D505" s="1" t="s">
        <v>245</v>
      </c>
      <c r="E505" s="1" t="s">
        <v>870</v>
      </c>
      <c r="F505" s="1" t="s">
        <v>374</v>
      </c>
      <c r="G505" s="1" t="s">
        <v>24</v>
      </c>
      <c r="H505" s="1">
        <v>4501556441</v>
      </c>
      <c r="I505" s="1" t="s">
        <v>871</v>
      </c>
      <c r="J505" s="1" t="s">
        <v>872</v>
      </c>
      <c r="K505" s="1">
        <v>7</v>
      </c>
      <c r="L505" s="1" t="s">
        <v>26</v>
      </c>
      <c r="M505" s="3">
        <v>3670</v>
      </c>
      <c r="N505" s="3">
        <f t="shared" si="11"/>
        <v>25690</v>
      </c>
      <c r="U505" s="3">
        <f>Tabla1[[#This Row],[COSTO TOTAL]]</f>
        <v>25690</v>
      </c>
      <c r="V505" s="3"/>
      <c r="W505" s="1"/>
      <c r="X505" s="3"/>
      <c r="Y505" s="1"/>
      <c r="Z505" s="1"/>
      <c r="AA505" s="1"/>
      <c r="AB505" s="1"/>
      <c r="AC505" s="1"/>
      <c r="AD505" s="1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  <c r="CR505" s="25"/>
      <c r="CS505" s="25"/>
      <c r="CT505" s="25"/>
      <c r="CU505" s="25"/>
      <c r="CV505" s="25"/>
      <c r="CW505" s="25"/>
      <c r="CX505" s="25"/>
      <c r="CY505" s="25"/>
      <c r="CZ505" s="25"/>
      <c r="DA505" s="25"/>
      <c r="DB505" s="25"/>
      <c r="DC505" s="25"/>
      <c r="DD505" s="25"/>
      <c r="DE505" s="25"/>
      <c r="DF505" s="25"/>
      <c r="DG505" s="25"/>
      <c r="DH505" s="25"/>
      <c r="DI505" s="25"/>
      <c r="DJ505" s="25"/>
      <c r="DK505" s="25"/>
      <c r="DL505" s="25"/>
      <c r="DM505" s="25"/>
      <c r="DN505" s="25"/>
      <c r="DO505" s="25"/>
      <c r="DP505" s="25"/>
      <c r="DQ505" s="25"/>
      <c r="DR505" s="25"/>
      <c r="DS505" s="25"/>
      <c r="DT505" s="25"/>
      <c r="DU505" s="25"/>
      <c r="DV505" s="25"/>
      <c r="DW505" s="25"/>
      <c r="DX505" s="25"/>
      <c r="DY505" s="25"/>
      <c r="DZ505" s="25"/>
      <c r="EA505" s="25"/>
      <c r="EB505" s="25"/>
      <c r="EC505" s="25"/>
      <c r="ED505" s="25"/>
      <c r="EE505" s="25"/>
      <c r="EF505" s="25"/>
      <c r="EG505" s="25"/>
      <c r="EH505" s="25"/>
      <c r="EI505" s="25"/>
      <c r="EJ505" s="25"/>
      <c r="EK505" s="25"/>
      <c r="EL505" s="25"/>
      <c r="EM505" s="25"/>
      <c r="EN505" s="25"/>
      <c r="EO505" s="25"/>
      <c r="EP505" s="25"/>
      <c r="EQ505" s="25"/>
      <c r="ER505" s="25"/>
      <c r="ES505" s="25"/>
      <c r="ET505" s="25"/>
      <c r="EU505" s="25"/>
      <c r="EV505" s="25"/>
      <c r="EW505" s="25"/>
      <c r="EX505" s="25"/>
      <c r="EY505" s="25"/>
      <c r="EZ505" s="25"/>
      <c r="FA505" s="25"/>
      <c r="FB505" s="25"/>
      <c r="FC505" s="25"/>
      <c r="FD505" s="25"/>
      <c r="FE505" s="25"/>
      <c r="FF505" s="25"/>
      <c r="FG505" s="25"/>
      <c r="FH505" s="25"/>
      <c r="FI505" s="25"/>
      <c r="FJ505" s="25"/>
      <c r="FK505" s="25"/>
      <c r="FL505" s="25"/>
      <c r="FM505" s="25"/>
      <c r="FN505" s="25"/>
      <c r="FO505" s="25"/>
      <c r="FP505" s="25"/>
      <c r="FQ505" s="25"/>
      <c r="FR505" s="25"/>
      <c r="FS505" s="25"/>
      <c r="FT505" s="25"/>
      <c r="FU505" s="25"/>
      <c r="FV505" s="25"/>
      <c r="FW505" s="25"/>
      <c r="FX505" s="25"/>
      <c r="FY505" s="25"/>
      <c r="FZ505" s="25"/>
      <c r="GA505" s="25"/>
      <c r="GB505" s="25"/>
      <c r="GC505" s="25"/>
      <c r="GD505" s="25"/>
      <c r="GE505" s="25"/>
      <c r="GF505" s="25"/>
      <c r="GG505" s="25"/>
      <c r="GH505" s="25"/>
      <c r="GI505" s="25"/>
      <c r="GJ505" s="25"/>
      <c r="GK505" s="25"/>
      <c r="GL505" s="25"/>
      <c r="GM505" s="25"/>
      <c r="GN505" s="25"/>
      <c r="GO505" s="25"/>
      <c r="GP505" s="25"/>
      <c r="GQ505" s="25"/>
      <c r="GR505" s="25"/>
      <c r="GS505" s="25"/>
      <c r="GT505" s="25"/>
      <c r="GU505" s="25"/>
      <c r="GV505" s="25"/>
      <c r="GW505" s="25"/>
      <c r="GX505" s="25"/>
      <c r="GY505" s="25"/>
      <c r="GZ505" s="25"/>
    </row>
    <row r="506" spans="1:208">
      <c r="B506" s="2">
        <v>43830</v>
      </c>
      <c r="C506" s="1" t="s">
        <v>24</v>
      </c>
      <c r="D506" s="1" t="s">
        <v>245</v>
      </c>
      <c r="E506" s="1" t="s">
        <v>24</v>
      </c>
      <c r="F506" s="1" t="s">
        <v>1018</v>
      </c>
      <c r="G506" s="1" t="s">
        <v>24</v>
      </c>
      <c r="H506" s="1">
        <v>4501718719</v>
      </c>
      <c r="I506" s="1" t="s">
        <v>24</v>
      </c>
      <c r="J506" s="1" t="s">
        <v>1019</v>
      </c>
      <c r="K506" s="1">
        <v>1</v>
      </c>
      <c r="L506" s="1" t="s">
        <v>26</v>
      </c>
      <c r="M506" s="3">
        <v>435288.4</v>
      </c>
      <c r="N506" s="3">
        <f t="shared" si="11"/>
        <v>435288.4</v>
      </c>
      <c r="U506" s="3">
        <f>Tabla1[[#This Row],[COSTO TOTAL]]</f>
        <v>435288.4</v>
      </c>
      <c r="V506" s="3"/>
      <c r="W506" s="1"/>
      <c r="X506" s="3"/>
      <c r="Y506" s="1"/>
      <c r="Z506" s="1"/>
      <c r="AA506" s="1"/>
      <c r="AB506" s="1"/>
      <c r="AC506" s="1"/>
      <c r="AD506" s="1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  <c r="CR506" s="25"/>
      <c r="CS506" s="25"/>
      <c r="CT506" s="25"/>
      <c r="CU506" s="25"/>
      <c r="CV506" s="25"/>
      <c r="CW506" s="25"/>
      <c r="CX506" s="25"/>
      <c r="CY506" s="25"/>
      <c r="CZ506" s="25"/>
      <c r="DA506" s="25"/>
      <c r="DB506" s="25"/>
      <c r="DC506" s="25"/>
      <c r="DD506" s="25"/>
      <c r="DE506" s="25"/>
      <c r="DF506" s="25"/>
      <c r="DG506" s="25"/>
      <c r="DH506" s="25"/>
      <c r="DI506" s="25"/>
      <c r="DJ506" s="25"/>
      <c r="DK506" s="25"/>
      <c r="DL506" s="25"/>
      <c r="DM506" s="25"/>
      <c r="DN506" s="25"/>
      <c r="DO506" s="25"/>
      <c r="DP506" s="25"/>
      <c r="DQ506" s="25"/>
      <c r="DR506" s="25"/>
      <c r="DS506" s="25"/>
      <c r="DT506" s="25"/>
      <c r="DU506" s="25"/>
      <c r="DV506" s="25"/>
      <c r="DW506" s="25"/>
      <c r="DX506" s="25"/>
      <c r="DY506" s="25"/>
      <c r="DZ506" s="25"/>
      <c r="EA506" s="25"/>
      <c r="EB506" s="25"/>
      <c r="EC506" s="25"/>
      <c r="ED506" s="25"/>
      <c r="EE506" s="25"/>
      <c r="EF506" s="25"/>
      <c r="EG506" s="25"/>
      <c r="EH506" s="25"/>
      <c r="EI506" s="25"/>
      <c r="EJ506" s="25"/>
      <c r="EK506" s="25"/>
      <c r="EL506" s="25"/>
      <c r="EM506" s="25"/>
      <c r="EN506" s="25"/>
      <c r="EO506" s="25"/>
      <c r="EP506" s="25"/>
      <c r="EQ506" s="25"/>
      <c r="ER506" s="25"/>
      <c r="ES506" s="25"/>
      <c r="ET506" s="25"/>
      <c r="EU506" s="25"/>
      <c r="EV506" s="25"/>
      <c r="EW506" s="25"/>
      <c r="EX506" s="25"/>
      <c r="EY506" s="25"/>
      <c r="EZ506" s="25"/>
      <c r="FA506" s="25"/>
      <c r="FB506" s="25"/>
      <c r="FC506" s="25"/>
      <c r="FD506" s="25"/>
      <c r="FE506" s="25"/>
      <c r="FF506" s="25"/>
      <c r="FG506" s="25"/>
      <c r="FH506" s="25"/>
      <c r="FI506" s="25"/>
      <c r="FJ506" s="25"/>
      <c r="FK506" s="25"/>
      <c r="FL506" s="25"/>
      <c r="FM506" s="25"/>
      <c r="FN506" s="25"/>
      <c r="FO506" s="25"/>
      <c r="FP506" s="25"/>
      <c r="FQ506" s="25"/>
      <c r="FR506" s="25"/>
      <c r="FS506" s="25"/>
      <c r="FT506" s="25"/>
      <c r="FU506" s="25"/>
      <c r="FV506" s="25"/>
      <c r="FW506" s="25"/>
      <c r="FX506" s="25"/>
      <c r="FY506" s="25"/>
      <c r="FZ506" s="25"/>
      <c r="GA506" s="25"/>
      <c r="GB506" s="25"/>
      <c r="GC506" s="25"/>
      <c r="GD506" s="25"/>
      <c r="GE506" s="25"/>
      <c r="GF506" s="25"/>
      <c r="GG506" s="25"/>
      <c r="GH506" s="25"/>
      <c r="GI506" s="25"/>
      <c r="GJ506" s="25"/>
      <c r="GK506" s="25"/>
      <c r="GL506" s="25"/>
      <c r="GM506" s="25"/>
      <c r="GN506" s="25"/>
      <c r="GO506" s="25"/>
      <c r="GP506" s="25"/>
      <c r="GQ506" s="25"/>
      <c r="GR506" s="25"/>
      <c r="GS506" s="25"/>
      <c r="GT506" s="25"/>
      <c r="GU506" s="25"/>
      <c r="GV506" s="25"/>
      <c r="GW506" s="25"/>
      <c r="GX506" s="25"/>
      <c r="GY506" s="25"/>
      <c r="GZ506" s="25"/>
    </row>
    <row r="507" spans="1:208">
      <c r="B507" s="2">
        <v>43830</v>
      </c>
      <c r="C507" s="1" t="s">
        <v>24</v>
      </c>
      <c r="D507" s="1" t="s">
        <v>245</v>
      </c>
      <c r="E507" s="1" t="s">
        <v>24</v>
      </c>
      <c r="F507" s="1" t="s">
        <v>1018</v>
      </c>
      <c r="G507" s="1" t="s">
        <v>24</v>
      </c>
      <c r="H507" s="1">
        <v>4501718719</v>
      </c>
      <c r="I507" s="1" t="s">
        <v>24</v>
      </c>
      <c r="J507" s="1" t="s">
        <v>1020</v>
      </c>
      <c r="K507" s="1">
        <v>1</v>
      </c>
      <c r="L507" s="1" t="s">
        <v>26</v>
      </c>
      <c r="M507" s="3">
        <v>65413.8</v>
      </c>
      <c r="N507" s="3">
        <f t="shared" si="11"/>
        <v>65413.8</v>
      </c>
      <c r="U507" s="3">
        <f>Tabla1[[#This Row],[COSTO TOTAL]]</f>
        <v>65413.8</v>
      </c>
      <c r="V507" s="3"/>
      <c r="W507" s="1"/>
      <c r="X507" s="3"/>
      <c r="Y507" s="1"/>
      <c r="Z507" s="1"/>
      <c r="AA507" s="1"/>
      <c r="AB507" s="1"/>
      <c r="AC507" s="1"/>
      <c r="AD507" s="1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  <c r="CR507" s="25"/>
      <c r="CS507" s="25"/>
      <c r="CT507" s="25"/>
      <c r="CU507" s="25"/>
      <c r="CV507" s="25"/>
      <c r="CW507" s="25"/>
      <c r="CX507" s="25"/>
      <c r="CY507" s="25"/>
      <c r="CZ507" s="25"/>
      <c r="DA507" s="25"/>
      <c r="DB507" s="25"/>
      <c r="DC507" s="25"/>
      <c r="DD507" s="25"/>
      <c r="DE507" s="25"/>
      <c r="DF507" s="25"/>
      <c r="DG507" s="25"/>
      <c r="DH507" s="25"/>
      <c r="DI507" s="25"/>
      <c r="DJ507" s="25"/>
      <c r="DK507" s="25"/>
      <c r="DL507" s="25"/>
      <c r="DM507" s="25"/>
      <c r="DN507" s="25"/>
      <c r="DO507" s="25"/>
      <c r="DP507" s="25"/>
      <c r="DQ507" s="25"/>
      <c r="DR507" s="25"/>
      <c r="DS507" s="25"/>
      <c r="DT507" s="25"/>
      <c r="DU507" s="25"/>
      <c r="DV507" s="25"/>
      <c r="DW507" s="25"/>
      <c r="DX507" s="25"/>
      <c r="DY507" s="25"/>
      <c r="DZ507" s="25"/>
      <c r="EA507" s="25"/>
      <c r="EB507" s="25"/>
      <c r="EC507" s="25"/>
      <c r="ED507" s="25"/>
      <c r="EE507" s="25"/>
      <c r="EF507" s="25"/>
      <c r="EG507" s="25"/>
      <c r="EH507" s="25"/>
      <c r="EI507" s="25"/>
      <c r="EJ507" s="25"/>
      <c r="EK507" s="25"/>
      <c r="EL507" s="25"/>
      <c r="EM507" s="25"/>
      <c r="EN507" s="25"/>
      <c r="EO507" s="25"/>
      <c r="EP507" s="25"/>
      <c r="EQ507" s="25"/>
      <c r="ER507" s="25"/>
      <c r="ES507" s="25"/>
      <c r="ET507" s="25"/>
      <c r="EU507" s="25"/>
      <c r="EV507" s="25"/>
      <c r="EW507" s="25"/>
      <c r="EX507" s="25"/>
      <c r="EY507" s="25"/>
      <c r="EZ507" s="25"/>
      <c r="FA507" s="25"/>
      <c r="FB507" s="25"/>
      <c r="FC507" s="25"/>
      <c r="FD507" s="25"/>
      <c r="FE507" s="25"/>
      <c r="FF507" s="25"/>
      <c r="FG507" s="25"/>
      <c r="FH507" s="25"/>
      <c r="FI507" s="25"/>
      <c r="FJ507" s="25"/>
      <c r="FK507" s="25"/>
      <c r="FL507" s="25"/>
      <c r="FM507" s="25"/>
      <c r="FN507" s="25"/>
      <c r="FO507" s="25"/>
      <c r="FP507" s="25"/>
      <c r="FQ507" s="25"/>
      <c r="FR507" s="25"/>
      <c r="FS507" s="25"/>
      <c r="FT507" s="25"/>
      <c r="FU507" s="25"/>
      <c r="FV507" s="25"/>
      <c r="FW507" s="25"/>
      <c r="FX507" s="25"/>
      <c r="FY507" s="25"/>
      <c r="FZ507" s="25"/>
      <c r="GA507" s="25"/>
      <c r="GB507" s="25"/>
      <c r="GC507" s="25"/>
      <c r="GD507" s="25"/>
      <c r="GE507" s="25"/>
      <c r="GF507" s="25"/>
      <c r="GG507" s="25"/>
      <c r="GH507" s="25"/>
      <c r="GI507" s="25"/>
      <c r="GJ507" s="25"/>
      <c r="GK507" s="25"/>
      <c r="GL507" s="25"/>
      <c r="GM507" s="25"/>
      <c r="GN507" s="25"/>
      <c r="GO507" s="25"/>
      <c r="GP507" s="25"/>
      <c r="GQ507" s="25"/>
      <c r="GR507" s="25"/>
      <c r="GS507" s="25"/>
      <c r="GT507" s="25"/>
      <c r="GU507" s="25"/>
      <c r="GV507" s="25"/>
      <c r="GW507" s="25"/>
      <c r="GX507" s="25"/>
      <c r="GY507" s="25"/>
      <c r="GZ507" s="25"/>
    </row>
    <row r="508" spans="1:208">
      <c r="B508" s="2">
        <v>43830</v>
      </c>
      <c r="C508" s="1" t="s">
        <v>24</v>
      </c>
      <c r="D508" s="1" t="s">
        <v>245</v>
      </c>
      <c r="E508" s="1" t="s">
        <v>24</v>
      </c>
      <c r="F508" s="1" t="s">
        <v>1018</v>
      </c>
      <c r="G508" s="1" t="s">
        <v>24</v>
      </c>
      <c r="H508" s="1">
        <v>4501718719</v>
      </c>
      <c r="I508" s="1" t="s">
        <v>24</v>
      </c>
      <c r="J508" s="1" t="s">
        <v>1021</v>
      </c>
      <c r="K508" s="1">
        <v>1</v>
      </c>
      <c r="L508" s="1" t="s">
        <v>26</v>
      </c>
      <c r="M508" s="3">
        <v>142370.4</v>
      </c>
      <c r="N508" s="3">
        <f t="shared" si="11"/>
        <v>142370.4</v>
      </c>
      <c r="U508" s="3">
        <f>Tabla1[[#This Row],[COSTO TOTAL]]</f>
        <v>142370.4</v>
      </c>
      <c r="V508" s="3"/>
      <c r="W508" s="1"/>
      <c r="X508" s="3"/>
      <c r="Y508" s="1"/>
      <c r="Z508" s="1"/>
      <c r="AA508" s="1"/>
      <c r="AB508" s="1"/>
      <c r="AC508" s="1"/>
      <c r="AD508" s="1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  <c r="CR508" s="25"/>
      <c r="CS508" s="25"/>
      <c r="CT508" s="25"/>
      <c r="CU508" s="25"/>
      <c r="CV508" s="25"/>
      <c r="CW508" s="25"/>
      <c r="CX508" s="25"/>
      <c r="CY508" s="25"/>
      <c r="CZ508" s="25"/>
      <c r="DA508" s="25"/>
      <c r="DB508" s="25"/>
      <c r="DC508" s="25"/>
      <c r="DD508" s="25"/>
      <c r="DE508" s="25"/>
      <c r="DF508" s="25"/>
      <c r="DG508" s="25"/>
      <c r="DH508" s="25"/>
      <c r="DI508" s="25"/>
      <c r="DJ508" s="25"/>
      <c r="DK508" s="25"/>
      <c r="DL508" s="25"/>
      <c r="DM508" s="25"/>
      <c r="DN508" s="25"/>
      <c r="DO508" s="25"/>
      <c r="DP508" s="25"/>
      <c r="DQ508" s="25"/>
      <c r="DR508" s="25"/>
      <c r="DS508" s="25"/>
      <c r="DT508" s="25"/>
      <c r="DU508" s="25"/>
      <c r="DV508" s="25"/>
      <c r="DW508" s="25"/>
      <c r="DX508" s="25"/>
      <c r="DY508" s="25"/>
      <c r="DZ508" s="25"/>
      <c r="EA508" s="25"/>
      <c r="EB508" s="25"/>
      <c r="EC508" s="25"/>
      <c r="ED508" s="25"/>
      <c r="EE508" s="25"/>
      <c r="EF508" s="25"/>
      <c r="EG508" s="25"/>
      <c r="EH508" s="25"/>
      <c r="EI508" s="25"/>
      <c r="EJ508" s="25"/>
      <c r="EK508" s="25"/>
      <c r="EL508" s="25"/>
      <c r="EM508" s="25"/>
      <c r="EN508" s="25"/>
      <c r="EO508" s="25"/>
      <c r="EP508" s="25"/>
      <c r="EQ508" s="25"/>
      <c r="ER508" s="25"/>
      <c r="ES508" s="25"/>
      <c r="ET508" s="25"/>
      <c r="EU508" s="25"/>
      <c r="EV508" s="25"/>
      <c r="EW508" s="25"/>
      <c r="EX508" s="25"/>
      <c r="EY508" s="25"/>
      <c r="EZ508" s="25"/>
      <c r="FA508" s="25"/>
      <c r="FB508" s="25"/>
      <c r="FC508" s="25"/>
      <c r="FD508" s="25"/>
      <c r="FE508" s="25"/>
      <c r="FF508" s="25"/>
      <c r="FG508" s="25"/>
      <c r="FH508" s="25"/>
      <c r="FI508" s="25"/>
      <c r="FJ508" s="25"/>
      <c r="FK508" s="25"/>
      <c r="FL508" s="25"/>
      <c r="FM508" s="25"/>
      <c r="FN508" s="25"/>
      <c r="FO508" s="25"/>
      <c r="FP508" s="25"/>
      <c r="FQ508" s="25"/>
      <c r="FR508" s="25"/>
      <c r="FS508" s="25"/>
      <c r="FT508" s="25"/>
      <c r="FU508" s="25"/>
      <c r="FV508" s="25"/>
      <c r="FW508" s="25"/>
      <c r="FX508" s="25"/>
      <c r="FY508" s="25"/>
      <c r="FZ508" s="25"/>
      <c r="GA508" s="25"/>
      <c r="GB508" s="25"/>
      <c r="GC508" s="25"/>
      <c r="GD508" s="25"/>
      <c r="GE508" s="25"/>
      <c r="GF508" s="25"/>
      <c r="GG508" s="25"/>
      <c r="GH508" s="25"/>
      <c r="GI508" s="25"/>
      <c r="GJ508" s="25"/>
      <c r="GK508" s="25"/>
      <c r="GL508" s="25"/>
      <c r="GM508" s="25"/>
      <c r="GN508" s="25"/>
      <c r="GO508" s="25"/>
      <c r="GP508" s="25"/>
      <c r="GQ508" s="25"/>
      <c r="GR508" s="25"/>
      <c r="GS508" s="25"/>
      <c r="GT508" s="25"/>
      <c r="GU508" s="25"/>
      <c r="GV508" s="25"/>
      <c r="GW508" s="25"/>
      <c r="GX508" s="25"/>
      <c r="GY508" s="25"/>
      <c r="GZ508" s="25"/>
    </row>
    <row r="509" spans="1:208">
      <c r="B509" s="2">
        <v>43830</v>
      </c>
      <c r="C509" s="1" t="s">
        <v>24</v>
      </c>
      <c r="D509" s="1" t="s">
        <v>245</v>
      </c>
      <c r="E509" s="1" t="s">
        <v>24</v>
      </c>
      <c r="F509" s="1" t="s">
        <v>1018</v>
      </c>
      <c r="G509" s="1" t="s">
        <v>24</v>
      </c>
      <c r="H509" s="1">
        <v>4501718719</v>
      </c>
      <c r="I509" s="1" t="s">
        <v>24</v>
      </c>
      <c r="J509" s="1" t="s">
        <v>1022</v>
      </c>
      <c r="K509" s="1">
        <v>1</v>
      </c>
      <c r="L509" s="1" t="s">
        <v>26</v>
      </c>
      <c r="M509" s="3">
        <v>125077.4</v>
      </c>
      <c r="N509" s="3">
        <f t="shared" si="11"/>
        <v>125077.4</v>
      </c>
      <c r="U509" s="3">
        <f>Tabla1[[#This Row],[COSTO TOTAL]]</f>
        <v>125077.4</v>
      </c>
      <c r="V509" s="3"/>
      <c r="W509" s="1"/>
      <c r="X509" s="3"/>
      <c r="Y509" s="1"/>
      <c r="Z509" s="1"/>
      <c r="AA509" s="1"/>
      <c r="AB509" s="1"/>
      <c r="AC509" s="1"/>
      <c r="AD509" s="1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  <c r="CR509" s="25"/>
      <c r="CS509" s="25"/>
      <c r="CT509" s="25"/>
      <c r="CU509" s="25"/>
      <c r="CV509" s="25"/>
      <c r="CW509" s="25"/>
      <c r="CX509" s="25"/>
      <c r="CY509" s="25"/>
      <c r="CZ509" s="25"/>
      <c r="DA509" s="25"/>
      <c r="DB509" s="25"/>
      <c r="DC509" s="25"/>
      <c r="DD509" s="25"/>
      <c r="DE509" s="25"/>
      <c r="DF509" s="25"/>
      <c r="DG509" s="25"/>
      <c r="DH509" s="25"/>
      <c r="DI509" s="25"/>
      <c r="DJ509" s="25"/>
      <c r="DK509" s="25"/>
      <c r="DL509" s="25"/>
      <c r="DM509" s="25"/>
      <c r="DN509" s="25"/>
      <c r="DO509" s="25"/>
      <c r="DP509" s="25"/>
      <c r="DQ509" s="25"/>
      <c r="DR509" s="25"/>
      <c r="DS509" s="25"/>
      <c r="DT509" s="25"/>
      <c r="DU509" s="25"/>
      <c r="DV509" s="25"/>
      <c r="DW509" s="25"/>
      <c r="DX509" s="25"/>
      <c r="DY509" s="25"/>
      <c r="DZ509" s="25"/>
      <c r="EA509" s="25"/>
      <c r="EB509" s="25"/>
      <c r="EC509" s="25"/>
      <c r="ED509" s="25"/>
      <c r="EE509" s="25"/>
      <c r="EF509" s="25"/>
      <c r="EG509" s="25"/>
      <c r="EH509" s="25"/>
      <c r="EI509" s="25"/>
      <c r="EJ509" s="25"/>
      <c r="EK509" s="25"/>
      <c r="EL509" s="25"/>
      <c r="EM509" s="25"/>
      <c r="EN509" s="25"/>
      <c r="EO509" s="25"/>
      <c r="EP509" s="25"/>
      <c r="EQ509" s="25"/>
      <c r="ER509" s="25"/>
      <c r="ES509" s="25"/>
      <c r="ET509" s="25"/>
      <c r="EU509" s="25"/>
      <c r="EV509" s="25"/>
      <c r="EW509" s="25"/>
      <c r="EX509" s="25"/>
      <c r="EY509" s="25"/>
      <c r="EZ509" s="25"/>
      <c r="FA509" s="25"/>
      <c r="FB509" s="25"/>
      <c r="FC509" s="25"/>
      <c r="FD509" s="25"/>
      <c r="FE509" s="25"/>
      <c r="FF509" s="25"/>
      <c r="FG509" s="25"/>
      <c r="FH509" s="25"/>
      <c r="FI509" s="25"/>
      <c r="FJ509" s="25"/>
      <c r="FK509" s="25"/>
      <c r="FL509" s="25"/>
      <c r="FM509" s="25"/>
      <c r="FN509" s="25"/>
      <c r="FO509" s="25"/>
      <c r="FP509" s="25"/>
      <c r="FQ509" s="25"/>
      <c r="FR509" s="25"/>
      <c r="FS509" s="25"/>
      <c r="FT509" s="25"/>
      <c r="FU509" s="25"/>
      <c r="FV509" s="25"/>
      <c r="FW509" s="25"/>
      <c r="FX509" s="25"/>
      <c r="FY509" s="25"/>
      <c r="FZ509" s="25"/>
      <c r="GA509" s="25"/>
      <c r="GB509" s="25"/>
      <c r="GC509" s="25"/>
      <c r="GD509" s="25"/>
      <c r="GE509" s="25"/>
      <c r="GF509" s="25"/>
      <c r="GG509" s="25"/>
      <c r="GH509" s="25"/>
      <c r="GI509" s="25"/>
      <c r="GJ509" s="25"/>
      <c r="GK509" s="25"/>
      <c r="GL509" s="25"/>
      <c r="GM509" s="25"/>
      <c r="GN509" s="25"/>
      <c r="GO509" s="25"/>
      <c r="GP509" s="25"/>
      <c r="GQ509" s="25"/>
      <c r="GR509" s="25"/>
      <c r="GS509" s="25"/>
      <c r="GT509" s="25"/>
      <c r="GU509" s="25"/>
      <c r="GV509" s="25"/>
      <c r="GW509" s="25"/>
      <c r="GX509" s="25"/>
      <c r="GY509" s="25"/>
      <c r="GZ509" s="25"/>
    </row>
    <row r="510" spans="1:208">
      <c r="B510" s="2">
        <v>43830</v>
      </c>
      <c r="C510" s="1" t="s">
        <v>24</v>
      </c>
      <c r="D510" s="1" t="s">
        <v>245</v>
      </c>
      <c r="E510" s="1" t="s">
        <v>24</v>
      </c>
      <c r="F510" s="1" t="s">
        <v>1018</v>
      </c>
      <c r="G510" s="1" t="s">
        <v>24</v>
      </c>
      <c r="H510" s="1">
        <v>4501718719</v>
      </c>
      <c r="I510" s="1" t="s">
        <v>24</v>
      </c>
      <c r="J510" s="1" t="s">
        <v>1023</v>
      </c>
      <c r="K510" s="1">
        <v>1</v>
      </c>
      <c r="L510" s="1" t="s">
        <v>26</v>
      </c>
      <c r="M510" s="3">
        <v>114697.60000000001</v>
      </c>
      <c r="N510" s="3">
        <f t="shared" si="11"/>
        <v>114697.60000000001</v>
      </c>
      <c r="U510" s="3">
        <f>Tabla1[[#This Row],[COSTO TOTAL]]</f>
        <v>114697.60000000001</v>
      </c>
      <c r="V510" s="3"/>
      <c r="W510" s="1"/>
      <c r="X510" s="3"/>
      <c r="Y510" s="1"/>
      <c r="Z510" s="1"/>
      <c r="AA510" s="1"/>
      <c r="AB510" s="1"/>
      <c r="AC510" s="1"/>
      <c r="AD510" s="1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25"/>
      <c r="FZ510" s="25"/>
      <c r="GA510" s="25"/>
      <c r="GB510" s="25"/>
      <c r="GC510" s="25"/>
      <c r="GD510" s="25"/>
      <c r="GE510" s="25"/>
      <c r="GF510" s="25"/>
      <c r="GG510" s="25"/>
      <c r="GH510" s="25"/>
      <c r="GI510" s="25"/>
      <c r="GJ510" s="25"/>
      <c r="GK510" s="25"/>
      <c r="GL510" s="25"/>
      <c r="GM510" s="25"/>
      <c r="GN510" s="25"/>
      <c r="GO510" s="25"/>
      <c r="GP510" s="25"/>
      <c r="GQ510" s="25"/>
      <c r="GR510" s="25"/>
      <c r="GS510" s="25"/>
      <c r="GT510" s="25"/>
      <c r="GU510" s="25"/>
      <c r="GV510" s="25"/>
      <c r="GW510" s="25"/>
      <c r="GX510" s="25"/>
      <c r="GY510" s="25"/>
      <c r="GZ510" s="25"/>
    </row>
    <row r="511" spans="1:208">
      <c r="B511" s="2">
        <v>43830</v>
      </c>
      <c r="C511" s="1" t="s">
        <v>24</v>
      </c>
      <c r="D511" s="1" t="s">
        <v>245</v>
      </c>
      <c r="E511" s="1" t="s">
        <v>24</v>
      </c>
      <c r="F511" s="1" t="s">
        <v>1018</v>
      </c>
      <c r="G511" s="1" t="s">
        <v>24</v>
      </c>
      <c r="H511" s="1">
        <v>4501718719</v>
      </c>
      <c r="I511" s="1" t="s">
        <v>24</v>
      </c>
      <c r="J511" s="1" t="s">
        <v>1024</v>
      </c>
      <c r="K511" s="1">
        <v>1</v>
      </c>
      <c r="L511" s="1" t="s">
        <v>26</v>
      </c>
      <c r="M511" s="3">
        <v>114669.4</v>
      </c>
      <c r="N511" s="3">
        <f t="shared" si="11"/>
        <v>114669.4</v>
      </c>
      <c r="U511" s="3">
        <f>Tabla1[[#This Row],[COSTO TOTAL]]</f>
        <v>114669.4</v>
      </c>
      <c r="V511" s="3"/>
      <c r="W511" s="1"/>
      <c r="X511" s="3"/>
      <c r="Y511" s="1"/>
      <c r="Z511" s="1"/>
      <c r="AA511" s="1"/>
      <c r="AB511" s="1"/>
      <c r="AC511" s="1"/>
      <c r="AD511" s="1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  <c r="CR511" s="25"/>
      <c r="CS511" s="25"/>
      <c r="CT511" s="25"/>
      <c r="CU511" s="25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  <c r="DG511" s="25"/>
      <c r="DH511" s="25"/>
      <c r="DI511" s="25"/>
      <c r="DJ511" s="25"/>
      <c r="DK511" s="25"/>
      <c r="DL511" s="25"/>
      <c r="DM511" s="25"/>
      <c r="DN511" s="25"/>
      <c r="DO511" s="25"/>
      <c r="DP511" s="25"/>
      <c r="DQ511" s="25"/>
      <c r="DR511" s="25"/>
      <c r="DS511" s="25"/>
      <c r="DT511" s="25"/>
      <c r="DU511" s="25"/>
      <c r="DV511" s="25"/>
      <c r="DW511" s="25"/>
      <c r="DX511" s="25"/>
      <c r="DY511" s="25"/>
      <c r="DZ511" s="25"/>
      <c r="EA511" s="25"/>
      <c r="EB511" s="25"/>
      <c r="EC511" s="25"/>
      <c r="ED511" s="25"/>
      <c r="EE511" s="25"/>
      <c r="EF511" s="25"/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  <c r="ET511" s="25"/>
      <c r="EU511" s="25"/>
      <c r="EV511" s="25"/>
      <c r="EW511" s="25"/>
      <c r="EX511" s="25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  <c r="FN511" s="25"/>
      <c r="FO511" s="25"/>
      <c r="FP511" s="25"/>
      <c r="FQ511" s="25"/>
      <c r="FR511" s="25"/>
      <c r="FS511" s="25"/>
      <c r="FT511" s="25"/>
      <c r="FU511" s="25"/>
      <c r="FV511" s="25"/>
      <c r="FW511" s="25"/>
      <c r="FX511" s="25"/>
      <c r="FY511" s="25"/>
      <c r="FZ511" s="25"/>
      <c r="GA511" s="25"/>
      <c r="GB511" s="25"/>
      <c r="GC511" s="25"/>
      <c r="GD511" s="25"/>
      <c r="GE511" s="25"/>
      <c r="GF511" s="25"/>
      <c r="GG511" s="25"/>
      <c r="GH511" s="25"/>
      <c r="GI511" s="25"/>
      <c r="GJ511" s="25"/>
      <c r="GK511" s="25"/>
      <c r="GL511" s="25"/>
      <c r="GM511" s="25"/>
      <c r="GN511" s="25"/>
      <c r="GO511" s="25"/>
      <c r="GP511" s="25"/>
      <c r="GQ511" s="25"/>
      <c r="GR511" s="25"/>
      <c r="GS511" s="25"/>
      <c r="GT511" s="25"/>
      <c r="GU511" s="25"/>
      <c r="GV511" s="25"/>
      <c r="GW511" s="25"/>
      <c r="GX511" s="25"/>
      <c r="GY511" s="25"/>
      <c r="GZ511" s="25"/>
    </row>
    <row r="512" spans="1:208">
      <c r="B512" s="2">
        <v>43830</v>
      </c>
      <c r="C512" s="1" t="s">
        <v>24</v>
      </c>
      <c r="D512" s="1" t="s">
        <v>245</v>
      </c>
      <c r="E512" s="1" t="s">
        <v>24</v>
      </c>
      <c r="F512" s="1" t="s">
        <v>1018</v>
      </c>
      <c r="G512" s="1" t="s">
        <v>24</v>
      </c>
      <c r="H512" s="1">
        <v>4501718719</v>
      </c>
      <c r="I512" s="1" t="s">
        <v>24</v>
      </c>
      <c r="J512" s="1" t="s">
        <v>1025</v>
      </c>
      <c r="K512" s="1">
        <v>1</v>
      </c>
      <c r="L512" s="1" t="s">
        <v>26</v>
      </c>
      <c r="M512" s="3">
        <v>124256.8</v>
      </c>
      <c r="N512" s="3">
        <f t="shared" si="11"/>
        <v>124256.8</v>
      </c>
      <c r="U512" s="3">
        <f>Tabla1[[#This Row],[COSTO TOTAL]]</f>
        <v>124256.8</v>
      </c>
      <c r="V512" s="3"/>
      <c r="W512" s="1"/>
      <c r="X512" s="3"/>
      <c r="Y512" s="1"/>
      <c r="Z512" s="1"/>
      <c r="AA512" s="1"/>
      <c r="AB512" s="1"/>
      <c r="AC512" s="1"/>
      <c r="AD512" s="1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  <c r="CR512" s="25"/>
      <c r="CS512" s="25"/>
      <c r="CT512" s="25"/>
      <c r="CU512" s="25"/>
      <c r="CV512" s="25"/>
      <c r="CW512" s="25"/>
      <c r="CX512" s="25"/>
      <c r="CY512" s="25"/>
      <c r="CZ512" s="25"/>
      <c r="DA512" s="25"/>
      <c r="DB512" s="25"/>
      <c r="DC512" s="25"/>
      <c r="DD512" s="25"/>
      <c r="DE512" s="25"/>
      <c r="DF512" s="25"/>
      <c r="DG512" s="25"/>
      <c r="DH512" s="25"/>
      <c r="DI512" s="25"/>
      <c r="DJ512" s="25"/>
      <c r="DK512" s="25"/>
      <c r="DL512" s="25"/>
      <c r="DM512" s="25"/>
      <c r="DN512" s="25"/>
      <c r="DO512" s="25"/>
      <c r="DP512" s="25"/>
      <c r="DQ512" s="25"/>
      <c r="DR512" s="25"/>
      <c r="DS512" s="25"/>
      <c r="DT512" s="25"/>
      <c r="DU512" s="25"/>
      <c r="DV512" s="25"/>
      <c r="DW512" s="25"/>
      <c r="DX512" s="25"/>
      <c r="DY512" s="25"/>
      <c r="DZ512" s="25"/>
      <c r="EA512" s="25"/>
      <c r="EB512" s="25"/>
      <c r="EC512" s="25"/>
      <c r="ED512" s="25"/>
      <c r="EE512" s="25"/>
      <c r="EF512" s="25"/>
      <c r="EG512" s="25"/>
      <c r="EH512" s="25"/>
      <c r="EI512" s="25"/>
      <c r="EJ512" s="25"/>
      <c r="EK512" s="25"/>
      <c r="EL512" s="25"/>
      <c r="EM512" s="25"/>
      <c r="EN512" s="25"/>
      <c r="EO512" s="25"/>
      <c r="EP512" s="25"/>
      <c r="EQ512" s="25"/>
      <c r="ER512" s="25"/>
      <c r="ES512" s="25"/>
      <c r="ET512" s="25"/>
      <c r="EU512" s="25"/>
      <c r="EV512" s="25"/>
      <c r="EW512" s="25"/>
      <c r="EX512" s="25"/>
      <c r="EY512" s="25"/>
      <c r="EZ512" s="25"/>
      <c r="FA512" s="25"/>
      <c r="FB512" s="25"/>
      <c r="FC512" s="25"/>
      <c r="FD512" s="25"/>
      <c r="FE512" s="25"/>
      <c r="FF512" s="25"/>
      <c r="FG512" s="25"/>
      <c r="FH512" s="25"/>
      <c r="FI512" s="25"/>
      <c r="FJ512" s="25"/>
      <c r="FK512" s="25"/>
      <c r="FL512" s="25"/>
      <c r="FM512" s="25"/>
      <c r="FN512" s="25"/>
      <c r="FO512" s="25"/>
      <c r="FP512" s="25"/>
      <c r="FQ512" s="25"/>
      <c r="FR512" s="25"/>
      <c r="FS512" s="25"/>
      <c r="FT512" s="25"/>
      <c r="FU512" s="25"/>
      <c r="FV512" s="25"/>
      <c r="FW512" s="25"/>
      <c r="FX512" s="25"/>
      <c r="FY512" s="25"/>
      <c r="FZ512" s="25"/>
      <c r="GA512" s="25"/>
      <c r="GB512" s="25"/>
      <c r="GC512" s="25"/>
      <c r="GD512" s="25"/>
      <c r="GE512" s="25"/>
      <c r="GF512" s="25"/>
      <c r="GG512" s="25"/>
      <c r="GH512" s="25"/>
      <c r="GI512" s="25"/>
      <c r="GJ512" s="25"/>
      <c r="GK512" s="25"/>
      <c r="GL512" s="25"/>
      <c r="GM512" s="25"/>
      <c r="GN512" s="25"/>
      <c r="GO512" s="25"/>
      <c r="GP512" s="25"/>
      <c r="GQ512" s="25"/>
      <c r="GR512" s="25"/>
      <c r="GS512" s="25"/>
      <c r="GT512" s="25"/>
      <c r="GU512" s="25"/>
      <c r="GV512" s="25"/>
      <c r="GW512" s="25"/>
      <c r="GX512" s="25"/>
      <c r="GY512" s="25"/>
      <c r="GZ512" s="25"/>
    </row>
    <row r="513" spans="2:208">
      <c r="B513" s="2">
        <v>43830</v>
      </c>
      <c r="C513" s="1" t="s">
        <v>24</v>
      </c>
      <c r="D513" s="1" t="s">
        <v>245</v>
      </c>
      <c r="E513" s="1" t="s">
        <v>24</v>
      </c>
      <c r="F513" s="1" t="s">
        <v>1018</v>
      </c>
      <c r="G513" s="1" t="s">
        <v>24</v>
      </c>
      <c r="H513" s="1">
        <v>4501718719</v>
      </c>
      <c r="I513" s="1" t="s">
        <v>24</v>
      </c>
      <c r="J513" s="1" t="s">
        <v>1026</v>
      </c>
      <c r="K513" s="1">
        <v>1</v>
      </c>
      <c r="L513" s="1" t="s">
        <v>26</v>
      </c>
      <c r="M513" s="3">
        <v>65413.8</v>
      </c>
      <c r="N513" s="3">
        <f t="shared" si="11"/>
        <v>65413.8</v>
      </c>
      <c r="U513" s="3">
        <f>Tabla1[[#This Row],[COSTO TOTAL]]</f>
        <v>65413.8</v>
      </c>
      <c r="V513" s="3"/>
      <c r="W513" s="1"/>
      <c r="X513" s="3"/>
      <c r="Y513" s="1"/>
      <c r="Z513" s="1"/>
      <c r="AA513" s="1"/>
      <c r="AB513" s="1"/>
      <c r="AC513" s="1"/>
      <c r="AD513" s="1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</row>
    <row r="514" spans="2:208">
      <c r="B514" s="2">
        <v>43830</v>
      </c>
      <c r="C514" s="1" t="s">
        <v>24</v>
      </c>
      <c r="D514" s="1" t="s">
        <v>245</v>
      </c>
      <c r="E514" s="1" t="s">
        <v>24</v>
      </c>
      <c r="F514" s="1" t="s">
        <v>1018</v>
      </c>
      <c r="G514" s="1" t="s">
        <v>24</v>
      </c>
      <c r="H514" s="1">
        <v>4501718719</v>
      </c>
      <c r="I514" s="1" t="s">
        <v>24</v>
      </c>
      <c r="J514" s="1" t="s">
        <v>1027</v>
      </c>
      <c r="K514" s="1">
        <v>1</v>
      </c>
      <c r="L514" s="1" t="s">
        <v>26</v>
      </c>
      <c r="M514" s="3">
        <v>242425</v>
      </c>
      <c r="N514" s="3">
        <f t="shared" si="11"/>
        <v>242425</v>
      </c>
      <c r="U514" s="3">
        <f>Tabla1[[#This Row],[COSTO TOTAL]]</f>
        <v>242425</v>
      </c>
      <c r="V514" s="3"/>
      <c r="W514" s="1"/>
      <c r="X514" s="3"/>
      <c r="Y514" s="1"/>
      <c r="Z514" s="1"/>
      <c r="AA514" s="1"/>
      <c r="AB514" s="1"/>
      <c r="AC514" s="1"/>
      <c r="AD514" s="1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5"/>
      <c r="DI514" s="25"/>
      <c r="DJ514" s="25"/>
      <c r="DK514" s="25"/>
      <c r="DL514" s="25"/>
      <c r="DM514" s="25"/>
      <c r="DN514" s="25"/>
      <c r="DO514" s="25"/>
      <c r="DP514" s="25"/>
      <c r="DQ514" s="25"/>
      <c r="DR514" s="25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  <c r="FN514" s="25"/>
      <c r="FO514" s="25"/>
      <c r="FP514" s="25"/>
      <c r="FQ514" s="25"/>
      <c r="FR514" s="25"/>
      <c r="FS514" s="25"/>
      <c r="FT514" s="25"/>
      <c r="FU514" s="25"/>
      <c r="FV514" s="25"/>
      <c r="FW514" s="25"/>
      <c r="FX514" s="25"/>
      <c r="FY514" s="25"/>
      <c r="FZ514" s="25"/>
      <c r="GA514" s="25"/>
      <c r="GB514" s="25"/>
      <c r="GC514" s="25"/>
      <c r="GD514" s="25"/>
      <c r="GE514" s="25"/>
      <c r="GF514" s="25"/>
      <c r="GG514" s="25"/>
      <c r="GH514" s="25"/>
      <c r="GI514" s="25"/>
      <c r="GJ514" s="25"/>
      <c r="GK514" s="25"/>
      <c r="GL514" s="25"/>
      <c r="GM514" s="25"/>
      <c r="GN514" s="25"/>
      <c r="GO514" s="25"/>
      <c r="GP514" s="25"/>
      <c r="GQ514" s="25"/>
      <c r="GR514" s="25"/>
      <c r="GS514" s="25"/>
      <c r="GT514" s="25"/>
      <c r="GU514" s="25"/>
      <c r="GV514" s="25"/>
      <c r="GW514" s="25"/>
      <c r="GX514" s="25"/>
      <c r="GY514" s="25"/>
      <c r="GZ514" s="25"/>
    </row>
    <row r="515" spans="2:208">
      <c r="B515" s="2">
        <v>43830</v>
      </c>
      <c r="C515" s="1" t="s">
        <v>24</v>
      </c>
      <c r="D515" s="1" t="s">
        <v>245</v>
      </c>
      <c r="E515" s="1" t="s">
        <v>24</v>
      </c>
      <c r="F515" s="1" t="s">
        <v>1018</v>
      </c>
      <c r="G515" s="1" t="s">
        <v>24</v>
      </c>
      <c r="H515" s="1">
        <v>4501718719</v>
      </c>
      <c r="I515" s="1" t="s">
        <v>24</v>
      </c>
      <c r="J515" s="1" t="s">
        <v>1028</v>
      </c>
      <c r="K515" s="1">
        <v>1</v>
      </c>
      <c r="L515" s="1" t="s">
        <v>26</v>
      </c>
      <c r="M515" s="3">
        <v>242427.2</v>
      </c>
      <c r="N515" s="3">
        <f t="shared" si="11"/>
        <v>242427.2</v>
      </c>
      <c r="U515" s="3">
        <f>Tabla1[[#This Row],[COSTO TOTAL]]</f>
        <v>242427.2</v>
      </c>
      <c r="V515" s="3"/>
      <c r="W515" s="1"/>
      <c r="X515" s="3"/>
      <c r="Y515" s="1"/>
      <c r="Z515" s="1"/>
      <c r="AA515" s="1"/>
      <c r="AB515" s="1"/>
      <c r="AC515" s="1"/>
      <c r="AD515" s="1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  <c r="CR515" s="25"/>
      <c r="CS515" s="25"/>
      <c r="CT515" s="25"/>
      <c r="CU515" s="25"/>
      <c r="CV515" s="25"/>
      <c r="CW515" s="25"/>
      <c r="CX515" s="25"/>
      <c r="CY515" s="25"/>
      <c r="CZ515" s="25"/>
      <c r="DA515" s="25"/>
      <c r="DB515" s="25"/>
      <c r="DC515" s="25"/>
      <c r="DD515" s="25"/>
      <c r="DE515" s="25"/>
      <c r="DF515" s="25"/>
      <c r="DG515" s="25"/>
      <c r="DH515" s="25"/>
      <c r="DI515" s="25"/>
      <c r="DJ515" s="25"/>
      <c r="DK515" s="25"/>
      <c r="DL515" s="25"/>
      <c r="DM515" s="25"/>
      <c r="DN515" s="25"/>
      <c r="DO515" s="25"/>
      <c r="DP515" s="25"/>
      <c r="DQ515" s="25"/>
      <c r="DR515" s="25"/>
      <c r="DS515" s="25"/>
      <c r="DT515" s="25"/>
      <c r="DU515" s="25"/>
      <c r="DV515" s="25"/>
      <c r="DW515" s="25"/>
      <c r="DX515" s="25"/>
      <c r="DY515" s="25"/>
      <c r="DZ515" s="25"/>
      <c r="EA515" s="25"/>
      <c r="EB515" s="25"/>
      <c r="EC515" s="25"/>
      <c r="ED515" s="25"/>
      <c r="EE515" s="25"/>
      <c r="EF515" s="25"/>
      <c r="EG515" s="25"/>
      <c r="EH515" s="25"/>
      <c r="EI515" s="25"/>
      <c r="EJ515" s="25"/>
      <c r="EK515" s="25"/>
      <c r="EL515" s="25"/>
      <c r="EM515" s="25"/>
      <c r="EN515" s="25"/>
      <c r="EO515" s="25"/>
      <c r="EP515" s="25"/>
      <c r="EQ515" s="25"/>
      <c r="ER515" s="25"/>
      <c r="ES515" s="25"/>
      <c r="ET515" s="25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/>
      <c r="FH515" s="25"/>
      <c r="FI515" s="25"/>
      <c r="FJ515" s="25"/>
      <c r="FK515" s="25"/>
      <c r="FL515" s="25"/>
      <c r="FM515" s="25"/>
      <c r="FN515" s="25"/>
      <c r="FO515" s="25"/>
      <c r="FP515" s="25"/>
      <c r="FQ515" s="25"/>
      <c r="FR515" s="25"/>
      <c r="FS515" s="25"/>
      <c r="FT515" s="25"/>
      <c r="FU515" s="25"/>
      <c r="FV515" s="25"/>
      <c r="FW515" s="25"/>
      <c r="FX515" s="25"/>
      <c r="FY515" s="25"/>
      <c r="FZ515" s="25"/>
      <c r="GA515" s="25"/>
      <c r="GB515" s="25"/>
      <c r="GC515" s="25"/>
      <c r="GD515" s="25"/>
      <c r="GE515" s="25"/>
      <c r="GF515" s="25"/>
      <c r="GG515" s="25"/>
      <c r="GH515" s="25"/>
      <c r="GI515" s="25"/>
      <c r="GJ515" s="25"/>
      <c r="GK515" s="25"/>
      <c r="GL515" s="25"/>
      <c r="GM515" s="25"/>
      <c r="GN515" s="25"/>
      <c r="GO515" s="25"/>
      <c r="GP515" s="25"/>
      <c r="GQ515" s="25"/>
      <c r="GR515" s="25"/>
      <c r="GS515" s="25"/>
      <c r="GT515" s="25"/>
      <c r="GU515" s="25"/>
      <c r="GV515" s="25"/>
      <c r="GW515" s="25"/>
      <c r="GX515" s="25"/>
      <c r="GY515" s="25"/>
      <c r="GZ515" s="25"/>
    </row>
    <row r="516" spans="2:208">
      <c r="B516" s="2">
        <v>43830</v>
      </c>
      <c r="C516" s="1" t="s">
        <v>24</v>
      </c>
      <c r="D516" s="1" t="s">
        <v>245</v>
      </c>
      <c r="E516" s="1" t="s">
        <v>24</v>
      </c>
      <c r="F516" s="1" t="s">
        <v>1018</v>
      </c>
      <c r="G516" s="1" t="s">
        <v>24</v>
      </c>
      <c r="H516" s="1">
        <v>4501718719</v>
      </c>
      <c r="I516" s="1" t="s">
        <v>24</v>
      </c>
      <c r="J516" s="1" t="s">
        <v>1029</v>
      </c>
      <c r="K516" s="1">
        <v>1</v>
      </c>
      <c r="L516" s="1" t="s">
        <v>26</v>
      </c>
      <c r="M516" s="3">
        <v>281169.40000000002</v>
      </c>
      <c r="N516" s="3">
        <f t="shared" si="11"/>
        <v>281169.40000000002</v>
      </c>
      <c r="U516" s="3">
        <f>Tabla1[[#This Row],[COSTO TOTAL]]</f>
        <v>281169.40000000002</v>
      </c>
      <c r="V516" s="3"/>
      <c r="W516" s="1"/>
      <c r="X516" s="3"/>
      <c r="Y516" s="1"/>
      <c r="Z516" s="1"/>
      <c r="AA516" s="1"/>
      <c r="AB516" s="1"/>
      <c r="AC516" s="1"/>
      <c r="AD516" s="1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  <c r="BZ516" s="25"/>
      <c r="CA516" s="25"/>
      <c r="CB516" s="25"/>
      <c r="CC516" s="25"/>
      <c r="CD516" s="25"/>
      <c r="CE516" s="25"/>
      <c r="CF516" s="25"/>
      <c r="CG516" s="25"/>
      <c r="CH516" s="25"/>
      <c r="CI516" s="25"/>
      <c r="CJ516" s="25"/>
      <c r="CK516" s="25"/>
      <c r="CL516" s="25"/>
      <c r="CM516" s="25"/>
      <c r="CN516" s="25"/>
      <c r="CO516" s="25"/>
      <c r="CP516" s="25"/>
      <c r="CQ516" s="25"/>
      <c r="CR516" s="25"/>
      <c r="CS516" s="25"/>
      <c r="CT516" s="25"/>
      <c r="CU516" s="25"/>
      <c r="CV516" s="25"/>
      <c r="CW516" s="25"/>
      <c r="CX516" s="25"/>
      <c r="CY516" s="25"/>
      <c r="CZ516" s="25"/>
      <c r="DA516" s="25"/>
      <c r="DB516" s="25"/>
      <c r="DC516" s="25"/>
      <c r="DD516" s="25"/>
      <c r="DE516" s="25"/>
      <c r="DF516" s="25"/>
      <c r="DG516" s="25"/>
      <c r="DH516" s="25"/>
      <c r="DI516" s="25"/>
      <c r="DJ516" s="25"/>
      <c r="DK516" s="25"/>
      <c r="DL516" s="25"/>
      <c r="DM516" s="25"/>
      <c r="DN516" s="25"/>
      <c r="DO516" s="25"/>
      <c r="DP516" s="25"/>
      <c r="DQ516" s="25"/>
      <c r="DR516" s="25"/>
      <c r="DS516" s="25"/>
      <c r="DT516" s="25"/>
      <c r="DU516" s="25"/>
      <c r="DV516" s="25"/>
      <c r="DW516" s="25"/>
      <c r="DX516" s="25"/>
      <c r="DY516" s="25"/>
      <c r="DZ516" s="25"/>
      <c r="EA516" s="25"/>
      <c r="EB516" s="25"/>
      <c r="EC516" s="25"/>
      <c r="ED516" s="25"/>
      <c r="EE516" s="25"/>
      <c r="EF516" s="25"/>
      <c r="EG516" s="25"/>
      <c r="EH516" s="25"/>
      <c r="EI516" s="25"/>
      <c r="EJ516" s="25"/>
      <c r="EK516" s="25"/>
      <c r="EL516" s="25"/>
      <c r="EM516" s="25"/>
      <c r="EN516" s="25"/>
      <c r="EO516" s="25"/>
      <c r="EP516" s="25"/>
      <c r="EQ516" s="25"/>
      <c r="ER516" s="25"/>
      <c r="ES516" s="25"/>
      <c r="ET516" s="25"/>
      <c r="EU516" s="25"/>
      <c r="EV516" s="25"/>
      <c r="EW516" s="25"/>
      <c r="EX516" s="25"/>
      <c r="EY516" s="25"/>
      <c r="EZ516" s="25"/>
      <c r="FA516" s="25"/>
      <c r="FB516" s="25"/>
      <c r="FC516" s="25"/>
      <c r="FD516" s="25"/>
      <c r="FE516" s="25"/>
      <c r="FF516" s="25"/>
      <c r="FG516" s="25"/>
      <c r="FH516" s="25"/>
      <c r="FI516" s="25"/>
      <c r="FJ516" s="25"/>
      <c r="FK516" s="25"/>
      <c r="FL516" s="25"/>
      <c r="FM516" s="25"/>
      <c r="FN516" s="25"/>
      <c r="FO516" s="25"/>
      <c r="FP516" s="25"/>
      <c r="FQ516" s="25"/>
      <c r="FR516" s="25"/>
      <c r="FS516" s="25"/>
      <c r="FT516" s="25"/>
      <c r="FU516" s="25"/>
      <c r="FV516" s="25"/>
      <c r="FW516" s="25"/>
      <c r="FX516" s="25"/>
      <c r="FY516" s="25"/>
      <c r="FZ516" s="25"/>
      <c r="GA516" s="25"/>
      <c r="GB516" s="25"/>
      <c r="GC516" s="25"/>
      <c r="GD516" s="25"/>
      <c r="GE516" s="25"/>
      <c r="GF516" s="25"/>
      <c r="GG516" s="25"/>
      <c r="GH516" s="25"/>
      <c r="GI516" s="25"/>
      <c r="GJ516" s="25"/>
      <c r="GK516" s="25"/>
      <c r="GL516" s="25"/>
      <c r="GM516" s="25"/>
      <c r="GN516" s="25"/>
      <c r="GO516" s="25"/>
      <c r="GP516" s="25"/>
      <c r="GQ516" s="25"/>
      <c r="GR516" s="25"/>
      <c r="GS516" s="25"/>
      <c r="GT516" s="25"/>
      <c r="GU516" s="25"/>
      <c r="GV516" s="25"/>
      <c r="GW516" s="25"/>
      <c r="GX516" s="25"/>
      <c r="GY516" s="25"/>
      <c r="GZ516" s="25"/>
    </row>
    <row r="517" spans="2:208">
      <c r="B517" s="2">
        <v>43830</v>
      </c>
      <c r="C517" s="1" t="s">
        <v>24</v>
      </c>
      <c r="D517" s="1" t="s">
        <v>245</v>
      </c>
      <c r="E517" s="1" t="s">
        <v>24</v>
      </c>
      <c r="F517" s="1" t="s">
        <v>1018</v>
      </c>
      <c r="G517" s="1" t="s">
        <v>24</v>
      </c>
      <c r="H517" s="1">
        <v>4501718719</v>
      </c>
      <c r="I517" s="1" t="s">
        <v>24</v>
      </c>
      <c r="J517" s="1" t="s">
        <v>1030</v>
      </c>
      <c r="K517" s="1">
        <v>0</v>
      </c>
      <c r="L517" s="1" t="s">
        <v>26</v>
      </c>
      <c r="M517" s="3">
        <v>130827.6</v>
      </c>
      <c r="N517" s="3">
        <f t="shared" si="11"/>
        <v>0</v>
      </c>
      <c r="U517" s="3">
        <f>Tabla1[[#This Row],[COSTO TOTAL]]</f>
        <v>0</v>
      </c>
      <c r="V517" s="3"/>
      <c r="W517" s="1"/>
      <c r="X517" s="3"/>
      <c r="Y517" s="1"/>
      <c r="Z517" s="1"/>
      <c r="AA517" s="1"/>
      <c r="AB517" s="1"/>
      <c r="AC517" s="1"/>
      <c r="AD517" s="1" t="s">
        <v>112</v>
      </c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</row>
    <row r="518" spans="2:208">
      <c r="B518" s="2">
        <v>43830</v>
      </c>
      <c r="C518" s="1" t="s">
        <v>24</v>
      </c>
      <c r="D518" s="1" t="s">
        <v>245</v>
      </c>
      <c r="E518" s="1" t="s">
        <v>24</v>
      </c>
      <c r="F518" s="1" t="s">
        <v>1018</v>
      </c>
      <c r="G518" s="1" t="s">
        <v>24</v>
      </c>
      <c r="H518" s="1">
        <v>4501718719</v>
      </c>
      <c r="I518" s="1" t="s">
        <v>24</v>
      </c>
      <c r="J518" s="1" t="s">
        <v>1031</v>
      </c>
      <c r="K518" s="1">
        <v>0</v>
      </c>
      <c r="L518" s="1" t="s">
        <v>26</v>
      </c>
      <c r="M518" s="3">
        <v>136849.4</v>
      </c>
      <c r="N518" s="3">
        <f t="shared" si="11"/>
        <v>0</v>
      </c>
      <c r="U518" s="3">
        <f>Tabla1[[#This Row],[COSTO TOTAL]]</f>
        <v>0</v>
      </c>
      <c r="V518" s="3"/>
      <c r="W518" s="1"/>
      <c r="X518" s="3"/>
      <c r="Y518" s="1"/>
      <c r="Z518" s="1"/>
      <c r="AA518" s="1"/>
      <c r="AB518" s="1"/>
      <c r="AC518" s="1"/>
      <c r="AD518" s="1" t="s">
        <v>112</v>
      </c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  <c r="CR518" s="25"/>
      <c r="CS518" s="25"/>
      <c r="CT518" s="25"/>
      <c r="CU518" s="25"/>
      <c r="CV518" s="25"/>
      <c r="CW518" s="25"/>
      <c r="CX518" s="25"/>
      <c r="CY518" s="25"/>
      <c r="CZ518" s="25"/>
      <c r="DA518" s="25"/>
      <c r="DB518" s="25"/>
      <c r="DC518" s="25"/>
      <c r="DD518" s="25"/>
      <c r="DE518" s="25"/>
      <c r="DF518" s="25"/>
      <c r="DG518" s="25"/>
      <c r="DH518" s="25"/>
      <c r="DI518" s="25"/>
      <c r="DJ518" s="25"/>
      <c r="DK518" s="25"/>
      <c r="DL518" s="25"/>
      <c r="DM518" s="25"/>
      <c r="DN518" s="25"/>
      <c r="DO518" s="25"/>
      <c r="DP518" s="25"/>
      <c r="DQ518" s="25"/>
      <c r="DR518" s="25"/>
      <c r="DS518" s="25"/>
      <c r="DT518" s="25"/>
      <c r="DU518" s="25"/>
      <c r="DV518" s="25"/>
      <c r="DW518" s="25"/>
      <c r="DX518" s="25"/>
      <c r="DY518" s="25"/>
      <c r="DZ518" s="25"/>
      <c r="EA518" s="25"/>
      <c r="EB518" s="25"/>
      <c r="EC518" s="25"/>
      <c r="ED518" s="25"/>
      <c r="EE518" s="25"/>
      <c r="EF518" s="25"/>
      <c r="EG518" s="25"/>
      <c r="EH518" s="25"/>
      <c r="EI518" s="25"/>
      <c r="EJ518" s="25"/>
      <c r="EK518" s="25"/>
      <c r="EL518" s="25"/>
      <c r="EM518" s="25"/>
      <c r="EN518" s="25"/>
      <c r="EO518" s="25"/>
      <c r="EP518" s="25"/>
      <c r="EQ518" s="25"/>
      <c r="ER518" s="25"/>
      <c r="ES518" s="25"/>
      <c r="ET518" s="25"/>
      <c r="EU518" s="25"/>
      <c r="EV518" s="25"/>
      <c r="EW518" s="25"/>
      <c r="EX518" s="25"/>
      <c r="EY518" s="25"/>
      <c r="EZ518" s="25"/>
      <c r="FA518" s="25"/>
      <c r="FB518" s="25"/>
      <c r="FC518" s="25"/>
      <c r="FD518" s="25"/>
      <c r="FE518" s="25"/>
      <c r="FF518" s="25"/>
      <c r="FG518" s="25"/>
      <c r="FH518" s="25"/>
      <c r="FI518" s="25"/>
      <c r="FJ518" s="25"/>
      <c r="FK518" s="25"/>
      <c r="FL518" s="25"/>
      <c r="FM518" s="25"/>
      <c r="FN518" s="25"/>
      <c r="FO518" s="25"/>
      <c r="FP518" s="25"/>
      <c r="FQ518" s="25"/>
      <c r="FR518" s="25"/>
      <c r="FS518" s="25"/>
      <c r="FT518" s="25"/>
      <c r="FU518" s="25"/>
      <c r="FV518" s="25"/>
      <c r="FW518" s="25"/>
      <c r="FX518" s="25"/>
      <c r="FY518" s="25"/>
      <c r="FZ518" s="25"/>
      <c r="GA518" s="25"/>
      <c r="GB518" s="25"/>
      <c r="GC518" s="25"/>
      <c r="GD518" s="25"/>
      <c r="GE518" s="25"/>
      <c r="GF518" s="25"/>
      <c r="GG518" s="25"/>
      <c r="GH518" s="25"/>
      <c r="GI518" s="25"/>
      <c r="GJ518" s="25"/>
      <c r="GK518" s="25"/>
      <c r="GL518" s="25"/>
      <c r="GM518" s="25"/>
      <c r="GN518" s="25"/>
      <c r="GO518" s="25"/>
      <c r="GP518" s="25"/>
      <c r="GQ518" s="25"/>
      <c r="GR518" s="25"/>
      <c r="GS518" s="25"/>
      <c r="GT518" s="25"/>
      <c r="GU518" s="25"/>
      <c r="GV518" s="25"/>
      <c r="GW518" s="25"/>
      <c r="GX518" s="25"/>
      <c r="GY518" s="25"/>
      <c r="GZ518" s="25"/>
    </row>
    <row r="519" spans="2:208">
      <c r="B519" s="2">
        <v>43830</v>
      </c>
      <c r="C519" s="1" t="s">
        <v>24</v>
      </c>
      <c r="D519" s="1" t="s">
        <v>245</v>
      </c>
      <c r="E519" s="1" t="s">
        <v>24</v>
      </c>
      <c r="F519" s="1" t="s">
        <v>1018</v>
      </c>
      <c r="G519" s="1" t="s">
        <v>24</v>
      </c>
      <c r="H519" s="1">
        <v>4501718719</v>
      </c>
      <c r="I519" s="1" t="s">
        <v>24</v>
      </c>
      <c r="J519" s="1" t="s">
        <v>1032</v>
      </c>
      <c r="K519" s="1">
        <v>0</v>
      </c>
      <c r="L519" s="1" t="s">
        <v>26</v>
      </c>
      <c r="M519" s="3">
        <v>54560.4</v>
      </c>
      <c r="N519" s="3">
        <f t="shared" si="11"/>
        <v>0</v>
      </c>
      <c r="U519" s="3">
        <f>Tabla1[[#This Row],[COSTO TOTAL]]</f>
        <v>0</v>
      </c>
      <c r="V519" s="3"/>
      <c r="W519" s="1"/>
      <c r="X519" s="3"/>
      <c r="Y519" s="1"/>
      <c r="Z519" s="1"/>
      <c r="AA519" s="1"/>
      <c r="AB519" s="1"/>
      <c r="AC519" s="1"/>
      <c r="AD519" s="1" t="s">
        <v>112</v>
      </c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</row>
    <row r="520" spans="2:208">
      <c r="B520" s="2">
        <v>43830</v>
      </c>
      <c r="C520" s="1" t="s">
        <v>24</v>
      </c>
      <c r="D520" s="1" t="s">
        <v>245</v>
      </c>
      <c r="E520" s="1" t="s">
        <v>24</v>
      </c>
      <c r="F520" s="1" t="s">
        <v>1018</v>
      </c>
      <c r="G520" s="1" t="s">
        <v>24</v>
      </c>
      <c r="H520" s="1">
        <v>4501718719</v>
      </c>
      <c r="I520" s="1" t="s">
        <v>24</v>
      </c>
      <c r="J520" s="1" t="s">
        <v>1033</v>
      </c>
      <c r="K520" s="1">
        <v>0</v>
      </c>
      <c r="L520" s="1" t="s">
        <v>26</v>
      </c>
      <c r="M520" s="3">
        <v>66714.399999999994</v>
      </c>
      <c r="N520" s="3">
        <f t="shared" si="11"/>
        <v>0</v>
      </c>
      <c r="U520" s="3">
        <f>Tabla1[[#This Row],[COSTO TOTAL]]</f>
        <v>0</v>
      </c>
      <c r="V520" s="3"/>
      <c r="W520" s="1"/>
      <c r="X520" s="3"/>
      <c r="Y520" s="1"/>
      <c r="Z520" s="1"/>
      <c r="AA520" s="1"/>
      <c r="AB520" s="1"/>
      <c r="AC520" s="1"/>
      <c r="AD520" s="1" t="s">
        <v>112</v>
      </c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  <c r="FN520" s="25"/>
      <c r="FO520" s="25"/>
      <c r="FP520" s="25"/>
      <c r="FQ520" s="25"/>
      <c r="FR520" s="25"/>
      <c r="FS520" s="25"/>
      <c r="FT520" s="25"/>
      <c r="FU520" s="25"/>
      <c r="FV520" s="25"/>
      <c r="FW520" s="25"/>
      <c r="FX520" s="25"/>
      <c r="FY520" s="25"/>
      <c r="FZ520" s="25"/>
      <c r="GA520" s="25"/>
      <c r="GB520" s="25"/>
      <c r="GC520" s="25"/>
      <c r="GD520" s="25"/>
      <c r="GE520" s="25"/>
      <c r="GF520" s="25"/>
      <c r="GG520" s="25"/>
      <c r="GH520" s="25"/>
      <c r="GI520" s="25"/>
      <c r="GJ520" s="25"/>
      <c r="GK520" s="25"/>
      <c r="GL520" s="25"/>
      <c r="GM520" s="25"/>
      <c r="GN520" s="25"/>
      <c r="GO520" s="25"/>
      <c r="GP520" s="25"/>
      <c r="GQ520" s="25"/>
      <c r="GR520" s="25"/>
      <c r="GS520" s="25"/>
      <c r="GT520" s="25"/>
      <c r="GU520" s="25"/>
      <c r="GV520" s="25"/>
      <c r="GW520" s="25"/>
      <c r="GX520" s="25"/>
      <c r="GY520" s="25"/>
      <c r="GZ520" s="25"/>
    </row>
    <row r="521" spans="2:208">
      <c r="B521" s="2">
        <v>43830</v>
      </c>
      <c r="C521" s="1" t="s">
        <v>24</v>
      </c>
      <c r="D521" s="1" t="s">
        <v>245</v>
      </c>
      <c r="E521" s="1" t="s">
        <v>24</v>
      </c>
      <c r="F521" s="1" t="s">
        <v>1018</v>
      </c>
      <c r="G521" s="1" t="s">
        <v>24</v>
      </c>
      <c r="H521" s="1">
        <v>4501718719</v>
      </c>
      <c r="I521" s="1" t="s">
        <v>24</v>
      </c>
      <c r="J521" s="1" t="s">
        <v>1034</v>
      </c>
      <c r="K521" s="1">
        <v>0</v>
      </c>
      <c r="L521" s="1" t="s">
        <v>26</v>
      </c>
      <c r="M521" s="3">
        <v>136849.4</v>
      </c>
      <c r="N521" s="3">
        <f t="shared" si="11"/>
        <v>0</v>
      </c>
      <c r="U521" s="3">
        <f>Tabla1[[#This Row],[COSTO TOTAL]]</f>
        <v>0</v>
      </c>
      <c r="V521" s="3"/>
      <c r="W521" s="1"/>
      <c r="X521" s="3"/>
      <c r="Y521" s="1"/>
      <c r="Z521" s="1"/>
      <c r="AA521" s="1"/>
      <c r="AB521" s="1"/>
      <c r="AC521" s="1"/>
      <c r="AD521" s="1" t="s">
        <v>112</v>
      </c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</row>
    <row r="522" spans="2:208">
      <c r="B522" s="2">
        <v>43830</v>
      </c>
      <c r="C522" s="1" t="s">
        <v>24</v>
      </c>
      <c r="D522" s="1" t="s">
        <v>245</v>
      </c>
      <c r="E522" s="1" t="s">
        <v>24</v>
      </c>
      <c r="F522" s="1" t="s">
        <v>1018</v>
      </c>
      <c r="G522" s="1" t="s">
        <v>24</v>
      </c>
      <c r="H522" s="1">
        <v>4501718719</v>
      </c>
      <c r="I522" s="1" t="s">
        <v>24</v>
      </c>
      <c r="J522" s="1" t="s">
        <v>1035</v>
      </c>
      <c r="K522" s="1">
        <v>0</v>
      </c>
      <c r="L522" s="1" t="s">
        <v>26</v>
      </c>
      <c r="M522" s="3">
        <v>65413.8</v>
      </c>
      <c r="N522" s="3">
        <f t="shared" si="11"/>
        <v>0</v>
      </c>
      <c r="U522" s="3">
        <f>Tabla1[[#This Row],[COSTO TOTAL]]</f>
        <v>0</v>
      </c>
      <c r="V522" s="3"/>
      <c r="W522" s="1"/>
      <c r="X522" s="3"/>
      <c r="Y522" s="1"/>
      <c r="Z522" s="1"/>
      <c r="AA522" s="1"/>
      <c r="AB522" s="1"/>
      <c r="AC522" s="1"/>
      <c r="AD522" s="1" t="s">
        <v>112</v>
      </c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25"/>
      <c r="CP522" s="25"/>
      <c r="CQ522" s="25"/>
      <c r="CR522" s="25"/>
      <c r="CS522" s="25"/>
      <c r="CT522" s="25"/>
      <c r="CU522" s="25"/>
      <c r="CV522" s="25"/>
      <c r="CW522" s="25"/>
      <c r="CX522" s="25"/>
      <c r="CY522" s="25"/>
      <c r="CZ522" s="25"/>
      <c r="DA522" s="25"/>
      <c r="DB522" s="25"/>
      <c r="DC522" s="25"/>
      <c r="DD522" s="25"/>
      <c r="DE522" s="25"/>
      <c r="DF522" s="25"/>
      <c r="DG522" s="25"/>
      <c r="DH522" s="25"/>
      <c r="DI522" s="25"/>
      <c r="DJ522" s="25"/>
      <c r="DK522" s="25"/>
      <c r="DL522" s="25"/>
      <c r="DM522" s="25"/>
      <c r="DN522" s="25"/>
      <c r="DO522" s="25"/>
      <c r="DP522" s="25"/>
      <c r="DQ522" s="25"/>
      <c r="DR522" s="25"/>
      <c r="DS522" s="25"/>
      <c r="DT522" s="25"/>
      <c r="DU522" s="25"/>
      <c r="DV522" s="25"/>
      <c r="DW522" s="25"/>
      <c r="DX522" s="25"/>
      <c r="DY522" s="25"/>
      <c r="DZ522" s="25"/>
      <c r="EA522" s="25"/>
      <c r="EB522" s="25"/>
      <c r="EC522" s="25"/>
      <c r="ED522" s="25"/>
      <c r="EE522" s="25"/>
      <c r="EF522" s="25"/>
      <c r="EG522" s="25"/>
      <c r="EH522" s="25"/>
      <c r="EI522" s="25"/>
      <c r="EJ522" s="25"/>
      <c r="EK522" s="25"/>
      <c r="EL522" s="25"/>
      <c r="EM522" s="25"/>
      <c r="EN522" s="25"/>
      <c r="EO522" s="25"/>
      <c r="EP522" s="25"/>
      <c r="EQ522" s="25"/>
      <c r="ER522" s="25"/>
      <c r="ES522" s="25"/>
      <c r="ET522" s="25"/>
      <c r="EU522" s="25"/>
      <c r="EV522" s="25"/>
      <c r="EW522" s="25"/>
      <c r="EX522" s="25"/>
      <c r="EY522" s="25"/>
      <c r="EZ522" s="25"/>
      <c r="FA522" s="25"/>
      <c r="FB522" s="25"/>
      <c r="FC522" s="25"/>
      <c r="FD522" s="25"/>
      <c r="FE522" s="25"/>
      <c r="FF522" s="25"/>
      <c r="FG522" s="25"/>
      <c r="FH522" s="25"/>
      <c r="FI522" s="25"/>
      <c r="FJ522" s="25"/>
      <c r="FK522" s="25"/>
      <c r="FL522" s="25"/>
      <c r="FM522" s="25"/>
      <c r="FN522" s="25"/>
      <c r="FO522" s="25"/>
      <c r="FP522" s="25"/>
      <c r="FQ522" s="25"/>
      <c r="FR522" s="25"/>
      <c r="FS522" s="25"/>
      <c r="FT522" s="25"/>
      <c r="FU522" s="25"/>
      <c r="FV522" s="25"/>
      <c r="FW522" s="25"/>
      <c r="FX522" s="25"/>
      <c r="FY522" s="25"/>
      <c r="FZ522" s="25"/>
      <c r="GA522" s="25"/>
      <c r="GB522" s="25"/>
      <c r="GC522" s="25"/>
      <c r="GD522" s="25"/>
      <c r="GE522" s="25"/>
      <c r="GF522" s="25"/>
      <c r="GG522" s="25"/>
      <c r="GH522" s="25"/>
      <c r="GI522" s="25"/>
      <c r="GJ522" s="25"/>
      <c r="GK522" s="25"/>
      <c r="GL522" s="25"/>
      <c r="GM522" s="25"/>
      <c r="GN522" s="25"/>
      <c r="GO522" s="25"/>
      <c r="GP522" s="25"/>
      <c r="GQ522" s="25"/>
      <c r="GR522" s="25"/>
      <c r="GS522" s="25"/>
      <c r="GT522" s="25"/>
      <c r="GU522" s="25"/>
      <c r="GV522" s="25"/>
      <c r="GW522" s="25"/>
      <c r="GX522" s="25"/>
      <c r="GY522" s="25"/>
      <c r="GZ522" s="25"/>
    </row>
    <row r="523" spans="2:208">
      <c r="B523" s="2">
        <v>43830</v>
      </c>
      <c r="C523" s="1" t="s">
        <v>24</v>
      </c>
      <c r="D523" s="1" t="s">
        <v>245</v>
      </c>
      <c r="E523" s="1" t="s">
        <v>24</v>
      </c>
      <c r="F523" s="1" t="s">
        <v>1018</v>
      </c>
      <c r="G523" s="1" t="s">
        <v>24</v>
      </c>
      <c r="H523" s="1">
        <v>4501718719</v>
      </c>
      <c r="I523" s="1" t="s">
        <v>24</v>
      </c>
      <c r="J523" s="1" t="s">
        <v>1036</v>
      </c>
      <c r="K523" s="1">
        <v>0</v>
      </c>
      <c r="L523" s="1" t="s">
        <v>26</v>
      </c>
      <c r="M523" s="3">
        <v>66714.399999999994</v>
      </c>
      <c r="N523" s="3">
        <f t="shared" si="11"/>
        <v>0</v>
      </c>
      <c r="U523" s="3">
        <f>Tabla1[[#This Row],[COSTO TOTAL]]</f>
        <v>0</v>
      </c>
      <c r="V523" s="3"/>
      <c r="W523" s="1"/>
      <c r="X523" s="3"/>
      <c r="Y523" s="1"/>
      <c r="Z523" s="1"/>
      <c r="AA523" s="1"/>
      <c r="AB523" s="1"/>
      <c r="AC523" s="1"/>
      <c r="AD523" s="1" t="s">
        <v>112</v>
      </c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</row>
    <row r="524" spans="2:208">
      <c r="B524" s="2">
        <v>43830</v>
      </c>
      <c r="C524" s="1" t="s">
        <v>24</v>
      </c>
      <c r="D524" s="1" t="s">
        <v>245</v>
      </c>
      <c r="E524" s="1" t="s">
        <v>24</v>
      </c>
      <c r="F524" s="1" t="s">
        <v>1018</v>
      </c>
      <c r="G524" s="1" t="s">
        <v>24</v>
      </c>
      <c r="H524" s="1">
        <v>4501718719</v>
      </c>
      <c r="I524" s="1" t="s">
        <v>24</v>
      </c>
      <c r="J524" s="1" t="s">
        <v>1037</v>
      </c>
      <c r="K524" s="1">
        <v>1</v>
      </c>
      <c r="L524" s="1" t="s">
        <v>26</v>
      </c>
      <c r="M524" s="3">
        <v>72767.8</v>
      </c>
      <c r="N524" s="3">
        <f t="shared" si="11"/>
        <v>72767.8</v>
      </c>
      <c r="U524" s="3">
        <f>Tabla1[[#This Row],[COSTO TOTAL]]</f>
        <v>72767.8</v>
      </c>
      <c r="V524" s="3"/>
      <c r="W524" s="1"/>
      <c r="X524" s="3"/>
      <c r="Y524" s="1"/>
      <c r="Z524" s="1"/>
      <c r="AA524" s="1"/>
      <c r="AB524" s="1"/>
      <c r="AC524" s="1"/>
      <c r="AD524" s="1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5"/>
      <c r="CA524" s="25"/>
      <c r="CB524" s="25"/>
      <c r="CC524" s="25"/>
      <c r="CD524" s="25"/>
      <c r="CE524" s="25"/>
      <c r="CF524" s="25"/>
      <c r="CG524" s="25"/>
      <c r="CH524" s="25"/>
      <c r="CI524" s="25"/>
      <c r="CJ524" s="25"/>
      <c r="CK524" s="25"/>
      <c r="CL524" s="25"/>
      <c r="CM524" s="25"/>
      <c r="CN524" s="25"/>
      <c r="CO524" s="25"/>
      <c r="CP524" s="25"/>
      <c r="CQ524" s="25"/>
      <c r="CR524" s="25"/>
      <c r="CS524" s="25"/>
      <c r="CT524" s="25"/>
      <c r="CU524" s="25"/>
      <c r="CV524" s="25"/>
      <c r="CW524" s="25"/>
      <c r="CX524" s="25"/>
      <c r="CY524" s="25"/>
      <c r="CZ524" s="25"/>
      <c r="DA524" s="25"/>
      <c r="DB524" s="25"/>
      <c r="DC524" s="25"/>
      <c r="DD524" s="25"/>
      <c r="DE524" s="25"/>
      <c r="DF524" s="25"/>
      <c r="DG524" s="25"/>
      <c r="DH524" s="25"/>
      <c r="DI524" s="25"/>
      <c r="DJ524" s="25"/>
      <c r="DK524" s="25"/>
      <c r="DL524" s="25"/>
      <c r="DM524" s="25"/>
      <c r="DN524" s="25"/>
      <c r="DO524" s="25"/>
      <c r="DP524" s="25"/>
      <c r="DQ524" s="25"/>
      <c r="DR524" s="25"/>
      <c r="DS524" s="25"/>
      <c r="DT524" s="25"/>
      <c r="DU524" s="25"/>
      <c r="DV524" s="25"/>
      <c r="DW524" s="25"/>
      <c r="DX524" s="25"/>
      <c r="DY524" s="25"/>
      <c r="DZ524" s="25"/>
      <c r="EA524" s="25"/>
      <c r="EB524" s="25"/>
      <c r="EC524" s="25"/>
      <c r="ED524" s="25"/>
      <c r="EE524" s="25"/>
      <c r="EF524" s="25"/>
      <c r="EG524" s="25"/>
      <c r="EH524" s="25"/>
      <c r="EI524" s="25"/>
      <c r="EJ524" s="25"/>
      <c r="EK524" s="25"/>
      <c r="EL524" s="25"/>
      <c r="EM524" s="25"/>
      <c r="EN524" s="25"/>
      <c r="EO524" s="25"/>
      <c r="EP524" s="25"/>
      <c r="EQ524" s="25"/>
      <c r="ER524" s="25"/>
      <c r="ES524" s="25"/>
      <c r="ET524" s="25"/>
      <c r="EU524" s="25"/>
      <c r="EV524" s="25"/>
      <c r="EW524" s="25"/>
      <c r="EX524" s="25"/>
      <c r="EY524" s="25"/>
      <c r="EZ524" s="25"/>
      <c r="FA524" s="25"/>
      <c r="FB524" s="25"/>
      <c r="FC524" s="25"/>
      <c r="FD524" s="25"/>
      <c r="FE524" s="25"/>
      <c r="FF524" s="25"/>
      <c r="FG524" s="25"/>
      <c r="FH524" s="25"/>
      <c r="FI524" s="25"/>
      <c r="FJ524" s="25"/>
      <c r="FK524" s="25"/>
      <c r="FL524" s="25"/>
      <c r="FM524" s="25"/>
      <c r="FN524" s="25"/>
      <c r="FO524" s="25"/>
      <c r="FP524" s="25"/>
      <c r="FQ524" s="25"/>
      <c r="FR524" s="25"/>
      <c r="FS524" s="25"/>
      <c r="FT524" s="25"/>
      <c r="FU524" s="25"/>
      <c r="FV524" s="25"/>
      <c r="FW524" s="25"/>
      <c r="FX524" s="25"/>
      <c r="FY524" s="25"/>
      <c r="FZ524" s="25"/>
      <c r="GA524" s="25"/>
      <c r="GB524" s="25"/>
      <c r="GC524" s="25"/>
      <c r="GD524" s="25"/>
      <c r="GE524" s="25"/>
      <c r="GF524" s="25"/>
      <c r="GG524" s="25"/>
      <c r="GH524" s="25"/>
      <c r="GI524" s="25"/>
      <c r="GJ524" s="25"/>
      <c r="GK524" s="25"/>
      <c r="GL524" s="25"/>
      <c r="GM524" s="25"/>
      <c r="GN524" s="25"/>
      <c r="GO524" s="25"/>
      <c r="GP524" s="25"/>
      <c r="GQ524" s="25"/>
      <c r="GR524" s="25"/>
      <c r="GS524" s="25"/>
      <c r="GT524" s="25"/>
      <c r="GU524" s="25"/>
      <c r="GV524" s="25"/>
      <c r="GW524" s="25"/>
      <c r="GX524" s="25"/>
      <c r="GY524" s="25"/>
      <c r="GZ524" s="25"/>
    </row>
    <row r="525" spans="2:208">
      <c r="B525" s="2">
        <v>43830</v>
      </c>
      <c r="C525" s="1" t="s">
        <v>24</v>
      </c>
      <c r="D525" s="1" t="s">
        <v>245</v>
      </c>
      <c r="E525" s="1" t="s">
        <v>24</v>
      </c>
      <c r="F525" s="1" t="s">
        <v>1018</v>
      </c>
      <c r="G525" s="1" t="s">
        <v>24</v>
      </c>
      <c r="H525" s="1">
        <v>4501718719</v>
      </c>
      <c r="I525" s="1" t="s">
        <v>24</v>
      </c>
      <c r="J525" s="1" t="s">
        <v>1038</v>
      </c>
      <c r="K525" s="1">
        <v>1</v>
      </c>
      <c r="L525" s="1" t="s">
        <v>26</v>
      </c>
      <c r="M525" s="3">
        <v>66714.399999999994</v>
      </c>
      <c r="N525" s="3">
        <f t="shared" si="11"/>
        <v>66714.399999999994</v>
      </c>
      <c r="U525" s="3">
        <f>Tabla1[[#This Row],[COSTO TOTAL]]</f>
        <v>66714.399999999994</v>
      </c>
      <c r="V525" s="3"/>
      <c r="W525" s="1"/>
      <c r="X525" s="3"/>
      <c r="Y525" s="1"/>
      <c r="Z525" s="1"/>
      <c r="AA525" s="1"/>
      <c r="AB525" s="1"/>
      <c r="AC525" s="1"/>
      <c r="AD525" s="1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</row>
    <row r="526" spans="2:208">
      <c r="B526" s="2">
        <v>43830</v>
      </c>
      <c r="C526" s="1" t="s">
        <v>24</v>
      </c>
      <c r="D526" s="1" t="s">
        <v>245</v>
      </c>
      <c r="E526" s="1" t="s">
        <v>24</v>
      </c>
      <c r="F526" s="1" t="s">
        <v>1018</v>
      </c>
      <c r="G526" s="1" t="s">
        <v>24</v>
      </c>
      <c r="H526" s="1">
        <v>4501718719</v>
      </c>
      <c r="I526" s="1" t="s">
        <v>24</v>
      </c>
      <c r="J526" s="1" t="s">
        <v>1039</v>
      </c>
      <c r="K526" s="1">
        <v>1</v>
      </c>
      <c r="L526" s="1" t="s">
        <v>26</v>
      </c>
      <c r="M526" s="3">
        <v>174699.8</v>
      </c>
      <c r="N526" s="3">
        <f t="shared" si="11"/>
        <v>174699.8</v>
      </c>
      <c r="U526" s="3">
        <f>Tabla1[[#This Row],[COSTO TOTAL]]</f>
        <v>174699.8</v>
      </c>
      <c r="V526" s="3"/>
      <c r="W526" s="1"/>
      <c r="X526" s="3"/>
      <c r="Y526" s="1"/>
      <c r="Z526" s="1"/>
      <c r="AA526" s="1"/>
      <c r="AB526" s="1"/>
      <c r="AC526" s="1"/>
      <c r="AD526" s="1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  <c r="CR526" s="25"/>
      <c r="CS526" s="25"/>
      <c r="CT526" s="25"/>
      <c r="CU526" s="25"/>
      <c r="CV526" s="25"/>
      <c r="CW526" s="25"/>
      <c r="CX526" s="25"/>
      <c r="CY526" s="25"/>
      <c r="CZ526" s="25"/>
      <c r="DA526" s="25"/>
      <c r="DB526" s="25"/>
      <c r="DC526" s="25"/>
      <c r="DD526" s="25"/>
      <c r="DE526" s="25"/>
      <c r="DF526" s="25"/>
      <c r="DG526" s="25"/>
      <c r="DH526" s="25"/>
      <c r="DI526" s="25"/>
      <c r="DJ526" s="25"/>
      <c r="DK526" s="25"/>
      <c r="DL526" s="25"/>
      <c r="DM526" s="25"/>
      <c r="DN526" s="25"/>
      <c r="DO526" s="25"/>
      <c r="DP526" s="25"/>
      <c r="DQ526" s="25"/>
      <c r="DR526" s="25"/>
      <c r="DS526" s="25"/>
      <c r="DT526" s="25"/>
      <c r="DU526" s="25"/>
      <c r="DV526" s="25"/>
      <c r="DW526" s="25"/>
      <c r="DX526" s="25"/>
      <c r="DY526" s="25"/>
      <c r="DZ526" s="25"/>
      <c r="EA526" s="25"/>
      <c r="EB526" s="25"/>
      <c r="EC526" s="25"/>
      <c r="ED526" s="25"/>
      <c r="EE526" s="25"/>
      <c r="EF526" s="25"/>
      <c r="EG526" s="25"/>
      <c r="EH526" s="25"/>
      <c r="EI526" s="25"/>
      <c r="EJ526" s="25"/>
      <c r="EK526" s="25"/>
      <c r="EL526" s="25"/>
      <c r="EM526" s="25"/>
      <c r="EN526" s="25"/>
      <c r="EO526" s="25"/>
      <c r="EP526" s="25"/>
      <c r="EQ526" s="25"/>
      <c r="ER526" s="25"/>
      <c r="ES526" s="25"/>
      <c r="ET526" s="25"/>
      <c r="EU526" s="25"/>
      <c r="EV526" s="25"/>
      <c r="EW526" s="25"/>
      <c r="EX526" s="25"/>
      <c r="EY526" s="25"/>
      <c r="EZ526" s="25"/>
      <c r="FA526" s="25"/>
      <c r="FB526" s="25"/>
      <c r="FC526" s="25"/>
      <c r="FD526" s="25"/>
      <c r="FE526" s="25"/>
      <c r="FF526" s="25"/>
      <c r="FG526" s="25"/>
      <c r="FH526" s="25"/>
      <c r="FI526" s="25"/>
      <c r="FJ526" s="25"/>
      <c r="FK526" s="25"/>
      <c r="FL526" s="25"/>
      <c r="FM526" s="25"/>
      <c r="FN526" s="25"/>
      <c r="FO526" s="25"/>
      <c r="FP526" s="25"/>
      <c r="FQ526" s="25"/>
      <c r="FR526" s="25"/>
      <c r="FS526" s="25"/>
      <c r="FT526" s="25"/>
      <c r="FU526" s="25"/>
      <c r="FV526" s="25"/>
      <c r="FW526" s="25"/>
      <c r="FX526" s="25"/>
      <c r="FY526" s="25"/>
      <c r="FZ526" s="25"/>
      <c r="GA526" s="25"/>
      <c r="GB526" s="25"/>
      <c r="GC526" s="25"/>
      <c r="GD526" s="25"/>
      <c r="GE526" s="25"/>
      <c r="GF526" s="25"/>
      <c r="GG526" s="25"/>
      <c r="GH526" s="25"/>
      <c r="GI526" s="25"/>
      <c r="GJ526" s="25"/>
      <c r="GK526" s="25"/>
      <c r="GL526" s="25"/>
      <c r="GM526" s="25"/>
      <c r="GN526" s="25"/>
      <c r="GO526" s="25"/>
      <c r="GP526" s="25"/>
      <c r="GQ526" s="25"/>
      <c r="GR526" s="25"/>
      <c r="GS526" s="25"/>
      <c r="GT526" s="25"/>
      <c r="GU526" s="25"/>
      <c r="GV526" s="25"/>
      <c r="GW526" s="25"/>
      <c r="GX526" s="25"/>
      <c r="GY526" s="25"/>
      <c r="GZ526" s="25"/>
    </row>
    <row r="527" spans="2:208">
      <c r="B527" s="2">
        <v>43830</v>
      </c>
      <c r="C527" s="1" t="s">
        <v>24</v>
      </c>
      <c r="D527" s="1" t="s">
        <v>245</v>
      </c>
      <c r="E527" s="1" t="s">
        <v>24</v>
      </c>
      <c r="F527" s="1" t="s">
        <v>1018</v>
      </c>
      <c r="G527" s="1" t="s">
        <v>24</v>
      </c>
      <c r="H527" s="1">
        <v>4501718719</v>
      </c>
      <c r="I527" s="1" t="s">
        <v>24</v>
      </c>
      <c r="J527" s="1" t="s">
        <v>1040</v>
      </c>
      <c r="K527" s="1">
        <v>1</v>
      </c>
      <c r="L527" s="1" t="s">
        <v>26</v>
      </c>
      <c r="M527" s="3">
        <v>72767.8</v>
      </c>
      <c r="N527" s="3">
        <f t="shared" si="11"/>
        <v>72767.8</v>
      </c>
      <c r="U527" s="3">
        <f>Tabla1[[#This Row],[COSTO TOTAL]]</f>
        <v>72767.8</v>
      </c>
      <c r="V527" s="3"/>
      <c r="W527" s="1"/>
      <c r="X527" s="3"/>
      <c r="Y527" s="1"/>
      <c r="Z527" s="1"/>
      <c r="AA527" s="1"/>
      <c r="AB527" s="1"/>
      <c r="AC527" s="1"/>
      <c r="AD527" s="1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  <c r="CR527" s="25"/>
      <c r="CS527" s="25"/>
      <c r="CT527" s="25"/>
      <c r="CU527" s="25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  <c r="DG527" s="25"/>
      <c r="DH527" s="25"/>
      <c r="DI527" s="25"/>
      <c r="DJ527" s="25"/>
      <c r="DK527" s="25"/>
      <c r="DL527" s="25"/>
      <c r="DM527" s="25"/>
      <c r="DN527" s="25"/>
      <c r="DO527" s="25"/>
      <c r="DP527" s="25"/>
      <c r="DQ527" s="25"/>
      <c r="DR527" s="25"/>
      <c r="DS527" s="25"/>
      <c r="DT527" s="25"/>
      <c r="DU527" s="25"/>
      <c r="DV527" s="25"/>
      <c r="DW527" s="25"/>
      <c r="DX527" s="25"/>
      <c r="DY527" s="25"/>
      <c r="DZ527" s="25"/>
      <c r="EA527" s="25"/>
      <c r="EB527" s="25"/>
      <c r="EC527" s="25"/>
      <c r="ED527" s="25"/>
      <c r="EE527" s="25"/>
      <c r="EF527" s="25"/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  <c r="ET527" s="25"/>
      <c r="EU527" s="25"/>
      <c r="EV527" s="25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  <c r="FN527" s="25"/>
      <c r="FO527" s="25"/>
      <c r="FP527" s="25"/>
      <c r="FQ527" s="25"/>
      <c r="FR527" s="25"/>
      <c r="FS527" s="25"/>
      <c r="FT527" s="25"/>
      <c r="FU527" s="25"/>
      <c r="FV527" s="25"/>
      <c r="FW527" s="25"/>
      <c r="FX527" s="25"/>
      <c r="FY527" s="25"/>
      <c r="FZ527" s="25"/>
      <c r="GA527" s="25"/>
      <c r="GB527" s="25"/>
      <c r="GC527" s="25"/>
      <c r="GD527" s="25"/>
      <c r="GE527" s="25"/>
      <c r="GF527" s="25"/>
      <c r="GG527" s="25"/>
      <c r="GH527" s="25"/>
      <c r="GI527" s="25"/>
      <c r="GJ527" s="25"/>
      <c r="GK527" s="25"/>
      <c r="GL527" s="25"/>
      <c r="GM527" s="25"/>
      <c r="GN527" s="25"/>
      <c r="GO527" s="25"/>
      <c r="GP527" s="25"/>
      <c r="GQ527" s="25"/>
      <c r="GR527" s="25"/>
      <c r="GS527" s="25"/>
      <c r="GT527" s="25"/>
      <c r="GU527" s="25"/>
      <c r="GV527" s="25"/>
      <c r="GW527" s="25"/>
      <c r="GX527" s="25"/>
      <c r="GY527" s="25"/>
      <c r="GZ527" s="25"/>
    </row>
    <row r="528" spans="2:208">
      <c r="B528" s="2">
        <v>43830</v>
      </c>
      <c r="C528" s="1" t="s">
        <v>24</v>
      </c>
      <c r="D528" s="1" t="s">
        <v>245</v>
      </c>
      <c r="E528" s="1" t="s">
        <v>24</v>
      </c>
      <c r="F528" s="1" t="s">
        <v>1018</v>
      </c>
      <c r="G528" s="1" t="s">
        <v>24</v>
      </c>
      <c r="H528" s="1">
        <v>4501718719</v>
      </c>
      <c r="I528" s="1" t="s">
        <v>24</v>
      </c>
      <c r="J528" s="1" t="s">
        <v>1041</v>
      </c>
      <c r="K528" s="1">
        <v>1</v>
      </c>
      <c r="L528" s="1" t="s">
        <v>26</v>
      </c>
      <c r="M528" s="3">
        <v>136849.4</v>
      </c>
      <c r="N528" s="3">
        <f t="shared" si="11"/>
        <v>136849.4</v>
      </c>
      <c r="U528" s="3">
        <f>Tabla1[[#This Row],[COSTO TOTAL]]</f>
        <v>136849.4</v>
      </c>
      <c r="V528" s="3"/>
      <c r="W528" s="1"/>
      <c r="X528" s="3"/>
      <c r="Y528" s="1"/>
      <c r="Z528" s="1"/>
      <c r="AA528" s="1"/>
      <c r="AB528" s="1"/>
      <c r="AC528" s="1"/>
      <c r="AD528" s="1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5"/>
      <c r="CA528" s="25"/>
      <c r="CB528" s="25"/>
      <c r="CC528" s="25"/>
      <c r="CD528" s="25"/>
      <c r="CE528" s="25"/>
      <c r="CF528" s="25"/>
      <c r="CG528" s="25"/>
      <c r="CH528" s="25"/>
      <c r="CI528" s="25"/>
      <c r="CJ528" s="25"/>
      <c r="CK528" s="25"/>
      <c r="CL528" s="25"/>
      <c r="CM528" s="25"/>
      <c r="CN528" s="25"/>
      <c r="CO528" s="25"/>
      <c r="CP528" s="25"/>
      <c r="CQ528" s="25"/>
      <c r="CR528" s="25"/>
      <c r="CS528" s="25"/>
      <c r="CT528" s="25"/>
      <c r="CU528" s="25"/>
      <c r="CV528" s="25"/>
      <c r="CW528" s="25"/>
      <c r="CX528" s="25"/>
      <c r="CY528" s="25"/>
      <c r="CZ528" s="25"/>
      <c r="DA528" s="25"/>
      <c r="DB528" s="25"/>
      <c r="DC528" s="25"/>
      <c r="DD528" s="25"/>
      <c r="DE528" s="25"/>
      <c r="DF528" s="25"/>
      <c r="DG528" s="25"/>
      <c r="DH528" s="25"/>
      <c r="DI528" s="25"/>
      <c r="DJ528" s="25"/>
      <c r="DK528" s="25"/>
      <c r="DL528" s="25"/>
      <c r="DM528" s="25"/>
      <c r="DN528" s="25"/>
      <c r="DO528" s="25"/>
      <c r="DP528" s="25"/>
      <c r="DQ528" s="25"/>
      <c r="DR528" s="25"/>
      <c r="DS528" s="25"/>
      <c r="DT528" s="25"/>
      <c r="DU528" s="25"/>
      <c r="DV528" s="25"/>
      <c r="DW528" s="25"/>
      <c r="DX528" s="25"/>
      <c r="DY528" s="25"/>
      <c r="DZ528" s="25"/>
      <c r="EA528" s="25"/>
      <c r="EB528" s="25"/>
      <c r="EC528" s="25"/>
      <c r="ED528" s="25"/>
      <c r="EE528" s="25"/>
      <c r="EF528" s="25"/>
      <c r="EG528" s="25"/>
      <c r="EH528" s="25"/>
      <c r="EI528" s="25"/>
      <c r="EJ528" s="25"/>
      <c r="EK528" s="25"/>
      <c r="EL528" s="25"/>
      <c r="EM528" s="25"/>
      <c r="EN528" s="25"/>
      <c r="EO528" s="25"/>
      <c r="EP528" s="25"/>
      <c r="EQ528" s="25"/>
      <c r="ER528" s="25"/>
      <c r="ES528" s="25"/>
      <c r="ET528" s="25"/>
      <c r="EU528" s="25"/>
      <c r="EV528" s="25"/>
      <c r="EW528" s="25"/>
      <c r="EX528" s="25"/>
      <c r="EY528" s="25"/>
      <c r="EZ528" s="25"/>
      <c r="FA528" s="25"/>
      <c r="FB528" s="25"/>
      <c r="FC528" s="25"/>
      <c r="FD528" s="25"/>
      <c r="FE528" s="25"/>
      <c r="FF528" s="25"/>
      <c r="FG528" s="25"/>
      <c r="FH528" s="25"/>
      <c r="FI528" s="25"/>
      <c r="FJ528" s="25"/>
      <c r="FK528" s="25"/>
      <c r="FL528" s="25"/>
      <c r="FM528" s="25"/>
      <c r="FN528" s="25"/>
      <c r="FO528" s="25"/>
      <c r="FP528" s="25"/>
      <c r="FQ528" s="25"/>
      <c r="FR528" s="25"/>
      <c r="FS528" s="25"/>
      <c r="FT528" s="25"/>
      <c r="FU528" s="25"/>
      <c r="FV528" s="25"/>
      <c r="FW528" s="25"/>
      <c r="FX528" s="25"/>
      <c r="FY528" s="25"/>
      <c r="FZ528" s="25"/>
      <c r="GA528" s="25"/>
      <c r="GB528" s="25"/>
      <c r="GC528" s="25"/>
      <c r="GD528" s="25"/>
      <c r="GE528" s="25"/>
      <c r="GF528" s="25"/>
      <c r="GG528" s="25"/>
      <c r="GH528" s="25"/>
      <c r="GI528" s="25"/>
      <c r="GJ528" s="25"/>
      <c r="GK528" s="25"/>
      <c r="GL528" s="25"/>
      <c r="GM528" s="25"/>
      <c r="GN528" s="25"/>
      <c r="GO528" s="25"/>
      <c r="GP528" s="25"/>
      <c r="GQ528" s="25"/>
      <c r="GR528" s="25"/>
      <c r="GS528" s="25"/>
      <c r="GT528" s="25"/>
      <c r="GU528" s="25"/>
      <c r="GV528" s="25"/>
      <c r="GW528" s="25"/>
      <c r="GX528" s="25"/>
      <c r="GY528" s="25"/>
      <c r="GZ528" s="25"/>
    </row>
    <row r="529" spans="1:208">
      <c r="B529" s="2">
        <v>43830</v>
      </c>
      <c r="C529" s="1" t="s">
        <v>24</v>
      </c>
      <c r="D529" s="1" t="s">
        <v>245</v>
      </c>
      <c r="E529" s="1" t="s">
        <v>24</v>
      </c>
      <c r="F529" s="1" t="s">
        <v>1018</v>
      </c>
      <c r="G529" s="1" t="s">
        <v>24</v>
      </c>
      <c r="H529" s="1">
        <v>4501718719</v>
      </c>
      <c r="I529" s="1" t="s">
        <v>24</v>
      </c>
      <c r="J529" s="1" t="s">
        <v>1042</v>
      </c>
      <c r="K529" s="1">
        <v>1</v>
      </c>
      <c r="L529" s="1" t="s">
        <v>26</v>
      </c>
      <c r="M529" s="3">
        <v>125077.4</v>
      </c>
      <c r="N529" s="3">
        <f t="shared" si="11"/>
        <v>125077.4</v>
      </c>
      <c r="U529" s="3">
        <f>Tabla1[[#This Row],[COSTO TOTAL]]</f>
        <v>125077.4</v>
      </c>
      <c r="V529" s="3"/>
      <c r="W529" s="1"/>
      <c r="X529" s="3"/>
      <c r="Y529" s="1"/>
      <c r="Z529" s="1"/>
      <c r="AA529" s="1"/>
      <c r="AB529" s="1"/>
      <c r="AC529" s="1"/>
      <c r="AD529" s="1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  <c r="BZ529" s="25"/>
      <c r="CA529" s="25"/>
      <c r="CB529" s="25"/>
      <c r="CC529" s="25"/>
      <c r="CD529" s="25"/>
      <c r="CE529" s="25"/>
      <c r="CF529" s="25"/>
      <c r="CG529" s="25"/>
      <c r="CH529" s="25"/>
      <c r="CI529" s="25"/>
      <c r="CJ529" s="25"/>
      <c r="CK529" s="25"/>
      <c r="CL529" s="25"/>
      <c r="CM529" s="25"/>
      <c r="CN529" s="25"/>
      <c r="CO529" s="25"/>
      <c r="CP529" s="25"/>
      <c r="CQ529" s="25"/>
      <c r="CR529" s="25"/>
      <c r="CS529" s="25"/>
      <c r="CT529" s="25"/>
      <c r="CU529" s="25"/>
      <c r="CV529" s="25"/>
      <c r="CW529" s="25"/>
      <c r="CX529" s="25"/>
      <c r="CY529" s="25"/>
      <c r="CZ529" s="25"/>
      <c r="DA529" s="25"/>
      <c r="DB529" s="25"/>
      <c r="DC529" s="25"/>
      <c r="DD529" s="25"/>
      <c r="DE529" s="25"/>
      <c r="DF529" s="25"/>
      <c r="DG529" s="25"/>
      <c r="DH529" s="25"/>
      <c r="DI529" s="25"/>
      <c r="DJ529" s="25"/>
      <c r="DK529" s="25"/>
      <c r="DL529" s="25"/>
      <c r="DM529" s="25"/>
      <c r="DN529" s="25"/>
      <c r="DO529" s="25"/>
      <c r="DP529" s="25"/>
      <c r="DQ529" s="25"/>
      <c r="DR529" s="25"/>
      <c r="DS529" s="25"/>
      <c r="DT529" s="25"/>
      <c r="DU529" s="25"/>
      <c r="DV529" s="25"/>
      <c r="DW529" s="25"/>
      <c r="DX529" s="25"/>
      <c r="DY529" s="25"/>
      <c r="DZ529" s="25"/>
      <c r="EA529" s="25"/>
      <c r="EB529" s="25"/>
      <c r="EC529" s="25"/>
      <c r="ED529" s="25"/>
      <c r="EE529" s="25"/>
      <c r="EF529" s="25"/>
      <c r="EG529" s="25"/>
      <c r="EH529" s="25"/>
      <c r="EI529" s="25"/>
      <c r="EJ529" s="25"/>
      <c r="EK529" s="25"/>
      <c r="EL529" s="25"/>
      <c r="EM529" s="25"/>
      <c r="EN529" s="25"/>
      <c r="EO529" s="25"/>
      <c r="EP529" s="25"/>
      <c r="EQ529" s="25"/>
      <c r="ER529" s="25"/>
      <c r="ES529" s="25"/>
      <c r="ET529" s="25"/>
      <c r="EU529" s="25"/>
      <c r="EV529" s="25"/>
      <c r="EW529" s="25"/>
      <c r="EX529" s="25"/>
      <c r="EY529" s="25"/>
      <c r="EZ529" s="25"/>
      <c r="FA529" s="25"/>
      <c r="FB529" s="25"/>
      <c r="FC529" s="25"/>
      <c r="FD529" s="25"/>
      <c r="FE529" s="25"/>
      <c r="FF529" s="25"/>
      <c r="FG529" s="25"/>
      <c r="FH529" s="25"/>
      <c r="FI529" s="25"/>
      <c r="FJ529" s="25"/>
      <c r="FK529" s="25"/>
      <c r="FL529" s="25"/>
      <c r="FM529" s="25"/>
      <c r="FN529" s="25"/>
      <c r="FO529" s="25"/>
      <c r="FP529" s="25"/>
      <c r="FQ529" s="25"/>
      <c r="FR529" s="25"/>
      <c r="FS529" s="25"/>
      <c r="FT529" s="25"/>
      <c r="FU529" s="25"/>
      <c r="FV529" s="25"/>
      <c r="FW529" s="25"/>
      <c r="FX529" s="25"/>
      <c r="FY529" s="25"/>
      <c r="FZ529" s="25"/>
      <c r="GA529" s="25"/>
      <c r="GB529" s="25"/>
      <c r="GC529" s="25"/>
      <c r="GD529" s="25"/>
      <c r="GE529" s="25"/>
      <c r="GF529" s="25"/>
      <c r="GG529" s="25"/>
      <c r="GH529" s="25"/>
      <c r="GI529" s="25"/>
      <c r="GJ529" s="25"/>
      <c r="GK529" s="25"/>
      <c r="GL529" s="25"/>
      <c r="GM529" s="25"/>
      <c r="GN529" s="25"/>
      <c r="GO529" s="25"/>
      <c r="GP529" s="25"/>
      <c r="GQ529" s="25"/>
      <c r="GR529" s="25"/>
      <c r="GS529" s="25"/>
      <c r="GT529" s="25"/>
      <c r="GU529" s="25"/>
      <c r="GV529" s="25"/>
      <c r="GW529" s="25"/>
      <c r="GX529" s="25"/>
      <c r="GY529" s="25"/>
      <c r="GZ529" s="25"/>
    </row>
    <row r="530" spans="1:208">
      <c r="B530" s="2">
        <v>43830</v>
      </c>
      <c r="C530" s="1" t="s">
        <v>24</v>
      </c>
      <c r="D530" s="1" t="s">
        <v>245</v>
      </c>
      <c r="E530" s="1" t="s">
        <v>24</v>
      </c>
      <c r="F530" s="1" t="s">
        <v>1018</v>
      </c>
      <c r="G530" s="1" t="s">
        <v>24</v>
      </c>
      <c r="H530" s="1">
        <v>4501718719</v>
      </c>
      <c r="I530" s="1" t="s">
        <v>24</v>
      </c>
      <c r="J530" s="1" t="s">
        <v>1043</v>
      </c>
      <c r="K530" s="1">
        <v>1</v>
      </c>
      <c r="L530" s="1" t="s">
        <v>26</v>
      </c>
      <c r="M530" s="3">
        <v>281169.40000000002</v>
      </c>
      <c r="N530" s="3">
        <f t="shared" si="11"/>
        <v>281169.40000000002</v>
      </c>
      <c r="U530" s="3">
        <f>Tabla1[[#This Row],[COSTO TOTAL]]</f>
        <v>281169.40000000002</v>
      </c>
      <c r="V530" s="3"/>
      <c r="W530" s="1"/>
      <c r="X530" s="3"/>
      <c r="Y530" s="1"/>
      <c r="Z530" s="1"/>
      <c r="AA530" s="1"/>
      <c r="AB530" s="1"/>
      <c r="AC530" s="1"/>
      <c r="AD530" s="1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  <c r="CR530" s="25"/>
      <c r="CS530" s="25"/>
      <c r="CT530" s="25"/>
      <c r="CU530" s="25"/>
      <c r="CV530" s="25"/>
      <c r="CW530" s="25"/>
      <c r="CX530" s="25"/>
      <c r="CY530" s="25"/>
      <c r="CZ530" s="25"/>
      <c r="DA530" s="25"/>
      <c r="DB530" s="25"/>
      <c r="DC530" s="25"/>
      <c r="DD530" s="25"/>
      <c r="DE530" s="25"/>
      <c r="DF530" s="25"/>
      <c r="DG530" s="25"/>
      <c r="DH530" s="25"/>
      <c r="DI530" s="25"/>
      <c r="DJ530" s="25"/>
      <c r="DK530" s="25"/>
      <c r="DL530" s="25"/>
      <c r="DM530" s="25"/>
      <c r="DN530" s="25"/>
      <c r="DO530" s="25"/>
      <c r="DP530" s="25"/>
      <c r="DQ530" s="25"/>
      <c r="DR530" s="25"/>
      <c r="DS530" s="25"/>
      <c r="DT530" s="25"/>
      <c r="DU530" s="25"/>
      <c r="DV530" s="25"/>
      <c r="DW530" s="25"/>
      <c r="DX530" s="25"/>
      <c r="DY530" s="25"/>
      <c r="DZ530" s="25"/>
      <c r="EA530" s="25"/>
      <c r="EB530" s="25"/>
      <c r="EC530" s="25"/>
      <c r="ED530" s="25"/>
      <c r="EE530" s="25"/>
      <c r="EF530" s="25"/>
      <c r="EG530" s="25"/>
      <c r="EH530" s="25"/>
      <c r="EI530" s="25"/>
      <c r="EJ530" s="25"/>
      <c r="EK530" s="25"/>
      <c r="EL530" s="25"/>
      <c r="EM530" s="25"/>
      <c r="EN530" s="25"/>
      <c r="EO530" s="25"/>
      <c r="EP530" s="25"/>
      <c r="EQ530" s="25"/>
      <c r="ER530" s="25"/>
      <c r="ES530" s="25"/>
      <c r="ET530" s="25"/>
      <c r="EU530" s="25"/>
      <c r="EV530" s="25"/>
      <c r="EW530" s="25"/>
      <c r="EX530" s="25"/>
      <c r="EY530" s="25"/>
      <c r="EZ530" s="25"/>
      <c r="FA530" s="25"/>
      <c r="FB530" s="25"/>
      <c r="FC530" s="25"/>
      <c r="FD530" s="25"/>
      <c r="FE530" s="25"/>
      <c r="FF530" s="25"/>
      <c r="FG530" s="25"/>
      <c r="FH530" s="25"/>
      <c r="FI530" s="25"/>
      <c r="FJ530" s="25"/>
      <c r="FK530" s="25"/>
      <c r="FL530" s="25"/>
      <c r="FM530" s="25"/>
      <c r="FN530" s="25"/>
      <c r="FO530" s="25"/>
      <c r="FP530" s="25"/>
      <c r="FQ530" s="25"/>
      <c r="FR530" s="25"/>
      <c r="FS530" s="25"/>
      <c r="FT530" s="25"/>
      <c r="FU530" s="25"/>
      <c r="FV530" s="25"/>
      <c r="FW530" s="25"/>
      <c r="FX530" s="25"/>
      <c r="FY530" s="25"/>
      <c r="FZ530" s="25"/>
      <c r="GA530" s="25"/>
      <c r="GB530" s="25"/>
      <c r="GC530" s="25"/>
      <c r="GD530" s="25"/>
      <c r="GE530" s="25"/>
      <c r="GF530" s="25"/>
      <c r="GG530" s="25"/>
      <c r="GH530" s="25"/>
      <c r="GI530" s="25"/>
      <c r="GJ530" s="25"/>
      <c r="GK530" s="25"/>
      <c r="GL530" s="25"/>
      <c r="GM530" s="25"/>
      <c r="GN530" s="25"/>
      <c r="GO530" s="25"/>
      <c r="GP530" s="25"/>
      <c r="GQ530" s="25"/>
      <c r="GR530" s="25"/>
      <c r="GS530" s="25"/>
      <c r="GT530" s="25"/>
      <c r="GU530" s="25"/>
      <c r="GV530" s="25"/>
      <c r="GW530" s="25"/>
      <c r="GX530" s="25"/>
      <c r="GY530" s="25"/>
      <c r="GZ530" s="25"/>
    </row>
    <row r="531" spans="1:208">
      <c r="B531" s="2">
        <v>43830</v>
      </c>
      <c r="C531" s="1" t="s">
        <v>24</v>
      </c>
      <c r="D531" s="1" t="s">
        <v>245</v>
      </c>
      <c r="E531" s="1" t="s">
        <v>24</v>
      </c>
      <c r="F531" s="1" t="s">
        <v>1018</v>
      </c>
      <c r="G531" s="1" t="s">
        <v>24</v>
      </c>
      <c r="H531" s="1">
        <v>4501718719</v>
      </c>
      <c r="I531" s="1" t="s">
        <v>24</v>
      </c>
      <c r="J531" s="1" t="s">
        <v>1044</v>
      </c>
      <c r="K531" s="1">
        <v>1</v>
      </c>
      <c r="L531" s="1" t="s">
        <v>26</v>
      </c>
      <c r="M531" s="3">
        <v>281169.40000000002</v>
      </c>
      <c r="N531" s="3">
        <f t="shared" si="11"/>
        <v>281169.40000000002</v>
      </c>
      <c r="U531" s="3">
        <f>Tabla1[[#This Row],[COSTO TOTAL]]</f>
        <v>281169.40000000002</v>
      </c>
      <c r="V531" s="3"/>
      <c r="W531" s="1"/>
      <c r="X531" s="3"/>
      <c r="Y531" s="1"/>
      <c r="Z531" s="1"/>
      <c r="AA531" s="1"/>
      <c r="AB531" s="1"/>
      <c r="AC531" s="1"/>
      <c r="AD531" s="1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  <c r="CR531" s="25"/>
      <c r="CS531" s="25"/>
      <c r="CT531" s="25"/>
      <c r="CU531" s="25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  <c r="DG531" s="25"/>
      <c r="DH531" s="25"/>
      <c r="DI531" s="25"/>
      <c r="DJ531" s="25"/>
      <c r="DK531" s="25"/>
      <c r="DL531" s="25"/>
      <c r="DM531" s="25"/>
      <c r="DN531" s="25"/>
      <c r="DO531" s="25"/>
      <c r="DP531" s="25"/>
      <c r="DQ531" s="25"/>
      <c r="DR531" s="25"/>
      <c r="DS531" s="25"/>
      <c r="DT531" s="25"/>
      <c r="DU531" s="25"/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  <c r="EF531" s="25"/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  <c r="ET531" s="25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  <c r="FN531" s="25"/>
      <c r="FO531" s="25"/>
      <c r="FP531" s="25"/>
      <c r="FQ531" s="25"/>
      <c r="FR531" s="25"/>
      <c r="FS531" s="25"/>
      <c r="FT531" s="25"/>
      <c r="FU531" s="25"/>
      <c r="FV531" s="25"/>
      <c r="FW531" s="25"/>
      <c r="FX531" s="25"/>
      <c r="FY531" s="25"/>
      <c r="FZ531" s="25"/>
      <c r="GA531" s="25"/>
      <c r="GB531" s="25"/>
      <c r="GC531" s="25"/>
      <c r="GD531" s="25"/>
      <c r="GE531" s="25"/>
      <c r="GF531" s="25"/>
      <c r="GG531" s="25"/>
      <c r="GH531" s="25"/>
      <c r="GI531" s="25"/>
      <c r="GJ531" s="25"/>
      <c r="GK531" s="25"/>
      <c r="GL531" s="25"/>
      <c r="GM531" s="25"/>
      <c r="GN531" s="25"/>
      <c r="GO531" s="25"/>
      <c r="GP531" s="25"/>
      <c r="GQ531" s="25"/>
      <c r="GR531" s="25"/>
      <c r="GS531" s="25"/>
      <c r="GT531" s="25"/>
      <c r="GU531" s="25"/>
      <c r="GV531" s="25"/>
      <c r="GW531" s="25"/>
      <c r="GX531" s="25"/>
      <c r="GY531" s="25"/>
      <c r="GZ531" s="25"/>
    </row>
    <row r="532" spans="1:208">
      <c r="B532" s="2">
        <v>43830</v>
      </c>
      <c r="C532" s="1" t="s">
        <v>24</v>
      </c>
      <c r="D532" s="1" t="s">
        <v>245</v>
      </c>
      <c r="E532" s="1" t="s">
        <v>24</v>
      </c>
      <c r="F532" s="1" t="s">
        <v>1018</v>
      </c>
      <c r="G532" s="1" t="s">
        <v>24</v>
      </c>
      <c r="H532" s="1">
        <v>4501718719</v>
      </c>
      <c r="I532" s="1" t="s">
        <v>24</v>
      </c>
      <c r="J532" s="1" t="s">
        <v>1045</v>
      </c>
      <c r="K532" s="1">
        <v>1</v>
      </c>
      <c r="L532" s="1" t="s">
        <v>26</v>
      </c>
      <c r="M532" s="3">
        <v>192384.4</v>
      </c>
      <c r="N532" s="3">
        <f t="shared" si="11"/>
        <v>192384.4</v>
      </c>
      <c r="U532" s="3">
        <f>Tabla1[[#This Row],[COSTO TOTAL]]</f>
        <v>192384.4</v>
      </c>
      <c r="V532" s="3"/>
      <c r="W532" s="1"/>
      <c r="X532" s="3"/>
      <c r="Y532" s="1"/>
      <c r="Z532" s="1"/>
      <c r="AA532" s="1"/>
      <c r="AB532" s="1"/>
      <c r="AC532" s="1"/>
      <c r="AD532" s="1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  <c r="CR532" s="25"/>
      <c r="CS532" s="25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5"/>
      <c r="DI532" s="25"/>
      <c r="DJ532" s="25"/>
      <c r="DK532" s="25"/>
      <c r="DL532" s="25"/>
      <c r="DM532" s="25"/>
      <c r="DN532" s="25"/>
      <c r="DO532" s="25"/>
      <c r="DP532" s="25"/>
      <c r="DQ532" s="25"/>
      <c r="DR532" s="25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  <c r="EX532" s="25"/>
      <c r="EY532" s="25"/>
      <c r="EZ532" s="25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  <c r="FN532" s="25"/>
      <c r="FO532" s="25"/>
      <c r="FP532" s="25"/>
      <c r="FQ532" s="25"/>
      <c r="FR532" s="25"/>
      <c r="FS532" s="25"/>
      <c r="FT532" s="25"/>
      <c r="FU532" s="25"/>
      <c r="FV532" s="25"/>
      <c r="FW532" s="25"/>
      <c r="FX532" s="25"/>
      <c r="FY532" s="25"/>
      <c r="FZ532" s="25"/>
      <c r="GA532" s="25"/>
      <c r="GB532" s="25"/>
      <c r="GC532" s="25"/>
      <c r="GD532" s="25"/>
      <c r="GE532" s="25"/>
      <c r="GF532" s="25"/>
      <c r="GG532" s="25"/>
      <c r="GH532" s="25"/>
      <c r="GI532" s="25"/>
      <c r="GJ532" s="25"/>
      <c r="GK532" s="25"/>
      <c r="GL532" s="25"/>
      <c r="GM532" s="25"/>
      <c r="GN532" s="25"/>
      <c r="GO532" s="25"/>
      <c r="GP532" s="25"/>
      <c r="GQ532" s="25"/>
      <c r="GR532" s="25"/>
      <c r="GS532" s="25"/>
      <c r="GT532" s="25"/>
      <c r="GU532" s="25"/>
      <c r="GV532" s="25"/>
      <c r="GW532" s="25"/>
      <c r="GX532" s="25"/>
      <c r="GY532" s="25"/>
      <c r="GZ532" s="25"/>
    </row>
    <row r="533" spans="1:208">
      <c r="B533" s="2">
        <v>43830</v>
      </c>
      <c r="C533" s="1" t="s">
        <v>24</v>
      </c>
      <c r="D533" s="1" t="s">
        <v>245</v>
      </c>
      <c r="E533" s="1" t="s">
        <v>24</v>
      </c>
      <c r="F533" s="1" t="s">
        <v>1018</v>
      </c>
      <c r="G533" s="1" t="s">
        <v>24</v>
      </c>
      <c r="H533" s="1">
        <v>4501718719</v>
      </c>
      <c r="I533" s="1" t="s">
        <v>24</v>
      </c>
      <c r="J533" s="1" t="s">
        <v>1046</v>
      </c>
      <c r="K533" s="1">
        <v>1</v>
      </c>
      <c r="L533" s="1" t="s">
        <v>26</v>
      </c>
      <c r="M533" s="3">
        <v>66715</v>
      </c>
      <c r="N533" s="3">
        <f t="shared" si="11"/>
        <v>66715</v>
      </c>
      <c r="U533" s="3">
        <f>Tabla1[[#This Row],[COSTO TOTAL]]</f>
        <v>66715</v>
      </c>
      <c r="V533" s="3"/>
      <c r="W533" s="1"/>
      <c r="X533" s="3"/>
      <c r="Y533" s="1"/>
      <c r="Z533" s="1"/>
      <c r="AA533" s="1"/>
      <c r="AB533" s="1"/>
      <c r="AC533" s="1"/>
      <c r="AD533" s="1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</row>
    <row r="534" spans="1:208">
      <c r="B534" s="2">
        <v>43830</v>
      </c>
      <c r="C534" s="1" t="s">
        <v>24</v>
      </c>
      <c r="D534" s="1" t="s">
        <v>245</v>
      </c>
      <c r="E534" s="1" t="s">
        <v>24</v>
      </c>
      <c r="F534" s="1" t="s">
        <v>1018</v>
      </c>
      <c r="G534" s="1" t="s">
        <v>24</v>
      </c>
      <c r="H534" s="1">
        <v>4501718719</v>
      </c>
      <c r="I534" s="1" t="s">
        <v>24</v>
      </c>
      <c r="J534" s="1" t="s">
        <v>1047</v>
      </c>
      <c r="K534" s="1">
        <v>0</v>
      </c>
      <c r="L534" s="1" t="s">
        <v>26</v>
      </c>
      <c r="M534" s="3">
        <v>66714.399999999994</v>
      </c>
      <c r="N534" s="3">
        <f t="shared" si="11"/>
        <v>0</v>
      </c>
      <c r="U534" s="3">
        <f>Tabla1[[#This Row],[COSTO TOTAL]]</f>
        <v>0</v>
      </c>
      <c r="V534" s="3"/>
      <c r="W534" s="1"/>
      <c r="X534" s="3"/>
      <c r="Y534" s="1"/>
      <c r="Z534" s="1"/>
      <c r="AA534" s="1"/>
      <c r="AB534" s="1"/>
      <c r="AC534" s="1"/>
      <c r="AD534" s="1" t="s">
        <v>112</v>
      </c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  <c r="BT534" s="25"/>
      <c r="BU534" s="25"/>
      <c r="BV534" s="25"/>
      <c r="BW534" s="25"/>
      <c r="BX534" s="25"/>
      <c r="BY534" s="25"/>
      <c r="BZ534" s="25"/>
      <c r="CA534" s="25"/>
      <c r="CB534" s="25"/>
      <c r="CC534" s="25"/>
      <c r="CD534" s="25"/>
      <c r="CE534" s="25"/>
      <c r="CF534" s="25"/>
      <c r="CG534" s="25"/>
      <c r="CH534" s="25"/>
      <c r="CI534" s="25"/>
      <c r="CJ534" s="25"/>
      <c r="CK534" s="25"/>
      <c r="CL534" s="25"/>
      <c r="CM534" s="25"/>
      <c r="CN534" s="25"/>
      <c r="CO534" s="25"/>
      <c r="CP534" s="25"/>
      <c r="CQ534" s="25"/>
      <c r="CR534" s="25"/>
      <c r="CS534" s="25"/>
      <c r="CT534" s="25"/>
      <c r="CU534" s="25"/>
      <c r="CV534" s="25"/>
      <c r="CW534" s="25"/>
      <c r="CX534" s="25"/>
      <c r="CY534" s="25"/>
      <c r="CZ534" s="25"/>
      <c r="DA534" s="25"/>
      <c r="DB534" s="25"/>
      <c r="DC534" s="25"/>
      <c r="DD534" s="25"/>
      <c r="DE534" s="25"/>
      <c r="DF534" s="25"/>
      <c r="DG534" s="25"/>
      <c r="DH534" s="25"/>
      <c r="DI534" s="25"/>
      <c r="DJ534" s="25"/>
      <c r="DK534" s="25"/>
      <c r="DL534" s="25"/>
      <c r="DM534" s="25"/>
      <c r="DN534" s="25"/>
      <c r="DO534" s="25"/>
      <c r="DP534" s="25"/>
      <c r="DQ534" s="25"/>
      <c r="DR534" s="25"/>
      <c r="DS534" s="25"/>
      <c r="DT534" s="25"/>
      <c r="DU534" s="25"/>
      <c r="DV534" s="25"/>
      <c r="DW534" s="25"/>
      <c r="DX534" s="25"/>
      <c r="DY534" s="25"/>
      <c r="DZ534" s="25"/>
      <c r="EA534" s="25"/>
      <c r="EB534" s="25"/>
      <c r="EC534" s="25"/>
      <c r="ED534" s="25"/>
      <c r="EE534" s="25"/>
      <c r="EF534" s="25"/>
      <c r="EG534" s="25"/>
      <c r="EH534" s="25"/>
      <c r="EI534" s="25"/>
      <c r="EJ534" s="25"/>
      <c r="EK534" s="25"/>
      <c r="EL534" s="25"/>
      <c r="EM534" s="25"/>
      <c r="EN534" s="25"/>
      <c r="EO534" s="25"/>
      <c r="EP534" s="25"/>
      <c r="EQ534" s="25"/>
      <c r="ER534" s="25"/>
      <c r="ES534" s="25"/>
      <c r="ET534" s="25"/>
      <c r="EU534" s="25"/>
      <c r="EV534" s="25"/>
      <c r="EW534" s="25"/>
      <c r="EX534" s="25"/>
      <c r="EY534" s="25"/>
      <c r="EZ534" s="25"/>
      <c r="FA534" s="25"/>
      <c r="FB534" s="25"/>
      <c r="FC534" s="25"/>
      <c r="FD534" s="25"/>
      <c r="FE534" s="25"/>
      <c r="FF534" s="25"/>
      <c r="FG534" s="25"/>
      <c r="FH534" s="25"/>
      <c r="FI534" s="25"/>
      <c r="FJ534" s="25"/>
      <c r="FK534" s="25"/>
      <c r="FL534" s="25"/>
      <c r="FM534" s="25"/>
      <c r="FN534" s="25"/>
      <c r="FO534" s="25"/>
      <c r="FP534" s="25"/>
      <c r="FQ534" s="25"/>
      <c r="FR534" s="25"/>
      <c r="FS534" s="25"/>
      <c r="FT534" s="25"/>
      <c r="FU534" s="25"/>
      <c r="FV534" s="25"/>
      <c r="FW534" s="25"/>
      <c r="FX534" s="25"/>
      <c r="FY534" s="25"/>
      <c r="FZ534" s="25"/>
      <c r="GA534" s="25"/>
      <c r="GB534" s="25"/>
      <c r="GC534" s="25"/>
      <c r="GD534" s="25"/>
      <c r="GE534" s="25"/>
      <c r="GF534" s="25"/>
      <c r="GG534" s="25"/>
      <c r="GH534" s="25"/>
      <c r="GI534" s="25"/>
      <c r="GJ534" s="25"/>
      <c r="GK534" s="25"/>
      <c r="GL534" s="25"/>
      <c r="GM534" s="25"/>
      <c r="GN534" s="25"/>
      <c r="GO534" s="25"/>
      <c r="GP534" s="25"/>
      <c r="GQ534" s="25"/>
      <c r="GR534" s="25"/>
      <c r="GS534" s="25"/>
      <c r="GT534" s="25"/>
      <c r="GU534" s="25"/>
      <c r="GV534" s="25"/>
      <c r="GW534" s="25"/>
      <c r="GX534" s="25"/>
      <c r="GY534" s="25"/>
      <c r="GZ534" s="25"/>
    </row>
    <row r="535" spans="1:208">
      <c r="B535" s="2">
        <v>43830</v>
      </c>
      <c r="C535" s="1" t="s">
        <v>24</v>
      </c>
      <c r="D535" s="1" t="s">
        <v>245</v>
      </c>
      <c r="E535" s="1" t="s">
        <v>24</v>
      </c>
      <c r="F535" s="1" t="s">
        <v>1018</v>
      </c>
      <c r="G535" s="1" t="s">
        <v>24</v>
      </c>
      <c r="H535" s="1">
        <v>4501718719</v>
      </c>
      <c r="I535" s="1" t="s">
        <v>24</v>
      </c>
      <c r="J535" s="1" t="s">
        <v>1048</v>
      </c>
      <c r="K535" s="1">
        <v>1</v>
      </c>
      <c r="L535" s="1" t="s">
        <v>26</v>
      </c>
      <c r="M535" s="3">
        <v>61183.199999999997</v>
      </c>
      <c r="N535" s="3">
        <f t="shared" si="11"/>
        <v>61183.199999999997</v>
      </c>
      <c r="U535" s="3">
        <f>Tabla1[[#This Row],[COSTO TOTAL]]</f>
        <v>61183.199999999997</v>
      </c>
      <c r="V535" s="3"/>
      <c r="W535" s="1"/>
      <c r="X535" s="3"/>
      <c r="Y535" s="1"/>
      <c r="Z535" s="1"/>
      <c r="AA535" s="1"/>
      <c r="AB535" s="1"/>
      <c r="AC535" s="1"/>
      <c r="AD535" s="1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  <c r="CR535" s="25"/>
      <c r="CS535" s="25"/>
      <c r="CT535" s="25"/>
      <c r="CU535" s="25"/>
      <c r="CV535" s="25"/>
      <c r="CW535" s="25"/>
      <c r="CX535" s="25"/>
      <c r="CY535" s="25"/>
      <c r="CZ535" s="25"/>
      <c r="DA535" s="25"/>
      <c r="DB535" s="25"/>
      <c r="DC535" s="25"/>
      <c r="DD535" s="25"/>
      <c r="DE535" s="25"/>
      <c r="DF535" s="25"/>
      <c r="DG535" s="25"/>
      <c r="DH535" s="25"/>
      <c r="DI535" s="25"/>
      <c r="DJ535" s="25"/>
      <c r="DK535" s="25"/>
      <c r="DL535" s="25"/>
      <c r="DM535" s="25"/>
      <c r="DN535" s="25"/>
      <c r="DO535" s="25"/>
      <c r="DP535" s="25"/>
      <c r="DQ535" s="25"/>
      <c r="DR535" s="25"/>
      <c r="DS535" s="25"/>
      <c r="DT535" s="25"/>
      <c r="DU535" s="25"/>
      <c r="DV535" s="25"/>
      <c r="DW535" s="25"/>
      <c r="DX535" s="25"/>
      <c r="DY535" s="25"/>
      <c r="DZ535" s="25"/>
      <c r="EA535" s="25"/>
      <c r="EB535" s="25"/>
      <c r="EC535" s="25"/>
      <c r="ED535" s="25"/>
      <c r="EE535" s="25"/>
      <c r="EF535" s="25"/>
      <c r="EG535" s="25"/>
      <c r="EH535" s="25"/>
      <c r="EI535" s="25"/>
      <c r="EJ535" s="25"/>
      <c r="EK535" s="25"/>
      <c r="EL535" s="25"/>
      <c r="EM535" s="25"/>
      <c r="EN535" s="25"/>
      <c r="EO535" s="25"/>
      <c r="EP535" s="25"/>
      <c r="EQ535" s="25"/>
      <c r="ER535" s="25"/>
      <c r="ES535" s="25"/>
      <c r="ET535" s="25"/>
      <c r="EU535" s="25"/>
      <c r="EV535" s="25"/>
      <c r="EW535" s="25"/>
      <c r="EX535" s="25"/>
      <c r="EY535" s="25"/>
      <c r="EZ535" s="25"/>
      <c r="FA535" s="25"/>
      <c r="FB535" s="25"/>
      <c r="FC535" s="25"/>
      <c r="FD535" s="25"/>
      <c r="FE535" s="25"/>
      <c r="FF535" s="25"/>
      <c r="FG535" s="25"/>
      <c r="FH535" s="25"/>
      <c r="FI535" s="25"/>
      <c r="FJ535" s="25"/>
      <c r="FK535" s="25"/>
      <c r="FL535" s="25"/>
      <c r="FM535" s="25"/>
      <c r="FN535" s="25"/>
      <c r="FO535" s="25"/>
      <c r="FP535" s="25"/>
      <c r="FQ535" s="25"/>
      <c r="FR535" s="25"/>
      <c r="FS535" s="25"/>
      <c r="FT535" s="25"/>
      <c r="FU535" s="25"/>
      <c r="FV535" s="25"/>
      <c r="FW535" s="25"/>
      <c r="FX535" s="25"/>
      <c r="FY535" s="25"/>
      <c r="FZ535" s="25"/>
      <c r="GA535" s="25"/>
      <c r="GB535" s="25"/>
      <c r="GC535" s="25"/>
      <c r="GD535" s="25"/>
      <c r="GE535" s="25"/>
      <c r="GF535" s="25"/>
      <c r="GG535" s="25"/>
      <c r="GH535" s="25"/>
      <c r="GI535" s="25"/>
      <c r="GJ535" s="25"/>
      <c r="GK535" s="25"/>
      <c r="GL535" s="25"/>
      <c r="GM535" s="25"/>
      <c r="GN535" s="25"/>
      <c r="GO535" s="25"/>
      <c r="GP535" s="25"/>
      <c r="GQ535" s="25"/>
      <c r="GR535" s="25"/>
      <c r="GS535" s="25"/>
      <c r="GT535" s="25"/>
      <c r="GU535" s="25"/>
      <c r="GV535" s="25"/>
      <c r="GW535" s="25"/>
      <c r="GX535" s="25"/>
      <c r="GY535" s="25"/>
      <c r="GZ535" s="25"/>
    </row>
    <row r="536" spans="1:208">
      <c r="B536" s="2">
        <v>43830</v>
      </c>
      <c r="C536" s="1" t="s">
        <v>24</v>
      </c>
      <c r="D536" s="1" t="s">
        <v>245</v>
      </c>
      <c r="E536" s="1" t="s">
        <v>24</v>
      </c>
      <c r="F536" s="1" t="s">
        <v>1018</v>
      </c>
      <c r="G536" s="1" t="s">
        <v>24</v>
      </c>
      <c r="H536" s="1">
        <v>4501718719</v>
      </c>
      <c r="I536" s="1" t="s">
        <v>24</v>
      </c>
      <c r="J536" s="1" t="s">
        <v>1049</v>
      </c>
      <c r="K536" s="1">
        <v>1</v>
      </c>
      <c r="L536" s="1" t="s">
        <v>26</v>
      </c>
      <c r="M536" s="3">
        <v>54560.4</v>
      </c>
      <c r="N536" s="3">
        <f t="shared" si="11"/>
        <v>54560.4</v>
      </c>
      <c r="U536" s="3">
        <f>Tabla1[[#This Row],[COSTO TOTAL]]</f>
        <v>54560.4</v>
      </c>
      <c r="V536" s="3"/>
      <c r="W536" s="1"/>
      <c r="X536" s="3"/>
      <c r="Y536" s="1"/>
      <c r="Z536" s="1"/>
      <c r="AA536" s="1"/>
      <c r="AB536" s="1"/>
      <c r="AC536" s="1"/>
      <c r="AD536" s="1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  <c r="CR536" s="25"/>
      <c r="CS536" s="25"/>
      <c r="CT536" s="25"/>
      <c r="CU536" s="25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  <c r="DG536" s="25"/>
      <c r="DH536" s="25"/>
      <c r="DI536" s="25"/>
      <c r="DJ536" s="25"/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/>
      <c r="DX536" s="25"/>
      <c r="DY536" s="25"/>
      <c r="DZ536" s="25"/>
      <c r="EA536" s="25"/>
      <c r="EB536" s="25"/>
      <c r="EC536" s="25"/>
      <c r="ED536" s="25"/>
      <c r="EE536" s="25"/>
      <c r="EF536" s="25"/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  <c r="ET536" s="25"/>
      <c r="EU536" s="25"/>
      <c r="EV536" s="25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  <c r="FN536" s="25"/>
      <c r="FO536" s="25"/>
      <c r="FP536" s="25"/>
      <c r="FQ536" s="25"/>
      <c r="FR536" s="25"/>
      <c r="FS536" s="25"/>
      <c r="FT536" s="25"/>
      <c r="FU536" s="25"/>
      <c r="FV536" s="25"/>
      <c r="FW536" s="25"/>
      <c r="FX536" s="25"/>
      <c r="FY536" s="25"/>
      <c r="FZ536" s="25"/>
      <c r="GA536" s="25"/>
      <c r="GB536" s="25"/>
      <c r="GC536" s="25"/>
      <c r="GD536" s="25"/>
      <c r="GE536" s="25"/>
      <c r="GF536" s="25"/>
      <c r="GG536" s="25"/>
      <c r="GH536" s="25"/>
      <c r="GI536" s="25"/>
      <c r="GJ536" s="25"/>
      <c r="GK536" s="25"/>
      <c r="GL536" s="25"/>
      <c r="GM536" s="25"/>
      <c r="GN536" s="25"/>
      <c r="GO536" s="25"/>
      <c r="GP536" s="25"/>
      <c r="GQ536" s="25"/>
      <c r="GR536" s="25"/>
      <c r="GS536" s="25"/>
      <c r="GT536" s="25"/>
      <c r="GU536" s="25"/>
      <c r="GV536" s="25"/>
      <c r="GW536" s="25"/>
      <c r="GX536" s="25"/>
      <c r="GY536" s="25"/>
      <c r="GZ536" s="25"/>
    </row>
    <row r="537" spans="1:208">
      <c r="B537" s="2">
        <v>43830</v>
      </c>
      <c r="C537" s="1" t="s">
        <v>24</v>
      </c>
      <c r="D537" s="1" t="s">
        <v>245</v>
      </c>
      <c r="E537" s="1" t="s">
        <v>24</v>
      </c>
      <c r="F537" s="1" t="s">
        <v>1018</v>
      </c>
      <c r="G537" s="1" t="s">
        <v>24</v>
      </c>
      <c r="H537" s="1">
        <v>4501718719</v>
      </c>
      <c r="I537" s="1" t="s">
        <v>24</v>
      </c>
      <c r="J537" s="1" t="s">
        <v>1050</v>
      </c>
      <c r="K537" s="1">
        <v>1</v>
      </c>
      <c r="L537" s="1" t="s">
        <v>26</v>
      </c>
      <c r="M537" s="3">
        <v>252662.8</v>
      </c>
      <c r="N537" s="3">
        <f t="shared" si="11"/>
        <v>252662.8</v>
      </c>
      <c r="U537" s="3">
        <f>Tabla1[[#This Row],[COSTO TOTAL]]</f>
        <v>252662.8</v>
      </c>
      <c r="V537" s="3"/>
      <c r="W537" s="1"/>
      <c r="X537" s="3"/>
      <c r="Y537" s="1"/>
      <c r="Z537" s="1"/>
      <c r="AA537" s="1"/>
      <c r="AB537" s="1"/>
      <c r="AC537" s="1"/>
      <c r="AD537" s="1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  <c r="CR537" s="25"/>
      <c r="CS537" s="25"/>
      <c r="CT537" s="25"/>
      <c r="CU537" s="25"/>
      <c r="CV537" s="25"/>
      <c r="CW537" s="25"/>
      <c r="CX537" s="25"/>
      <c r="CY537" s="25"/>
      <c r="CZ537" s="25"/>
      <c r="DA537" s="25"/>
      <c r="DB537" s="25"/>
      <c r="DC537" s="25"/>
      <c r="DD537" s="25"/>
      <c r="DE537" s="25"/>
      <c r="DF537" s="25"/>
      <c r="DG537" s="25"/>
      <c r="DH537" s="25"/>
      <c r="DI537" s="25"/>
      <c r="DJ537" s="25"/>
      <c r="DK537" s="25"/>
      <c r="DL537" s="25"/>
      <c r="DM537" s="25"/>
      <c r="DN537" s="25"/>
      <c r="DO537" s="25"/>
      <c r="DP537" s="25"/>
      <c r="DQ537" s="25"/>
      <c r="DR537" s="25"/>
      <c r="DS537" s="25"/>
      <c r="DT537" s="25"/>
      <c r="DU537" s="25"/>
      <c r="DV537" s="25"/>
      <c r="DW537" s="25"/>
      <c r="DX537" s="25"/>
      <c r="DY537" s="25"/>
      <c r="DZ537" s="25"/>
      <c r="EA537" s="25"/>
      <c r="EB537" s="25"/>
      <c r="EC537" s="25"/>
      <c r="ED537" s="25"/>
      <c r="EE537" s="25"/>
      <c r="EF537" s="25"/>
      <c r="EG537" s="25"/>
      <c r="EH537" s="25"/>
      <c r="EI537" s="25"/>
      <c r="EJ537" s="25"/>
      <c r="EK537" s="25"/>
      <c r="EL537" s="25"/>
      <c r="EM537" s="25"/>
      <c r="EN537" s="25"/>
      <c r="EO537" s="25"/>
      <c r="EP537" s="25"/>
      <c r="EQ537" s="25"/>
      <c r="ER537" s="25"/>
      <c r="ES537" s="25"/>
      <c r="ET537" s="25"/>
      <c r="EU537" s="25"/>
      <c r="EV537" s="25"/>
      <c r="EW537" s="25"/>
      <c r="EX537" s="25"/>
      <c r="EY537" s="25"/>
      <c r="EZ537" s="25"/>
      <c r="FA537" s="25"/>
      <c r="FB537" s="25"/>
      <c r="FC537" s="25"/>
      <c r="FD537" s="25"/>
      <c r="FE537" s="25"/>
      <c r="FF537" s="25"/>
      <c r="FG537" s="25"/>
      <c r="FH537" s="25"/>
      <c r="FI537" s="25"/>
      <c r="FJ537" s="25"/>
      <c r="FK537" s="25"/>
      <c r="FL537" s="25"/>
      <c r="FM537" s="25"/>
      <c r="FN537" s="25"/>
      <c r="FO537" s="25"/>
      <c r="FP537" s="25"/>
      <c r="FQ537" s="25"/>
      <c r="FR537" s="25"/>
      <c r="FS537" s="25"/>
      <c r="FT537" s="25"/>
      <c r="FU537" s="25"/>
      <c r="FV537" s="25"/>
      <c r="FW537" s="25"/>
      <c r="FX537" s="25"/>
      <c r="FY537" s="25"/>
      <c r="FZ537" s="25"/>
      <c r="GA537" s="25"/>
      <c r="GB537" s="25"/>
      <c r="GC537" s="25"/>
      <c r="GD537" s="25"/>
      <c r="GE537" s="25"/>
      <c r="GF537" s="25"/>
      <c r="GG537" s="25"/>
      <c r="GH537" s="25"/>
      <c r="GI537" s="25"/>
      <c r="GJ537" s="25"/>
      <c r="GK537" s="25"/>
      <c r="GL537" s="25"/>
      <c r="GM537" s="25"/>
      <c r="GN537" s="25"/>
      <c r="GO537" s="25"/>
      <c r="GP537" s="25"/>
      <c r="GQ537" s="25"/>
      <c r="GR537" s="25"/>
      <c r="GS537" s="25"/>
      <c r="GT537" s="25"/>
      <c r="GU537" s="25"/>
      <c r="GV537" s="25"/>
      <c r="GW537" s="25"/>
      <c r="GX537" s="25"/>
      <c r="GY537" s="25"/>
      <c r="GZ537" s="25"/>
    </row>
    <row r="538" spans="1:208">
      <c r="N538" s="3">
        <f t="shared" si="11"/>
        <v>0</v>
      </c>
      <c r="U538" s="3">
        <f>Tabla1[[#This Row],[COSTO TOTAL]]</f>
        <v>0</v>
      </c>
      <c r="V538" s="3"/>
      <c r="W538" s="1"/>
      <c r="X538" s="3"/>
      <c r="Y538" s="1"/>
      <c r="Z538" s="1"/>
      <c r="AA538" s="1"/>
      <c r="AB538" s="1"/>
      <c r="AC538" s="1"/>
      <c r="AD538" s="1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  <c r="BT538" s="25"/>
      <c r="BU538" s="25"/>
      <c r="BV538" s="25"/>
      <c r="BW538" s="25"/>
      <c r="BX538" s="25"/>
      <c r="BY538" s="25"/>
      <c r="BZ538" s="25"/>
      <c r="CA538" s="25"/>
      <c r="CB538" s="25"/>
      <c r="CC538" s="25"/>
      <c r="CD538" s="25"/>
      <c r="CE538" s="25"/>
      <c r="CF538" s="25"/>
      <c r="CG538" s="25"/>
      <c r="CH538" s="25"/>
      <c r="CI538" s="25"/>
      <c r="CJ538" s="25"/>
      <c r="CK538" s="25"/>
      <c r="CL538" s="25"/>
      <c r="CM538" s="25"/>
      <c r="CN538" s="25"/>
      <c r="CO538" s="25"/>
      <c r="CP538" s="25"/>
      <c r="CQ538" s="25"/>
      <c r="CR538" s="25"/>
      <c r="CS538" s="25"/>
      <c r="CT538" s="25"/>
      <c r="CU538" s="25"/>
      <c r="CV538" s="25"/>
      <c r="CW538" s="25"/>
      <c r="CX538" s="25"/>
      <c r="CY538" s="25"/>
      <c r="CZ538" s="25"/>
      <c r="DA538" s="25"/>
      <c r="DB538" s="25"/>
      <c r="DC538" s="25"/>
      <c r="DD538" s="25"/>
      <c r="DE538" s="25"/>
      <c r="DF538" s="25"/>
      <c r="DG538" s="25"/>
      <c r="DH538" s="25"/>
      <c r="DI538" s="25"/>
      <c r="DJ538" s="25"/>
      <c r="DK538" s="25"/>
      <c r="DL538" s="25"/>
      <c r="DM538" s="25"/>
      <c r="DN538" s="25"/>
      <c r="DO538" s="25"/>
      <c r="DP538" s="25"/>
      <c r="DQ538" s="25"/>
      <c r="DR538" s="25"/>
      <c r="DS538" s="25"/>
      <c r="DT538" s="25"/>
      <c r="DU538" s="25"/>
      <c r="DV538" s="25"/>
      <c r="DW538" s="25"/>
      <c r="DX538" s="25"/>
      <c r="DY538" s="25"/>
      <c r="DZ538" s="25"/>
      <c r="EA538" s="25"/>
      <c r="EB538" s="25"/>
      <c r="EC538" s="25"/>
      <c r="ED538" s="25"/>
      <c r="EE538" s="25"/>
      <c r="EF538" s="25"/>
      <c r="EG538" s="25"/>
      <c r="EH538" s="25"/>
      <c r="EI538" s="25"/>
      <c r="EJ538" s="25"/>
      <c r="EK538" s="25"/>
      <c r="EL538" s="25"/>
      <c r="EM538" s="25"/>
      <c r="EN538" s="25"/>
      <c r="EO538" s="25"/>
      <c r="EP538" s="25"/>
      <c r="EQ538" s="25"/>
      <c r="ER538" s="25"/>
      <c r="ES538" s="25"/>
      <c r="ET538" s="25"/>
      <c r="EU538" s="25"/>
      <c r="EV538" s="25"/>
      <c r="EW538" s="25"/>
      <c r="EX538" s="25"/>
      <c r="EY538" s="25"/>
      <c r="EZ538" s="25"/>
      <c r="FA538" s="25"/>
      <c r="FB538" s="25"/>
      <c r="FC538" s="25"/>
      <c r="FD538" s="25"/>
      <c r="FE538" s="25"/>
      <c r="FF538" s="25"/>
      <c r="FG538" s="25"/>
      <c r="FH538" s="25"/>
      <c r="FI538" s="25"/>
      <c r="FJ538" s="25"/>
      <c r="FK538" s="25"/>
      <c r="FL538" s="25"/>
      <c r="FM538" s="25"/>
      <c r="FN538" s="25"/>
      <c r="FO538" s="25"/>
      <c r="FP538" s="25"/>
      <c r="FQ538" s="25"/>
      <c r="FR538" s="25"/>
      <c r="FS538" s="25"/>
      <c r="FT538" s="25"/>
      <c r="FU538" s="25"/>
      <c r="FV538" s="25"/>
      <c r="FW538" s="25"/>
      <c r="FX538" s="25"/>
      <c r="FY538" s="25"/>
      <c r="FZ538" s="25"/>
      <c r="GA538" s="25"/>
      <c r="GB538" s="25"/>
      <c r="GC538" s="25"/>
      <c r="GD538" s="25"/>
      <c r="GE538" s="25"/>
      <c r="GF538" s="25"/>
      <c r="GG538" s="25"/>
      <c r="GH538" s="25"/>
      <c r="GI538" s="25"/>
      <c r="GJ538" s="25"/>
      <c r="GK538" s="25"/>
      <c r="GL538" s="25"/>
      <c r="GM538" s="25"/>
      <c r="GN538" s="25"/>
      <c r="GO538" s="25"/>
      <c r="GP538" s="25"/>
      <c r="GQ538" s="25"/>
      <c r="GR538" s="25"/>
      <c r="GS538" s="25"/>
      <c r="GT538" s="25"/>
      <c r="GU538" s="25"/>
      <c r="GV538" s="25"/>
      <c r="GW538" s="25"/>
      <c r="GX538" s="25"/>
      <c r="GY538" s="25"/>
      <c r="GZ538" s="25"/>
    </row>
    <row r="539" spans="1:208">
      <c r="N539" s="3">
        <f t="shared" si="11"/>
        <v>0</v>
      </c>
      <c r="U539" s="3">
        <f>Tabla1[[#This Row],[COSTO TOTAL]]</f>
        <v>0</v>
      </c>
      <c r="V539" s="3"/>
      <c r="W539" s="1"/>
      <c r="X539" s="3"/>
      <c r="Y539" s="1"/>
      <c r="Z539" s="1"/>
      <c r="AA539" s="1"/>
      <c r="AB539" s="1"/>
      <c r="AC539" s="1"/>
      <c r="AD539" s="1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</row>
    <row r="540" spans="1:208">
      <c r="A540" s="9"/>
      <c r="B540" s="10"/>
      <c r="C540" s="9"/>
      <c r="D540" s="9"/>
      <c r="E540" s="9"/>
      <c r="F540" s="9"/>
      <c r="G540" s="9"/>
      <c r="H540" s="9"/>
      <c r="I540" s="9"/>
      <c r="J540" s="9" t="s">
        <v>874</v>
      </c>
      <c r="K540" s="9"/>
      <c r="L540" s="9"/>
      <c r="M540" s="11"/>
      <c r="N540" s="11">
        <f t="shared" si="11"/>
        <v>0</v>
      </c>
      <c r="O540" s="9"/>
      <c r="P540" s="9"/>
      <c r="Q540" s="9"/>
      <c r="R540" s="9"/>
      <c r="S540" s="9"/>
      <c r="T540" s="9"/>
      <c r="U540" s="9"/>
      <c r="V540" s="11"/>
      <c r="W540" s="9"/>
      <c r="X540" s="11"/>
      <c r="Y540" s="9"/>
      <c r="Z540" s="9"/>
      <c r="AA540" s="9"/>
      <c r="AB540" s="9"/>
      <c r="AC540" s="9"/>
      <c r="AD540" s="9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  <c r="BT540" s="25"/>
      <c r="BU540" s="25"/>
      <c r="BV540" s="25"/>
      <c r="BW540" s="25"/>
      <c r="BX540" s="25"/>
      <c r="BY540" s="25"/>
      <c r="BZ540" s="25"/>
      <c r="CA540" s="25"/>
      <c r="CB540" s="25"/>
      <c r="CC540" s="25"/>
      <c r="CD540" s="25"/>
      <c r="CE540" s="25"/>
      <c r="CF540" s="25"/>
      <c r="CG540" s="25"/>
      <c r="CH540" s="25"/>
      <c r="CI540" s="25"/>
      <c r="CJ540" s="25"/>
      <c r="CK540" s="25"/>
      <c r="CL540" s="25"/>
      <c r="CM540" s="25"/>
      <c r="CN540" s="25"/>
      <c r="CO540" s="25"/>
      <c r="CP540" s="25"/>
      <c r="CQ540" s="25"/>
      <c r="CR540" s="25"/>
      <c r="CS540" s="25"/>
      <c r="CT540" s="25"/>
      <c r="CU540" s="25"/>
      <c r="CV540" s="25"/>
      <c r="CW540" s="25"/>
      <c r="CX540" s="25"/>
      <c r="CY540" s="25"/>
      <c r="CZ540" s="25"/>
      <c r="DA540" s="25"/>
      <c r="DB540" s="25"/>
      <c r="DC540" s="25"/>
      <c r="DD540" s="25"/>
      <c r="DE540" s="25"/>
      <c r="DF540" s="25"/>
      <c r="DG540" s="25"/>
      <c r="DH540" s="25"/>
      <c r="DI540" s="25"/>
      <c r="DJ540" s="25"/>
      <c r="DK540" s="25"/>
      <c r="DL540" s="25"/>
      <c r="DM540" s="25"/>
      <c r="DN540" s="25"/>
      <c r="DO540" s="25"/>
      <c r="DP540" s="25"/>
      <c r="DQ540" s="25"/>
      <c r="DR540" s="25"/>
      <c r="DS540" s="25"/>
      <c r="DT540" s="25"/>
      <c r="DU540" s="25"/>
      <c r="DV540" s="25"/>
      <c r="DW540" s="25"/>
      <c r="DX540" s="25"/>
      <c r="DY540" s="25"/>
      <c r="DZ540" s="25"/>
      <c r="EA540" s="25"/>
      <c r="EB540" s="25"/>
      <c r="EC540" s="25"/>
      <c r="ED540" s="25"/>
      <c r="EE540" s="25"/>
      <c r="EF540" s="25"/>
      <c r="EG540" s="25"/>
      <c r="EH540" s="25"/>
      <c r="EI540" s="25"/>
      <c r="EJ540" s="25"/>
      <c r="EK540" s="25"/>
      <c r="EL540" s="25"/>
      <c r="EM540" s="25"/>
      <c r="EN540" s="25"/>
      <c r="EO540" s="25"/>
      <c r="EP540" s="25"/>
      <c r="EQ540" s="25"/>
      <c r="ER540" s="25"/>
      <c r="ES540" s="25"/>
      <c r="ET540" s="25"/>
      <c r="EU540" s="25"/>
      <c r="EV540" s="25"/>
      <c r="EW540" s="25"/>
      <c r="EX540" s="25"/>
      <c r="EY540" s="25"/>
      <c r="EZ540" s="25"/>
      <c r="FA540" s="25"/>
      <c r="FB540" s="25"/>
      <c r="FC540" s="25"/>
      <c r="FD540" s="25"/>
      <c r="FE540" s="25"/>
      <c r="FF540" s="25"/>
      <c r="FG540" s="25"/>
      <c r="FH540" s="25"/>
      <c r="FI540" s="25"/>
      <c r="FJ540" s="25"/>
      <c r="FK540" s="25"/>
      <c r="FL540" s="25"/>
      <c r="FM540" s="25"/>
      <c r="FN540" s="25"/>
      <c r="FO540" s="25"/>
      <c r="FP540" s="25"/>
      <c r="FQ540" s="25"/>
      <c r="FR540" s="25"/>
      <c r="FS540" s="25"/>
      <c r="FT540" s="25"/>
      <c r="FU540" s="25"/>
      <c r="FV540" s="25"/>
      <c r="FW540" s="25"/>
      <c r="FX540" s="25"/>
      <c r="FY540" s="25"/>
      <c r="FZ540" s="25"/>
      <c r="GA540" s="25"/>
      <c r="GB540" s="25"/>
      <c r="GC540" s="25"/>
      <c r="GD540" s="25"/>
      <c r="GE540" s="25"/>
      <c r="GF540" s="25"/>
      <c r="GG540" s="25"/>
      <c r="GH540" s="25"/>
      <c r="GI540" s="25"/>
      <c r="GJ540" s="25"/>
      <c r="GK540" s="25"/>
      <c r="GL540" s="25"/>
      <c r="GM540" s="25"/>
      <c r="GN540" s="25"/>
      <c r="GO540" s="25"/>
      <c r="GP540" s="25"/>
      <c r="GQ540" s="25"/>
      <c r="GR540" s="25"/>
      <c r="GS540" s="25"/>
      <c r="GT540" s="25"/>
      <c r="GU540" s="25"/>
      <c r="GV540" s="25"/>
      <c r="GW540" s="25"/>
      <c r="GX540" s="25"/>
      <c r="GY540" s="25"/>
      <c r="GZ540" s="25"/>
    </row>
    <row r="541" spans="1:208">
      <c r="A541" s="1" t="s">
        <v>806</v>
      </c>
      <c r="B541" s="2">
        <v>43523</v>
      </c>
      <c r="C541" s="1">
        <v>7688201</v>
      </c>
      <c r="D541" s="1" t="s">
        <v>874</v>
      </c>
      <c r="E541" s="1" t="s">
        <v>24</v>
      </c>
      <c r="F541" s="1" t="s">
        <v>851</v>
      </c>
      <c r="G541" s="1" t="s">
        <v>24</v>
      </c>
      <c r="H541" s="1">
        <v>45016387490</v>
      </c>
      <c r="I541" s="1" t="s">
        <v>24</v>
      </c>
      <c r="J541" s="1" t="s">
        <v>873</v>
      </c>
      <c r="K541" s="1">
        <v>4</v>
      </c>
      <c r="L541" s="1" t="s">
        <v>26</v>
      </c>
      <c r="M541" s="3">
        <v>15739.2</v>
      </c>
      <c r="N541" s="3">
        <f t="shared" si="11"/>
        <v>62956.800000000003</v>
      </c>
      <c r="V541" s="3">
        <f>Tabla1[[#This Row],[COSTO TOTAL]]</f>
        <v>62956.800000000003</v>
      </c>
      <c r="W541" s="3"/>
      <c r="X541" s="1"/>
      <c r="Y541" s="1"/>
      <c r="Z541" s="1"/>
      <c r="AA541" s="1"/>
      <c r="AB541" s="1"/>
      <c r="AC541" s="1"/>
      <c r="AD541" s="1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  <c r="CR541" s="25"/>
      <c r="CS541" s="25"/>
      <c r="CT541" s="25"/>
      <c r="CU541" s="25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25"/>
      <c r="DG541" s="25"/>
      <c r="DH541" s="25"/>
      <c r="DI541" s="25"/>
      <c r="DJ541" s="25"/>
      <c r="DK541" s="25"/>
      <c r="DL541" s="25"/>
      <c r="DM541" s="25"/>
      <c r="DN541" s="25"/>
      <c r="DO541" s="25"/>
      <c r="DP541" s="25"/>
      <c r="DQ541" s="25"/>
      <c r="DR541" s="25"/>
      <c r="DS541" s="25"/>
      <c r="DT541" s="25"/>
      <c r="DU541" s="25"/>
      <c r="DV541" s="25"/>
      <c r="DW541" s="25"/>
      <c r="DX541" s="25"/>
      <c r="DY541" s="25"/>
      <c r="DZ541" s="25"/>
      <c r="EA541" s="25"/>
      <c r="EB541" s="25"/>
      <c r="EC541" s="25"/>
      <c r="ED541" s="25"/>
      <c r="EE541" s="25"/>
      <c r="EF541" s="25"/>
      <c r="EG541" s="25"/>
      <c r="EH541" s="25"/>
      <c r="EI541" s="25"/>
      <c r="EJ541" s="25"/>
      <c r="EK541" s="25"/>
      <c r="EL541" s="25"/>
      <c r="EM541" s="25"/>
      <c r="EN541" s="25"/>
      <c r="EO541" s="25"/>
      <c r="EP541" s="25"/>
      <c r="EQ541" s="25"/>
      <c r="ER541" s="25"/>
      <c r="ES541" s="25"/>
      <c r="ET541" s="25"/>
      <c r="EU541" s="25"/>
      <c r="EV541" s="25"/>
      <c r="EW541" s="25"/>
      <c r="EX541" s="25"/>
      <c r="EY541" s="25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  <c r="FN541" s="25"/>
      <c r="FO541" s="25"/>
      <c r="FP541" s="25"/>
      <c r="FQ541" s="25"/>
      <c r="FR541" s="25"/>
      <c r="FS541" s="25"/>
      <c r="FT541" s="25"/>
      <c r="FU541" s="25"/>
      <c r="FV541" s="25"/>
      <c r="FW541" s="25"/>
      <c r="FX541" s="25"/>
      <c r="FY541" s="25"/>
      <c r="FZ541" s="25"/>
      <c r="GA541" s="25"/>
      <c r="GB541" s="25"/>
      <c r="GC541" s="25"/>
      <c r="GD541" s="25"/>
      <c r="GE541" s="25"/>
      <c r="GF541" s="25"/>
      <c r="GG541" s="25"/>
      <c r="GH541" s="25"/>
      <c r="GI541" s="25"/>
      <c r="GJ541" s="25"/>
      <c r="GK541" s="25"/>
      <c r="GL541" s="25"/>
      <c r="GM541" s="25"/>
      <c r="GN541" s="25"/>
      <c r="GO541" s="25"/>
      <c r="GP541" s="25"/>
      <c r="GQ541" s="25"/>
      <c r="GR541" s="25"/>
      <c r="GS541" s="25"/>
      <c r="GT541" s="25"/>
      <c r="GU541" s="25"/>
      <c r="GV541" s="25"/>
      <c r="GW541" s="25"/>
      <c r="GX541" s="25"/>
      <c r="GY541" s="25"/>
      <c r="GZ541" s="25"/>
    </row>
    <row r="542" spans="1:208">
      <c r="A542" s="1" t="s">
        <v>156</v>
      </c>
      <c r="B542" s="2">
        <v>43812</v>
      </c>
      <c r="C542" s="1" t="s">
        <v>22</v>
      </c>
      <c r="D542" s="1" t="s">
        <v>874</v>
      </c>
      <c r="E542" s="1" t="s">
        <v>24</v>
      </c>
      <c r="F542" s="1" t="s">
        <v>875</v>
      </c>
      <c r="G542" s="1" t="s">
        <v>24</v>
      </c>
      <c r="H542" s="1">
        <v>4501701033</v>
      </c>
      <c r="I542" s="1" t="s">
        <v>24</v>
      </c>
      <c r="J542" s="1" t="s">
        <v>876</v>
      </c>
      <c r="K542" s="1">
        <v>1</v>
      </c>
      <c r="L542" s="1" t="s">
        <v>26</v>
      </c>
      <c r="M542" s="3">
        <v>275301.59999999998</v>
      </c>
      <c r="N542" s="3">
        <f t="shared" si="11"/>
        <v>275301.59999999998</v>
      </c>
      <c r="V542" s="3">
        <f>Tabla1[[#This Row],[COSTO TOTAL]]</f>
        <v>275301.59999999998</v>
      </c>
      <c r="W542" s="3"/>
      <c r="X542" s="1"/>
      <c r="Y542" s="1"/>
      <c r="Z542" s="1"/>
      <c r="AA542" s="1"/>
      <c r="AB542" s="1"/>
      <c r="AC542" s="1"/>
      <c r="AD542" s="1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  <c r="CR542" s="25"/>
      <c r="CS542" s="25"/>
      <c r="CT542" s="25"/>
      <c r="CU542" s="25"/>
      <c r="CV542" s="25"/>
      <c r="CW542" s="25"/>
      <c r="CX542" s="25"/>
      <c r="CY542" s="25"/>
      <c r="CZ542" s="25"/>
      <c r="DA542" s="25"/>
      <c r="DB542" s="25"/>
      <c r="DC542" s="25"/>
      <c r="DD542" s="25"/>
      <c r="DE542" s="25"/>
      <c r="DF542" s="25"/>
      <c r="DG542" s="25"/>
      <c r="DH542" s="25"/>
      <c r="DI542" s="25"/>
      <c r="DJ542" s="25"/>
      <c r="DK542" s="25"/>
      <c r="DL542" s="25"/>
      <c r="DM542" s="25"/>
      <c r="DN542" s="25"/>
      <c r="DO542" s="25"/>
      <c r="DP542" s="25"/>
      <c r="DQ542" s="25"/>
      <c r="DR542" s="25"/>
      <c r="DS542" s="25"/>
      <c r="DT542" s="25"/>
      <c r="DU542" s="25"/>
      <c r="DV542" s="25"/>
      <c r="DW542" s="25"/>
      <c r="DX542" s="25"/>
      <c r="DY542" s="25"/>
      <c r="DZ542" s="25"/>
      <c r="EA542" s="25"/>
      <c r="EB542" s="25"/>
      <c r="EC542" s="25"/>
      <c r="ED542" s="25"/>
      <c r="EE542" s="25"/>
      <c r="EF542" s="25"/>
      <c r="EG542" s="25"/>
      <c r="EH542" s="25"/>
      <c r="EI542" s="25"/>
      <c r="EJ542" s="25"/>
      <c r="EK542" s="25"/>
      <c r="EL542" s="25"/>
      <c r="EM542" s="25"/>
      <c r="EN542" s="25"/>
      <c r="EO542" s="25"/>
      <c r="EP542" s="25"/>
      <c r="EQ542" s="25"/>
      <c r="ER542" s="25"/>
      <c r="ES542" s="25"/>
      <c r="ET542" s="25"/>
      <c r="EU542" s="25"/>
      <c r="EV542" s="25"/>
      <c r="EW542" s="25"/>
      <c r="EX542" s="25"/>
      <c r="EY542" s="25"/>
      <c r="EZ542" s="25"/>
      <c r="FA542" s="25"/>
      <c r="FB542" s="25"/>
      <c r="FC542" s="25"/>
      <c r="FD542" s="25"/>
      <c r="FE542" s="25"/>
      <c r="FF542" s="25"/>
      <c r="FG542" s="25"/>
      <c r="FH542" s="25"/>
      <c r="FI542" s="25"/>
      <c r="FJ542" s="25"/>
      <c r="FK542" s="25"/>
      <c r="FL542" s="25"/>
      <c r="FM542" s="25"/>
      <c r="FN542" s="25"/>
      <c r="FO542" s="25"/>
      <c r="FP542" s="25"/>
      <c r="FQ542" s="25"/>
      <c r="FR542" s="25"/>
      <c r="FS542" s="25"/>
      <c r="FT542" s="25"/>
      <c r="FU542" s="25"/>
      <c r="FV542" s="25"/>
      <c r="FW542" s="25"/>
      <c r="FX542" s="25"/>
      <c r="FY542" s="25"/>
      <c r="FZ542" s="25"/>
      <c r="GA542" s="25"/>
      <c r="GB542" s="25"/>
      <c r="GC542" s="25"/>
      <c r="GD542" s="25"/>
      <c r="GE542" s="25"/>
      <c r="GF542" s="25"/>
      <c r="GG542" s="25"/>
      <c r="GH542" s="25"/>
      <c r="GI542" s="25"/>
      <c r="GJ542" s="25"/>
      <c r="GK542" s="25"/>
      <c r="GL542" s="25"/>
      <c r="GM542" s="25"/>
      <c r="GN542" s="25"/>
      <c r="GO542" s="25"/>
      <c r="GP542" s="25"/>
      <c r="GQ542" s="25"/>
      <c r="GR542" s="25"/>
      <c r="GS542" s="25"/>
      <c r="GT542" s="25"/>
      <c r="GU542" s="25"/>
      <c r="GV542" s="25"/>
      <c r="GW542" s="25"/>
      <c r="GX542" s="25"/>
      <c r="GY542" s="25"/>
      <c r="GZ542" s="25"/>
    </row>
    <row r="543" spans="1:208">
      <c r="A543" s="9"/>
      <c r="B543" s="10"/>
      <c r="C543" s="9"/>
      <c r="D543" s="9"/>
      <c r="E543" s="9"/>
      <c r="F543" s="9"/>
      <c r="G543" s="9"/>
      <c r="H543" s="9"/>
      <c r="I543" s="9"/>
      <c r="J543" s="9" t="s">
        <v>23</v>
      </c>
      <c r="K543" s="9"/>
      <c r="L543" s="9"/>
      <c r="M543" s="11"/>
      <c r="N543" s="11">
        <f t="shared" si="11"/>
        <v>0</v>
      </c>
      <c r="O543" s="9"/>
      <c r="P543" s="9"/>
      <c r="Q543" s="9"/>
      <c r="R543" s="9"/>
      <c r="S543" s="9"/>
      <c r="T543" s="9"/>
      <c r="U543" s="9"/>
      <c r="V543" s="11"/>
      <c r="W543" s="11"/>
      <c r="X543" s="9"/>
      <c r="Y543" s="9"/>
      <c r="Z543" s="9"/>
      <c r="AA543" s="9"/>
      <c r="AB543" s="9"/>
      <c r="AC543" s="9"/>
      <c r="AD543" s="9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  <c r="BT543" s="25"/>
      <c r="BU543" s="25"/>
      <c r="BV543" s="25"/>
      <c r="BW543" s="25"/>
      <c r="BX543" s="25"/>
      <c r="BY543" s="25"/>
      <c r="BZ543" s="25"/>
      <c r="CA543" s="25"/>
      <c r="CB543" s="25"/>
      <c r="CC543" s="25"/>
      <c r="CD543" s="25"/>
      <c r="CE543" s="25"/>
      <c r="CF543" s="25"/>
      <c r="CG543" s="25"/>
      <c r="CH543" s="25"/>
      <c r="CI543" s="25"/>
      <c r="CJ543" s="25"/>
      <c r="CK543" s="25"/>
      <c r="CL543" s="25"/>
      <c r="CM543" s="25"/>
      <c r="CN543" s="25"/>
      <c r="CO543" s="25"/>
      <c r="CP543" s="25"/>
      <c r="CQ543" s="25"/>
      <c r="CR543" s="25"/>
      <c r="CS543" s="25"/>
      <c r="CT543" s="25"/>
      <c r="CU543" s="25"/>
      <c r="CV543" s="25"/>
      <c r="CW543" s="25"/>
      <c r="CX543" s="25"/>
      <c r="CY543" s="25"/>
      <c r="CZ543" s="25"/>
      <c r="DA543" s="25"/>
      <c r="DB543" s="25"/>
      <c r="DC543" s="25"/>
      <c r="DD543" s="25"/>
      <c r="DE543" s="25"/>
      <c r="DF543" s="25"/>
      <c r="DG543" s="25"/>
      <c r="DH543" s="25"/>
      <c r="DI543" s="25"/>
      <c r="DJ543" s="25"/>
      <c r="DK543" s="25"/>
      <c r="DL543" s="25"/>
      <c r="DM543" s="25"/>
      <c r="DN543" s="25"/>
      <c r="DO543" s="25"/>
      <c r="DP543" s="25"/>
      <c r="DQ543" s="25"/>
      <c r="DR543" s="25"/>
      <c r="DS543" s="25"/>
      <c r="DT543" s="25"/>
      <c r="DU543" s="25"/>
      <c r="DV543" s="25"/>
      <c r="DW543" s="25"/>
      <c r="DX543" s="25"/>
      <c r="DY543" s="25"/>
      <c r="DZ543" s="25"/>
      <c r="EA543" s="25"/>
      <c r="EB543" s="25"/>
      <c r="EC543" s="25"/>
      <c r="ED543" s="25"/>
      <c r="EE543" s="25"/>
      <c r="EF543" s="25"/>
      <c r="EG543" s="25"/>
      <c r="EH543" s="25"/>
      <c r="EI543" s="25"/>
      <c r="EJ543" s="25"/>
      <c r="EK543" s="25"/>
      <c r="EL543" s="25"/>
      <c r="EM543" s="25"/>
      <c r="EN543" s="25"/>
      <c r="EO543" s="25"/>
      <c r="EP543" s="25"/>
      <c r="EQ543" s="25"/>
      <c r="ER543" s="25"/>
      <c r="ES543" s="25"/>
      <c r="ET543" s="25"/>
      <c r="EU543" s="25"/>
      <c r="EV543" s="25"/>
      <c r="EW543" s="25"/>
      <c r="EX543" s="25"/>
      <c r="EY543" s="25"/>
      <c r="EZ543" s="25"/>
      <c r="FA543" s="25"/>
      <c r="FB543" s="25"/>
      <c r="FC543" s="25"/>
      <c r="FD543" s="25"/>
      <c r="FE543" s="25"/>
      <c r="FF543" s="25"/>
      <c r="FG543" s="25"/>
      <c r="FH543" s="25"/>
      <c r="FI543" s="25"/>
      <c r="FJ543" s="25"/>
      <c r="FK543" s="25"/>
      <c r="FL543" s="25"/>
      <c r="FM543" s="25"/>
      <c r="FN543" s="25"/>
      <c r="FO543" s="25"/>
      <c r="FP543" s="25"/>
      <c r="FQ543" s="25"/>
      <c r="FR543" s="25"/>
      <c r="FS543" s="25"/>
      <c r="FT543" s="25"/>
      <c r="FU543" s="25"/>
      <c r="FV543" s="25"/>
      <c r="FW543" s="25"/>
      <c r="FX543" s="25"/>
      <c r="FY543" s="25"/>
      <c r="FZ543" s="25"/>
      <c r="GA543" s="25"/>
      <c r="GB543" s="25"/>
      <c r="GC543" s="25"/>
      <c r="GD543" s="25"/>
      <c r="GE543" s="25"/>
      <c r="GF543" s="25"/>
      <c r="GG543" s="25"/>
      <c r="GH543" s="25"/>
      <c r="GI543" s="25"/>
      <c r="GJ543" s="25"/>
      <c r="GK543" s="25"/>
      <c r="GL543" s="25"/>
      <c r="GM543" s="25"/>
      <c r="GN543" s="25"/>
      <c r="GO543" s="25"/>
      <c r="GP543" s="25"/>
      <c r="GQ543" s="25"/>
      <c r="GR543" s="25"/>
      <c r="GS543" s="25"/>
      <c r="GT543" s="25"/>
      <c r="GU543" s="25"/>
      <c r="GV543" s="25"/>
      <c r="GW543" s="25"/>
      <c r="GX543" s="25"/>
      <c r="GY543" s="25"/>
      <c r="GZ543" s="25"/>
    </row>
    <row r="544" spans="1:208">
      <c r="A544" s="1" t="s">
        <v>21</v>
      </c>
      <c r="B544" s="2">
        <v>43812</v>
      </c>
      <c r="C544" s="1" t="s">
        <v>22</v>
      </c>
      <c r="D544" s="1" t="s">
        <v>23</v>
      </c>
      <c r="E544" s="1" t="s">
        <v>24</v>
      </c>
      <c r="F544" s="1" t="s">
        <v>24</v>
      </c>
      <c r="G544" s="1" t="s">
        <v>24</v>
      </c>
      <c r="H544" s="1">
        <v>4501729274</v>
      </c>
      <c r="I544" s="1" t="s">
        <v>24</v>
      </c>
      <c r="J544" s="1" t="s">
        <v>25</v>
      </c>
      <c r="K544" s="1">
        <v>1</v>
      </c>
      <c r="L544" s="1" t="s">
        <v>26</v>
      </c>
      <c r="M544" s="3">
        <v>68160</v>
      </c>
      <c r="N544" s="3">
        <f t="shared" si="11"/>
        <v>68160</v>
      </c>
      <c r="V544" s="3"/>
      <c r="W544" s="3">
        <f>Tabla1[[#This Row],[COSTO TOTAL]]</f>
        <v>68160</v>
      </c>
      <c r="X544" s="1"/>
      <c r="Y544" s="1"/>
      <c r="Z544" s="1"/>
      <c r="AA544" s="1"/>
      <c r="AB544" s="1"/>
      <c r="AC544" s="1"/>
      <c r="AD544" s="1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5"/>
      <c r="CA544" s="25"/>
      <c r="CB544" s="25"/>
      <c r="CC544" s="25"/>
      <c r="CD544" s="25"/>
      <c r="CE544" s="25"/>
      <c r="CF544" s="25"/>
      <c r="CG544" s="25"/>
      <c r="CH544" s="25"/>
      <c r="CI544" s="25"/>
      <c r="CJ544" s="25"/>
      <c r="CK544" s="25"/>
      <c r="CL544" s="25"/>
      <c r="CM544" s="25"/>
      <c r="CN544" s="25"/>
      <c r="CO544" s="25"/>
      <c r="CP544" s="25"/>
      <c r="CQ544" s="25"/>
      <c r="CR544" s="25"/>
      <c r="CS544" s="25"/>
      <c r="CT544" s="25"/>
      <c r="CU544" s="25"/>
      <c r="CV544" s="25"/>
      <c r="CW544" s="25"/>
      <c r="CX544" s="25"/>
      <c r="CY544" s="25"/>
      <c r="CZ544" s="25"/>
      <c r="DA544" s="25"/>
      <c r="DB544" s="25"/>
      <c r="DC544" s="25"/>
      <c r="DD544" s="25"/>
      <c r="DE544" s="25"/>
      <c r="DF544" s="25"/>
      <c r="DG544" s="25"/>
      <c r="DH544" s="25"/>
      <c r="DI544" s="25"/>
      <c r="DJ544" s="25"/>
      <c r="DK544" s="25"/>
      <c r="DL544" s="25"/>
      <c r="DM544" s="25"/>
      <c r="DN544" s="25"/>
      <c r="DO544" s="25"/>
      <c r="DP544" s="25"/>
      <c r="DQ544" s="25"/>
      <c r="DR544" s="25"/>
      <c r="DS544" s="25"/>
      <c r="DT544" s="25"/>
      <c r="DU544" s="25"/>
      <c r="DV544" s="25"/>
      <c r="DW544" s="25"/>
      <c r="DX544" s="25"/>
      <c r="DY544" s="25"/>
      <c r="DZ544" s="25"/>
      <c r="EA544" s="25"/>
      <c r="EB544" s="25"/>
      <c r="EC544" s="25"/>
      <c r="ED544" s="25"/>
      <c r="EE544" s="25"/>
      <c r="EF544" s="25"/>
      <c r="EG544" s="25"/>
      <c r="EH544" s="25"/>
      <c r="EI544" s="25"/>
      <c r="EJ544" s="25"/>
      <c r="EK544" s="25"/>
      <c r="EL544" s="25"/>
      <c r="EM544" s="25"/>
      <c r="EN544" s="25"/>
      <c r="EO544" s="25"/>
      <c r="EP544" s="25"/>
      <c r="EQ544" s="25"/>
      <c r="ER544" s="25"/>
      <c r="ES544" s="25"/>
      <c r="ET544" s="25"/>
      <c r="EU544" s="25"/>
      <c r="EV544" s="25"/>
      <c r="EW544" s="25"/>
      <c r="EX544" s="25"/>
      <c r="EY544" s="25"/>
      <c r="EZ544" s="25"/>
      <c r="FA544" s="25"/>
      <c r="FB544" s="25"/>
      <c r="FC544" s="25"/>
      <c r="FD544" s="25"/>
      <c r="FE544" s="25"/>
      <c r="FF544" s="25"/>
      <c r="FG544" s="25"/>
      <c r="FH544" s="25"/>
      <c r="FI544" s="25"/>
      <c r="FJ544" s="25"/>
      <c r="FK544" s="25"/>
      <c r="FL544" s="25"/>
      <c r="FM544" s="25"/>
      <c r="FN544" s="25"/>
      <c r="FO544" s="25"/>
      <c r="FP544" s="25"/>
      <c r="FQ544" s="25"/>
      <c r="FR544" s="25"/>
      <c r="FS544" s="25"/>
      <c r="FT544" s="25"/>
      <c r="FU544" s="25"/>
      <c r="FV544" s="25"/>
      <c r="FW544" s="25"/>
      <c r="FX544" s="25"/>
      <c r="FY544" s="25"/>
      <c r="FZ544" s="25"/>
      <c r="GA544" s="25"/>
      <c r="GB544" s="25"/>
      <c r="GC544" s="25"/>
      <c r="GD544" s="25"/>
      <c r="GE544" s="25"/>
      <c r="GF544" s="25"/>
      <c r="GG544" s="25"/>
      <c r="GH544" s="25"/>
      <c r="GI544" s="25"/>
      <c r="GJ544" s="25"/>
      <c r="GK544" s="25"/>
      <c r="GL544" s="25"/>
      <c r="GM544" s="25"/>
      <c r="GN544" s="25"/>
      <c r="GO544" s="25"/>
      <c r="GP544" s="25"/>
      <c r="GQ544" s="25"/>
      <c r="GR544" s="25"/>
      <c r="GS544" s="25"/>
      <c r="GT544" s="25"/>
      <c r="GU544" s="25"/>
      <c r="GV544" s="25"/>
      <c r="GW544" s="25"/>
      <c r="GX544" s="25"/>
      <c r="GY544" s="25"/>
      <c r="GZ544" s="25"/>
    </row>
    <row r="545" spans="1:208">
      <c r="A545" s="1" t="s">
        <v>27</v>
      </c>
      <c r="B545" s="2">
        <v>42906</v>
      </c>
      <c r="C545" s="1">
        <v>7341571</v>
      </c>
      <c r="D545" s="1" t="s">
        <v>23</v>
      </c>
      <c r="E545" s="1" t="s">
        <v>28</v>
      </c>
      <c r="F545" s="1" t="s">
        <v>29</v>
      </c>
      <c r="G545" s="1" t="s">
        <v>24</v>
      </c>
      <c r="H545" s="1">
        <v>4501371194</v>
      </c>
      <c r="I545" s="1" t="s">
        <v>24</v>
      </c>
      <c r="J545" s="1" t="s">
        <v>30</v>
      </c>
      <c r="K545" s="1">
        <v>1</v>
      </c>
      <c r="L545" s="1" t="s">
        <v>26</v>
      </c>
      <c r="M545" s="3">
        <v>11040</v>
      </c>
      <c r="N545" s="3">
        <f t="shared" si="11"/>
        <v>11040</v>
      </c>
      <c r="V545" s="3"/>
      <c r="W545" s="3">
        <f>Tabla1[[#This Row],[COSTO TOTAL]]</f>
        <v>11040</v>
      </c>
      <c r="X545" s="1"/>
      <c r="Y545" s="1"/>
      <c r="Z545" s="1"/>
      <c r="AA545" s="1"/>
      <c r="AB545" s="1"/>
      <c r="AC545" s="1"/>
      <c r="AD545" s="1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  <c r="CR545" s="25"/>
      <c r="CS545" s="25"/>
      <c r="CT545" s="25"/>
      <c r="CU545" s="25"/>
      <c r="CV545" s="25"/>
      <c r="CW545" s="25"/>
      <c r="CX545" s="25"/>
      <c r="CY545" s="25"/>
      <c r="CZ545" s="25"/>
      <c r="DA545" s="25"/>
      <c r="DB545" s="25"/>
      <c r="DC545" s="25"/>
      <c r="DD545" s="25"/>
      <c r="DE545" s="25"/>
      <c r="DF545" s="25"/>
      <c r="DG545" s="25"/>
      <c r="DH545" s="25"/>
      <c r="DI545" s="25"/>
      <c r="DJ545" s="25"/>
      <c r="DK545" s="25"/>
      <c r="DL545" s="25"/>
      <c r="DM545" s="25"/>
      <c r="DN545" s="25"/>
      <c r="DO545" s="25"/>
      <c r="DP545" s="25"/>
      <c r="DQ545" s="25"/>
      <c r="DR545" s="25"/>
      <c r="DS545" s="25"/>
      <c r="DT545" s="25"/>
      <c r="DU545" s="25"/>
      <c r="DV545" s="25"/>
      <c r="DW545" s="25"/>
      <c r="DX545" s="25"/>
      <c r="DY545" s="25"/>
      <c r="DZ545" s="25"/>
      <c r="EA545" s="25"/>
      <c r="EB545" s="25"/>
      <c r="EC545" s="25"/>
      <c r="ED545" s="25"/>
      <c r="EE545" s="25"/>
      <c r="EF545" s="25"/>
      <c r="EG545" s="25"/>
      <c r="EH545" s="25"/>
      <c r="EI545" s="25"/>
      <c r="EJ545" s="25"/>
      <c r="EK545" s="25"/>
      <c r="EL545" s="25"/>
      <c r="EM545" s="25"/>
      <c r="EN545" s="25"/>
      <c r="EO545" s="25"/>
      <c r="EP545" s="25"/>
      <c r="EQ545" s="25"/>
      <c r="ER545" s="25"/>
      <c r="ES545" s="25"/>
      <c r="ET545" s="25"/>
      <c r="EU545" s="25"/>
      <c r="EV545" s="25"/>
      <c r="EW545" s="25"/>
      <c r="EX545" s="25"/>
      <c r="EY545" s="25"/>
      <c r="EZ545" s="25"/>
      <c r="FA545" s="25"/>
      <c r="FB545" s="25"/>
      <c r="FC545" s="25"/>
      <c r="FD545" s="25"/>
      <c r="FE545" s="25"/>
      <c r="FF545" s="25"/>
      <c r="FG545" s="25"/>
      <c r="FH545" s="25"/>
      <c r="FI545" s="25"/>
      <c r="FJ545" s="25"/>
      <c r="FK545" s="25"/>
      <c r="FL545" s="25"/>
      <c r="FM545" s="25"/>
      <c r="FN545" s="25"/>
      <c r="FO545" s="25"/>
      <c r="FP545" s="25"/>
      <c r="FQ545" s="25"/>
      <c r="FR545" s="25"/>
      <c r="FS545" s="25"/>
      <c r="FT545" s="25"/>
      <c r="FU545" s="25"/>
      <c r="FV545" s="25"/>
      <c r="FW545" s="25"/>
      <c r="FX545" s="25"/>
      <c r="FY545" s="25"/>
      <c r="FZ545" s="25"/>
      <c r="GA545" s="25"/>
      <c r="GB545" s="25"/>
      <c r="GC545" s="25"/>
      <c r="GD545" s="25"/>
      <c r="GE545" s="25"/>
      <c r="GF545" s="25"/>
      <c r="GG545" s="25"/>
      <c r="GH545" s="25"/>
      <c r="GI545" s="25"/>
      <c r="GJ545" s="25"/>
      <c r="GK545" s="25"/>
      <c r="GL545" s="25"/>
      <c r="GM545" s="25"/>
      <c r="GN545" s="25"/>
      <c r="GO545" s="25"/>
      <c r="GP545" s="25"/>
      <c r="GQ545" s="25"/>
      <c r="GR545" s="25"/>
      <c r="GS545" s="25"/>
      <c r="GT545" s="25"/>
      <c r="GU545" s="25"/>
      <c r="GV545" s="25"/>
      <c r="GW545" s="25"/>
      <c r="GX545" s="25"/>
      <c r="GY545" s="25"/>
      <c r="GZ545" s="25"/>
    </row>
    <row r="546" spans="1:208">
      <c r="A546" s="1" t="s">
        <v>31</v>
      </c>
      <c r="B546" s="2">
        <v>43564</v>
      </c>
      <c r="D546" s="1" t="s">
        <v>23</v>
      </c>
      <c r="E546" s="1" t="s">
        <v>24</v>
      </c>
      <c r="F546" s="1" t="s">
        <v>32</v>
      </c>
      <c r="G546" s="1" t="s">
        <v>24</v>
      </c>
      <c r="H546" s="1">
        <v>4501617615</v>
      </c>
      <c r="I546" s="1" t="s">
        <v>24</v>
      </c>
      <c r="J546" s="1" t="s">
        <v>33</v>
      </c>
      <c r="K546" s="1">
        <v>13</v>
      </c>
      <c r="L546" s="1" t="s">
        <v>26</v>
      </c>
      <c r="M546" s="3">
        <v>37000</v>
      </c>
      <c r="N546" s="3">
        <f t="shared" si="11"/>
        <v>481000</v>
      </c>
      <c r="V546" s="3"/>
      <c r="W546" s="3">
        <f>Tabla1[[#This Row],[COSTO TOTAL]]</f>
        <v>481000</v>
      </c>
      <c r="X546" s="1"/>
      <c r="Y546" s="1"/>
      <c r="Z546" s="1"/>
      <c r="AA546" s="1"/>
      <c r="AB546" s="1"/>
      <c r="AC546" s="1"/>
      <c r="AD546" s="1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/>
      <c r="CO546" s="25"/>
      <c r="CP546" s="25"/>
      <c r="CQ546" s="25"/>
      <c r="CR546" s="25"/>
      <c r="CS546" s="25"/>
      <c r="CT546" s="25"/>
      <c r="CU546" s="25"/>
      <c r="CV546" s="25"/>
      <c r="CW546" s="25"/>
      <c r="CX546" s="25"/>
      <c r="CY546" s="25"/>
      <c r="CZ546" s="25"/>
      <c r="DA546" s="25"/>
      <c r="DB546" s="25"/>
      <c r="DC546" s="25"/>
      <c r="DD546" s="25"/>
      <c r="DE546" s="25"/>
      <c r="DF546" s="25"/>
      <c r="DG546" s="25"/>
      <c r="DH546" s="25"/>
      <c r="DI546" s="25"/>
      <c r="DJ546" s="25"/>
      <c r="DK546" s="25"/>
      <c r="DL546" s="25"/>
      <c r="DM546" s="25"/>
      <c r="DN546" s="25"/>
      <c r="DO546" s="25"/>
      <c r="DP546" s="25"/>
      <c r="DQ546" s="25"/>
      <c r="DR546" s="25"/>
      <c r="DS546" s="25"/>
      <c r="DT546" s="25"/>
      <c r="DU546" s="25"/>
      <c r="DV546" s="25"/>
      <c r="DW546" s="25"/>
      <c r="DX546" s="25"/>
      <c r="DY546" s="25"/>
      <c r="DZ546" s="25"/>
      <c r="EA546" s="25"/>
      <c r="EB546" s="25"/>
      <c r="EC546" s="25"/>
      <c r="ED546" s="25"/>
      <c r="EE546" s="25"/>
      <c r="EF546" s="25"/>
      <c r="EG546" s="25"/>
      <c r="EH546" s="25"/>
      <c r="EI546" s="25"/>
      <c r="EJ546" s="25"/>
      <c r="EK546" s="25"/>
      <c r="EL546" s="25"/>
      <c r="EM546" s="25"/>
      <c r="EN546" s="25"/>
      <c r="EO546" s="25"/>
      <c r="EP546" s="25"/>
      <c r="EQ546" s="25"/>
      <c r="ER546" s="25"/>
      <c r="ES546" s="25"/>
      <c r="ET546" s="25"/>
      <c r="EU546" s="25"/>
      <c r="EV546" s="25"/>
      <c r="EW546" s="25"/>
      <c r="EX546" s="25"/>
      <c r="EY546" s="25"/>
      <c r="EZ546" s="25"/>
      <c r="FA546" s="25"/>
      <c r="FB546" s="25"/>
      <c r="FC546" s="25"/>
      <c r="FD546" s="25"/>
      <c r="FE546" s="25"/>
      <c r="FF546" s="25"/>
      <c r="FG546" s="25"/>
      <c r="FH546" s="25"/>
      <c r="FI546" s="25"/>
      <c r="FJ546" s="25"/>
      <c r="FK546" s="25"/>
      <c r="FL546" s="25"/>
      <c r="FM546" s="25"/>
      <c r="FN546" s="25"/>
      <c r="FO546" s="25"/>
      <c r="FP546" s="25"/>
      <c r="FQ546" s="25"/>
      <c r="FR546" s="25"/>
      <c r="FS546" s="25"/>
      <c r="FT546" s="25"/>
      <c r="FU546" s="25"/>
      <c r="FV546" s="25"/>
      <c r="FW546" s="25"/>
      <c r="FX546" s="25"/>
      <c r="FY546" s="25"/>
      <c r="FZ546" s="25"/>
      <c r="GA546" s="25"/>
      <c r="GB546" s="25"/>
      <c r="GC546" s="25"/>
      <c r="GD546" s="25"/>
      <c r="GE546" s="25"/>
      <c r="GF546" s="25"/>
      <c r="GG546" s="25"/>
      <c r="GH546" s="25"/>
      <c r="GI546" s="25"/>
      <c r="GJ546" s="25"/>
      <c r="GK546" s="25"/>
      <c r="GL546" s="25"/>
      <c r="GM546" s="25"/>
      <c r="GN546" s="25"/>
      <c r="GO546" s="25"/>
      <c r="GP546" s="25"/>
      <c r="GQ546" s="25"/>
      <c r="GR546" s="25"/>
      <c r="GS546" s="25"/>
      <c r="GT546" s="25"/>
      <c r="GU546" s="25"/>
      <c r="GV546" s="25"/>
      <c r="GW546" s="25"/>
      <c r="GX546" s="25"/>
      <c r="GY546" s="25"/>
      <c r="GZ546" s="25"/>
    </row>
    <row r="547" spans="1:208">
      <c r="A547" s="1" t="s">
        <v>31</v>
      </c>
      <c r="B547" s="2">
        <v>43564</v>
      </c>
      <c r="D547" s="1" t="s">
        <v>23</v>
      </c>
      <c r="E547" s="1" t="s">
        <v>24</v>
      </c>
      <c r="F547" s="1" t="s">
        <v>32</v>
      </c>
      <c r="G547" s="1" t="s">
        <v>24</v>
      </c>
      <c r="H547" s="1">
        <v>4501617615</v>
      </c>
      <c r="I547" s="1" t="s">
        <v>24</v>
      </c>
      <c r="J547" s="1" t="s">
        <v>34</v>
      </c>
      <c r="K547" s="1">
        <v>13</v>
      </c>
      <c r="L547" s="1" t="s">
        <v>26</v>
      </c>
      <c r="M547" s="3">
        <v>11166.6</v>
      </c>
      <c r="N547" s="3">
        <f t="shared" si="11"/>
        <v>145165.80000000002</v>
      </c>
      <c r="V547" s="3"/>
      <c r="W547" s="3">
        <f>Tabla1[[#This Row],[COSTO TOTAL]]</f>
        <v>145165.80000000002</v>
      </c>
      <c r="X547" s="1"/>
      <c r="Y547" s="1"/>
      <c r="Z547" s="1"/>
      <c r="AA547" s="1"/>
      <c r="AB547" s="1"/>
      <c r="AC547" s="1"/>
      <c r="AD547" s="1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  <c r="BT547" s="25"/>
      <c r="BU547" s="25"/>
      <c r="BV547" s="25"/>
      <c r="BW547" s="25"/>
      <c r="BX547" s="25"/>
      <c r="BY547" s="25"/>
      <c r="BZ547" s="25"/>
      <c r="CA547" s="25"/>
      <c r="CB547" s="25"/>
      <c r="CC547" s="25"/>
      <c r="CD547" s="25"/>
      <c r="CE547" s="25"/>
      <c r="CF547" s="25"/>
      <c r="CG547" s="25"/>
      <c r="CH547" s="25"/>
      <c r="CI547" s="25"/>
      <c r="CJ547" s="25"/>
      <c r="CK547" s="25"/>
      <c r="CL547" s="25"/>
      <c r="CM547" s="25"/>
      <c r="CN547" s="25"/>
      <c r="CO547" s="25"/>
      <c r="CP547" s="25"/>
      <c r="CQ547" s="25"/>
      <c r="CR547" s="25"/>
      <c r="CS547" s="25"/>
      <c r="CT547" s="25"/>
      <c r="CU547" s="25"/>
      <c r="CV547" s="25"/>
      <c r="CW547" s="25"/>
      <c r="CX547" s="25"/>
      <c r="CY547" s="25"/>
      <c r="CZ547" s="25"/>
      <c r="DA547" s="25"/>
      <c r="DB547" s="25"/>
      <c r="DC547" s="25"/>
      <c r="DD547" s="25"/>
      <c r="DE547" s="25"/>
      <c r="DF547" s="25"/>
      <c r="DG547" s="25"/>
      <c r="DH547" s="25"/>
      <c r="DI547" s="25"/>
      <c r="DJ547" s="25"/>
      <c r="DK547" s="25"/>
      <c r="DL547" s="25"/>
      <c r="DM547" s="25"/>
      <c r="DN547" s="25"/>
      <c r="DO547" s="25"/>
      <c r="DP547" s="25"/>
      <c r="DQ547" s="25"/>
      <c r="DR547" s="25"/>
      <c r="DS547" s="25"/>
      <c r="DT547" s="25"/>
      <c r="DU547" s="25"/>
      <c r="DV547" s="25"/>
      <c r="DW547" s="25"/>
      <c r="DX547" s="25"/>
      <c r="DY547" s="25"/>
      <c r="DZ547" s="25"/>
      <c r="EA547" s="25"/>
      <c r="EB547" s="25"/>
      <c r="EC547" s="25"/>
      <c r="ED547" s="25"/>
      <c r="EE547" s="25"/>
      <c r="EF547" s="25"/>
      <c r="EG547" s="25"/>
      <c r="EH547" s="25"/>
      <c r="EI547" s="25"/>
      <c r="EJ547" s="25"/>
      <c r="EK547" s="25"/>
      <c r="EL547" s="25"/>
      <c r="EM547" s="25"/>
      <c r="EN547" s="25"/>
      <c r="EO547" s="25"/>
      <c r="EP547" s="25"/>
      <c r="EQ547" s="25"/>
      <c r="ER547" s="25"/>
      <c r="ES547" s="25"/>
      <c r="ET547" s="25"/>
      <c r="EU547" s="25"/>
      <c r="EV547" s="25"/>
      <c r="EW547" s="25"/>
      <c r="EX547" s="25"/>
      <c r="EY547" s="25"/>
      <c r="EZ547" s="25"/>
      <c r="FA547" s="25"/>
      <c r="FB547" s="25"/>
      <c r="FC547" s="25"/>
      <c r="FD547" s="25"/>
      <c r="FE547" s="25"/>
      <c r="FF547" s="25"/>
      <c r="FG547" s="25"/>
      <c r="FH547" s="25"/>
      <c r="FI547" s="25"/>
      <c r="FJ547" s="25"/>
      <c r="FK547" s="25"/>
      <c r="FL547" s="25"/>
      <c r="FM547" s="25"/>
      <c r="FN547" s="25"/>
      <c r="FO547" s="25"/>
      <c r="FP547" s="25"/>
      <c r="FQ547" s="25"/>
      <c r="FR547" s="25"/>
      <c r="FS547" s="25"/>
      <c r="FT547" s="25"/>
      <c r="FU547" s="25"/>
      <c r="FV547" s="25"/>
      <c r="FW547" s="25"/>
      <c r="FX547" s="25"/>
      <c r="FY547" s="25"/>
      <c r="FZ547" s="25"/>
      <c r="GA547" s="25"/>
      <c r="GB547" s="25"/>
      <c r="GC547" s="25"/>
      <c r="GD547" s="25"/>
      <c r="GE547" s="25"/>
      <c r="GF547" s="25"/>
      <c r="GG547" s="25"/>
      <c r="GH547" s="25"/>
      <c r="GI547" s="25"/>
      <c r="GJ547" s="25"/>
      <c r="GK547" s="25"/>
      <c r="GL547" s="25"/>
      <c r="GM547" s="25"/>
      <c r="GN547" s="25"/>
      <c r="GO547" s="25"/>
      <c r="GP547" s="25"/>
      <c r="GQ547" s="25"/>
      <c r="GR547" s="25"/>
      <c r="GS547" s="25"/>
      <c r="GT547" s="25"/>
      <c r="GU547" s="25"/>
      <c r="GV547" s="25"/>
      <c r="GW547" s="25"/>
      <c r="GX547" s="25"/>
      <c r="GY547" s="25"/>
      <c r="GZ547" s="25"/>
    </row>
    <row r="548" spans="1:208">
      <c r="A548" s="1" t="s">
        <v>31</v>
      </c>
      <c r="B548" s="2">
        <v>43564</v>
      </c>
      <c r="D548" s="1" t="s">
        <v>23</v>
      </c>
      <c r="E548" s="1" t="s">
        <v>24</v>
      </c>
      <c r="F548" s="1" t="s">
        <v>32</v>
      </c>
      <c r="G548" s="1" t="s">
        <v>24</v>
      </c>
      <c r="H548" s="1">
        <v>4501617615</v>
      </c>
      <c r="I548" s="1" t="s">
        <v>24</v>
      </c>
      <c r="J548" s="1" t="s">
        <v>35</v>
      </c>
      <c r="K548" s="1">
        <v>2</v>
      </c>
      <c r="L548" s="1" t="s">
        <v>26</v>
      </c>
      <c r="M548" s="3">
        <v>23333</v>
      </c>
      <c r="N548" s="3">
        <f t="shared" si="11"/>
        <v>46666</v>
      </c>
      <c r="V548" s="3"/>
      <c r="W548" s="3">
        <f>Tabla1[[#This Row],[COSTO TOTAL]]</f>
        <v>46666</v>
      </c>
      <c r="X548" s="1"/>
      <c r="Y548" s="1"/>
      <c r="Z548" s="1"/>
      <c r="AA548" s="1"/>
      <c r="AB548" s="1"/>
      <c r="AC548" s="1"/>
      <c r="AD548" s="1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  <c r="BT548" s="25"/>
      <c r="BU548" s="25"/>
      <c r="BV548" s="25"/>
      <c r="BW548" s="25"/>
      <c r="BX548" s="25"/>
      <c r="BY548" s="25"/>
      <c r="BZ548" s="25"/>
      <c r="CA548" s="25"/>
      <c r="CB548" s="25"/>
      <c r="CC548" s="25"/>
      <c r="CD548" s="25"/>
      <c r="CE548" s="25"/>
      <c r="CF548" s="25"/>
      <c r="CG548" s="25"/>
      <c r="CH548" s="25"/>
      <c r="CI548" s="25"/>
      <c r="CJ548" s="25"/>
      <c r="CK548" s="25"/>
      <c r="CL548" s="25"/>
      <c r="CM548" s="25"/>
      <c r="CN548" s="25"/>
      <c r="CO548" s="25"/>
      <c r="CP548" s="25"/>
      <c r="CQ548" s="25"/>
      <c r="CR548" s="25"/>
      <c r="CS548" s="25"/>
      <c r="CT548" s="25"/>
      <c r="CU548" s="25"/>
      <c r="CV548" s="25"/>
      <c r="CW548" s="25"/>
      <c r="CX548" s="25"/>
      <c r="CY548" s="25"/>
      <c r="CZ548" s="25"/>
      <c r="DA548" s="25"/>
      <c r="DB548" s="25"/>
      <c r="DC548" s="25"/>
      <c r="DD548" s="25"/>
      <c r="DE548" s="25"/>
      <c r="DF548" s="25"/>
      <c r="DG548" s="25"/>
      <c r="DH548" s="25"/>
      <c r="DI548" s="25"/>
      <c r="DJ548" s="25"/>
      <c r="DK548" s="25"/>
      <c r="DL548" s="25"/>
      <c r="DM548" s="25"/>
      <c r="DN548" s="25"/>
      <c r="DO548" s="25"/>
      <c r="DP548" s="25"/>
      <c r="DQ548" s="25"/>
      <c r="DR548" s="25"/>
      <c r="DS548" s="25"/>
      <c r="DT548" s="25"/>
      <c r="DU548" s="25"/>
      <c r="DV548" s="25"/>
      <c r="DW548" s="25"/>
      <c r="DX548" s="25"/>
      <c r="DY548" s="25"/>
      <c r="DZ548" s="25"/>
      <c r="EA548" s="25"/>
      <c r="EB548" s="25"/>
      <c r="EC548" s="25"/>
      <c r="ED548" s="25"/>
      <c r="EE548" s="25"/>
      <c r="EF548" s="25"/>
      <c r="EG548" s="25"/>
      <c r="EH548" s="25"/>
      <c r="EI548" s="25"/>
      <c r="EJ548" s="25"/>
      <c r="EK548" s="25"/>
      <c r="EL548" s="25"/>
      <c r="EM548" s="25"/>
      <c r="EN548" s="25"/>
      <c r="EO548" s="25"/>
      <c r="EP548" s="25"/>
      <c r="EQ548" s="25"/>
      <c r="ER548" s="25"/>
      <c r="ES548" s="25"/>
      <c r="ET548" s="25"/>
      <c r="EU548" s="25"/>
      <c r="EV548" s="25"/>
      <c r="EW548" s="25"/>
      <c r="EX548" s="25"/>
      <c r="EY548" s="25"/>
      <c r="EZ548" s="25"/>
      <c r="FA548" s="25"/>
      <c r="FB548" s="25"/>
      <c r="FC548" s="25"/>
      <c r="FD548" s="25"/>
      <c r="FE548" s="25"/>
      <c r="FF548" s="25"/>
      <c r="FG548" s="25"/>
      <c r="FH548" s="25"/>
      <c r="FI548" s="25"/>
      <c r="FJ548" s="25"/>
      <c r="FK548" s="25"/>
      <c r="FL548" s="25"/>
      <c r="FM548" s="25"/>
      <c r="FN548" s="25"/>
      <c r="FO548" s="25"/>
      <c r="FP548" s="25"/>
      <c r="FQ548" s="25"/>
      <c r="FR548" s="25"/>
      <c r="FS548" s="25"/>
      <c r="FT548" s="25"/>
      <c r="FU548" s="25"/>
      <c r="FV548" s="25"/>
      <c r="FW548" s="25"/>
      <c r="FX548" s="25"/>
      <c r="FY548" s="25"/>
      <c r="FZ548" s="25"/>
      <c r="GA548" s="25"/>
      <c r="GB548" s="25"/>
      <c r="GC548" s="25"/>
      <c r="GD548" s="25"/>
      <c r="GE548" s="25"/>
      <c r="GF548" s="25"/>
      <c r="GG548" s="25"/>
      <c r="GH548" s="25"/>
      <c r="GI548" s="25"/>
      <c r="GJ548" s="25"/>
      <c r="GK548" s="25"/>
      <c r="GL548" s="25"/>
      <c r="GM548" s="25"/>
      <c r="GN548" s="25"/>
      <c r="GO548" s="25"/>
      <c r="GP548" s="25"/>
      <c r="GQ548" s="25"/>
      <c r="GR548" s="25"/>
      <c r="GS548" s="25"/>
      <c r="GT548" s="25"/>
      <c r="GU548" s="25"/>
      <c r="GV548" s="25"/>
      <c r="GW548" s="25"/>
      <c r="GX548" s="25"/>
      <c r="GY548" s="25"/>
      <c r="GZ548" s="25"/>
    </row>
    <row r="549" spans="1:208">
      <c r="A549" s="1" t="s">
        <v>31</v>
      </c>
      <c r="B549" s="2">
        <v>42941</v>
      </c>
      <c r="C549" s="1">
        <v>7404101</v>
      </c>
      <c r="D549" s="1" t="s">
        <v>23</v>
      </c>
      <c r="E549" s="1" t="s">
        <v>24</v>
      </c>
      <c r="F549" s="1" t="s">
        <v>24</v>
      </c>
      <c r="H549" s="1">
        <v>4501463305</v>
      </c>
      <c r="J549" s="1" t="s">
        <v>36</v>
      </c>
      <c r="K549" s="1">
        <v>1</v>
      </c>
      <c r="L549" s="1" t="s">
        <v>26</v>
      </c>
      <c r="M549" s="3">
        <v>20006.400000000001</v>
      </c>
      <c r="N549" s="3">
        <f t="shared" si="11"/>
        <v>20006.400000000001</v>
      </c>
      <c r="V549" s="3"/>
      <c r="W549" s="3">
        <f>Tabla1[[#This Row],[COSTO TOTAL]]</f>
        <v>20006.400000000001</v>
      </c>
      <c r="X549" s="1"/>
      <c r="Y549" s="1"/>
      <c r="Z549" s="1"/>
      <c r="AA549" s="1"/>
      <c r="AB549" s="1"/>
      <c r="AC549" s="1"/>
      <c r="AD549" s="1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5"/>
      <c r="DI549" s="25"/>
      <c r="DJ549" s="25"/>
      <c r="DK549" s="25"/>
      <c r="DL549" s="25"/>
      <c r="DM549" s="25"/>
      <c r="DN549" s="25"/>
      <c r="DO549" s="25"/>
      <c r="DP549" s="25"/>
      <c r="DQ549" s="25"/>
      <c r="DR549" s="25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25"/>
      <c r="FR549" s="25"/>
      <c r="FS549" s="25"/>
      <c r="FT549" s="25"/>
      <c r="FU549" s="25"/>
      <c r="FV549" s="25"/>
      <c r="FW549" s="25"/>
      <c r="FX549" s="25"/>
      <c r="FY549" s="25"/>
      <c r="FZ549" s="25"/>
      <c r="GA549" s="25"/>
      <c r="GB549" s="25"/>
      <c r="GC549" s="25"/>
      <c r="GD549" s="25"/>
      <c r="GE549" s="25"/>
      <c r="GF549" s="25"/>
      <c r="GG549" s="25"/>
      <c r="GH549" s="25"/>
      <c r="GI549" s="25"/>
      <c r="GJ549" s="25"/>
      <c r="GK549" s="25"/>
      <c r="GL549" s="25"/>
      <c r="GM549" s="25"/>
      <c r="GN549" s="25"/>
      <c r="GO549" s="25"/>
      <c r="GP549" s="25"/>
      <c r="GQ549" s="25"/>
      <c r="GR549" s="25"/>
      <c r="GS549" s="25"/>
      <c r="GT549" s="25"/>
      <c r="GU549" s="25"/>
      <c r="GV549" s="25"/>
      <c r="GW549" s="25"/>
      <c r="GX549" s="25"/>
      <c r="GY549" s="25"/>
      <c r="GZ549" s="25"/>
    </row>
    <row r="550" spans="1:208">
      <c r="A550" s="1" t="s">
        <v>31</v>
      </c>
      <c r="B550" s="2" t="s">
        <v>37</v>
      </c>
      <c r="C550" s="1">
        <v>7380282</v>
      </c>
      <c r="D550" s="1" t="s">
        <v>23</v>
      </c>
      <c r="E550" s="1" t="s">
        <v>24</v>
      </c>
      <c r="F550" s="1" t="s">
        <v>38</v>
      </c>
      <c r="G550" s="1" t="s">
        <v>24</v>
      </c>
      <c r="H550" s="1">
        <v>4501490148</v>
      </c>
      <c r="I550" s="1" t="s">
        <v>24</v>
      </c>
      <c r="J550" s="1" t="s">
        <v>39</v>
      </c>
      <c r="K550" s="1">
        <v>3</v>
      </c>
      <c r="L550" s="1" t="s">
        <v>26</v>
      </c>
      <c r="M550" s="3">
        <v>4950</v>
      </c>
      <c r="N550" s="3">
        <f t="shared" si="11"/>
        <v>14850</v>
      </c>
      <c r="V550" s="3"/>
      <c r="W550" s="3">
        <f>Tabla1[[#This Row],[COSTO TOTAL]]</f>
        <v>14850</v>
      </c>
      <c r="X550" s="1"/>
      <c r="Y550" s="1"/>
      <c r="Z550" s="1"/>
      <c r="AA550" s="1"/>
      <c r="AB550" s="1"/>
      <c r="AC550" s="1"/>
      <c r="AD550" s="1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  <c r="CR550" s="25"/>
      <c r="CS550" s="25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5"/>
      <c r="DI550" s="25"/>
      <c r="DJ550" s="25"/>
      <c r="DK550" s="25"/>
      <c r="DL550" s="25"/>
      <c r="DM550" s="25"/>
      <c r="DN550" s="25"/>
      <c r="DO550" s="25"/>
      <c r="DP550" s="25"/>
      <c r="DQ550" s="25"/>
      <c r="DR550" s="25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  <c r="FN550" s="25"/>
      <c r="FO550" s="25"/>
      <c r="FP550" s="25"/>
      <c r="FQ550" s="25"/>
      <c r="FR550" s="25"/>
      <c r="FS550" s="25"/>
      <c r="FT550" s="25"/>
      <c r="FU550" s="25"/>
      <c r="FV550" s="25"/>
      <c r="FW550" s="25"/>
      <c r="FX550" s="25"/>
      <c r="FY550" s="25"/>
      <c r="FZ550" s="25"/>
      <c r="GA550" s="25"/>
      <c r="GB550" s="25"/>
      <c r="GC550" s="25"/>
      <c r="GD550" s="25"/>
      <c r="GE550" s="25"/>
      <c r="GF550" s="25"/>
      <c r="GG550" s="25"/>
      <c r="GH550" s="25"/>
      <c r="GI550" s="25"/>
      <c r="GJ550" s="25"/>
      <c r="GK550" s="25"/>
      <c r="GL550" s="25"/>
      <c r="GM550" s="25"/>
      <c r="GN550" s="25"/>
      <c r="GO550" s="25"/>
      <c r="GP550" s="25"/>
      <c r="GQ550" s="25"/>
      <c r="GR550" s="25"/>
      <c r="GS550" s="25"/>
      <c r="GT550" s="25"/>
      <c r="GU550" s="25"/>
      <c r="GV550" s="25"/>
      <c r="GW550" s="25"/>
      <c r="GX550" s="25"/>
      <c r="GY550" s="25"/>
      <c r="GZ550" s="25"/>
    </row>
    <row r="551" spans="1:208">
      <c r="A551" s="1" t="s">
        <v>31</v>
      </c>
      <c r="B551" s="2">
        <v>43354</v>
      </c>
      <c r="C551" s="1">
        <v>7463456</v>
      </c>
      <c r="D551" s="1" t="s">
        <v>23</v>
      </c>
      <c r="E551" s="1" t="s">
        <v>40</v>
      </c>
      <c r="F551" s="1" t="s">
        <v>41</v>
      </c>
      <c r="G551" s="1" t="s">
        <v>24</v>
      </c>
      <c r="H551" s="1">
        <v>4501482153</v>
      </c>
      <c r="I551" s="1" t="s">
        <v>24</v>
      </c>
      <c r="J551" s="1" t="s">
        <v>42</v>
      </c>
      <c r="K551" s="1">
        <v>1</v>
      </c>
      <c r="L551" s="1" t="s">
        <v>26</v>
      </c>
      <c r="M551" s="3">
        <v>12285</v>
      </c>
      <c r="N551" s="3">
        <f t="shared" si="11"/>
        <v>12285</v>
      </c>
      <c r="V551" s="3"/>
      <c r="W551" s="3">
        <f>Tabla1[[#This Row],[COSTO TOTAL]]</f>
        <v>12285</v>
      </c>
      <c r="X551" s="1"/>
      <c r="Y551" s="1"/>
      <c r="Z551" s="1"/>
      <c r="AA551" s="1"/>
      <c r="AB551" s="1"/>
      <c r="AC551" s="1"/>
      <c r="AD551" s="1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  <c r="CR551" s="25"/>
      <c r="CS551" s="25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  <c r="DG551" s="25"/>
      <c r="DH551" s="25"/>
      <c r="DI551" s="25"/>
      <c r="DJ551" s="25"/>
      <c r="DK551" s="25"/>
      <c r="DL551" s="25"/>
      <c r="DM551" s="25"/>
      <c r="DN551" s="25"/>
      <c r="DO551" s="25"/>
      <c r="DP551" s="25"/>
      <c r="DQ551" s="25"/>
      <c r="DR551" s="25"/>
      <c r="DS551" s="25"/>
      <c r="DT551" s="25"/>
      <c r="DU551" s="25"/>
      <c r="DV551" s="25"/>
      <c r="DW551" s="25"/>
      <c r="DX551" s="25"/>
      <c r="DY551" s="25"/>
      <c r="DZ551" s="25"/>
      <c r="EA551" s="25"/>
      <c r="EB551" s="25"/>
      <c r="EC551" s="25"/>
      <c r="ED551" s="25"/>
      <c r="EE551" s="25"/>
      <c r="EF551" s="25"/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  <c r="ET551" s="25"/>
      <c r="EU551" s="25"/>
      <c r="EV551" s="25"/>
      <c r="EW551" s="25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  <c r="FN551" s="25"/>
      <c r="FO551" s="25"/>
      <c r="FP551" s="25"/>
      <c r="FQ551" s="25"/>
      <c r="FR551" s="25"/>
      <c r="FS551" s="25"/>
      <c r="FT551" s="25"/>
      <c r="FU551" s="25"/>
      <c r="FV551" s="25"/>
      <c r="FW551" s="25"/>
      <c r="FX551" s="25"/>
      <c r="FY551" s="25"/>
      <c r="FZ551" s="25"/>
      <c r="GA551" s="25"/>
      <c r="GB551" s="25"/>
      <c r="GC551" s="25"/>
      <c r="GD551" s="25"/>
      <c r="GE551" s="25"/>
      <c r="GF551" s="25"/>
      <c r="GG551" s="25"/>
      <c r="GH551" s="25"/>
      <c r="GI551" s="25"/>
      <c r="GJ551" s="25"/>
      <c r="GK551" s="25"/>
      <c r="GL551" s="25"/>
      <c r="GM551" s="25"/>
      <c r="GN551" s="25"/>
      <c r="GO551" s="25"/>
      <c r="GP551" s="25"/>
      <c r="GQ551" s="25"/>
      <c r="GR551" s="25"/>
      <c r="GS551" s="25"/>
      <c r="GT551" s="25"/>
      <c r="GU551" s="25"/>
      <c r="GV551" s="25"/>
      <c r="GW551" s="25"/>
      <c r="GX551" s="25"/>
      <c r="GY551" s="25"/>
      <c r="GZ551" s="25"/>
    </row>
    <row r="552" spans="1:208">
      <c r="A552" s="1" t="s">
        <v>31</v>
      </c>
      <c r="B552" s="2">
        <v>43354</v>
      </c>
      <c r="C552" s="1">
        <v>7309533</v>
      </c>
      <c r="D552" s="1" t="s">
        <v>23</v>
      </c>
      <c r="E552" s="1" t="s">
        <v>43</v>
      </c>
      <c r="F552" s="1" t="s">
        <v>44</v>
      </c>
      <c r="G552" s="1" t="s">
        <v>24</v>
      </c>
      <c r="H552" s="1">
        <v>4501393819</v>
      </c>
      <c r="I552" s="1" t="s">
        <v>24</v>
      </c>
      <c r="J552" s="1" t="s">
        <v>45</v>
      </c>
      <c r="K552" s="1">
        <v>2</v>
      </c>
      <c r="L552" s="1" t="s">
        <v>26</v>
      </c>
      <c r="M552" s="3">
        <v>1020</v>
      </c>
      <c r="N552" s="3">
        <f t="shared" si="11"/>
        <v>2040</v>
      </c>
      <c r="V552" s="3"/>
      <c r="W552" s="3">
        <f>Tabla1[[#This Row],[COSTO TOTAL]]</f>
        <v>2040</v>
      </c>
      <c r="X552" s="1"/>
      <c r="Y552" s="1"/>
      <c r="Z552" s="1"/>
      <c r="AA552" s="1"/>
      <c r="AB552" s="1"/>
      <c r="AC552" s="1"/>
      <c r="AD552" s="1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  <c r="BZ552" s="25"/>
      <c r="CA552" s="25"/>
      <c r="CB552" s="25"/>
      <c r="CC552" s="25"/>
      <c r="CD552" s="25"/>
      <c r="CE552" s="25"/>
      <c r="CF552" s="25"/>
      <c r="CG552" s="25"/>
      <c r="CH552" s="25"/>
      <c r="CI552" s="25"/>
      <c r="CJ552" s="25"/>
      <c r="CK552" s="25"/>
      <c r="CL552" s="25"/>
      <c r="CM552" s="25"/>
      <c r="CN552" s="25"/>
      <c r="CO552" s="25"/>
      <c r="CP552" s="25"/>
      <c r="CQ552" s="25"/>
      <c r="CR552" s="25"/>
      <c r="CS552" s="25"/>
      <c r="CT552" s="25"/>
      <c r="CU552" s="25"/>
      <c r="CV552" s="25"/>
      <c r="CW552" s="25"/>
      <c r="CX552" s="25"/>
      <c r="CY552" s="25"/>
      <c r="CZ552" s="25"/>
      <c r="DA552" s="25"/>
      <c r="DB552" s="25"/>
      <c r="DC552" s="25"/>
      <c r="DD552" s="25"/>
      <c r="DE552" s="25"/>
      <c r="DF552" s="25"/>
      <c r="DG552" s="25"/>
      <c r="DH552" s="25"/>
      <c r="DI552" s="25"/>
      <c r="DJ552" s="25"/>
      <c r="DK552" s="25"/>
      <c r="DL552" s="25"/>
      <c r="DM552" s="25"/>
      <c r="DN552" s="25"/>
      <c r="DO552" s="25"/>
      <c r="DP552" s="25"/>
      <c r="DQ552" s="25"/>
      <c r="DR552" s="25"/>
      <c r="DS552" s="25"/>
      <c r="DT552" s="25"/>
      <c r="DU552" s="25"/>
      <c r="DV552" s="25"/>
      <c r="DW552" s="25"/>
      <c r="DX552" s="25"/>
      <c r="DY552" s="25"/>
      <c r="DZ552" s="25"/>
      <c r="EA552" s="25"/>
      <c r="EB552" s="25"/>
      <c r="EC552" s="25"/>
      <c r="ED552" s="25"/>
      <c r="EE552" s="25"/>
      <c r="EF552" s="25"/>
      <c r="EG552" s="25"/>
      <c r="EH552" s="25"/>
      <c r="EI552" s="25"/>
      <c r="EJ552" s="25"/>
      <c r="EK552" s="25"/>
      <c r="EL552" s="25"/>
      <c r="EM552" s="25"/>
      <c r="EN552" s="25"/>
      <c r="EO552" s="25"/>
      <c r="EP552" s="25"/>
      <c r="EQ552" s="25"/>
      <c r="ER552" s="25"/>
      <c r="ES552" s="25"/>
      <c r="ET552" s="25"/>
      <c r="EU552" s="25"/>
      <c r="EV552" s="25"/>
      <c r="EW552" s="25"/>
      <c r="EX552" s="25"/>
      <c r="EY552" s="25"/>
      <c r="EZ552" s="25"/>
      <c r="FA552" s="25"/>
      <c r="FB552" s="25"/>
      <c r="FC552" s="25"/>
      <c r="FD552" s="25"/>
      <c r="FE552" s="25"/>
      <c r="FF552" s="25"/>
      <c r="FG552" s="25"/>
      <c r="FH552" s="25"/>
      <c r="FI552" s="25"/>
      <c r="FJ552" s="25"/>
      <c r="FK552" s="25"/>
      <c r="FL552" s="25"/>
      <c r="FM552" s="25"/>
      <c r="FN552" s="25"/>
      <c r="FO552" s="25"/>
      <c r="FP552" s="25"/>
      <c r="FQ552" s="25"/>
      <c r="FR552" s="25"/>
      <c r="FS552" s="25"/>
      <c r="FT552" s="25"/>
      <c r="FU552" s="25"/>
      <c r="FV552" s="25"/>
      <c r="FW552" s="25"/>
      <c r="FX552" s="25"/>
      <c r="FY552" s="25"/>
      <c r="FZ552" s="25"/>
      <c r="GA552" s="25"/>
      <c r="GB552" s="25"/>
      <c r="GC552" s="25"/>
      <c r="GD552" s="25"/>
      <c r="GE552" s="25"/>
      <c r="GF552" s="25"/>
      <c r="GG552" s="25"/>
      <c r="GH552" s="25"/>
      <c r="GI552" s="25"/>
      <c r="GJ552" s="25"/>
      <c r="GK552" s="25"/>
      <c r="GL552" s="25"/>
      <c r="GM552" s="25"/>
      <c r="GN552" s="25"/>
      <c r="GO552" s="25"/>
      <c r="GP552" s="25"/>
      <c r="GQ552" s="25"/>
      <c r="GR552" s="25"/>
      <c r="GS552" s="25"/>
      <c r="GT552" s="25"/>
      <c r="GU552" s="25"/>
      <c r="GV552" s="25"/>
      <c r="GW552" s="25"/>
      <c r="GX552" s="25"/>
      <c r="GY552" s="25"/>
      <c r="GZ552" s="25"/>
    </row>
    <row r="553" spans="1:208">
      <c r="A553" s="1" t="s">
        <v>31</v>
      </c>
      <c r="B553" s="2">
        <v>43658</v>
      </c>
      <c r="C553" s="1">
        <v>7690411</v>
      </c>
      <c r="D553" s="1" t="s">
        <v>23</v>
      </c>
      <c r="E553" s="1" t="s">
        <v>24</v>
      </c>
      <c r="F553" s="1" t="s">
        <v>46</v>
      </c>
      <c r="G553" s="1" t="s">
        <v>24</v>
      </c>
      <c r="H553" s="1" t="s">
        <v>47</v>
      </c>
      <c r="I553" s="1" t="s">
        <v>24</v>
      </c>
      <c r="J553" s="1" t="s">
        <v>48</v>
      </c>
      <c r="K553" s="1">
        <v>107</v>
      </c>
      <c r="L553" s="1" t="s">
        <v>26</v>
      </c>
      <c r="N553" s="3">
        <f t="shared" si="11"/>
        <v>0</v>
      </c>
      <c r="V553" s="3"/>
      <c r="W553" s="3">
        <f>Tabla1[[#This Row],[COSTO TOTAL]]</f>
        <v>0</v>
      </c>
      <c r="X553" s="1"/>
      <c r="Y553" s="1"/>
      <c r="Z553" s="1"/>
      <c r="AA553" s="1"/>
      <c r="AB553" s="1"/>
      <c r="AC553" s="1"/>
      <c r="AD553" s="1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  <c r="CR553" s="25"/>
      <c r="CS553" s="25"/>
      <c r="CT553" s="25"/>
      <c r="CU553" s="25"/>
      <c r="CV553" s="25"/>
      <c r="CW553" s="25"/>
      <c r="CX553" s="25"/>
      <c r="CY553" s="25"/>
      <c r="CZ553" s="25"/>
      <c r="DA553" s="25"/>
      <c r="DB553" s="25"/>
      <c r="DC553" s="25"/>
      <c r="DD553" s="25"/>
      <c r="DE553" s="25"/>
      <c r="DF553" s="25"/>
      <c r="DG553" s="25"/>
      <c r="DH553" s="25"/>
      <c r="DI553" s="25"/>
      <c r="DJ553" s="25"/>
      <c r="DK553" s="25"/>
      <c r="DL553" s="25"/>
      <c r="DM553" s="25"/>
      <c r="DN553" s="25"/>
      <c r="DO553" s="25"/>
      <c r="DP553" s="25"/>
      <c r="DQ553" s="25"/>
      <c r="DR553" s="25"/>
      <c r="DS553" s="25"/>
      <c r="DT553" s="25"/>
      <c r="DU553" s="25"/>
      <c r="DV553" s="25"/>
      <c r="DW553" s="25"/>
      <c r="DX553" s="25"/>
      <c r="DY553" s="25"/>
      <c r="DZ553" s="25"/>
      <c r="EA553" s="25"/>
      <c r="EB553" s="25"/>
      <c r="EC553" s="25"/>
      <c r="ED553" s="25"/>
      <c r="EE553" s="25"/>
      <c r="EF553" s="25"/>
      <c r="EG553" s="25"/>
      <c r="EH553" s="25"/>
      <c r="EI553" s="25"/>
      <c r="EJ553" s="25"/>
      <c r="EK553" s="25"/>
      <c r="EL553" s="25"/>
      <c r="EM553" s="25"/>
      <c r="EN553" s="25"/>
      <c r="EO553" s="25"/>
      <c r="EP553" s="25"/>
      <c r="EQ553" s="25"/>
      <c r="ER553" s="25"/>
      <c r="ES553" s="25"/>
      <c r="ET553" s="25"/>
      <c r="EU553" s="25"/>
      <c r="EV553" s="25"/>
      <c r="EW553" s="25"/>
      <c r="EX553" s="25"/>
      <c r="EY553" s="25"/>
      <c r="EZ553" s="25"/>
      <c r="FA553" s="25"/>
      <c r="FB553" s="25"/>
      <c r="FC553" s="25"/>
      <c r="FD553" s="25"/>
      <c r="FE553" s="25"/>
      <c r="FF553" s="25"/>
      <c r="FG553" s="25"/>
      <c r="FH553" s="25"/>
      <c r="FI553" s="25"/>
      <c r="FJ553" s="25"/>
      <c r="FK553" s="25"/>
      <c r="FL553" s="25"/>
      <c r="FM553" s="25"/>
      <c r="FN553" s="25"/>
      <c r="FO553" s="25"/>
      <c r="FP553" s="25"/>
      <c r="FQ553" s="25"/>
      <c r="FR553" s="25"/>
      <c r="FS553" s="25"/>
      <c r="FT553" s="25"/>
      <c r="FU553" s="25"/>
      <c r="FV553" s="25"/>
      <c r="FW553" s="25"/>
      <c r="FX553" s="25"/>
      <c r="FY553" s="25"/>
      <c r="FZ553" s="25"/>
      <c r="GA553" s="25"/>
      <c r="GB553" s="25"/>
      <c r="GC553" s="25"/>
      <c r="GD553" s="25"/>
      <c r="GE553" s="25"/>
      <c r="GF553" s="25"/>
      <c r="GG553" s="25"/>
      <c r="GH553" s="25"/>
      <c r="GI553" s="25"/>
      <c r="GJ553" s="25"/>
      <c r="GK553" s="25"/>
      <c r="GL553" s="25"/>
      <c r="GM553" s="25"/>
      <c r="GN553" s="25"/>
      <c r="GO553" s="25"/>
      <c r="GP553" s="25"/>
      <c r="GQ553" s="25"/>
      <c r="GR553" s="25"/>
      <c r="GS553" s="25"/>
      <c r="GT553" s="25"/>
      <c r="GU553" s="25"/>
      <c r="GV553" s="25"/>
      <c r="GW553" s="25"/>
      <c r="GX553" s="25"/>
      <c r="GY553" s="25"/>
      <c r="GZ553" s="25"/>
    </row>
    <row r="554" spans="1:208">
      <c r="A554" s="1" t="s">
        <v>31</v>
      </c>
      <c r="B554" s="2">
        <v>43658</v>
      </c>
      <c r="C554" s="1">
        <v>7690411</v>
      </c>
      <c r="D554" s="1" t="s">
        <v>23</v>
      </c>
      <c r="E554" s="1" t="s">
        <v>24</v>
      </c>
      <c r="F554" s="1" t="s">
        <v>46</v>
      </c>
      <c r="G554" s="1" t="s">
        <v>24</v>
      </c>
      <c r="H554" s="1" t="s">
        <v>47</v>
      </c>
      <c r="I554" s="1" t="s">
        <v>24</v>
      </c>
      <c r="J554" s="1" t="s">
        <v>49</v>
      </c>
      <c r="K554" s="1">
        <v>220</v>
      </c>
      <c r="L554" s="1" t="s">
        <v>26</v>
      </c>
      <c r="N554" s="3">
        <f t="shared" si="11"/>
        <v>0</v>
      </c>
      <c r="V554" s="3"/>
      <c r="W554" s="3">
        <f>Tabla1[[#This Row],[COSTO TOTAL]]</f>
        <v>0</v>
      </c>
      <c r="X554" s="1"/>
      <c r="Y554" s="1"/>
      <c r="Z554" s="1"/>
      <c r="AA554" s="1"/>
      <c r="AB554" s="1"/>
      <c r="AC554" s="1"/>
      <c r="AD554" s="1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  <c r="BT554" s="25"/>
      <c r="BU554" s="25"/>
      <c r="BV554" s="25"/>
      <c r="BW554" s="25"/>
      <c r="BX554" s="25"/>
      <c r="BY554" s="25"/>
      <c r="BZ554" s="25"/>
      <c r="CA554" s="25"/>
      <c r="CB554" s="25"/>
      <c r="CC554" s="25"/>
      <c r="CD554" s="25"/>
      <c r="CE554" s="25"/>
      <c r="CF554" s="25"/>
      <c r="CG554" s="25"/>
      <c r="CH554" s="25"/>
      <c r="CI554" s="25"/>
      <c r="CJ554" s="25"/>
      <c r="CK554" s="25"/>
      <c r="CL554" s="25"/>
      <c r="CM554" s="25"/>
      <c r="CN554" s="25"/>
      <c r="CO554" s="25"/>
      <c r="CP554" s="25"/>
      <c r="CQ554" s="25"/>
      <c r="CR554" s="25"/>
      <c r="CS554" s="25"/>
      <c r="CT554" s="25"/>
      <c r="CU554" s="25"/>
      <c r="CV554" s="25"/>
      <c r="CW554" s="25"/>
      <c r="CX554" s="25"/>
      <c r="CY554" s="25"/>
      <c r="CZ554" s="25"/>
      <c r="DA554" s="25"/>
      <c r="DB554" s="25"/>
      <c r="DC554" s="25"/>
      <c r="DD554" s="25"/>
      <c r="DE554" s="25"/>
      <c r="DF554" s="25"/>
      <c r="DG554" s="25"/>
      <c r="DH554" s="25"/>
      <c r="DI554" s="25"/>
      <c r="DJ554" s="25"/>
      <c r="DK554" s="25"/>
      <c r="DL554" s="25"/>
      <c r="DM554" s="25"/>
      <c r="DN554" s="25"/>
      <c r="DO554" s="25"/>
      <c r="DP554" s="25"/>
      <c r="DQ554" s="25"/>
      <c r="DR554" s="25"/>
      <c r="DS554" s="25"/>
      <c r="DT554" s="25"/>
      <c r="DU554" s="25"/>
      <c r="DV554" s="25"/>
      <c r="DW554" s="25"/>
      <c r="DX554" s="25"/>
      <c r="DY554" s="25"/>
      <c r="DZ554" s="25"/>
      <c r="EA554" s="25"/>
      <c r="EB554" s="25"/>
      <c r="EC554" s="25"/>
      <c r="ED554" s="25"/>
      <c r="EE554" s="25"/>
      <c r="EF554" s="25"/>
      <c r="EG554" s="25"/>
      <c r="EH554" s="25"/>
      <c r="EI554" s="25"/>
      <c r="EJ554" s="25"/>
      <c r="EK554" s="25"/>
      <c r="EL554" s="25"/>
      <c r="EM554" s="25"/>
      <c r="EN554" s="25"/>
      <c r="EO554" s="25"/>
      <c r="EP554" s="25"/>
      <c r="EQ554" s="25"/>
      <c r="ER554" s="25"/>
      <c r="ES554" s="25"/>
      <c r="ET554" s="25"/>
      <c r="EU554" s="25"/>
      <c r="EV554" s="25"/>
      <c r="EW554" s="25"/>
      <c r="EX554" s="25"/>
      <c r="EY554" s="25"/>
      <c r="EZ554" s="25"/>
      <c r="FA554" s="25"/>
      <c r="FB554" s="25"/>
      <c r="FC554" s="25"/>
      <c r="FD554" s="25"/>
      <c r="FE554" s="25"/>
      <c r="FF554" s="25"/>
      <c r="FG554" s="25"/>
      <c r="FH554" s="25"/>
      <c r="FI554" s="25"/>
      <c r="FJ554" s="25"/>
      <c r="FK554" s="25"/>
      <c r="FL554" s="25"/>
      <c r="FM554" s="25"/>
      <c r="FN554" s="25"/>
      <c r="FO554" s="25"/>
      <c r="FP554" s="25"/>
      <c r="FQ554" s="25"/>
      <c r="FR554" s="25"/>
      <c r="FS554" s="25"/>
      <c r="FT554" s="25"/>
      <c r="FU554" s="25"/>
      <c r="FV554" s="25"/>
      <c r="FW554" s="25"/>
      <c r="FX554" s="25"/>
      <c r="FY554" s="25"/>
      <c r="FZ554" s="25"/>
      <c r="GA554" s="25"/>
      <c r="GB554" s="25"/>
      <c r="GC554" s="25"/>
      <c r="GD554" s="25"/>
      <c r="GE554" s="25"/>
      <c r="GF554" s="25"/>
      <c r="GG554" s="25"/>
      <c r="GH554" s="25"/>
      <c r="GI554" s="25"/>
      <c r="GJ554" s="25"/>
      <c r="GK554" s="25"/>
      <c r="GL554" s="25"/>
      <c r="GM554" s="25"/>
      <c r="GN554" s="25"/>
      <c r="GO554" s="25"/>
      <c r="GP554" s="25"/>
      <c r="GQ554" s="25"/>
      <c r="GR554" s="25"/>
      <c r="GS554" s="25"/>
      <c r="GT554" s="25"/>
      <c r="GU554" s="25"/>
      <c r="GV554" s="25"/>
      <c r="GW554" s="25"/>
      <c r="GX554" s="25"/>
      <c r="GY554" s="25"/>
      <c r="GZ554" s="25"/>
    </row>
    <row r="555" spans="1:208">
      <c r="A555" s="1" t="s">
        <v>31</v>
      </c>
      <c r="B555" s="2">
        <v>43658</v>
      </c>
      <c r="C555" s="1">
        <v>7690411</v>
      </c>
      <c r="D555" s="1" t="s">
        <v>23</v>
      </c>
      <c r="E555" s="1" t="s">
        <v>24</v>
      </c>
      <c r="F555" s="1" t="s">
        <v>46</v>
      </c>
      <c r="G555" s="1" t="s">
        <v>24</v>
      </c>
      <c r="H555" s="1" t="s">
        <v>47</v>
      </c>
      <c r="I555" s="1" t="s">
        <v>24</v>
      </c>
      <c r="J555" s="1" t="s">
        <v>50</v>
      </c>
      <c r="K555" s="1">
        <v>14</v>
      </c>
      <c r="L555" s="1" t="s">
        <v>26</v>
      </c>
      <c r="N555" s="3">
        <f t="shared" si="11"/>
        <v>0</v>
      </c>
      <c r="V555" s="3"/>
      <c r="W555" s="3">
        <f>Tabla1[[#This Row],[COSTO TOTAL]]</f>
        <v>0</v>
      </c>
      <c r="X555" s="1"/>
      <c r="Y555" s="1"/>
      <c r="Z555" s="1"/>
      <c r="AA555" s="1"/>
      <c r="AB555" s="1"/>
      <c r="AC555" s="1"/>
      <c r="AD555" s="1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  <c r="CR555" s="25"/>
      <c r="CS555" s="25"/>
      <c r="CT555" s="25"/>
      <c r="CU555" s="25"/>
      <c r="CV555" s="25"/>
      <c r="CW555" s="25"/>
      <c r="CX555" s="25"/>
      <c r="CY555" s="25"/>
      <c r="CZ555" s="25"/>
      <c r="DA555" s="25"/>
      <c r="DB555" s="25"/>
      <c r="DC555" s="25"/>
      <c r="DD555" s="25"/>
      <c r="DE555" s="25"/>
      <c r="DF555" s="25"/>
      <c r="DG555" s="25"/>
      <c r="DH555" s="25"/>
      <c r="DI555" s="25"/>
      <c r="DJ555" s="25"/>
      <c r="DK555" s="25"/>
      <c r="DL555" s="25"/>
      <c r="DM555" s="25"/>
      <c r="DN555" s="25"/>
      <c r="DO555" s="25"/>
      <c r="DP555" s="25"/>
      <c r="DQ555" s="25"/>
      <c r="DR555" s="25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  <c r="EF555" s="25"/>
      <c r="EG555" s="25"/>
      <c r="EH555" s="25"/>
      <c r="EI555" s="25"/>
      <c r="EJ555" s="25"/>
      <c r="EK555" s="25"/>
      <c r="EL555" s="25"/>
      <c r="EM555" s="25"/>
      <c r="EN555" s="25"/>
      <c r="EO555" s="25"/>
      <c r="EP555" s="25"/>
      <c r="EQ555" s="25"/>
      <c r="ER555" s="25"/>
      <c r="ES555" s="25"/>
      <c r="ET555" s="25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  <c r="FN555" s="25"/>
      <c r="FO555" s="25"/>
      <c r="FP555" s="25"/>
      <c r="FQ555" s="25"/>
      <c r="FR555" s="25"/>
      <c r="FS555" s="25"/>
      <c r="FT555" s="25"/>
      <c r="FU555" s="25"/>
      <c r="FV555" s="25"/>
      <c r="FW555" s="25"/>
      <c r="FX555" s="25"/>
      <c r="FY555" s="25"/>
      <c r="FZ555" s="25"/>
      <c r="GA555" s="25"/>
      <c r="GB555" s="25"/>
      <c r="GC555" s="25"/>
      <c r="GD555" s="25"/>
      <c r="GE555" s="25"/>
      <c r="GF555" s="25"/>
      <c r="GG555" s="25"/>
      <c r="GH555" s="25"/>
      <c r="GI555" s="25"/>
      <c r="GJ555" s="25"/>
      <c r="GK555" s="25"/>
      <c r="GL555" s="25"/>
      <c r="GM555" s="25"/>
      <c r="GN555" s="25"/>
      <c r="GO555" s="25"/>
      <c r="GP555" s="25"/>
      <c r="GQ555" s="25"/>
      <c r="GR555" s="25"/>
      <c r="GS555" s="25"/>
      <c r="GT555" s="25"/>
      <c r="GU555" s="25"/>
      <c r="GV555" s="25"/>
      <c r="GW555" s="25"/>
      <c r="GX555" s="25"/>
      <c r="GY555" s="25"/>
      <c r="GZ555" s="25"/>
    </row>
    <row r="556" spans="1:208">
      <c r="A556" s="1" t="s">
        <v>31</v>
      </c>
      <c r="B556" s="2">
        <v>43658</v>
      </c>
      <c r="C556" s="1">
        <v>7690411</v>
      </c>
      <c r="D556" s="1" t="s">
        <v>23</v>
      </c>
      <c r="E556" s="1" t="s">
        <v>24</v>
      </c>
      <c r="F556" s="1" t="s">
        <v>46</v>
      </c>
      <c r="G556" s="1" t="s">
        <v>24</v>
      </c>
      <c r="H556" s="1" t="s">
        <v>47</v>
      </c>
      <c r="I556" s="1" t="s">
        <v>24</v>
      </c>
      <c r="J556" s="1" t="s">
        <v>51</v>
      </c>
      <c r="K556" s="1">
        <v>6</v>
      </c>
      <c r="L556" s="1" t="s">
        <v>26</v>
      </c>
      <c r="N556" s="3">
        <f t="shared" si="11"/>
        <v>0</v>
      </c>
      <c r="V556" s="3"/>
      <c r="W556" s="3">
        <f>Tabla1[[#This Row],[COSTO TOTAL]]</f>
        <v>0</v>
      </c>
      <c r="X556" s="1"/>
      <c r="Y556" s="1"/>
      <c r="Z556" s="1"/>
      <c r="AA556" s="1"/>
      <c r="AB556" s="1"/>
      <c r="AC556" s="1"/>
      <c r="AD556" s="1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25"/>
      <c r="CP556" s="25"/>
      <c r="CQ556" s="25"/>
      <c r="CR556" s="25"/>
      <c r="CS556" s="25"/>
      <c r="CT556" s="25"/>
      <c r="CU556" s="25"/>
      <c r="CV556" s="25"/>
      <c r="CW556" s="25"/>
      <c r="CX556" s="25"/>
      <c r="CY556" s="25"/>
      <c r="CZ556" s="25"/>
      <c r="DA556" s="25"/>
      <c r="DB556" s="25"/>
      <c r="DC556" s="25"/>
      <c r="DD556" s="25"/>
      <c r="DE556" s="25"/>
      <c r="DF556" s="25"/>
      <c r="DG556" s="25"/>
      <c r="DH556" s="25"/>
      <c r="DI556" s="25"/>
      <c r="DJ556" s="25"/>
      <c r="DK556" s="25"/>
      <c r="DL556" s="25"/>
      <c r="DM556" s="25"/>
      <c r="DN556" s="25"/>
      <c r="DO556" s="25"/>
      <c r="DP556" s="25"/>
      <c r="DQ556" s="25"/>
      <c r="DR556" s="25"/>
      <c r="DS556" s="25"/>
      <c r="DT556" s="25"/>
      <c r="DU556" s="25"/>
      <c r="DV556" s="25"/>
      <c r="DW556" s="25"/>
      <c r="DX556" s="25"/>
      <c r="DY556" s="25"/>
      <c r="DZ556" s="25"/>
      <c r="EA556" s="25"/>
      <c r="EB556" s="25"/>
      <c r="EC556" s="25"/>
      <c r="ED556" s="25"/>
      <c r="EE556" s="25"/>
      <c r="EF556" s="25"/>
      <c r="EG556" s="25"/>
      <c r="EH556" s="25"/>
      <c r="EI556" s="25"/>
      <c r="EJ556" s="25"/>
      <c r="EK556" s="25"/>
      <c r="EL556" s="25"/>
      <c r="EM556" s="25"/>
      <c r="EN556" s="25"/>
      <c r="EO556" s="25"/>
      <c r="EP556" s="25"/>
      <c r="EQ556" s="25"/>
      <c r="ER556" s="25"/>
      <c r="ES556" s="25"/>
      <c r="ET556" s="25"/>
      <c r="EU556" s="25"/>
      <c r="EV556" s="25"/>
      <c r="EW556" s="25"/>
      <c r="EX556" s="25"/>
      <c r="EY556" s="25"/>
      <c r="EZ556" s="25"/>
      <c r="FA556" s="25"/>
      <c r="FB556" s="25"/>
      <c r="FC556" s="25"/>
      <c r="FD556" s="25"/>
      <c r="FE556" s="25"/>
      <c r="FF556" s="25"/>
      <c r="FG556" s="25"/>
      <c r="FH556" s="25"/>
      <c r="FI556" s="25"/>
      <c r="FJ556" s="25"/>
      <c r="FK556" s="25"/>
      <c r="FL556" s="25"/>
      <c r="FM556" s="25"/>
      <c r="FN556" s="25"/>
      <c r="FO556" s="25"/>
      <c r="FP556" s="25"/>
      <c r="FQ556" s="25"/>
      <c r="FR556" s="25"/>
      <c r="FS556" s="25"/>
      <c r="FT556" s="25"/>
      <c r="FU556" s="25"/>
      <c r="FV556" s="25"/>
      <c r="FW556" s="25"/>
      <c r="FX556" s="25"/>
      <c r="FY556" s="25"/>
      <c r="FZ556" s="25"/>
      <c r="GA556" s="25"/>
      <c r="GB556" s="25"/>
      <c r="GC556" s="25"/>
      <c r="GD556" s="25"/>
      <c r="GE556" s="25"/>
      <c r="GF556" s="25"/>
      <c r="GG556" s="25"/>
      <c r="GH556" s="25"/>
      <c r="GI556" s="25"/>
      <c r="GJ556" s="25"/>
      <c r="GK556" s="25"/>
      <c r="GL556" s="25"/>
      <c r="GM556" s="25"/>
      <c r="GN556" s="25"/>
      <c r="GO556" s="25"/>
      <c r="GP556" s="25"/>
      <c r="GQ556" s="25"/>
      <c r="GR556" s="25"/>
      <c r="GS556" s="25"/>
      <c r="GT556" s="25"/>
      <c r="GU556" s="25"/>
      <c r="GV556" s="25"/>
      <c r="GW556" s="25"/>
      <c r="GX556" s="25"/>
      <c r="GY556" s="25"/>
      <c r="GZ556" s="25"/>
    </row>
    <row r="557" spans="1:208">
      <c r="A557" s="1" t="s">
        <v>31</v>
      </c>
      <c r="B557" s="2">
        <v>43658</v>
      </c>
      <c r="C557" s="1">
        <v>7690411</v>
      </c>
      <c r="D557" s="1" t="s">
        <v>23</v>
      </c>
      <c r="E557" s="1" t="s">
        <v>24</v>
      </c>
      <c r="F557" s="1" t="s">
        <v>46</v>
      </c>
      <c r="G557" s="1" t="s">
        <v>24</v>
      </c>
      <c r="H557" s="1" t="s">
        <v>47</v>
      </c>
      <c r="I557" s="1" t="s">
        <v>24</v>
      </c>
      <c r="J557" s="1" t="s">
        <v>52</v>
      </c>
      <c r="K557" s="1">
        <v>8</v>
      </c>
      <c r="L557" s="1" t="s">
        <v>26</v>
      </c>
      <c r="N557" s="3">
        <f t="shared" si="11"/>
        <v>0</v>
      </c>
      <c r="V557" s="3"/>
      <c r="W557" s="3">
        <f>Tabla1[[#This Row],[COSTO TOTAL]]</f>
        <v>0</v>
      </c>
      <c r="X557" s="1"/>
      <c r="Y557" s="1"/>
      <c r="Z557" s="1"/>
      <c r="AA557" s="1"/>
      <c r="AB557" s="1"/>
      <c r="AC557" s="1"/>
      <c r="AD557" s="1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</row>
    <row r="558" spans="1:208">
      <c r="A558" s="1" t="s">
        <v>31</v>
      </c>
      <c r="B558" s="2">
        <v>43658</v>
      </c>
      <c r="C558" s="1">
        <v>7690411</v>
      </c>
      <c r="D558" s="1" t="s">
        <v>23</v>
      </c>
      <c r="E558" s="1" t="s">
        <v>24</v>
      </c>
      <c r="F558" s="1" t="s">
        <v>46</v>
      </c>
      <c r="G558" s="1" t="s">
        <v>24</v>
      </c>
      <c r="H558" s="1" t="s">
        <v>47</v>
      </c>
      <c r="I558" s="1" t="s">
        <v>24</v>
      </c>
      <c r="J558" s="1" t="s">
        <v>53</v>
      </c>
      <c r="K558" s="1">
        <v>1</v>
      </c>
      <c r="L558" s="1" t="s">
        <v>54</v>
      </c>
      <c r="M558" s="3">
        <v>170843.8</v>
      </c>
      <c r="N558" s="3">
        <f t="shared" ref="N558:N621" si="12">M558*K558</f>
        <v>170843.8</v>
      </c>
      <c r="V558" s="3"/>
      <c r="W558" s="3">
        <f>Tabla1[[#This Row],[COSTO TOTAL]]</f>
        <v>170843.8</v>
      </c>
      <c r="X558" s="1"/>
      <c r="Y558" s="1"/>
      <c r="Z558" s="1"/>
      <c r="AA558" s="1"/>
      <c r="AB558" s="1"/>
      <c r="AC558" s="1"/>
      <c r="AD558" s="1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  <c r="CR558" s="25"/>
      <c r="CS558" s="25"/>
      <c r="CT558" s="25"/>
      <c r="CU558" s="25"/>
      <c r="CV558" s="25"/>
      <c r="CW558" s="25"/>
      <c r="CX558" s="25"/>
      <c r="CY558" s="25"/>
      <c r="CZ558" s="25"/>
      <c r="DA558" s="25"/>
      <c r="DB558" s="25"/>
      <c r="DC558" s="25"/>
      <c r="DD558" s="25"/>
      <c r="DE558" s="25"/>
      <c r="DF558" s="25"/>
      <c r="DG558" s="25"/>
      <c r="DH558" s="25"/>
      <c r="DI558" s="25"/>
      <c r="DJ558" s="25"/>
      <c r="DK558" s="25"/>
      <c r="DL558" s="25"/>
      <c r="DM558" s="25"/>
      <c r="DN558" s="25"/>
      <c r="DO558" s="25"/>
      <c r="DP558" s="25"/>
      <c r="DQ558" s="25"/>
      <c r="DR558" s="25"/>
      <c r="DS558" s="25"/>
      <c r="DT558" s="25"/>
      <c r="DU558" s="25"/>
      <c r="DV558" s="25"/>
      <c r="DW558" s="25"/>
      <c r="DX558" s="25"/>
      <c r="DY558" s="25"/>
      <c r="DZ558" s="25"/>
      <c r="EA558" s="25"/>
      <c r="EB558" s="25"/>
      <c r="EC558" s="25"/>
      <c r="ED558" s="25"/>
      <c r="EE558" s="25"/>
      <c r="EF558" s="25"/>
      <c r="EG558" s="25"/>
      <c r="EH558" s="25"/>
      <c r="EI558" s="25"/>
      <c r="EJ558" s="25"/>
      <c r="EK558" s="25"/>
      <c r="EL558" s="25"/>
      <c r="EM558" s="25"/>
      <c r="EN558" s="25"/>
      <c r="EO558" s="25"/>
      <c r="EP558" s="25"/>
      <c r="EQ558" s="25"/>
      <c r="ER558" s="25"/>
      <c r="ES558" s="25"/>
      <c r="ET558" s="25"/>
      <c r="EU558" s="25"/>
      <c r="EV558" s="25"/>
      <c r="EW558" s="25"/>
      <c r="EX558" s="25"/>
      <c r="EY558" s="25"/>
      <c r="EZ558" s="25"/>
      <c r="FA558" s="25"/>
      <c r="FB558" s="25"/>
      <c r="FC558" s="25"/>
      <c r="FD558" s="25"/>
      <c r="FE558" s="25"/>
      <c r="FF558" s="25"/>
      <c r="FG558" s="25"/>
      <c r="FH558" s="25"/>
      <c r="FI558" s="25"/>
      <c r="FJ558" s="25"/>
      <c r="FK558" s="25"/>
      <c r="FL558" s="25"/>
      <c r="FM558" s="25"/>
      <c r="FN558" s="25"/>
      <c r="FO558" s="25"/>
      <c r="FP558" s="25"/>
      <c r="FQ558" s="25"/>
      <c r="FR558" s="25"/>
      <c r="FS558" s="25"/>
      <c r="FT558" s="25"/>
      <c r="FU558" s="25"/>
      <c r="FV558" s="25"/>
      <c r="FW558" s="25"/>
      <c r="FX558" s="25"/>
      <c r="FY558" s="25"/>
      <c r="FZ558" s="25"/>
      <c r="GA558" s="25"/>
      <c r="GB558" s="25"/>
      <c r="GC558" s="25"/>
      <c r="GD558" s="25"/>
      <c r="GE558" s="25"/>
      <c r="GF558" s="25"/>
      <c r="GG558" s="25"/>
      <c r="GH558" s="25"/>
      <c r="GI558" s="25"/>
      <c r="GJ558" s="25"/>
      <c r="GK558" s="25"/>
      <c r="GL558" s="25"/>
      <c r="GM558" s="25"/>
      <c r="GN558" s="25"/>
      <c r="GO558" s="25"/>
      <c r="GP558" s="25"/>
      <c r="GQ558" s="25"/>
      <c r="GR558" s="25"/>
      <c r="GS558" s="25"/>
      <c r="GT558" s="25"/>
      <c r="GU558" s="25"/>
      <c r="GV558" s="25"/>
      <c r="GW558" s="25"/>
      <c r="GX558" s="25"/>
      <c r="GY558" s="25"/>
      <c r="GZ558" s="25"/>
    </row>
    <row r="559" spans="1:208">
      <c r="A559" s="1" t="s">
        <v>31</v>
      </c>
      <c r="B559" s="2">
        <v>43658</v>
      </c>
      <c r="C559" s="1">
        <v>7690411</v>
      </c>
      <c r="D559" s="1" t="s">
        <v>23</v>
      </c>
      <c r="E559" s="1" t="s">
        <v>24</v>
      </c>
      <c r="F559" s="1" t="s">
        <v>46</v>
      </c>
      <c r="G559" s="1" t="s">
        <v>24</v>
      </c>
      <c r="H559" s="1" t="s">
        <v>47</v>
      </c>
      <c r="I559" s="1" t="s">
        <v>24</v>
      </c>
      <c r="J559" s="1" t="s">
        <v>55</v>
      </c>
      <c r="K559" s="1">
        <v>12</v>
      </c>
      <c r="L559" s="1" t="s">
        <v>26</v>
      </c>
      <c r="N559" s="3">
        <f t="shared" si="12"/>
        <v>0</v>
      </c>
      <c r="V559" s="3"/>
      <c r="W559" s="3">
        <f>Tabla1[[#This Row],[COSTO TOTAL]]</f>
        <v>0</v>
      </c>
      <c r="X559" s="1"/>
      <c r="Y559" s="1"/>
      <c r="Z559" s="1"/>
      <c r="AA559" s="1"/>
      <c r="AB559" s="1"/>
      <c r="AC559" s="1"/>
      <c r="AD559" s="1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5"/>
      <c r="DI559" s="25"/>
      <c r="DJ559" s="25"/>
      <c r="DK559" s="25"/>
      <c r="DL559" s="25"/>
      <c r="DM559" s="25"/>
      <c r="DN559" s="25"/>
      <c r="DO559" s="25"/>
      <c r="DP559" s="25"/>
      <c r="DQ559" s="25"/>
      <c r="DR559" s="25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  <c r="FN559" s="25"/>
      <c r="FO559" s="25"/>
      <c r="FP559" s="25"/>
      <c r="FQ559" s="25"/>
      <c r="FR559" s="25"/>
      <c r="FS559" s="25"/>
      <c r="FT559" s="25"/>
      <c r="FU559" s="25"/>
      <c r="FV559" s="25"/>
      <c r="FW559" s="25"/>
      <c r="FX559" s="25"/>
      <c r="FY559" s="25"/>
      <c r="FZ559" s="25"/>
      <c r="GA559" s="25"/>
      <c r="GB559" s="25"/>
      <c r="GC559" s="25"/>
      <c r="GD559" s="25"/>
      <c r="GE559" s="25"/>
      <c r="GF559" s="25"/>
      <c r="GG559" s="25"/>
      <c r="GH559" s="25"/>
      <c r="GI559" s="25"/>
      <c r="GJ559" s="25"/>
      <c r="GK559" s="25"/>
      <c r="GL559" s="25"/>
      <c r="GM559" s="25"/>
      <c r="GN559" s="25"/>
      <c r="GO559" s="25"/>
      <c r="GP559" s="25"/>
      <c r="GQ559" s="25"/>
      <c r="GR559" s="25"/>
      <c r="GS559" s="25"/>
      <c r="GT559" s="25"/>
      <c r="GU559" s="25"/>
      <c r="GV559" s="25"/>
      <c r="GW559" s="25"/>
      <c r="GX559" s="25"/>
      <c r="GY559" s="25"/>
      <c r="GZ559" s="25"/>
    </row>
    <row r="560" spans="1:208">
      <c r="A560" s="1" t="s">
        <v>31</v>
      </c>
      <c r="B560" s="2">
        <v>43658</v>
      </c>
      <c r="C560" s="1">
        <v>7690411</v>
      </c>
      <c r="D560" s="1" t="s">
        <v>23</v>
      </c>
      <c r="E560" s="1" t="s">
        <v>24</v>
      </c>
      <c r="F560" s="1" t="s">
        <v>46</v>
      </c>
      <c r="G560" s="1" t="s">
        <v>24</v>
      </c>
      <c r="H560" s="1" t="s">
        <v>47</v>
      </c>
      <c r="I560" s="1" t="s">
        <v>24</v>
      </c>
      <c r="J560" s="1" t="s">
        <v>56</v>
      </c>
      <c r="K560" s="1">
        <v>12</v>
      </c>
      <c r="L560" s="1" t="s">
        <v>26</v>
      </c>
      <c r="N560" s="3">
        <f t="shared" si="12"/>
        <v>0</v>
      </c>
      <c r="V560" s="3"/>
      <c r="W560" s="3">
        <f>Tabla1[[#This Row],[COSTO TOTAL]]</f>
        <v>0</v>
      </c>
      <c r="X560" s="1"/>
      <c r="Y560" s="1"/>
      <c r="Z560" s="1"/>
      <c r="AA560" s="1"/>
      <c r="AB560" s="1"/>
      <c r="AC560" s="1"/>
      <c r="AD560" s="1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  <c r="BZ560" s="25"/>
      <c r="CA560" s="25"/>
      <c r="CB560" s="25"/>
      <c r="CC560" s="25"/>
      <c r="CD560" s="25"/>
      <c r="CE560" s="25"/>
      <c r="CF560" s="25"/>
      <c r="CG560" s="25"/>
      <c r="CH560" s="25"/>
      <c r="CI560" s="25"/>
      <c r="CJ560" s="25"/>
      <c r="CK560" s="25"/>
      <c r="CL560" s="25"/>
      <c r="CM560" s="25"/>
      <c r="CN560" s="25"/>
      <c r="CO560" s="25"/>
      <c r="CP560" s="25"/>
      <c r="CQ560" s="25"/>
      <c r="CR560" s="25"/>
      <c r="CS560" s="25"/>
      <c r="CT560" s="25"/>
      <c r="CU560" s="25"/>
      <c r="CV560" s="25"/>
      <c r="CW560" s="25"/>
      <c r="CX560" s="25"/>
      <c r="CY560" s="25"/>
      <c r="CZ560" s="25"/>
      <c r="DA560" s="25"/>
      <c r="DB560" s="25"/>
      <c r="DC560" s="25"/>
      <c r="DD560" s="25"/>
      <c r="DE560" s="25"/>
      <c r="DF560" s="25"/>
      <c r="DG560" s="25"/>
      <c r="DH560" s="25"/>
      <c r="DI560" s="25"/>
      <c r="DJ560" s="25"/>
      <c r="DK560" s="25"/>
      <c r="DL560" s="25"/>
      <c r="DM560" s="25"/>
      <c r="DN560" s="25"/>
      <c r="DO560" s="25"/>
      <c r="DP560" s="25"/>
      <c r="DQ560" s="25"/>
      <c r="DR560" s="25"/>
      <c r="DS560" s="25"/>
      <c r="DT560" s="25"/>
      <c r="DU560" s="25"/>
      <c r="DV560" s="25"/>
      <c r="DW560" s="25"/>
      <c r="DX560" s="25"/>
      <c r="DY560" s="25"/>
      <c r="DZ560" s="25"/>
      <c r="EA560" s="25"/>
      <c r="EB560" s="25"/>
      <c r="EC560" s="25"/>
      <c r="ED560" s="25"/>
      <c r="EE560" s="25"/>
      <c r="EF560" s="25"/>
      <c r="EG560" s="25"/>
      <c r="EH560" s="25"/>
      <c r="EI560" s="25"/>
      <c r="EJ560" s="25"/>
      <c r="EK560" s="25"/>
      <c r="EL560" s="25"/>
      <c r="EM560" s="25"/>
      <c r="EN560" s="25"/>
      <c r="EO560" s="25"/>
      <c r="EP560" s="25"/>
      <c r="EQ560" s="25"/>
      <c r="ER560" s="25"/>
      <c r="ES560" s="25"/>
      <c r="ET560" s="25"/>
      <c r="EU560" s="25"/>
      <c r="EV560" s="25"/>
      <c r="EW560" s="25"/>
      <c r="EX560" s="25"/>
      <c r="EY560" s="25"/>
      <c r="EZ560" s="25"/>
      <c r="FA560" s="25"/>
      <c r="FB560" s="25"/>
      <c r="FC560" s="25"/>
      <c r="FD560" s="25"/>
      <c r="FE560" s="25"/>
      <c r="FF560" s="25"/>
      <c r="FG560" s="25"/>
      <c r="FH560" s="25"/>
      <c r="FI560" s="25"/>
      <c r="FJ560" s="25"/>
      <c r="FK560" s="25"/>
      <c r="FL560" s="25"/>
      <c r="FM560" s="25"/>
      <c r="FN560" s="25"/>
      <c r="FO560" s="25"/>
      <c r="FP560" s="25"/>
      <c r="FQ560" s="25"/>
      <c r="FR560" s="25"/>
      <c r="FS560" s="25"/>
      <c r="FT560" s="25"/>
      <c r="FU560" s="25"/>
      <c r="FV560" s="25"/>
      <c r="FW560" s="25"/>
      <c r="FX560" s="25"/>
      <c r="FY560" s="25"/>
      <c r="FZ560" s="25"/>
      <c r="GA560" s="25"/>
      <c r="GB560" s="25"/>
      <c r="GC560" s="25"/>
      <c r="GD560" s="25"/>
      <c r="GE560" s="25"/>
      <c r="GF560" s="25"/>
      <c r="GG560" s="25"/>
      <c r="GH560" s="25"/>
      <c r="GI560" s="25"/>
      <c r="GJ560" s="25"/>
      <c r="GK560" s="25"/>
      <c r="GL560" s="25"/>
      <c r="GM560" s="25"/>
      <c r="GN560" s="25"/>
      <c r="GO560" s="25"/>
      <c r="GP560" s="25"/>
      <c r="GQ560" s="25"/>
      <c r="GR560" s="25"/>
      <c r="GS560" s="25"/>
      <c r="GT560" s="25"/>
      <c r="GU560" s="25"/>
      <c r="GV560" s="25"/>
      <c r="GW560" s="25"/>
      <c r="GX560" s="25"/>
      <c r="GY560" s="25"/>
      <c r="GZ560" s="25"/>
    </row>
    <row r="561" spans="1:208">
      <c r="A561" s="1" t="s">
        <v>31</v>
      </c>
      <c r="B561" s="2">
        <v>43658</v>
      </c>
      <c r="C561" s="1">
        <v>7690411</v>
      </c>
      <c r="D561" s="1" t="s">
        <v>23</v>
      </c>
      <c r="E561" s="1" t="s">
        <v>24</v>
      </c>
      <c r="F561" s="1" t="s">
        <v>46</v>
      </c>
      <c r="G561" s="1" t="s">
        <v>24</v>
      </c>
      <c r="H561" s="1" t="s">
        <v>47</v>
      </c>
      <c r="I561" s="1" t="s">
        <v>24</v>
      </c>
      <c r="J561" s="1" t="s">
        <v>57</v>
      </c>
      <c r="K561" s="1">
        <v>12</v>
      </c>
      <c r="L561" s="1" t="s">
        <v>26</v>
      </c>
      <c r="N561" s="3">
        <f t="shared" si="12"/>
        <v>0</v>
      </c>
      <c r="V561" s="3"/>
      <c r="W561" s="3">
        <f>Tabla1[[#This Row],[COSTO TOTAL]]</f>
        <v>0</v>
      </c>
      <c r="X561" s="1"/>
      <c r="Y561" s="1"/>
      <c r="Z561" s="1"/>
      <c r="AA561" s="1"/>
      <c r="AB561" s="1"/>
      <c r="AC561" s="1"/>
      <c r="AD561" s="1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  <c r="CR561" s="25"/>
      <c r="CS561" s="25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5"/>
      <c r="DI561" s="25"/>
      <c r="DJ561" s="25"/>
      <c r="DK561" s="25"/>
      <c r="DL561" s="25"/>
      <c r="DM561" s="25"/>
      <c r="DN561" s="25"/>
      <c r="DO561" s="25"/>
      <c r="DP561" s="25"/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  <c r="FN561" s="25"/>
      <c r="FO561" s="25"/>
      <c r="FP561" s="25"/>
      <c r="FQ561" s="25"/>
      <c r="FR561" s="25"/>
      <c r="FS561" s="25"/>
      <c r="FT561" s="25"/>
      <c r="FU561" s="25"/>
      <c r="FV561" s="25"/>
      <c r="FW561" s="25"/>
      <c r="FX561" s="25"/>
      <c r="FY561" s="25"/>
      <c r="FZ561" s="25"/>
      <c r="GA561" s="25"/>
      <c r="GB561" s="25"/>
      <c r="GC561" s="25"/>
      <c r="GD561" s="25"/>
      <c r="GE561" s="25"/>
      <c r="GF561" s="25"/>
      <c r="GG561" s="25"/>
      <c r="GH561" s="25"/>
      <c r="GI561" s="25"/>
      <c r="GJ561" s="25"/>
      <c r="GK561" s="25"/>
      <c r="GL561" s="25"/>
      <c r="GM561" s="25"/>
      <c r="GN561" s="25"/>
      <c r="GO561" s="25"/>
      <c r="GP561" s="25"/>
      <c r="GQ561" s="25"/>
      <c r="GR561" s="25"/>
      <c r="GS561" s="25"/>
      <c r="GT561" s="25"/>
      <c r="GU561" s="25"/>
      <c r="GV561" s="25"/>
      <c r="GW561" s="25"/>
      <c r="GX561" s="25"/>
      <c r="GY561" s="25"/>
      <c r="GZ561" s="25"/>
    </row>
    <row r="562" spans="1:208">
      <c r="A562" s="1" t="s">
        <v>31</v>
      </c>
      <c r="B562" s="2">
        <v>43658</v>
      </c>
      <c r="C562" s="1">
        <v>7690411</v>
      </c>
      <c r="D562" s="1" t="s">
        <v>23</v>
      </c>
      <c r="E562" s="1" t="s">
        <v>24</v>
      </c>
      <c r="F562" s="1" t="s">
        <v>46</v>
      </c>
      <c r="G562" s="1" t="s">
        <v>24</v>
      </c>
      <c r="H562" s="1" t="s">
        <v>47</v>
      </c>
      <c r="I562" s="1" t="s">
        <v>24</v>
      </c>
      <c r="J562" s="1" t="s">
        <v>58</v>
      </c>
      <c r="K562" s="1">
        <v>12</v>
      </c>
      <c r="L562" s="1" t="s">
        <v>26</v>
      </c>
      <c r="N562" s="3">
        <f t="shared" si="12"/>
        <v>0</v>
      </c>
      <c r="V562" s="3"/>
      <c r="W562" s="3">
        <f>Tabla1[[#This Row],[COSTO TOTAL]]</f>
        <v>0</v>
      </c>
      <c r="X562" s="1"/>
      <c r="Y562" s="1"/>
      <c r="Z562" s="1"/>
      <c r="AA562" s="1"/>
      <c r="AB562" s="1"/>
      <c r="AC562" s="1"/>
      <c r="AD562" s="1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  <c r="BT562" s="25"/>
      <c r="BU562" s="25"/>
      <c r="BV562" s="25"/>
      <c r="BW562" s="25"/>
      <c r="BX562" s="25"/>
      <c r="BY562" s="25"/>
      <c r="BZ562" s="25"/>
      <c r="CA562" s="25"/>
      <c r="CB562" s="25"/>
      <c r="CC562" s="25"/>
      <c r="CD562" s="25"/>
      <c r="CE562" s="25"/>
      <c r="CF562" s="25"/>
      <c r="CG562" s="25"/>
      <c r="CH562" s="25"/>
      <c r="CI562" s="25"/>
      <c r="CJ562" s="25"/>
      <c r="CK562" s="25"/>
      <c r="CL562" s="25"/>
      <c r="CM562" s="25"/>
      <c r="CN562" s="25"/>
      <c r="CO562" s="25"/>
      <c r="CP562" s="25"/>
      <c r="CQ562" s="25"/>
      <c r="CR562" s="25"/>
      <c r="CS562" s="25"/>
      <c r="CT562" s="25"/>
      <c r="CU562" s="25"/>
      <c r="CV562" s="25"/>
      <c r="CW562" s="25"/>
      <c r="CX562" s="25"/>
      <c r="CY562" s="25"/>
      <c r="CZ562" s="25"/>
      <c r="DA562" s="25"/>
      <c r="DB562" s="25"/>
      <c r="DC562" s="25"/>
      <c r="DD562" s="25"/>
      <c r="DE562" s="25"/>
      <c r="DF562" s="25"/>
      <c r="DG562" s="25"/>
      <c r="DH562" s="25"/>
      <c r="DI562" s="25"/>
      <c r="DJ562" s="25"/>
      <c r="DK562" s="25"/>
      <c r="DL562" s="25"/>
      <c r="DM562" s="25"/>
      <c r="DN562" s="25"/>
      <c r="DO562" s="25"/>
      <c r="DP562" s="25"/>
      <c r="DQ562" s="25"/>
      <c r="DR562" s="25"/>
      <c r="DS562" s="25"/>
      <c r="DT562" s="25"/>
      <c r="DU562" s="25"/>
      <c r="DV562" s="25"/>
      <c r="DW562" s="25"/>
      <c r="DX562" s="25"/>
      <c r="DY562" s="25"/>
      <c r="DZ562" s="25"/>
      <c r="EA562" s="25"/>
      <c r="EB562" s="25"/>
      <c r="EC562" s="25"/>
      <c r="ED562" s="25"/>
      <c r="EE562" s="25"/>
      <c r="EF562" s="25"/>
      <c r="EG562" s="25"/>
      <c r="EH562" s="25"/>
      <c r="EI562" s="25"/>
      <c r="EJ562" s="25"/>
      <c r="EK562" s="25"/>
      <c r="EL562" s="25"/>
      <c r="EM562" s="25"/>
      <c r="EN562" s="25"/>
      <c r="EO562" s="25"/>
      <c r="EP562" s="25"/>
      <c r="EQ562" s="25"/>
      <c r="ER562" s="25"/>
      <c r="ES562" s="25"/>
      <c r="ET562" s="25"/>
      <c r="EU562" s="25"/>
      <c r="EV562" s="25"/>
      <c r="EW562" s="25"/>
      <c r="EX562" s="25"/>
      <c r="EY562" s="25"/>
      <c r="EZ562" s="25"/>
      <c r="FA562" s="25"/>
      <c r="FB562" s="25"/>
      <c r="FC562" s="25"/>
      <c r="FD562" s="25"/>
      <c r="FE562" s="25"/>
      <c r="FF562" s="25"/>
      <c r="FG562" s="25"/>
      <c r="FH562" s="25"/>
      <c r="FI562" s="25"/>
      <c r="FJ562" s="25"/>
      <c r="FK562" s="25"/>
      <c r="FL562" s="25"/>
      <c r="FM562" s="25"/>
      <c r="FN562" s="25"/>
      <c r="FO562" s="25"/>
      <c r="FP562" s="25"/>
      <c r="FQ562" s="25"/>
      <c r="FR562" s="25"/>
      <c r="FS562" s="25"/>
      <c r="FT562" s="25"/>
      <c r="FU562" s="25"/>
      <c r="FV562" s="25"/>
      <c r="FW562" s="25"/>
      <c r="FX562" s="25"/>
      <c r="FY562" s="25"/>
      <c r="FZ562" s="25"/>
      <c r="GA562" s="25"/>
      <c r="GB562" s="25"/>
      <c r="GC562" s="25"/>
      <c r="GD562" s="25"/>
      <c r="GE562" s="25"/>
      <c r="GF562" s="25"/>
      <c r="GG562" s="25"/>
      <c r="GH562" s="25"/>
      <c r="GI562" s="25"/>
      <c r="GJ562" s="25"/>
      <c r="GK562" s="25"/>
      <c r="GL562" s="25"/>
      <c r="GM562" s="25"/>
      <c r="GN562" s="25"/>
      <c r="GO562" s="25"/>
      <c r="GP562" s="25"/>
      <c r="GQ562" s="25"/>
      <c r="GR562" s="25"/>
      <c r="GS562" s="25"/>
      <c r="GT562" s="25"/>
      <c r="GU562" s="25"/>
      <c r="GV562" s="25"/>
      <c r="GW562" s="25"/>
      <c r="GX562" s="25"/>
      <c r="GY562" s="25"/>
      <c r="GZ562" s="25"/>
    </row>
    <row r="563" spans="1:208">
      <c r="A563" s="1" t="s">
        <v>59</v>
      </c>
      <c r="B563" s="2">
        <v>43791</v>
      </c>
      <c r="C563" s="1" t="s">
        <v>22</v>
      </c>
      <c r="D563" s="1" t="s">
        <v>23</v>
      </c>
      <c r="E563" s="1" t="s">
        <v>24</v>
      </c>
      <c r="F563" s="1" t="s">
        <v>60</v>
      </c>
      <c r="G563" s="1" t="s">
        <v>24</v>
      </c>
      <c r="H563" s="1">
        <v>4501723785</v>
      </c>
      <c r="I563" s="1" t="s">
        <v>24</v>
      </c>
      <c r="J563" s="1" t="s">
        <v>61</v>
      </c>
      <c r="K563" s="1">
        <v>1</v>
      </c>
      <c r="L563" s="1" t="s">
        <v>26</v>
      </c>
      <c r="M563" s="3">
        <v>40530</v>
      </c>
      <c r="N563" s="3">
        <f t="shared" si="12"/>
        <v>40530</v>
      </c>
      <c r="V563" s="3"/>
      <c r="W563" s="3">
        <f>Tabla1[[#This Row],[COSTO TOTAL]]</f>
        <v>40530</v>
      </c>
      <c r="X563" s="1"/>
      <c r="Y563" s="1"/>
      <c r="Z563" s="1"/>
      <c r="AA563" s="1"/>
      <c r="AB563" s="1"/>
      <c r="AC563" s="1"/>
      <c r="AD563" s="1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  <c r="BZ563" s="25"/>
      <c r="CA563" s="25"/>
      <c r="CB563" s="25"/>
      <c r="CC563" s="25"/>
      <c r="CD563" s="25"/>
      <c r="CE563" s="25"/>
      <c r="CF563" s="25"/>
      <c r="CG563" s="25"/>
      <c r="CH563" s="25"/>
      <c r="CI563" s="25"/>
      <c r="CJ563" s="25"/>
      <c r="CK563" s="25"/>
      <c r="CL563" s="25"/>
      <c r="CM563" s="25"/>
      <c r="CN563" s="25"/>
      <c r="CO563" s="25"/>
      <c r="CP563" s="25"/>
      <c r="CQ563" s="25"/>
      <c r="CR563" s="25"/>
      <c r="CS563" s="25"/>
      <c r="CT563" s="25"/>
      <c r="CU563" s="25"/>
      <c r="CV563" s="25"/>
      <c r="CW563" s="25"/>
      <c r="CX563" s="25"/>
      <c r="CY563" s="25"/>
      <c r="CZ563" s="25"/>
      <c r="DA563" s="25"/>
      <c r="DB563" s="25"/>
      <c r="DC563" s="25"/>
      <c r="DD563" s="25"/>
      <c r="DE563" s="25"/>
      <c r="DF563" s="25"/>
      <c r="DG563" s="25"/>
      <c r="DH563" s="25"/>
      <c r="DI563" s="25"/>
      <c r="DJ563" s="25"/>
      <c r="DK563" s="25"/>
      <c r="DL563" s="25"/>
      <c r="DM563" s="25"/>
      <c r="DN563" s="25"/>
      <c r="DO563" s="25"/>
      <c r="DP563" s="25"/>
      <c r="DQ563" s="25"/>
      <c r="DR563" s="25"/>
      <c r="DS563" s="25"/>
      <c r="DT563" s="25"/>
      <c r="DU563" s="25"/>
      <c r="DV563" s="25"/>
      <c r="DW563" s="25"/>
      <c r="DX563" s="25"/>
      <c r="DY563" s="25"/>
      <c r="DZ563" s="25"/>
      <c r="EA563" s="25"/>
      <c r="EB563" s="25"/>
      <c r="EC563" s="25"/>
      <c r="ED563" s="25"/>
      <c r="EE563" s="25"/>
      <c r="EF563" s="25"/>
      <c r="EG563" s="25"/>
      <c r="EH563" s="25"/>
      <c r="EI563" s="25"/>
      <c r="EJ563" s="25"/>
      <c r="EK563" s="25"/>
      <c r="EL563" s="25"/>
      <c r="EM563" s="25"/>
      <c r="EN563" s="25"/>
      <c r="EO563" s="25"/>
      <c r="EP563" s="25"/>
      <c r="EQ563" s="25"/>
      <c r="ER563" s="25"/>
      <c r="ES563" s="25"/>
      <c r="ET563" s="25"/>
      <c r="EU563" s="25"/>
      <c r="EV563" s="25"/>
      <c r="EW563" s="25"/>
      <c r="EX563" s="25"/>
      <c r="EY563" s="25"/>
      <c r="EZ563" s="25"/>
      <c r="FA563" s="25"/>
      <c r="FB563" s="25"/>
      <c r="FC563" s="25"/>
      <c r="FD563" s="25"/>
      <c r="FE563" s="25"/>
      <c r="FF563" s="25"/>
      <c r="FG563" s="25"/>
      <c r="FH563" s="25"/>
      <c r="FI563" s="25"/>
      <c r="FJ563" s="25"/>
      <c r="FK563" s="25"/>
      <c r="FL563" s="25"/>
      <c r="FM563" s="25"/>
      <c r="FN563" s="25"/>
      <c r="FO563" s="25"/>
      <c r="FP563" s="25"/>
      <c r="FQ563" s="25"/>
      <c r="FR563" s="25"/>
      <c r="FS563" s="25"/>
      <c r="FT563" s="25"/>
      <c r="FU563" s="25"/>
      <c r="FV563" s="25"/>
      <c r="FW563" s="25"/>
      <c r="FX563" s="25"/>
      <c r="FY563" s="25"/>
      <c r="FZ563" s="25"/>
      <c r="GA563" s="25"/>
      <c r="GB563" s="25"/>
      <c r="GC563" s="25"/>
      <c r="GD563" s="25"/>
      <c r="GE563" s="25"/>
      <c r="GF563" s="25"/>
      <c r="GG563" s="25"/>
      <c r="GH563" s="25"/>
      <c r="GI563" s="25"/>
      <c r="GJ563" s="25"/>
      <c r="GK563" s="25"/>
      <c r="GL563" s="25"/>
      <c r="GM563" s="25"/>
      <c r="GN563" s="25"/>
      <c r="GO563" s="25"/>
      <c r="GP563" s="25"/>
      <c r="GQ563" s="25"/>
      <c r="GR563" s="25"/>
      <c r="GS563" s="25"/>
      <c r="GT563" s="25"/>
      <c r="GU563" s="25"/>
      <c r="GV563" s="25"/>
      <c r="GW563" s="25"/>
      <c r="GX563" s="25"/>
      <c r="GY563" s="25"/>
      <c r="GZ563" s="25"/>
    </row>
    <row r="564" spans="1:208">
      <c r="A564" s="1" t="s">
        <v>59</v>
      </c>
      <c r="B564" s="2">
        <v>43791</v>
      </c>
      <c r="C564" s="1" t="s">
        <v>22</v>
      </c>
      <c r="D564" s="1" t="s">
        <v>23</v>
      </c>
      <c r="E564" s="1" t="s">
        <v>24</v>
      </c>
      <c r="F564" s="1" t="s">
        <v>60</v>
      </c>
      <c r="G564" s="1" t="s">
        <v>24</v>
      </c>
      <c r="H564" s="1">
        <v>4501723785</v>
      </c>
      <c r="I564" s="1" t="s">
        <v>24</v>
      </c>
      <c r="J564" s="1" t="s">
        <v>62</v>
      </c>
      <c r="K564" s="1">
        <v>1</v>
      </c>
      <c r="L564" s="1" t="s">
        <v>26</v>
      </c>
      <c r="M564" s="3">
        <v>40530</v>
      </c>
      <c r="N564" s="3">
        <f t="shared" si="12"/>
        <v>40530</v>
      </c>
      <c r="V564" s="3"/>
      <c r="W564" s="3">
        <f>Tabla1[[#This Row],[COSTO TOTAL]]</f>
        <v>40530</v>
      </c>
      <c r="X564" s="1"/>
      <c r="Y564" s="1"/>
      <c r="Z564" s="1"/>
      <c r="AA564" s="1"/>
      <c r="AB564" s="1"/>
      <c r="AC564" s="1"/>
      <c r="AD564" s="1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  <c r="CR564" s="25"/>
      <c r="CS564" s="25"/>
      <c r="CT564" s="25"/>
      <c r="CU564" s="25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  <c r="DG564" s="25"/>
      <c r="DH564" s="25"/>
      <c r="DI564" s="25"/>
      <c r="DJ564" s="25"/>
      <c r="DK564" s="25"/>
      <c r="DL564" s="25"/>
      <c r="DM564" s="25"/>
      <c r="DN564" s="25"/>
      <c r="DO564" s="25"/>
      <c r="DP564" s="25"/>
      <c r="DQ564" s="25"/>
      <c r="DR564" s="25"/>
      <c r="DS564" s="25"/>
      <c r="DT564" s="25"/>
      <c r="DU564" s="25"/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  <c r="EF564" s="25"/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  <c r="ET564" s="25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  <c r="FN564" s="25"/>
      <c r="FO564" s="25"/>
      <c r="FP564" s="25"/>
      <c r="FQ564" s="25"/>
      <c r="FR564" s="25"/>
      <c r="FS564" s="25"/>
      <c r="FT564" s="25"/>
      <c r="FU564" s="25"/>
      <c r="FV564" s="25"/>
      <c r="FW564" s="25"/>
      <c r="FX564" s="25"/>
      <c r="FY564" s="25"/>
      <c r="FZ564" s="25"/>
      <c r="GA564" s="25"/>
      <c r="GB564" s="25"/>
      <c r="GC564" s="25"/>
      <c r="GD564" s="25"/>
      <c r="GE564" s="25"/>
      <c r="GF564" s="25"/>
      <c r="GG564" s="25"/>
      <c r="GH564" s="25"/>
      <c r="GI564" s="25"/>
      <c r="GJ564" s="25"/>
      <c r="GK564" s="25"/>
      <c r="GL564" s="25"/>
      <c r="GM564" s="25"/>
      <c r="GN564" s="25"/>
      <c r="GO564" s="25"/>
      <c r="GP564" s="25"/>
      <c r="GQ564" s="25"/>
      <c r="GR564" s="25"/>
      <c r="GS564" s="25"/>
      <c r="GT564" s="25"/>
      <c r="GU564" s="25"/>
      <c r="GV564" s="25"/>
      <c r="GW564" s="25"/>
      <c r="GX564" s="25"/>
      <c r="GY564" s="25"/>
      <c r="GZ564" s="25"/>
    </row>
    <row r="565" spans="1:208">
      <c r="A565" s="1" t="s">
        <v>63</v>
      </c>
      <c r="B565" s="2" t="s">
        <v>37</v>
      </c>
      <c r="C565" s="1">
        <v>7505030</v>
      </c>
      <c r="D565" s="1" t="s">
        <v>23</v>
      </c>
      <c r="E565" s="1" t="s">
        <v>24</v>
      </c>
      <c r="F565" s="1" t="s">
        <v>24</v>
      </c>
      <c r="H565" s="1">
        <v>4501500200</v>
      </c>
      <c r="J565" s="1" t="s">
        <v>64</v>
      </c>
      <c r="K565" s="1">
        <v>1</v>
      </c>
      <c r="L565" s="1" t="s">
        <v>26</v>
      </c>
      <c r="N565" s="3">
        <f t="shared" si="12"/>
        <v>0</v>
      </c>
      <c r="V565" s="3"/>
      <c r="W565" s="3">
        <f>Tabla1[[#This Row],[COSTO TOTAL]]</f>
        <v>0</v>
      </c>
      <c r="X565" s="1"/>
      <c r="Y565" s="1"/>
      <c r="Z565" s="1"/>
      <c r="AA565" s="1"/>
      <c r="AB565" s="1"/>
      <c r="AC565" s="1"/>
      <c r="AD565" s="1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  <c r="BT565" s="25"/>
      <c r="BU565" s="25"/>
      <c r="BV565" s="25"/>
      <c r="BW565" s="25"/>
      <c r="BX565" s="25"/>
      <c r="BY565" s="25"/>
      <c r="BZ565" s="25"/>
      <c r="CA565" s="25"/>
      <c r="CB565" s="25"/>
      <c r="CC565" s="25"/>
      <c r="CD565" s="25"/>
      <c r="CE565" s="25"/>
      <c r="CF565" s="25"/>
      <c r="CG565" s="25"/>
      <c r="CH565" s="25"/>
      <c r="CI565" s="25"/>
      <c r="CJ565" s="25"/>
      <c r="CK565" s="25"/>
      <c r="CL565" s="25"/>
      <c r="CM565" s="25"/>
      <c r="CN565" s="25"/>
      <c r="CO565" s="25"/>
      <c r="CP565" s="25"/>
      <c r="CQ565" s="25"/>
      <c r="CR565" s="25"/>
      <c r="CS565" s="25"/>
      <c r="CT565" s="25"/>
      <c r="CU565" s="25"/>
      <c r="CV565" s="25"/>
      <c r="CW565" s="25"/>
      <c r="CX565" s="25"/>
      <c r="CY565" s="25"/>
      <c r="CZ565" s="25"/>
      <c r="DA565" s="25"/>
      <c r="DB565" s="25"/>
      <c r="DC565" s="25"/>
      <c r="DD565" s="25"/>
      <c r="DE565" s="25"/>
      <c r="DF565" s="25"/>
      <c r="DG565" s="25"/>
      <c r="DH565" s="25"/>
      <c r="DI565" s="25"/>
      <c r="DJ565" s="25"/>
      <c r="DK565" s="25"/>
      <c r="DL565" s="25"/>
      <c r="DM565" s="25"/>
      <c r="DN565" s="25"/>
      <c r="DO565" s="25"/>
      <c r="DP565" s="25"/>
      <c r="DQ565" s="25"/>
      <c r="DR565" s="25"/>
      <c r="DS565" s="25"/>
      <c r="DT565" s="25"/>
      <c r="DU565" s="25"/>
      <c r="DV565" s="25"/>
      <c r="DW565" s="25"/>
      <c r="DX565" s="25"/>
      <c r="DY565" s="25"/>
      <c r="DZ565" s="25"/>
      <c r="EA565" s="25"/>
      <c r="EB565" s="25"/>
      <c r="EC565" s="25"/>
      <c r="ED565" s="25"/>
      <c r="EE565" s="25"/>
      <c r="EF565" s="25"/>
      <c r="EG565" s="25"/>
      <c r="EH565" s="25"/>
      <c r="EI565" s="25"/>
      <c r="EJ565" s="25"/>
      <c r="EK565" s="25"/>
      <c r="EL565" s="25"/>
      <c r="EM565" s="25"/>
      <c r="EN565" s="25"/>
      <c r="EO565" s="25"/>
      <c r="EP565" s="25"/>
      <c r="EQ565" s="25"/>
      <c r="ER565" s="25"/>
      <c r="ES565" s="25"/>
      <c r="ET565" s="25"/>
      <c r="EU565" s="25"/>
      <c r="EV565" s="25"/>
      <c r="EW565" s="25"/>
      <c r="EX565" s="25"/>
      <c r="EY565" s="25"/>
      <c r="EZ565" s="25"/>
      <c r="FA565" s="25"/>
      <c r="FB565" s="25"/>
      <c r="FC565" s="25"/>
      <c r="FD565" s="25"/>
      <c r="FE565" s="25"/>
      <c r="FF565" s="25"/>
      <c r="FG565" s="25"/>
      <c r="FH565" s="25"/>
      <c r="FI565" s="25"/>
      <c r="FJ565" s="25"/>
      <c r="FK565" s="25"/>
      <c r="FL565" s="25"/>
      <c r="FM565" s="25"/>
      <c r="FN565" s="25"/>
      <c r="FO565" s="25"/>
      <c r="FP565" s="25"/>
      <c r="FQ565" s="25"/>
      <c r="FR565" s="25"/>
      <c r="FS565" s="25"/>
      <c r="FT565" s="25"/>
      <c r="FU565" s="25"/>
      <c r="FV565" s="25"/>
      <c r="FW565" s="25"/>
      <c r="FX565" s="25"/>
      <c r="FY565" s="25"/>
      <c r="FZ565" s="25"/>
      <c r="GA565" s="25"/>
      <c r="GB565" s="25"/>
      <c r="GC565" s="25"/>
      <c r="GD565" s="25"/>
      <c r="GE565" s="25"/>
      <c r="GF565" s="25"/>
      <c r="GG565" s="25"/>
      <c r="GH565" s="25"/>
      <c r="GI565" s="25"/>
      <c r="GJ565" s="25"/>
      <c r="GK565" s="25"/>
      <c r="GL565" s="25"/>
      <c r="GM565" s="25"/>
      <c r="GN565" s="25"/>
      <c r="GO565" s="25"/>
      <c r="GP565" s="25"/>
      <c r="GQ565" s="25"/>
      <c r="GR565" s="25"/>
      <c r="GS565" s="25"/>
      <c r="GT565" s="25"/>
      <c r="GU565" s="25"/>
      <c r="GV565" s="25"/>
      <c r="GW565" s="25"/>
      <c r="GX565" s="25"/>
      <c r="GY565" s="25"/>
      <c r="GZ565" s="25"/>
    </row>
    <row r="566" spans="1:208">
      <c r="A566" s="1" t="s">
        <v>63</v>
      </c>
      <c r="B566" s="2">
        <v>43355</v>
      </c>
      <c r="C566" s="1">
        <v>7525238</v>
      </c>
      <c r="D566" s="1" t="s">
        <v>23</v>
      </c>
      <c r="E566" s="1" t="s">
        <v>65</v>
      </c>
      <c r="F566" s="1" t="s">
        <v>66</v>
      </c>
      <c r="G566" s="1" t="s">
        <v>24</v>
      </c>
      <c r="H566" s="1">
        <v>4501516550</v>
      </c>
      <c r="I566" s="1" t="s">
        <v>24</v>
      </c>
      <c r="J566" s="1" t="s">
        <v>67</v>
      </c>
      <c r="K566" s="1">
        <v>1</v>
      </c>
      <c r="L566" s="1" t="s">
        <v>26</v>
      </c>
      <c r="M566" s="3">
        <v>580</v>
      </c>
      <c r="N566" s="3">
        <f t="shared" si="12"/>
        <v>580</v>
      </c>
      <c r="V566" s="3"/>
      <c r="W566" s="3">
        <f>Tabla1[[#This Row],[COSTO TOTAL]]</f>
        <v>580</v>
      </c>
      <c r="X566" s="1"/>
      <c r="Y566" s="1"/>
      <c r="Z566" s="1"/>
      <c r="AA566" s="1"/>
      <c r="AB566" s="1"/>
      <c r="AC566" s="1"/>
      <c r="AD566" s="1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  <c r="CR566" s="25"/>
      <c r="CS566" s="25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5"/>
      <c r="DI566" s="25"/>
      <c r="DJ566" s="25"/>
      <c r="DK566" s="25"/>
      <c r="DL566" s="25"/>
      <c r="DM566" s="25"/>
      <c r="DN566" s="25"/>
      <c r="DO566" s="25"/>
      <c r="DP566" s="25"/>
      <c r="DQ566" s="25"/>
      <c r="DR566" s="25"/>
      <c r="DS566" s="25"/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  <c r="EF566" s="25"/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  <c r="ET566" s="25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25"/>
      <c r="FN566" s="25"/>
      <c r="FO566" s="25"/>
      <c r="FP566" s="25"/>
      <c r="FQ566" s="25"/>
      <c r="FR566" s="25"/>
      <c r="FS566" s="25"/>
      <c r="FT566" s="25"/>
      <c r="FU566" s="25"/>
      <c r="FV566" s="25"/>
      <c r="FW566" s="25"/>
      <c r="FX566" s="25"/>
      <c r="FY566" s="25"/>
      <c r="FZ566" s="25"/>
      <c r="GA566" s="25"/>
      <c r="GB566" s="25"/>
      <c r="GC566" s="25"/>
      <c r="GD566" s="25"/>
      <c r="GE566" s="25"/>
      <c r="GF566" s="25"/>
      <c r="GG566" s="25"/>
      <c r="GH566" s="25"/>
      <c r="GI566" s="25"/>
      <c r="GJ566" s="25"/>
      <c r="GK566" s="25"/>
      <c r="GL566" s="25"/>
      <c r="GM566" s="25"/>
      <c r="GN566" s="25"/>
      <c r="GO566" s="25"/>
      <c r="GP566" s="25"/>
      <c r="GQ566" s="25"/>
      <c r="GR566" s="25"/>
      <c r="GS566" s="25"/>
      <c r="GT566" s="25"/>
      <c r="GU566" s="25"/>
      <c r="GV566" s="25"/>
      <c r="GW566" s="25"/>
      <c r="GX566" s="25"/>
      <c r="GY566" s="25"/>
      <c r="GZ566" s="25"/>
    </row>
    <row r="567" spans="1:208">
      <c r="A567" s="1" t="s">
        <v>63</v>
      </c>
      <c r="B567" s="2">
        <v>43355</v>
      </c>
      <c r="C567" s="1">
        <v>7525238</v>
      </c>
      <c r="D567" s="1" t="s">
        <v>23</v>
      </c>
      <c r="E567" s="1" t="s">
        <v>65</v>
      </c>
      <c r="F567" s="1" t="s">
        <v>66</v>
      </c>
      <c r="G567" s="1" t="s">
        <v>24</v>
      </c>
      <c r="H567" s="1">
        <v>4501516550</v>
      </c>
      <c r="I567" s="1" t="s">
        <v>24</v>
      </c>
      <c r="J567" s="1" t="s">
        <v>68</v>
      </c>
      <c r="K567" s="1">
        <v>1</v>
      </c>
      <c r="L567" s="1" t="s">
        <v>26</v>
      </c>
      <c r="M567" s="3">
        <v>860</v>
      </c>
      <c r="N567" s="3">
        <f t="shared" si="12"/>
        <v>860</v>
      </c>
      <c r="V567" s="3"/>
      <c r="W567" s="3">
        <f>Tabla1[[#This Row],[COSTO TOTAL]]</f>
        <v>860</v>
      </c>
      <c r="X567" s="1"/>
      <c r="Y567" s="1"/>
      <c r="Z567" s="1"/>
      <c r="AA567" s="1"/>
      <c r="AB567" s="1"/>
      <c r="AC567" s="1"/>
      <c r="AD567" s="1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  <c r="BZ567" s="25"/>
      <c r="CA567" s="25"/>
      <c r="CB567" s="25"/>
      <c r="CC567" s="25"/>
      <c r="CD567" s="25"/>
      <c r="CE567" s="25"/>
      <c r="CF567" s="25"/>
      <c r="CG567" s="25"/>
      <c r="CH567" s="25"/>
      <c r="CI567" s="25"/>
      <c r="CJ567" s="25"/>
      <c r="CK567" s="25"/>
      <c r="CL567" s="25"/>
      <c r="CM567" s="25"/>
      <c r="CN567" s="25"/>
      <c r="CO567" s="25"/>
      <c r="CP567" s="25"/>
      <c r="CQ567" s="25"/>
      <c r="CR567" s="25"/>
      <c r="CS567" s="25"/>
      <c r="CT567" s="25"/>
      <c r="CU567" s="25"/>
      <c r="CV567" s="25"/>
      <c r="CW567" s="25"/>
      <c r="CX567" s="25"/>
      <c r="CY567" s="25"/>
      <c r="CZ567" s="25"/>
      <c r="DA567" s="25"/>
      <c r="DB567" s="25"/>
      <c r="DC567" s="25"/>
      <c r="DD567" s="25"/>
      <c r="DE567" s="25"/>
      <c r="DF567" s="25"/>
      <c r="DG567" s="25"/>
      <c r="DH567" s="25"/>
      <c r="DI567" s="25"/>
      <c r="DJ567" s="25"/>
      <c r="DK567" s="25"/>
      <c r="DL567" s="25"/>
      <c r="DM567" s="25"/>
      <c r="DN567" s="25"/>
      <c r="DO567" s="25"/>
      <c r="DP567" s="25"/>
      <c r="DQ567" s="25"/>
      <c r="DR567" s="25"/>
      <c r="DS567" s="25"/>
      <c r="DT567" s="25"/>
      <c r="DU567" s="25"/>
      <c r="DV567" s="25"/>
      <c r="DW567" s="25"/>
      <c r="DX567" s="25"/>
      <c r="DY567" s="25"/>
      <c r="DZ567" s="25"/>
      <c r="EA567" s="25"/>
      <c r="EB567" s="25"/>
      <c r="EC567" s="25"/>
      <c r="ED567" s="25"/>
      <c r="EE567" s="25"/>
      <c r="EF567" s="25"/>
      <c r="EG567" s="25"/>
      <c r="EH567" s="25"/>
      <c r="EI567" s="25"/>
      <c r="EJ567" s="25"/>
      <c r="EK567" s="25"/>
      <c r="EL567" s="25"/>
      <c r="EM567" s="25"/>
      <c r="EN567" s="25"/>
      <c r="EO567" s="25"/>
      <c r="EP567" s="25"/>
      <c r="EQ567" s="25"/>
      <c r="ER567" s="25"/>
      <c r="ES567" s="25"/>
      <c r="ET567" s="25"/>
      <c r="EU567" s="25"/>
      <c r="EV567" s="25"/>
      <c r="EW567" s="25"/>
      <c r="EX567" s="25"/>
      <c r="EY567" s="25"/>
      <c r="EZ567" s="25"/>
      <c r="FA567" s="25"/>
      <c r="FB567" s="25"/>
      <c r="FC567" s="25"/>
      <c r="FD567" s="25"/>
      <c r="FE567" s="25"/>
      <c r="FF567" s="25"/>
      <c r="FG567" s="25"/>
      <c r="FH567" s="25"/>
      <c r="FI567" s="25"/>
      <c r="FJ567" s="25"/>
      <c r="FK567" s="25"/>
      <c r="FL567" s="25"/>
      <c r="FM567" s="25"/>
      <c r="FN567" s="25"/>
      <c r="FO567" s="25"/>
      <c r="FP567" s="25"/>
      <c r="FQ567" s="25"/>
      <c r="FR567" s="25"/>
      <c r="FS567" s="25"/>
      <c r="FT567" s="25"/>
      <c r="FU567" s="25"/>
      <c r="FV567" s="25"/>
      <c r="FW567" s="25"/>
      <c r="FX567" s="25"/>
      <c r="FY567" s="25"/>
      <c r="FZ567" s="25"/>
      <c r="GA567" s="25"/>
      <c r="GB567" s="25"/>
      <c r="GC567" s="25"/>
      <c r="GD567" s="25"/>
      <c r="GE567" s="25"/>
      <c r="GF567" s="25"/>
      <c r="GG567" s="25"/>
      <c r="GH567" s="25"/>
      <c r="GI567" s="25"/>
      <c r="GJ567" s="25"/>
      <c r="GK567" s="25"/>
      <c r="GL567" s="25"/>
      <c r="GM567" s="25"/>
      <c r="GN567" s="25"/>
      <c r="GO567" s="25"/>
      <c r="GP567" s="25"/>
      <c r="GQ567" s="25"/>
      <c r="GR567" s="25"/>
      <c r="GS567" s="25"/>
      <c r="GT567" s="25"/>
      <c r="GU567" s="25"/>
      <c r="GV567" s="25"/>
      <c r="GW567" s="25"/>
      <c r="GX567" s="25"/>
      <c r="GY567" s="25"/>
      <c r="GZ567" s="25"/>
    </row>
    <row r="568" spans="1:208">
      <c r="A568" s="1" t="s">
        <v>63</v>
      </c>
      <c r="B568" s="2">
        <v>43355</v>
      </c>
      <c r="C568" s="1">
        <v>7525238</v>
      </c>
      <c r="D568" s="1" t="s">
        <v>23</v>
      </c>
      <c r="E568" s="1" t="s">
        <v>65</v>
      </c>
      <c r="F568" s="1" t="s">
        <v>66</v>
      </c>
      <c r="G568" s="1" t="s">
        <v>24</v>
      </c>
      <c r="H568" s="1">
        <v>4501516550</v>
      </c>
      <c r="I568" s="1" t="s">
        <v>24</v>
      </c>
      <c r="J568" s="1" t="s">
        <v>69</v>
      </c>
      <c r="K568" s="1">
        <v>1</v>
      </c>
      <c r="L568" s="1" t="s">
        <v>26</v>
      </c>
      <c r="M568" s="3">
        <v>7480</v>
      </c>
      <c r="N568" s="3">
        <f t="shared" si="12"/>
        <v>7480</v>
      </c>
      <c r="V568" s="3"/>
      <c r="W568" s="3">
        <f>Tabla1[[#This Row],[COSTO TOTAL]]</f>
        <v>7480</v>
      </c>
      <c r="X568" s="1"/>
      <c r="Y568" s="1"/>
      <c r="Z568" s="1"/>
      <c r="AA568" s="1"/>
      <c r="AB568" s="1"/>
      <c r="AC568" s="1"/>
      <c r="AD568" s="1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  <c r="BZ568" s="25"/>
      <c r="CA568" s="25"/>
      <c r="CB568" s="25"/>
      <c r="CC568" s="25"/>
      <c r="CD568" s="25"/>
      <c r="CE568" s="25"/>
      <c r="CF568" s="25"/>
      <c r="CG568" s="25"/>
      <c r="CH568" s="25"/>
      <c r="CI568" s="25"/>
      <c r="CJ568" s="25"/>
      <c r="CK568" s="25"/>
      <c r="CL568" s="25"/>
      <c r="CM568" s="25"/>
      <c r="CN568" s="25"/>
      <c r="CO568" s="25"/>
      <c r="CP568" s="25"/>
      <c r="CQ568" s="25"/>
      <c r="CR568" s="25"/>
      <c r="CS568" s="25"/>
      <c r="CT568" s="25"/>
      <c r="CU568" s="25"/>
      <c r="CV568" s="25"/>
      <c r="CW568" s="25"/>
      <c r="CX568" s="25"/>
      <c r="CY568" s="25"/>
      <c r="CZ568" s="25"/>
      <c r="DA568" s="25"/>
      <c r="DB568" s="25"/>
      <c r="DC568" s="25"/>
      <c r="DD568" s="25"/>
      <c r="DE568" s="25"/>
      <c r="DF568" s="25"/>
      <c r="DG568" s="25"/>
      <c r="DH568" s="25"/>
      <c r="DI568" s="25"/>
      <c r="DJ568" s="25"/>
      <c r="DK568" s="25"/>
      <c r="DL568" s="25"/>
      <c r="DM568" s="25"/>
      <c r="DN568" s="25"/>
      <c r="DO568" s="25"/>
      <c r="DP568" s="25"/>
      <c r="DQ568" s="25"/>
      <c r="DR568" s="25"/>
      <c r="DS568" s="25"/>
      <c r="DT568" s="25"/>
      <c r="DU568" s="25"/>
      <c r="DV568" s="25"/>
      <c r="DW568" s="25"/>
      <c r="DX568" s="25"/>
      <c r="DY568" s="25"/>
      <c r="DZ568" s="25"/>
      <c r="EA568" s="25"/>
      <c r="EB568" s="25"/>
      <c r="EC568" s="25"/>
      <c r="ED568" s="25"/>
      <c r="EE568" s="25"/>
      <c r="EF568" s="25"/>
      <c r="EG568" s="25"/>
      <c r="EH568" s="25"/>
      <c r="EI568" s="25"/>
      <c r="EJ568" s="25"/>
      <c r="EK568" s="25"/>
      <c r="EL568" s="25"/>
      <c r="EM568" s="25"/>
      <c r="EN568" s="25"/>
      <c r="EO568" s="25"/>
      <c r="EP568" s="25"/>
      <c r="EQ568" s="25"/>
      <c r="ER568" s="25"/>
      <c r="ES568" s="25"/>
      <c r="ET568" s="25"/>
      <c r="EU568" s="25"/>
      <c r="EV568" s="25"/>
      <c r="EW568" s="25"/>
      <c r="EX568" s="25"/>
      <c r="EY568" s="25"/>
      <c r="EZ568" s="25"/>
      <c r="FA568" s="25"/>
      <c r="FB568" s="25"/>
      <c r="FC568" s="25"/>
      <c r="FD568" s="25"/>
      <c r="FE568" s="25"/>
      <c r="FF568" s="25"/>
      <c r="FG568" s="25"/>
      <c r="FH568" s="25"/>
      <c r="FI568" s="25"/>
      <c r="FJ568" s="25"/>
      <c r="FK568" s="25"/>
      <c r="FL568" s="25"/>
      <c r="FM568" s="25"/>
      <c r="FN568" s="25"/>
      <c r="FO568" s="25"/>
      <c r="FP568" s="25"/>
      <c r="FQ568" s="25"/>
      <c r="FR568" s="25"/>
      <c r="FS568" s="25"/>
      <c r="FT568" s="25"/>
      <c r="FU568" s="25"/>
      <c r="FV568" s="25"/>
      <c r="FW568" s="25"/>
      <c r="FX568" s="25"/>
      <c r="FY568" s="25"/>
      <c r="FZ568" s="25"/>
      <c r="GA568" s="25"/>
      <c r="GB568" s="25"/>
      <c r="GC568" s="25"/>
      <c r="GD568" s="25"/>
      <c r="GE568" s="25"/>
      <c r="GF568" s="25"/>
      <c r="GG568" s="25"/>
      <c r="GH568" s="25"/>
      <c r="GI568" s="25"/>
      <c r="GJ568" s="25"/>
      <c r="GK568" s="25"/>
      <c r="GL568" s="25"/>
      <c r="GM568" s="25"/>
      <c r="GN568" s="25"/>
      <c r="GO568" s="25"/>
      <c r="GP568" s="25"/>
      <c r="GQ568" s="25"/>
      <c r="GR568" s="25"/>
      <c r="GS568" s="25"/>
      <c r="GT568" s="25"/>
      <c r="GU568" s="25"/>
      <c r="GV568" s="25"/>
      <c r="GW568" s="25"/>
      <c r="GX568" s="25"/>
      <c r="GY568" s="25"/>
      <c r="GZ568" s="25"/>
    </row>
    <row r="569" spans="1:208">
      <c r="A569" s="1" t="s">
        <v>63</v>
      </c>
      <c r="B569" s="2">
        <v>43704</v>
      </c>
      <c r="C569" s="1" t="s">
        <v>22</v>
      </c>
      <c r="D569" s="1" t="s">
        <v>23</v>
      </c>
      <c r="E569" s="1" t="s">
        <v>24</v>
      </c>
      <c r="F569" s="1" t="s">
        <v>70</v>
      </c>
      <c r="G569" s="1" t="s">
        <v>24</v>
      </c>
      <c r="H569" s="1">
        <v>4501698911</v>
      </c>
      <c r="I569" s="1" t="s">
        <v>24</v>
      </c>
      <c r="J569" s="1" t="s">
        <v>71</v>
      </c>
      <c r="K569" s="1">
        <v>1</v>
      </c>
      <c r="L569" s="1" t="s">
        <v>26</v>
      </c>
      <c r="M569" s="3">
        <v>547</v>
      </c>
      <c r="N569" s="3">
        <f t="shared" si="12"/>
        <v>547</v>
      </c>
      <c r="V569" s="3"/>
      <c r="W569" s="3">
        <f>Tabla1[[#This Row],[COSTO TOTAL]]</f>
        <v>547</v>
      </c>
      <c r="X569" s="1"/>
      <c r="Y569" s="1"/>
      <c r="Z569" s="1"/>
      <c r="AA569" s="1"/>
      <c r="AB569" s="1"/>
      <c r="AC569" s="1"/>
      <c r="AD569" s="1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  <c r="BT569" s="25"/>
      <c r="BU569" s="25"/>
      <c r="BV569" s="25"/>
      <c r="BW569" s="25"/>
      <c r="BX569" s="25"/>
      <c r="BY569" s="25"/>
      <c r="BZ569" s="25"/>
      <c r="CA569" s="25"/>
      <c r="CB569" s="25"/>
      <c r="CC569" s="25"/>
      <c r="CD569" s="25"/>
      <c r="CE569" s="25"/>
      <c r="CF569" s="25"/>
      <c r="CG569" s="25"/>
      <c r="CH569" s="25"/>
      <c r="CI569" s="25"/>
      <c r="CJ569" s="25"/>
      <c r="CK569" s="25"/>
      <c r="CL569" s="25"/>
      <c r="CM569" s="25"/>
      <c r="CN569" s="25"/>
      <c r="CO569" s="25"/>
      <c r="CP569" s="25"/>
      <c r="CQ569" s="25"/>
      <c r="CR569" s="25"/>
      <c r="CS569" s="25"/>
      <c r="CT569" s="25"/>
      <c r="CU569" s="25"/>
      <c r="CV569" s="25"/>
      <c r="CW569" s="25"/>
      <c r="CX569" s="25"/>
      <c r="CY569" s="25"/>
      <c r="CZ569" s="25"/>
      <c r="DA569" s="25"/>
      <c r="DB569" s="25"/>
      <c r="DC569" s="25"/>
      <c r="DD569" s="25"/>
      <c r="DE569" s="25"/>
      <c r="DF569" s="25"/>
      <c r="DG569" s="25"/>
      <c r="DH569" s="25"/>
      <c r="DI569" s="25"/>
      <c r="DJ569" s="25"/>
      <c r="DK569" s="25"/>
      <c r="DL569" s="25"/>
      <c r="DM569" s="25"/>
      <c r="DN569" s="25"/>
      <c r="DO569" s="25"/>
      <c r="DP569" s="25"/>
      <c r="DQ569" s="25"/>
      <c r="DR569" s="25"/>
      <c r="DS569" s="25"/>
      <c r="DT569" s="25"/>
      <c r="DU569" s="25"/>
      <c r="DV569" s="25"/>
      <c r="DW569" s="25"/>
      <c r="DX569" s="25"/>
      <c r="DY569" s="25"/>
      <c r="DZ569" s="25"/>
      <c r="EA569" s="25"/>
      <c r="EB569" s="25"/>
      <c r="EC569" s="25"/>
      <c r="ED569" s="25"/>
      <c r="EE569" s="25"/>
      <c r="EF569" s="25"/>
      <c r="EG569" s="25"/>
      <c r="EH569" s="25"/>
      <c r="EI569" s="25"/>
      <c r="EJ569" s="25"/>
      <c r="EK569" s="25"/>
      <c r="EL569" s="25"/>
      <c r="EM569" s="25"/>
      <c r="EN569" s="25"/>
      <c r="EO569" s="25"/>
      <c r="EP569" s="25"/>
      <c r="EQ569" s="25"/>
      <c r="ER569" s="25"/>
      <c r="ES569" s="25"/>
      <c r="ET569" s="25"/>
      <c r="EU569" s="25"/>
      <c r="EV569" s="25"/>
      <c r="EW569" s="25"/>
      <c r="EX569" s="25"/>
      <c r="EY569" s="25"/>
      <c r="EZ569" s="25"/>
      <c r="FA569" s="25"/>
      <c r="FB569" s="25"/>
      <c r="FC569" s="25"/>
      <c r="FD569" s="25"/>
      <c r="FE569" s="25"/>
      <c r="FF569" s="25"/>
      <c r="FG569" s="25"/>
      <c r="FH569" s="25"/>
      <c r="FI569" s="25"/>
      <c r="FJ569" s="25"/>
      <c r="FK569" s="25"/>
      <c r="FL569" s="25"/>
      <c r="FM569" s="25"/>
      <c r="FN569" s="25"/>
      <c r="FO569" s="25"/>
      <c r="FP569" s="25"/>
      <c r="FQ569" s="25"/>
      <c r="FR569" s="25"/>
      <c r="FS569" s="25"/>
      <c r="FT569" s="25"/>
      <c r="FU569" s="25"/>
      <c r="FV569" s="25"/>
      <c r="FW569" s="25"/>
      <c r="FX569" s="25"/>
      <c r="FY569" s="25"/>
      <c r="FZ569" s="25"/>
      <c r="GA569" s="25"/>
      <c r="GB569" s="25"/>
      <c r="GC569" s="25"/>
      <c r="GD569" s="25"/>
      <c r="GE569" s="25"/>
      <c r="GF569" s="25"/>
      <c r="GG569" s="25"/>
      <c r="GH569" s="25"/>
      <c r="GI569" s="25"/>
      <c r="GJ569" s="25"/>
      <c r="GK569" s="25"/>
      <c r="GL569" s="25"/>
      <c r="GM569" s="25"/>
      <c r="GN569" s="25"/>
      <c r="GO569" s="25"/>
      <c r="GP569" s="25"/>
      <c r="GQ569" s="25"/>
      <c r="GR569" s="25"/>
      <c r="GS569" s="25"/>
      <c r="GT569" s="25"/>
      <c r="GU569" s="25"/>
      <c r="GV569" s="25"/>
      <c r="GW569" s="25"/>
      <c r="GX569" s="25"/>
      <c r="GY569" s="25"/>
      <c r="GZ569" s="25"/>
    </row>
    <row r="570" spans="1:208">
      <c r="A570" s="1" t="s">
        <v>63</v>
      </c>
      <c r="B570" s="2">
        <v>43768</v>
      </c>
      <c r="C570" s="1" t="s">
        <v>22</v>
      </c>
      <c r="D570" s="1" t="s">
        <v>23</v>
      </c>
      <c r="E570" s="1" t="s">
        <v>24</v>
      </c>
      <c r="F570" s="1" t="s">
        <v>75</v>
      </c>
      <c r="G570" s="1" t="s">
        <v>24</v>
      </c>
      <c r="H570" s="1">
        <v>4501710225</v>
      </c>
      <c r="I570" s="1" t="s">
        <v>24</v>
      </c>
      <c r="J570" s="1" t="s">
        <v>77</v>
      </c>
      <c r="K570" s="1">
        <v>1</v>
      </c>
      <c r="L570" s="1" t="s">
        <v>26</v>
      </c>
      <c r="M570" s="3">
        <v>1159</v>
      </c>
      <c r="N570" s="3">
        <f t="shared" si="12"/>
        <v>1159</v>
      </c>
      <c r="V570" s="3"/>
      <c r="W570" s="3">
        <f>Tabla1[[#This Row],[COSTO TOTAL]]</f>
        <v>1159</v>
      </c>
      <c r="X570" s="1"/>
      <c r="Y570" s="1"/>
      <c r="Z570" s="1"/>
      <c r="AA570" s="1"/>
      <c r="AB570" s="1"/>
      <c r="AC570" s="1"/>
      <c r="AD570" s="1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  <c r="BT570" s="25"/>
      <c r="BU570" s="25"/>
      <c r="BV570" s="25"/>
      <c r="BW570" s="25"/>
      <c r="BX570" s="25"/>
      <c r="BY570" s="25"/>
      <c r="BZ570" s="25"/>
      <c r="CA570" s="25"/>
      <c r="CB570" s="25"/>
      <c r="CC570" s="25"/>
      <c r="CD570" s="25"/>
      <c r="CE570" s="25"/>
      <c r="CF570" s="25"/>
      <c r="CG570" s="25"/>
      <c r="CH570" s="25"/>
      <c r="CI570" s="25"/>
      <c r="CJ570" s="25"/>
      <c r="CK570" s="25"/>
      <c r="CL570" s="25"/>
      <c r="CM570" s="25"/>
      <c r="CN570" s="25"/>
      <c r="CO570" s="25"/>
      <c r="CP570" s="25"/>
      <c r="CQ570" s="25"/>
      <c r="CR570" s="25"/>
      <c r="CS570" s="25"/>
      <c r="CT570" s="25"/>
      <c r="CU570" s="25"/>
      <c r="CV570" s="25"/>
      <c r="CW570" s="25"/>
      <c r="CX570" s="25"/>
      <c r="CY570" s="25"/>
      <c r="CZ570" s="25"/>
      <c r="DA570" s="25"/>
      <c r="DB570" s="25"/>
      <c r="DC570" s="25"/>
      <c r="DD570" s="25"/>
      <c r="DE570" s="25"/>
      <c r="DF570" s="25"/>
      <c r="DG570" s="25"/>
      <c r="DH570" s="25"/>
      <c r="DI570" s="25"/>
      <c r="DJ570" s="25"/>
      <c r="DK570" s="25"/>
      <c r="DL570" s="25"/>
      <c r="DM570" s="25"/>
      <c r="DN570" s="25"/>
      <c r="DO570" s="25"/>
      <c r="DP570" s="25"/>
      <c r="DQ570" s="25"/>
      <c r="DR570" s="25"/>
      <c r="DS570" s="25"/>
      <c r="DT570" s="25"/>
      <c r="DU570" s="25"/>
      <c r="DV570" s="25"/>
      <c r="DW570" s="25"/>
      <c r="DX570" s="25"/>
      <c r="DY570" s="25"/>
      <c r="DZ570" s="25"/>
      <c r="EA570" s="25"/>
      <c r="EB570" s="25"/>
      <c r="EC570" s="25"/>
      <c r="ED570" s="25"/>
      <c r="EE570" s="25"/>
      <c r="EF570" s="25"/>
      <c r="EG570" s="25"/>
      <c r="EH570" s="25"/>
      <c r="EI570" s="25"/>
      <c r="EJ570" s="25"/>
      <c r="EK570" s="25"/>
      <c r="EL570" s="25"/>
      <c r="EM570" s="25"/>
      <c r="EN570" s="25"/>
      <c r="EO570" s="25"/>
      <c r="EP570" s="25"/>
      <c r="EQ570" s="25"/>
      <c r="ER570" s="25"/>
      <c r="ES570" s="25"/>
      <c r="ET570" s="25"/>
      <c r="EU570" s="25"/>
      <c r="EV570" s="25"/>
      <c r="EW570" s="25"/>
      <c r="EX570" s="25"/>
      <c r="EY570" s="25"/>
      <c r="EZ570" s="25"/>
      <c r="FA570" s="25"/>
      <c r="FB570" s="25"/>
      <c r="FC570" s="25"/>
      <c r="FD570" s="25"/>
      <c r="FE570" s="25"/>
      <c r="FF570" s="25"/>
      <c r="FG570" s="25"/>
      <c r="FH570" s="25"/>
      <c r="FI570" s="25"/>
      <c r="FJ570" s="25"/>
      <c r="FK570" s="25"/>
      <c r="FL570" s="25"/>
      <c r="FM570" s="25"/>
      <c r="FN570" s="25"/>
      <c r="FO570" s="25"/>
      <c r="FP570" s="25"/>
      <c r="FQ570" s="25"/>
      <c r="FR570" s="25"/>
      <c r="FS570" s="25"/>
      <c r="FT570" s="25"/>
      <c r="FU570" s="25"/>
      <c r="FV570" s="25"/>
      <c r="FW570" s="25"/>
      <c r="FX570" s="25"/>
      <c r="FY570" s="25"/>
      <c r="FZ570" s="25"/>
      <c r="GA570" s="25"/>
      <c r="GB570" s="25"/>
      <c r="GC570" s="25"/>
      <c r="GD570" s="25"/>
      <c r="GE570" s="25"/>
      <c r="GF570" s="25"/>
      <c r="GG570" s="25"/>
      <c r="GH570" s="25"/>
      <c r="GI570" s="25"/>
      <c r="GJ570" s="25"/>
      <c r="GK570" s="25"/>
      <c r="GL570" s="25"/>
      <c r="GM570" s="25"/>
      <c r="GN570" s="25"/>
      <c r="GO570" s="25"/>
      <c r="GP570" s="25"/>
      <c r="GQ570" s="25"/>
      <c r="GR570" s="25"/>
      <c r="GS570" s="25"/>
      <c r="GT570" s="25"/>
      <c r="GU570" s="25"/>
      <c r="GV570" s="25"/>
      <c r="GW570" s="25"/>
      <c r="GX570" s="25"/>
      <c r="GY570" s="25"/>
      <c r="GZ570" s="25"/>
    </row>
    <row r="571" spans="1:208">
      <c r="A571" s="1" t="s">
        <v>63</v>
      </c>
      <c r="B571" s="2">
        <v>43780</v>
      </c>
      <c r="C571" s="1" t="s">
        <v>22</v>
      </c>
      <c r="D571" s="1" t="s">
        <v>23</v>
      </c>
      <c r="E571" s="1" t="s">
        <v>73</v>
      </c>
      <c r="F571" s="1" t="s">
        <v>24</v>
      </c>
      <c r="G571" s="1" t="s">
        <v>24</v>
      </c>
      <c r="H571" s="1">
        <v>4501708177</v>
      </c>
      <c r="I571" s="1" t="s">
        <v>24</v>
      </c>
      <c r="J571" s="1" t="s">
        <v>78</v>
      </c>
      <c r="K571" s="1">
        <v>1</v>
      </c>
      <c r="L571" s="1" t="s">
        <v>26</v>
      </c>
      <c r="M571" s="3">
        <v>6375.6</v>
      </c>
      <c r="N571" s="3">
        <f t="shared" si="12"/>
        <v>6375.6</v>
      </c>
      <c r="O571" s="1" t="s">
        <v>80</v>
      </c>
      <c r="V571" s="3"/>
      <c r="W571" s="3">
        <f>Tabla1[[#This Row],[COSTO TOTAL]]</f>
        <v>6375.6</v>
      </c>
      <c r="X571" s="1"/>
      <c r="Y571" s="1"/>
      <c r="Z571" s="1"/>
      <c r="AA571" s="1"/>
      <c r="AB571" s="1"/>
      <c r="AC571" s="1"/>
      <c r="AD571" s="1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  <c r="BZ571" s="25"/>
      <c r="CA571" s="25"/>
      <c r="CB571" s="25"/>
      <c r="CC571" s="25"/>
      <c r="CD571" s="25"/>
      <c r="CE571" s="25"/>
      <c r="CF571" s="25"/>
      <c r="CG571" s="25"/>
      <c r="CH571" s="25"/>
      <c r="CI571" s="25"/>
      <c r="CJ571" s="25"/>
      <c r="CK571" s="25"/>
      <c r="CL571" s="25"/>
      <c r="CM571" s="25"/>
      <c r="CN571" s="25"/>
      <c r="CO571" s="25"/>
      <c r="CP571" s="25"/>
      <c r="CQ571" s="25"/>
      <c r="CR571" s="25"/>
      <c r="CS571" s="25"/>
      <c r="CT571" s="25"/>
      <c r="CU571" s="25"/>
      <c r="CV571" s="25"/>
      <c r="CW571" s="25"/>
      <c r="CX571" s="25"/>
      <c r="CY571" s="25"/>
      <c r="CZ571" s="25"/>
      <c r="DA571" s="25"/>
      <c r="DB571" s="25"/>
      <c r="DC571" s="25"/>
      <c r="DD571" s="25"/>
      <c r="DE571" s="25"/>
      <c r="DF571" s="25"/>
      <c r="DG571" s="25"/>
      <c r="DH571" s="25"/>
      <c r="DI571" s="25"/>
      <c r="DJ571" s="25"/>
      <c r="DK571" s="25"/>
      <c r="DL571" s="25"/>
      <c r="DM571" s="25"/>
      <c r="DN571" s="25"/>
      <c r="DO571" s="25"/>
      <c r="DP571" s="25"/>
      <c r="DQ571" s="25"/>
      <c r="DR571" s="25"/>
      <c r="DS571" s="25"/>
      <c r="DT571" s="25"/>
      <c r="DU571" s="25"/>
      <c r="DV571" s="25"/>
      <c r="DW571" s="25"/>
      <c r="DX571" s="25"/>
      <c r="DY571" s="25"/>
      <c r="DZ571" s="25"/>
      <c r="EA571" s="25"/>
      <c r="EB571" s="25"/>
      <c r="EC571" s="25"/>
      <c r="ED571" s="25"/>
      <c r="EE571" s="25"/>
      <c r="EF571" s="25"/>
      <c r="EG571" s="25"/>
      <c r="EH571" s="25"/>
      <c r="EI571" s="25"/>
      <c r="EJ571" s="25"/>
      <c r="EK571" s="25"/>
      <c r="EL571" s="25"/>
      <c r="EM571" s="25"/>
      <c r="EN571" s="25"/>
      <c r="EO571" s="25"/>
      <c r="EP571" s="25"/>
      <c r="EQ571" s="25"/>
      <c r="ER571" s="25"/>
      <c r="ES571" s="25"/>
      <c r="ET571" s="25"/>
      <c r="EU571" s="25"/>
      <c r="EV571" s="25"/>
      <c r="EW571" s="25"/>
      <c r="EX571" s="25"/>
      <c r="EY571" s="25"/>
      <c r="EZ571" s="25"/>
      <c r="FA571" s="25"/>
      <c r="FB571" s="25"/>
      <c r="FC571" s="25"/>
      <c r="FD571" s="25"/>
      <c r="FE571" s="25"/>
      <c r="FF571" s="25"/>
      <c r="FG571" s="25"/>
      <c r="FH571" s="25"/>
      <c r="FI571" s="25"/>
      <c r="FJ571" s="25"/>
      <c r="FK571" s="25"/>
      <c r="FL571" s="25"/>
      <c r="FM571" s="25"/>
      <c r="FN571" s="25"/>
      <c r="FO571" s="25"/>
      <c r="FP571" s="25"/>
      <c r="FQ571" s="25"/>
      <c r="FR571" s="25"/>
      <c r="FS571" s="25"/>
      <c r="FT571" s="25"/>
      <c r="FU571" s="25"/>
      <c r="FV571" s="25"/>
      <c r="FW571" s="25"/>
      <c r="FX571" s="25"/>
      <c r="FY571" s="25"/>
      <c r="FZ571" s="25"/>
      <c r="GA571" s="25"/>
      <c r="GB571" s="25"/>
      <c r="GC571" s="25"/>
      <c r="GD571" s="25"/>
      <c r="GE571" s="25"/>
      <c r="GF571" s="25"/>
      <c r="GG571" s="25"/>
      <c r="GH571" s="25"/>
      <c r="GI571" s="25"/>
      <c r="GJ571" s="25"/>
      <c r="GK571" s="25"/>
      <c r="GL571" s="25"/>
      <c r="GM571" s="25"/>
      <c r="GN571" s="25"/>
      <c r="GO571" s="25"/>
      <c r="GP571" s="25"/>
      <c r="GQ571" s="25"/>
      <c r="GR571" s="25"/>
      <c r="GS571" s="25"/>
      <c r="GT571" s="25"/>
      <c r="GU571" s="25"/>
      <c r="GV571" s="25"/>
      <c r="GW571" s="25"/>
      <c r="GX571" s="25"/>
      <c r="GY571" s="25"/>
      <c r="GZ571" s="25"/>
    </row>
    <row r="572" spans="1:208">
      <c r="A572" s="1" t="s">
        <v>72</v>
      </c>
      <c r="B572" s="2">
        <v>43364</v>
      </c>
      <c r="C572" s="1">
        <v>7609434</v>
      </c>
      <c r="D572" s="1" t="s">
        <v>23</v>
      </c>
      <c r="E572" s="1" t="s">
        <v>74</v>
      </c>
      <c r="F572" s="1" t="s">
        <v>76</v>
      </c>
      <c r="G572" s="1" t="s">
        <v>24</v>
      </c>
      <c r="H572" s="1">
        <v>4501594477</v>
      </c>
      <c r="J572" s="1" t="s">
        <v>79</v>
      </c>
      <c r="K572" s="1">
        <v>5</v>
      </c>
      <c r="L572" s="1" t="s">
        <v>26</v>
      </c>
      <c r="M572" s="3">
        <v>68</v>
      </c>
      <c r="N572" s="3">
        <f t="shared" si="12"/>
        <v>340</v>
      </c>
      <c r="O572" s="1" t="s">
        <v>81</v>
      </c>
      <c r="V572" s="3"/>
      <c r="W572" s="3">
        <f>Tabla1[[#This Row],[COSTO TOTAL]]</f>
        <v>340</v>
      </c>
      <c r="X572" s="1"/>
      <c r="Y572" s="1"/>
      <c r="Z572" s="1"/>
      <c r="AA572" s="1"/>
      <c r="AB572" s="1"/>
      <c r="AC572" s="1"/>
      <c r="AD572" s="1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  <c r="CR572" s="25"/>
      <c r="CS572" s="25"/>
      <c r="CT572" s="25"/>
      <c r="CU572" s="25"/>
      <c r="CV572" s="25"/>
      <c r="CW572" s="25"/>
      <c r="CX572" s="25"/>
      <c r="CY572" s="25"/>
      <c r="CZ572" s="25"/>
      <c r="DA572" s="25"/>
      <c r="DB572" s="25"/>
      <c r="DC572" s="25"/>
      <c r="DD572" s="25"/>
      <c r="DE572" s="25"/>
      <c r="DF572" s="25"/>
      <c r="DG572" s="25"/>
      <c r="DH572" s="25"/>
      <c r="DI572" s="25"/>
      <c r="DJ572" s="25"/>
      <c r="DK572" s="25"/>
      <c r="DL572" s="25"/>
      <c r="DM572" s="25"/>
      <c r="DN572" s="25"/>
      <c r="DO572" s="25"/>
      <c r="DP572" s="25"/>
      <c r="DQ572" s="25"/>
      <c r="DR572" s="25"/>
      <c r="DS572" s="25"/>
      <c r="DT572" s="25"/>
      <c r="DU572" s="25"/>
      <c r="DV572" s="25"/>
      <c r="DW572" s="25"/>
      <c r="DX572" s="25"/>
      <c r="DY572" s="25"/>
      <c r="DZ572" s="25"/>
      <c r="EA572" s="25"/>
      <c r="EB572" s="25"/>
      <c r="EC572" s="25"/>
      <c r="ED572" s="25"/>
      <c r="EE572" s="25"/>
      <c r="EF572" s="25"/>
      <c r="EG572" s="25"/>
      <c r="EH572" s="25"/>
      <c r="EI572" s="25"/>
      <c r="EJ572" s="25"/>
      <c r="EK572" s="25"/>
      <c r="EL572" s="25"/>
      <c r="EM572" s="25"/>
      <c r="EN572" s="25"/>
      <c r="EO572" s="25"/>
      <c r="EP572" s="25"/>
      <c r="EQ572" s="25"/>
      <c r="ER572" s="25"/>
      <c r="ES572" s="25"/>
      <c r="ET572" s="25"/>
      <c r="EU572" s="25"/>
      <c r="EV572" s="25"/>
      <c r="EW572" s="25"/>
      <c r="EX572" s="25"/>
      <c r="EY572" s="25"/>
      <c r="EZ572" s="25"/>
      <c r="FA572" s="25"/>
      <c r="FB572" s="25"/>
      <c r="FC572" s="25"/>
      <c r="FD572" s="25"/>
      <c r="FE572" s="25"/>
      <c r="FF572" s="25"/>
      <c r="FG572" s="25"/>
      <c r="FH572" s="25"/>
      <c r="FI572" s="25"/>
      <c r="FJ572" s="25"/>
      <c r="FK572" s="25"/>
      <c r="FL572" s="25"/>
      <c r="FM572" s="25"/>
      <c r="FN572" s="25"/>
      <c r="FO572" s="25"/>
      <c r="FP572" s="25"/>
      <c r="FQ572" s="25"/>
      <c r="FR572" s="25"/>
      <c r="FS572" s="25"/>
      <c r="FT572" s="25"/>
      <c r="FU572" s="25"/>
      <c r="FV572" s="25"/>
      <c r="FW572" s="25"/>
      <c r="FX572" s="25"/>
      <c r="FY572" s="25"/>
      <c r="FZ572" s="25"/>
      <c r="GA572" s="25"/>
      <c r="GB572" s="25"/>
      <c r="GC572" s="25"/>
      <c r="GD572" s="25"/>
      <c r="GE572" s="25"/>
      <c r="GF572" s="25"/>
      <c r="GG572" s="25"/>
      <c r="GH572" s="25"/>
      <c r="GI572" s="25"/>
      <c r="GJ572" s="25"/>
      <c r="GK572" s="25"/>
      <c r="GL572" s="25"/>
      <c r="GM572" s="25"/>
      <c r="GN572" s="25"/>
      <c r="GO572" s="25"/>
      <c r="GP572" s="25"/>
      <c r="GQ572" s="25"/>
      <c r="GR572" s="25"/>
      <c r="GS572" s="25"/>
      <c r="GT572" s="25"/>
      <c r="GU572" s="25"/>
      <c r="GV572" s="25"/>
      <c r="GW572" s="25"/>
      <c r="GX572" s="25"/>
      <c r="GY572" s="25"/>
      <c r="GZ572" s="25"/>
    </row>
    <row r="573" spans="1:208">
      <c r="A573" s="1" t="s">
        <v>72</v>
      </c>
      <c r="B573" s="2">
        <v>43364</v>
      </c>
      <c r="C573" s="1">
        <v>7609434</v>
      </c>
      <c r="D573" s="1" t="s">
        <v>23</v>
      </c>
      <c r="E573" s="1" t="s">
        <v>74</v>
      </c>
      <c r="F573" s="1" t="s">
        <v>76</v>
      </c>
      <c r="G573" s="1" t="s">
        <v>24</v>
      </c>
      <c r="H573" s="1">
        <v>4501594477</v>
      </c>
      <c r="J573" s="1" t="s">
        <v>82</v>
      </c>
      <c r="K573" s="1">
        <v>3</v>
      </c>
      <c r="L573" s="1" t="s">
        <v>26</v>
      </c>
      <c r="M573" s="3">
        <v>169.06</v>
      </c>
      <c r="N573" s="3">
        <f t="shared" si="12"/>
        <v>507.18</v>
      </c>
      <c r="O573" s="1" t="s">
        <v>83</v>
      </c>
      <c r="V573" s="3"/>
      <c r="W573" s="3">
        <f>Tabla1[[#This Row],[COSTO TOTAL]]</f>
        <v>507.18</v>
      </c>
      <c r="X573" s="1"/>
      <c r="Y573" s="1"/>
      <c r="Z573" s="1"/>
      <c r="AA573" s="1"/>
      <c r="AB573" s="1"/>
      <c r="AC573" s="1"/>
      <c r="AD573" s="1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  <c r="CR573" s="25"/>
      <c r="CS573" s="25"/>
      <c r="CT573" s="25"/>
      <c r="CU573" s="25"/>
      <c r="CV573" s="25"/>
      <c r="CW573" s="25"/>
      <c r="CX573" s="25"/>
      <c r="CY573" s="25"/>
      <c r="CZ573" s="25"/>
      <c r="DA573" s="25"/>
      <c r="DB573" s="25"/>
      <c r="DC573" s="25"/>
      <c r="DD573" s="25"/>
      <c r="DE573" s="25"/>
      <c r="DF573" s="25"/>
      <c r="DG573" s="25"/>
      <c r="DH573" s="25"/>
      <c r="DI573" s="25"/>
      <c r="DJ573" s="25"/>
      <c r="DK573" s="25"/>
      <c r="DL573" s="25"/>
      <c r="DM573" s="25"/>
      <c r="DN573" s="25"/>
      <c r="DO573" s="25"/>
      <c r="DP573" s="25"/>
      <c r="DQ573" s="25"/>
      <c r="DR573" s="25"/>
      <c r="DS573" s="25"/>
      <c r="DT573" s="25"/>
      <c r="DU573" s="25"/>
      <c r="DV573" s="25"/>
      <c r="DW573" s="25"/>
      <c r="DX573" s="25"/>
      <c r="DY573" s="25"/>
      <c r="DZ573" s="25"/>
      <c r="EA573" s="25"/>
      <c r="EB573" s="25"/>
      <c r="EC573" s="25"/>
      <c r="ED573" s="25"/>
      <c r="EE573" s="25"/>
      <c r="EF573" s="25"/>
      <c r="EG573" s="25"/>
      <c r="EH573" s="25"/>
      <c r="EI573" s="25"/>
      <c r="EJ573" s="25"/>
      <c r="EK573" s="25"/>
      <c r="EL573" s="25"/>
      <c r="EM573" s="25"/>
      <c r="EN573" s="25"/>
      <c r="EO573" s="25"/>
      <c r="EP573" s="25"/>
      <c r="EQ573" s="25"/>
      <c r="ER573" s="25"/>
      <c r="ES573" s="25"/>
      <c r="ET573" s="25"/>
      <c r="EU573" s="25"/>
      <c r="EV573" s="25"/>
      <c r="EW573" s="25"/>
      <c r="EX573" s="25"/>
      <c r="EY573" s="25"/>
      <c r="EZ573" s="25"/>
      <c r="FA573" s="25"/>
      <c r="FB573" s="25"/>
      <c r="FC573" s="25"/>
      <c r="FD573" s="25"/>
      <c r="FE573" s="25"/>
      <c r="FF573" s="25"/>
      <c r="FG573" s="25"/>
      <c r="FH573" s="25"/>
      <c r="FI573" s="25"/>
      <c r="FJ573" s="25"/>
      <c r="FK573" s="25"/>
      <c r="FL573" s="25"/>
      <c r="FM573" s="25"/>
      <c r="FN573" s="25"/>
      <c r="FO573" s="25"/>
      <c r="FP573" s="25"/>
      <c r="FQ573" s="25"/>
      <c r="FR573" s="25"/>
      <c r="FS573" s="25"/>
      <c r="FT573" s="25"/>
      <c r="FU573" s="25"/>
      <c r="FV573" s="25"/>
      <c r="FW573" s="25"/>
      <c r="FX573" s="25"/>
      <c r="FY573" s="25"/>
      <c r="FZ573" s="25"/>
      <c r="GA573" s="25"/>
      <c r="GB573" s="25"/>
      <c r="GC573" s="25"/>
      <c r="GD573" s="25"/>
      <c r="GE573" s="25"/>
      <c r="GF573" s="25"/>
      <c r="GG573" s="25"/>
      <c r="GH573" s="25"/>
      <c r="GI573" s="25"/>
      <c r="GJ573" s="25"/>
      <c r="GK573" s="25"/>
      <c r="GL573" s="25"/>
      <c r="GM573" s="25"/>
      <c r="GN573" s="25"/>
      <c r="GO573" s="25"/>
      <c r="GP573" s="25"/>
      <c r="GQ573" s="25"/>
      <c r="GR573" s="25"/>
      <c r="GS573" s="25"/>
      <c r="GT573" s="25"/>
      <c r="GU573" s="25"/>
      <c r="GV573" s="25"/>
      <c r="GW573" s="25"/>
      <c r="GX573" s="25"/>
      <c r="GY573" s="25"/>
      <c r="GZ573" s="25"/>
    </row>
    <row r="574" spans="1:208">
      <c r="A574" s="1" t="s">
        <v>72</v>
      </c>
      <c r="B574" s="2">
        <v>43364</v>
      </c>
      <c r="C574" s="1">
        <v>7609434</v>
      </c>
      <c r="D574" s="1" t="s">
        <v>23</v>
      </c>
      <c r="E574" s="1" t="s">
        <v>74</v>
      </c>
      <c r="F574" s="1" t="s">
        <v>76</v>
      </c>
      <c r="G574" s="1" t="s">
        <v>24</v>
      </c>
      <c r="H574" s="1">
        <v>4501594477</v>
      </c>
      <c r="J574" s="1" t="s">
        <v>84</v>
      </c>
      <c r="K574" s="1">
        <v>5</v>
      </c>
      <c r="L574" s="1" t="s">
        <v>26</v>
      </c>
      <c r="N574" s="3">
        <f t="shared" si="12"/>
        <v>0</v>
      </c>
      <c r="O574" s="1" t="s">
        <v>85</v>
      </c>
      <c r="V574" s="3"/>
      <c r="W574" s="3">
        <f>Tabla1[[#This Row],[COSTO TOTAL]]</f>
        <v>0</v>
      </c>
      <c r="X574" s="1"/>
      <c r="Y574" s="1"/>
      <c r="Z574" s="1"/>
      <c r="AA574" s="1"/>
      <c r="AB574" s="1"/>
      <c r="AC574" s="1"/>
      <c r="AD574" s="1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  <c r="BZ574" s="25"/>
      <c r="CA574" s="25"/>
      <c r="CB574" s="25"/>
      <c r="CC574" s="25"/>
      <c r="CD574" s="25"/>
      <c r="CE574" s="25"/>
      <c r="CF574" s="25"/>
      <c r="CG574" s="25"/>
      <c r="CH574" s="25"/>
      <c r="CI574" s="25"/>
      <c r="CJ574" s="25"/>
      <c r="CK574" s="25"/>
      <c r="CL574" s="25"/>
      <c r="CM574" s="25"/>
      <c r="CN574" s="25"/>
      <c r="CO574" s="25"/>
      <c r="CP574" s="25"/>
      <c r="CQ574" s="25"/>
      <c r="CR574" s="25"/>
      <c r="CS574" s="25"/>
      <c r="CT574" s="25"/>
      <c r="CU574" s="25"/>
      <c r="CV574" s="25"/>
      <c r="CW574" s="25"/>
      <c r="CX574" s="25"/>
      <c r="CY574" s="25"/>
      <c r="CZ574" s="25"/>
      <c r="DA574" s="25"/>
      <c r="DB574" s="25"/>
      <c r="DC574" s="25"/>
      <c r="DD574" s="25"/>
      <c r="DE574" s="25"/>
      <c r="DF574" s="25"/>
      <c r="DG574" s="25"/>
      <c r="DH574" s="25"/>
      <c r="DI574" s="25"/>
      <c r="DJ574" s="25"/>
      <c r="DK574" s="25"/>
      <c r="DL574" s="25"/>
      <c r="DM574" s="25"/>
      <c r="DN574" s="25"/>
      <c r="DO574" s="25"/>
      <c r="DP574" s="25"/>
      <c r="DQ574" s="25"/>
      <c r="DR574" s="25"/>
      <c r="DS574" s="25"/>
      <c r="DT574" s="25"/>
      <c r="DU574" s="25"/>
      <c r="DV574" s="25"/>
      <c r="DW574" s="25"/>
      <c r="DX574" s="25"/>
      <c r="DY574" s="25"/>
      <c r="DZ574" s="25"/>
      <c r="EA574" s="25"/>
      <c r="EB574" s="25"/>
      <c r="EC574" s="25"/>
      <c r="ED574" s="25"/>
      <c r="EE574" s="25"/>
      <c r="EF574" s="25"/>
      <c r="EG574" s="25"/>
      <c r="EH574" s="25"/>
      <c r="EI574" s="25"/>
      <c r="EJ574" s="25"/>
      <c r="EK574" s="25"/>
      <c r="EL574" s="25"/>
      <c r="EM574" s="25"/>
      <c r="EN574" s="25"/>
      <c r="EO574" s="25"/>
      <c r="EP574" s="25"/>
      <c r="EQ574" s="25"/>
      <c r="ER574" s="25"/>
      <c r="ES574" s="25"/>
      <c r="ET574" s="25"/>
      <c r="EU574" s="25"/>
      <c r="EV574" s="25"/>
      <c r="EW574" s="25"/>
      <c r="EX574" s="25"/>
      <c r="EY574" s="25"/>
      <c r="EZ574" s="25"/>
      <c r="FA574" s="25"/>
      <c r="FB574" s="25"/>
      <c r="FC574" s="25"/>
      <c r="FD574" s="25"/>
      <c r="FE574" s="25"/>
      <c r="FF574" s="25"/>
      <c r="FG574" s="25"/>
      <c r="FH574" s="25"/>
      <c r="FI574" s="25"/>
      <c r="FJ574" s="25"/>
      <c r="FK574" s="25"/>
      <c r="FL574" s="25"/>
      <c r="FM574" s="25"/>
      <c r="FN574" s="25"/>
      <c r="FO574" s="25"/>
      <c r="FP574" s="25"/>
      <c r="FQ574" s="25"/>
      <c r="FR574" s="25"/>
      <c r="FS574" s="25"/>
      <c r="FT574" s="25"/>
      <c r="FU574" s="25"/>
      <c r="FV574" s="25"/>
      <c r="FW574" s="25"/>
      <c r="FX574" s="25"/>
      <c r="FY574" s="25"/>
      <c r="FZ574" s="25"/>
      <c r="GA574" s="25"/>
      <c r="GB574" s="25"/>
      <c r="GC574" s="25"/>
      <c r="GD574" s="25"/>
      <c r="GE574" s="25"/>
      <c r="GF574" s="25"/>
      <c r="GG574" s="25"/>
      <c r="GH574" s="25"/>
      <c r="GI574" s="25"/>
      <c r="GJ574" s="25"/>
      <c r="GK574" s="25"/>
      <c r="GL574" s="25"/>
      <c r="GM574" s="25"/>
      <c r="GN574" s="25"/>
      <c r="GO574" s="25"/>
      <c r="GP574" s="25"/>
      <c r="GQ574" s="25"/>
      <c r="GR574" s="25"/>
      <c r="GS574" s="25"/>
      <c r="GT574" s="25"/>
      <c r="GU574" s="25"/>
      <c r="GV574" s="25"/>
      <c r="GW574" s="25"/>
      <c r="GX574" s="25"/>
      <c r="GY574" s="25"/>
      <c r="GZ574" s="25"/>
    </row>
    <row r="575" spans="1:208">
      <c r="A575" s="1" t="s">
        <v>72</v>
      </c>
      <c r="B575" s="2">
        <v>43364</v>
      </c>
      <c r="C575" s="1">
        <v>7609434</v>
      </c>
      <c r="D575" s="1" t="s">
        <v>23</v>
      </c>
      <c r="E575" s="1" t="s">
        <v>74</v>
      </c>
      <c r="F575" s="1" t="s">
        <v>76</v>
      </c>
      <c r="G575" s="1" t="s">
        <v>24</v>
      </c>
      <c r="H575" s="1">
        <v>4501594477</v>
      </c>
      <c r="J575" s="1" t="s">
        <v>84</v>
      </c>
      <c r="K575" s="1">
        <v>5</v>
      </c>
      <c r="L575" s="1" t="s">
        <v>26</v>
      </c>
      <c r="N575" s="3">
        <f t="shared" si="12"/>
        <v>0</v>
      </c>
      <c r="V575" s="3"/>
      <c r="W575" s="3">
        <f>Tabla1[[#This Row],[COSTO TOTAL]]</f>
        <v>0</v>
      </c>
      <c r="X575" s="1"/>
      <c r="Y575" s="1"/>
      <c r="Z575" s="1"/>
      <c r="AA575" s="1"/>
      <c r="AB575" s="1"/>
      <c r="AC575" s="1"/>
      <c r="AD575" s="1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5"/>
      <c r="DI575" s="25"/>
      <c r="DJ575" s="25"/>
      <c r="DK575" s="25"/>
      <c r="DL575" s="25"/>
      <c r="DM575" s="25"/>
      <c r="DN575" s="25"/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  <c r="ET575" s="25"/>
      <c r="EU575" s="25"/>
      <c r="EV575" s="25"/>
      <c r="EW575" s="25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25"/>
      <c r="FN575" s="25"/>
      <c r="FO575" s="25"/>
      <c r="FP575" s="25"/>
      <c r="FQ575" s="25"/>
      <c r="FR575" s="25"/>
      <c r="FS575" s="25"/>
      <c r="FT575" s="25"/>
      <c r="FU575" s="25"/>
      <c r="FV575" s="25"/>
      <c r="FW575" s="25"/>
      <c r="FX575" s="25"/>
      <c r="FY575" s="25"/>
      <c r="FZ575" s="25"/>
      <c r="GA575" s="25"/>
      <c r="GB575" s="25"/>
      <c r="GC575" s="25"/>
      <c r="GD575" s="25"/>
      <c r="GE575" s="25"/>
      <c r="GF575" s="25"/>
      <c r="GG575" s="25"/>
      <c r="GH575" s="25"/>
      <c r="GI575" s="25"/>
      <c r="GJ575" s="25"/>
      <c r="GK575" s="25"/>
      <c r="GL575" s="25"/>
      <c r="GM575" s="25"/>
      <c r="GN575" s="25"/>
      <c r="GO575" s="25"/>
      <c r="GP575" s="25"/>
      <c r="GQ575" s="25"/>
      <c r="GR575" s="25"/>
      <c r="GS575" s="25"/>
      <c r="GT575" s="25"/>
      <c r="GU575" s="25"/>
      <c r="GV575" s="25"/>
      <c r="GW575" s="25"/>
      <c r="GX575" s="25"/>
      <c r="GY575" s="25"/>
      <c r="GZ575" s="25"/>
    </row>
    <row r="576" spans="1:208">
      <c r="A576" s="1" t="s">
        <v>72</v>
      </c>
      <c r="B576" s="2">
        <v>43364</v>
      </c>
      <c r="C576" s="1">
        <v>7609434</v>
      </c>
      <c r="D576" s="1" t="s">
        <v>23</v>
      </c>
      <c r="E576" s="1" t="s">
        <v>74</v>
      </c>
      <c r="F576" s="1" t="s">
        <v>76</v>
      </c>
      <c r="G576" s="1" t="s">
        <v>24</v>
      </c>
      <c r="H576" s="1">
        <v>4501594477</v>
      </c>
      <c r="J576" s="1" t="s">
        <v>84</v>
      </c>
      <c r="K576" s="1">
        <v>5</v>
      </c>
      <c r="L576" s="1" t="s">
        <v>26</v>
      </c>
      <c r="N576" s="3">
        <f t="shared" si="12"/>
        <v>0</v>
      </c>
      <c r="O576" s="1" t="s">
        <v>86</v>
      </c>
      <c r="V576" s="3"/>
      <c r="W576" s="3">
        <f>Tabla1[[#This Row],[COSTO TOTAL]]</f>
        <v>0</v>
      </c>
      <c r="X576" s="1"/>
      <c r="Y576" s="1"/>
      <c r="Z576" s="1"/>
      <c r="AA576" s="1"/>
      <c r="AB576" s="1"/>
      <c r="AC576" s="1"/>
      <c r="AD576" s="1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  <c r="BZ576" s="25"/>
      <c r="CA576" s="25"/>
      <c r="CB576" s="25"/>
      <c r="CC576" s="25"/>
      <c r="CD576" s="25"/>
      <c r="CE576" s="25"/>
      <c r="CF576" s="25"/>
      <c r="CG576" s="25"/>
      <c r="CH576" s="25"/>
      <c r="CI576" s="25"/>
      <c r="CJ576" s="25"/>
      <c r="CK576" s="25"/>
      <c r="CL576" s="25"/>
      <c r="CM576" s="25"/>
      <c r="CN576" s="25"/>
      <c r="CO576" s="25"/>
      <c r="CP576" s="25"/>
      <c r="CQ576" s="25"/>
      <c r="CR576" s="25"/>
      <c r="CS576" s="25"/>
      <c r="CT576" s="25"/>
      <c r="CU576" s="25"/>
      <c r="CV576" s="25"/>
      <c r="CW576" s="25"/>
      <c r="CX576" s="25"/>
      <c r="CY576" s="25"/>
      <c r="CZ576" s="25"/>
      <c r="DA576" s="25"/>
      <c r="DB576" s="25"/>
      <c r="DC576" s="25"/>
      <c r="DD576" s="25"/>
      <c r="DE576" s="25"/>
      <c r="DF576" s="25"/>
      <c r="DG576" s="25"/>
      <c r="DH576" s="25"/>
      <c r="DI576" s="25"/>
      <c r="DJ576" s="25"/>
      <c r="DK576" s="25"/>
      <c r="DL576" s="25"/>
      <c r="DM576" s="25"/>
      <c r="DN576" s="25"/>
      <c r="DO576" s="25"/>
      <c r="DP576" s="25"/>
      <c r="DQ576" s="25"/>
      <c r="DR576" s="25"/>
      <c r="DS576" s="25"/>
      <c r="DT576" s="25"/>
      <c r="DU576" s="25"/>
      <c r="DV576" s="25"/>
      <c r="DW576" s="25"/>
      <c r="DX576" s="25"/>
      <c r="DY576" s="25"/>
      <c r="DZ576" s="25"/>
      <c r="EA576" s="25"/>
      <c r="EB576" s="25"/>
      <c r="EC576" s="25"/>
      <c r="ED576" s="25"/>
      <c r="EE576" s="25"/>
      <c r="EF576" s="25"/>
      <c r="EG576" s="25"/>
      <c r="EH576" s="25"/>
      <c r="EI576" s="25"/>
      <c r="EJ576" s="25"/>
      <c r="EK576" s="25"/>
      <c r="EL576" s="25"/>
      <c r="EM576" s="25"/>
      <c r="EN576" s="25"/>
      <c r="EO576" s="25"/>
      <c r="EP576" s="25"/>
      <c r="EQ576" s="25"/>
      <c r="ER576" s="25"/>
      <c r="ES576" s="25"/>
      <c r="ET576" s="25"/>
      <c r="EU576" s="25"/>
      <c r="EV576" s="25"/>
      <c r="EW576" s="25"/>
      <c r="EX576" s="25"/>
      <c r="EY576" s="25"/>
      <c r="EZ576" s="25"/>
      <c r="FA576" s="25"/>
      <c r="FB576" s="25"/>
      <c r="FC576" s="25"/>
      <c r="FD576" s="25"/>
      <c r="FE576" s="25"/>
      <c r="FF576" s="25"/>
      <c r="FG576" s="25"/>
      <c r="FH576" s="25"/>
      <c r="FI576" s="25"/>
      <c r="FJ576" s="25"/>
      <c r="FK576" s="25"/>
      <c r="FL576" s="25"/>
      <c r="FM576" s="25"/>
      <c r="FN576" s="25"/>
      <c r="FO576" s="25"/>
      <c r="FP576" s="25"/>
      <c r="FQ576" s="25"/>
      <c r="FR576" s="25"/>
      <c r="FS576" s="25"/>
      <c r="FT576" s="25"/>
      <c r="FU576" s="25"/>
      <c r="FV576" s="25"/>
      <c r="FW576" s="25"/>
      <c r="FX576" s="25"/>
      <c r="FY576" s="25"/>
      <c r="FZ576" s="25"/>
      <c r="GA576" s="25"/>
      <c r="GB576" s="25"/>
      <c r="GC576" s="25"/>
      <c r="GD576" s="25"/>
      <c r="GE576" s="25"/>
      <c r="GF576" s="25"/>
      <c r="GG576" s="25"/>
      <c r="GH576" s="25"/>
      <c r="GI576" s="25"/>
      <c r="GJ576" s="25"/>
      <c r="GK576" s="25"/>
      <c r="GL576" s="25"/>
      <c r="GM576" s="25"/>
      <c r="GN576" s="25"/>
      <c r="GO576" s="25"/>
      <c r="GP576" s="25"/>
      <c r="GQ576" s="25"/>
      <c r="GR576" s="25"/>
      <c r="GS576" s="25"/>
      <c r="GT576" s="25"/>
      <c r="GU576" s="25"/>
      <c r="GV576" s="25"/>
      <c r="GW576" s="25"/>
      <c r="GX576" s="25"/>
      <c r="GY576" s="25"/>
      <c r="GZ576" s="25"/>
    </row>
    <row r="577" spans="1:208">
      <c r="A577" s="1" t="s">
        <v>72</v>
      </c>
      <c r="B577" s="2">
        <v>43364</v>
      </c>
      <c r="C577" s="1">
        <v>7609434</v>
      </c>
      <c r="D577" s="1" t="s">
        <v>23</v>
      </c>
      <c r="E577" s="1" t="s">
        <v>74</v>
      </c>
      <c r="F577" s="1" t="s">
        <v>76</v>
      </c>
      <c r="G577" s="1" t="s">
        <v>24</v>
      </c>
      <c r="H577" s="1">
        <v>4501594477</v>
      </c>
      <c r="J577" s="1" t="s">
        <v>84</v>
      </c>
      <c r="K577" s="1">
        <v>5</v>
      </c>
      <c r="L577" s="1" t="s">
        <v>26</v>
      </c>
      <c r="N577" s="3">
        <f t="shared" si="12"/>
        <v>0</v>
      </c>
      <c r="O577" s="1" t="s">
        <v>86</v>
      </c>
      <c r="V577" s="3"/>
      <c r="W577" s="3">
        <f>Tabla1[[#This Row],[COSTO TOTAL]]</f>
        <v>0</v>
      </c>
      <c r="X577" s="1"/>
      <c r="Y577" s="1"/>
      <c r="Z577" s="1"/>
      <c r="AA577" s="1"/>
      <c r="AB577" s="1"/>
      <c r="AC577" s="1"/>
      <c r="AD577" s="1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  <c r="CR577" s="25"/>
      <c r="CS577" s="25"/>
      <c r="CT577" s="25"/>
      <c r="CU577" s="25"/>
      <c r="CV577" s="25"/>
      <c r="CW577" s="25"/>
      <c r="CX577" s="25"/>
      <c r="CY577" s="25"/>
      <c r="CZ577" s="25"/>
      <c r="DA577" s="25"/>
      <c r="DB577" s="25"/>
      <c r="DC577" s="25"/>
      <c r="DD577" s="25"/>
      <c r="DE577" s="25"/>
      <c r="DF577" s="25"/>
      <c r="DG577" s="25"/>
      <c r="DH577" s="25"/>
      <c r="DI577" s="25"/>
      <c r="DJ577" s="25"/>
      <c r="DK577" s="25"/>
      <c r="DL577" s="25"/>
      <c r="DM577" s="25"/>
      <c r="DN577" s="25"/>
      <c r="DO577" s="25"/>
      <c r="DP577" s="25"/>
      <c r="DQ577" s="25"/>
      <c r="DR577" s="25"/>
      <c r="DS577" s="25"/>
      <c r="DT577" s="25"/>
      <c r="DU577" s="25"/>
      <c r="DV577" s="25"/>
      <c r="DW577" s="25"/>
      <c r="DX577" s="25"/>
      <c r="DY577" s="25"/>
      <c r="DZ577" s="25"/>
      <c r="EA577" s="25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25"/>
      <c r="EP577" s="25"/>
      <c r="EQ577" s="25"/>
      <c r="ER577" s="25"/>
      <c r="ES577" s="25"/>
      <c r="ET577" s="25"/>
      <c r="EU577" s="25"/>
      <c r="EV577" s="25"/>
      <c r="EW577" s="25"/>
      <c r="EX577" s="25"/>
      <c r="EY577" s="25"/>
      <c r="EZ577" s="25"/>
      <c r="FA577" s="25"/>
      <c r="FB577" s="25"/>
      <c r="FC577" s="25"/>
      <c r="FD577" s="25"/>
      <c r="FE577" s="25"/>
      <c r="FF577" s="25"/>
      <c r="FG577" s="25"/>
      <c r="FH577" s="25"/>
      <c r="FI577" s="25"/>
      <c r="FJ577" s="25"/>
      <c r="FK577" s="25"/>
      <c r="FL577" s="25"/>
      <c r="FM577" s="25"/>
      <c r="FN577" s="25"/>
      <c r="FO577" s="25"/>
      <c r="FP577" s="25"/>
      <c r="FQ577" s="25"/>
      <c r="FR577" s="25"/>
      <c r="FS577" s="25"/>
      <c r="FT577" s="25"/>
      <c r="FU577" s="25"/>
      <c r="FV577" s="25"/>
      <c r="FW577" s="25"/>
      <c r="FX577" s="25"/>
      <c r="FY577" s="25"/>
      <c r="FZ577" s="25"/>
      <c r="GA577" s="25"/>
      <c r="GB577" s="25"/>
      <c r="GC577" s="25"/>
      <c r="GD577" s="25"/>
      <c r="GE577" s="25"/>
      <c r="GF577" s="25"/>
      <c r="GG577" s="25"/>
      <c r="GH577" s="25"/>
      <c r="GI577" s="25"/>
      <c r="GJ577" s="25"/>
      <c r="GK577" s="25"/>
      <c r="GL577" s="25"/>
      <c r="GM577" s="25"/>
      <c r="GN577" s="25"/>
      <c r="GO577" s="25"/>
      <c r="GP577" s="25"/>
      <c r="GQ577" s="25"/>
      <c r="GR577" s="25"/>
      <c r="GS577" s="25"/>
      <c r="GT577" s="25"/>
      <c r="GU577" s="25"/>
      <c r="GV577" s="25"/>
      <c r="GW577" s="25"/>
      <c r="GX577" s="25"/>
      <c r="GY577" s="25"/>
      <c r="GZ577" s="25"/>
    </row>
    <row r="578" spans="1:208">
      <c r="A578" s="1" t="s">
        <v>72</v>
      </c>
      <c r="B578" s="2">
        <v>43364</v>
      </c>
      <c r="C578" s="1">
        <v>7609434</v>
      </c>
      <c r="D578" s="1" t="s">
        <v>23</v>
      </c>
      <c r="E578" s="1" t="s">
        <v>74</v>
      </c>
      <c r="F578" s="1" t="s">
        <v>76</v>
      </c>
      <c r="G578" s="1" t="s">
        <v>24</v>
      </c>
      <c r="H578" s="1">
        <v>4501594477</v>
      </c>
      <c r="J578" s="1" t="s">
        <v>84</v>
      </c>
      <c r="K578" s="1">
        <v>5</v>
      </c>
      <c r="L578" s="1" t="s">
        <v>26</v>
      </c>
      <c r="N578" s="3">
        <f t="shared" si="12"/>
        <v>0</v>
      </c>
      <c r="O578" s="1" t="s">
        <v>87</v>
      </c>
      <c r="V578" s="3"/>
      <c r="W578" s="3">
        <f>Tabla1[[#This Row],[COSTO TOTAL]]</f>
        <v>0</v>
      </c>
      <c r="X578" s="1"/>
      <c r="Y578" s="1"/>
      <c r="Z578" s="1"/>
      <c r="AA578" s="1"/>
      <c r="AB578" s="1"/>
      <c r="AC578" s="1"/>
      <c r="AD578" s="1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  <c r="BZ578" s="25"/>
      <c r="CA578" s="25"/>
      <c r="CB578" s="25"/>
      <c r="CC578" s="25"/>
      <c r="CD578" s="25"/>
      <c r="CE578" s="25"/>
      <c r="CF578" s="25"/>
      <c r="CG578" s="25"/>
      <c r="CH578" s="25"/>
      <c r="CI578" s="25"/>
      <c r="CJ578" s="25"/>
      <c r="CK578" s="25"/>
      <c r="CL578" s="25"/>
      <c r="CM578" s="25"/>
      <c r="CN578" s="25"/>
      <c r="CO578" s="25"/>
      <c r="CP578" s="25"/>
      <c r="CQ578" s="25"/>
      <c r="CR578" s="25"/>
      <c r="CS578" s="25"/>
      <c r="CT578" s="25"/>
      <c r="CU578" s="25"/>
      <c r="CV578" s="25"/>
      <c r="CW578" s="25"/>
      <c r="CX578" s="25"/>
      <c r="CY578" s="25"/>
      <c r="CZ578" s="25"/>
      <c r="DA578" s="25"/>
      <c r="DB578" s="25"/>
      <c r="DC578" s="25"/>
      <c r="DD578" s="25"/>
      <c r="DE578" s="25"/>
      <c r="DF578" s="25"/>
      <c r="DG578" s="25"/>
      <c r="DH578" s="25"/>
      <c r="DI578" s="25"/>
      <c r="DJ578" s="25"/>
      <c r="DK578" s="25"/>
      <c r="DL578" s="25"/>
      <c r="DM578" s="25"/>
      <c r="DN578" s="25"/>
      <c r="DO578" s="25"/>
      <c r="DP578" s="25"/>
      <c r="DQ578" s="25"/>
      <c r="DR578" s="25"/>
      <c r="DS578" s="25"/>
      <c r="DT578" s="25"/>
      <c r="DU578" s="25"/>
      <c r="DV578" s="25"/>
      <c r="DW578" s="25"/>
      <c r="DX578" s="25"/>
      <c r="DY578" s="25"/>
      <c r="DZ578" s="25"/>
      <c r="EA578" s="25"/>
      <c r="EB578" s="25"/>
      <c r="EC578" s="25"/>
      <c r="ED578" s="25"/>
      <c r="EE578" s="25"/>
      <c r="EF578" s="25"/>
      <c r="EG578" s="25"/>
      <c r="EH578" s="25"/>
      <c r="EI578" s="25"/>
      <c r="EJ578" s="25"/>
      <c r="EK578" s="25"/>
      <c r="EL578" s="25"/>
      <c r="EM578" s="25"/>
      <c r="EN578" s="25"/>
      <c r="EO578" s="25"/>
      <c r="EP578" s="25"/>
      <c r="EQ578" s="25"/>
      <c r="ER578" s="25"/>
      <c r="ES578" s="25"/>
      <c r="ET578" s="25"/>
      <c r="EU578" s="25"/>
      <c r="EV578" s="25"/>
      <c r="EW578" s="25"/>
      <c r="EX578" s="25"/>
      <c r="EY578" s="25"/>
      <c r="EZ578" s="25"/>
      <c r="FA578" s="25"/>
      <c r="FB578" s="25"/>
      <c r="FC578" s="25"/>
      <c r="FD578" s="25"/>
      <c r="FE578" s="25"/>
      <c r="FF578" s="25"/>
      <c r="FG578" s="25"/>
      <c r="FH578" s="25"/>
      <c r="FI578" s="25"/>
      <c r="FJ578" s="25"/>
      <c r="FK578" s="25"/>
      <c r="FL578" s="25"/>
      <c r="FM578" s="25"/>
      <c r="FN578" s="25"/>
      <c r="FO578" s="25"/>
      <c r="FP578" s="25"/>
      <c r="FQ578" s="25"/>
      <c r="FR578" s="25"/>
      <c r="FS578" s="25"/>
      <c r="FT578" s="25"/>
      <c r="FU578" s="25"/>
      <c r="FV578" s="25"/>
      <c r="FW578" s="25"/>
      <c r="FX578" s="25"/>
      <c r="FY578" s="25"/>
      <c r="FZ578" s="25"/>
      <c r="GA578" s="25"/>
      <c r="GB578" s="25"/>
      <c r="GC578" s="25"/>
      <c r="GD578" s="25"/>
      <c r="GE578" s="25"/>
      <c r="GF578" s="25"/>
      <c r="GG578" s="25"/>
      <c r="GH578" s="25"/>
      <c r="GI578" s="25"/>
      <c r="GJ578" s="25"/>
      <c r="GK578" s="25"/>
      <c r="GL578" s="25"/>
      <c r="GM578" s="25"/>
      <c r="GN578" s="25"/>
      <c r="GO578" s="25"/>
      <c r="GP578" s="25"/>
      <c r="GQ578" s="25"/>
      <c r="GR578" s="25"/>
      <c r="GS578" s="25"/>
      <c r="GT578" s="25"/>
      <c r="GU578" s="25"/>
      <c r="GV578" s="25"/>
      <c r="GW578" s="25"/>
      <c r="GX578" s="25"/>
      <c r="GY578" s="25"/>
      <c r="GZ578" s="25"/>
    </row>
    <row r="579" spans="1:208">
      <c r="A579" s="1" t="s">
        <v>72</v>
      </c>
      <c r="B579" s="2">
        <v>43364</v>
      </c>
      <c r="C579" s="1">
        <v>7609434</v>
      </c>
      <c r="D579" s="1" t="s">
        <v>23</v>
      </c>
      <c r="E579" s="1" t="s">
        <v>74</v>
      </c>
      <c r="F579" s="1" t="s">
        <v>76</v>
      </c>
      <c r="G579" s="1" t="s">
        <v>24</v>
      </c>
      <c r="H579" s="1">
        <v>4501594477</v>
      </c>
      <c r="J579" s="1" t="s">
        <v>84</v>
      </c>
      <c r="K579" s="1">
        <v>5</v>
      </c>
      <c r="L579" s="1" t="s">
        <v>26</v>
      </c>
      <c r="N579" s="3">
        <f t="shared" si="12"/>
        <v>0</v>
      </c>
      <c r="O579" s="1" t="s">
        <v>87</v>
      </c>
      <c r="V579" s="3"/>
      <c r="W579" s="3">
        <f>Tabla1[[#This Row],[COSTO TOTAL]]</f>
        <v>0</v>
      </c>
      <c r="X579" s="1"/>
      <c r="Y579" s="1"/>
      <c r="Z579" s="1"/>
      <c r="AA579" s="1"/>
      <c r="AB579" s="1"/>
      <c r="AC579" s="1"/>
      <c r="AD579" s="1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5"/>
      <c r="CV579" s="25"/>
      <c r="CW579" s="25"/>
      <c r="CX579" s="25"/>
      <c r="CY579" s="25"/>
      <c r="CZ579" s="25"/>
      <c r="DA579" s="25"/>
      <c r="DB579" s="25"/>
      <c r="DC579" s="25"/>
      <c r="DD579" s="25"/>
      <c r="DE579" s="25"/>
      <c r="DF579" s="25"/>
      <c r="DG579" s="25"/>
      <c r="DH579" s="25"/>
      <c r="DI579" s="25"/>
      <c r="DJ579" s="25"/>
      <c r="DK579" s="25"/>
      <c r="DL579" s="25"/>
      <c r="DM579" s="25"/>
      <c r="DN579" s="25"/>
      <c r="DO579" s="25"/>
      <c r="DP579" s="25"/>
      <c r="DQ579" s="25"/>
      <c r="DR579" s="25"/>
      <c r="DS579" s="25"/>
      <c r="DT579" s="25"/>
      <c r="DU579" s="25"/>
      <c r="DV579" s="25"/>
      <c r="DW579" s="25"/>
      <c r="DX579" s="25"/>
      <c r="DY579" s="25"/>
      <c r="DZ579" s="25"/>
      <c r="EA579" s="25"/>
      <c r="EB579" s="25"/>
      <c r="EC579" s="25"/>
      <c r="ED579" s="25"/>
      <c r="EE579" s="25"/>
      <c r="EF579" s="25"/>
      <c r="EG579" s="25"/>
      <c r="EH579" s="25"/>
      <c r="EI579" s="25"/>
      <c r="EJ579" s="25"/>
      <c r="EK579" s="25"/>
      <c r="EL579" s="25"/>
      <c r="EM579" s="25"/>
      <c r="EN579" s="25"/>
      <c r="EO579" s="25"/>
      <c r="EP579" s="25"/>
      <c r="EQ579" s="25"/>
      <c r="ER579" s="25"/>
      <c r="ES579" s="25"/>
      <c r="ET579" s="25"/>
      <c r="EU579" s="25"/>
      <c r="EV579" s="25"/>
      <c r="EW579" s="25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25"/>
      <c r="FN579" s="25"/>
      <c r="FO579" s="25"/>
      <c r="FP579" s="25"/>
      <c r="FQ579" s="25"/>
      <c r="FR579" s="25"/>
      <c r="FS579" s="25"/>
      <c r="FT579" s="25"/>
      <c r="FU579" s="25"/>
      <c r="FV579" s="25"/>
      <c r="FW579" s="25"/>
      <c r="FX579" s="25"/>
      <c r="FY579" s="25"/>
      <c r="FZ579" s="25"/>
      <c r="GA579" s="25"/>
      <c r="GB579" s="25"/>
      <c r="GC579" s="25"/>
      <c r="GD579" s="25"/>
      <c r="GE579" s="25"/>
      <c r="GF579" s="25"/>
      <c r="GG579" s="25"/>
      <c r="GH579" s="25"/>
      <c r="GI579" s="25"/>
      <c r="GJ579" s="25"/>
      <c r="GK579" s="25"/>
      <c r="GL579" s="25"/>
      <c r="GM579" s="25"/>
      <c r="GN579" s="25"/>
      <c r="GO579" s="25"/>
      <c r="GP579" s="25"/>
      <c r="GQ579" s="25"/>
      <c r="GR579" s="25"/>
      <c r="GS579" s="25"/>
      <c r="GT579" s="25"/>
      <c r="GU579" s="25"/>
      <c r="GV579" s="25"/>
      <c r="GW579" s="25"/>
      <c r="GX579" s="25"/>
      <c r="GY579" s="25"/>
      <c r="GZ579" s="25"/>
    </row>
    <row r="580" spans="1:208">
      <c r="A580" s="1" t="s">
        <v>72</v>
      </c>
      <c r="B580" s="2">
        <v>43364</v>
      </c>
      <c r="C580" s="1">
        <v>7609434</v>
      </c>
      <c r="D580" s="1" t="s">
        <v>23</v>
      </c>
      <c r="E580" s="1" t="s">
        <v>74</v>
      </c>
      <c r="F580" s="1" t="s">
        <v>76</v>
      </c>
      <c r="G580" s="1" t="s">
        <v>24</v>
      </c>
      <c r="H580" s="1">
        <v>4501594477</v>
      </c>
      <c r="J580" s="1" t="s">
        <v>88</v>
      </c>
      <c r="K580" s="1">
        <v>14</v>
      </c>
      <c r="L580" s="1" t="s">
        <v>26</v>
      </c>
      <c r="N580" s="3">
        <f t="shared" si="12"/>
        <v>0</v>
      </c>
      <c r="V580" s="3"/>
      <c r="W580" s="3">
        <f>Tabla1[[#This Row],[COSTO TOTAL]]</f>
        <v>0</v>
      </c>
      <c r="X580" s="1"/>
      <c r="Y580" s="1"/>
      <c r="Z580" s="1"/>
      <c r="AA580" s="1"/>
      <c r="AB580" s="1"/>
      <c r="AC580" s="1"/>
      <c r="AD580" s="1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  <c r="CR580" s="25"/>
      <c r="CS580" s="25"/>
      <c r="CT580" s="25"/>
      <c r="CU580" s="25"/>
      <c r="CV580" s="25"/>
      <c r="CW580" s="25"/>
      <c r="CX580" s="25"/>
      <c r="CY580" s="25"/>
      <c r="CZ580" s="25"/>
      <c r="DA580" s="25"/>
      <c r="DB580" s="25"/>
      <c r="DC580" s="25"/>
      <c r="DD580" s="25"/>
      <c r="DE580" s="25"/>
      <c r="DF580" s="25"/>
      <c r="DG580" s="25"/>
      <c r="DH580" s="25"/>
      <c r="DI580" s="25"/>
      <c r="DJ580" s="25"/>
      <c r="DK580" s="25"/>
      <c r="DL580" s="25"/>
      <c r="DM580" s="25"/>
      <c r="DN580" s="25"/>
      <c r="DO580" s="25"/>
      <c r="DP580" s="25"/>
      <c r="DQ580" s="25"/>
      <c r="DR580" s="25"/>
      <c r="DS580" s="25"/>
      <c r="DT580" s="25"/>
      <c r="DU580" s="25"/>
      <c r="DV580" s="25"/>
      <c r="DW580" s="25"/>
      <c r="DX580" s="25"/>
      <c r="DY580" s="25"/>
      <c r="DZ580" s="25"/>
      <c r="EA580" s="25"/>
      <c r="EB580" s="25"/>
      <c r="EC580" s="25"/>
      <c r="ED580" s="25"/>
      <c r="EE580" s="25"/>
      <c r="EF580" s="25"/>
      <c r="EG580" s="25"/>
      <c r="EH580" s="25"/>
      <c r="EI580" s="25"/>
      <c r="EJ580" s="25"/>
      <c r="EK580" s="25"/>
      <c r="EL580" s="25"/>
      <c r="EM580" s="25"/>
      <c r="EN580" s="25"/>
      <c r="EO580" s="25"/>
      <c r="EP580" s="25"/>
      <c r="EQ580" s="25"/>
      <c r="ER580" s="25"/>
      <c r="ES580" s="25"/>
      <c r="ET580" s="25"/>
      <c r="EU580" s="25"/>
      <c r="EV580" s="25"/>
      <c r="EW580" s="25"/>
      <c r="EX580" s="25"/>
      <c r="EY580" s="25"/>
      <c r="EZ580" s="25"/>
      <c r="FA580" s="25"/>
      <c r="FB580" s="25"/>
      <c r="FC580" s="25"/>
      <c r="FD580" s="25"/>
      <c r="FE580" s="25"/>
      <c r="FF580" s="25"/>
      <c r="FG580" s="25"/>
      <c r="FH580" s="25"/>
      <c r="FI580" s="25"/>
      <c r="FJ580" s="25"/>
      <c r="FK580" s="25"/>
      <c r="FL580" s="25"/>
      <c r="FM580" s="25"/>
      <c r="FN580" s="25"/>
      <c r="FO580" s="25"/>
      <c r="FP580" s="25"/>
      <c r="FQ580" s="25"/>
      <c r="FR580" s="25"/>
      <c r="FS580" s="25"/>
      <c r="FT580" s="25"/>
      <c r="FU580" s="25"/>
      <c r="FV580" s="25"/>
      <c r="FW580" s="25"/>
      <c r="FX580" s="25"/>
      <c r="FY580" s="25"/>
      <c r="FZ580" s="25"/>
      <c r="GA580" s="25"/>
      <c r="GB580" s="25"/>
      <c r="GC580" s="25"/>
      <c r="GD580" s="25"/>
      <c r="GE580" s="25"/>
      <c r="GF580" s="25"/>
      <c r="GG580" s="25"/>
      <c r="GH580" s="25"/>
      <c r="GI580" s="25"/>
      <c r="GJ580" s="25"/>
      <c r="GK580" s="25"/>
      <c r="GL580" s="25"/>
      <c r="GM580" s="25"/>
      <c r="GN580" s="25"/>
      <c r="GO580" s="25"/>
      <c r="GP580" s="25"/>
      <c r="GQ580" s="25"/>
      <c r="GR580" s="25"/>
      <c r="GS580" s="25"/>
      <c r="GT580" s="25"/>
      <c r="GU580" s="25"/>
      <c r="GV580" s="25"/>
      <c r="GW580" s="25"/>
      <c r="GX580" s="25"/>
      <c r="GY580" s="25"/>
      <c r="GZ580" s="25"/>
    </row>
    <row r="581" spans="1:208">
      <c r="A581" s="1" t="s">
        <v>72</v>
      </c>
      <c r="B581" s="2">
        <v>43364</v>
      </c>
      <c r="C581" s="1">
        <v>7609434</v>
      </c>
      <c r="D581" s="1" t="s">
        <v>23</v>
      </c>
      <c r="E581" s="1" t="s">
        <v>74</v>
      </c>
      <c r="F581" s="1" t="s">
        <v>76</v>
      </c>
      <c r="G581" s="1" t="s">
        <v>24</v>
      </c>
      <c r="H581" s="1">
        <v>4501594477</v>
      </c>
      <c r="J581" s="1" t="s">
        <v>89</v>
      </c>
      <c r="K581" s="1">
        <v>2</v>
      </c>
      <c r="L581" s="1" t="s">
        <v>26</v>
      </c>
      <c r="M581" s="3">
        <v>153.6</v>
      </c>
      <c r="N581" s="3">
        <f t="shared" si="12"/>
        <v>307.2</v>
      </c>
      <c r="V581" s="3"/>
      <c r="W581" s="3">
        <f>Tabla1[[#This Row],[COSTO TOTAL]]</f>
        <v>307.2</v>
      </c>
      <c r="X581" s="1"/>
      <c r="Y581" s="1"/>
      <c r="Z581" s="1"/>
      <c r="AA581" s="1"/>
      <c r="AB581" s="1"/>
      <c r="AC581" s="1"/>
      <c r="AD581" s="1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5"/>
      <c r="CV581" s="25"/>
      <c r="CW581" s="25"/>
      <c r="CX581" s="25"/>
      <c r="CY581" s="25"/>
      <c r="CZ581" s="25"/>
      <c r="DA581" s="25"/>
      <c r="DB581" s="25"/>
      <c r="DC581" s="25"/>
      <c r="DD581" s="25"/>
      <c r="DE581" s="25"/>
      <c r="DF581" s="25"/>
      <c r="DG581" s="25"/>
      <c r="DH581" s="25"/>
      <c r="DI581" s="25"/>
      <c r="DJ581" s="25"/>
      <c r="DK581" s="25"/>
      <c r="DL581" s="25"/>
      <c r="DM581" s="25"/>
      <c r="DN581" s="25"/>
      <c r="DO581" s="25"/>
      <c r="DP581" s="25"/>
      <c r="DQ581" s="25"/>
      <c r="DR581" s="25"/>
      <c r="DS581" s="25"/>
      <c r="DT581" s="25"/>
      <c r="DU581" s="25"/>
      <c r="DV581" s="25"/>
      <c r="DW581" s="25"/>
      <c r="DX581" s="25"/>
      <c r="DY581" s="25"/>
      <c r="DZ581" s="25"/>
      <c r="EA581" s="25"/>
      <c r="EB581" s="25"/>
      <c r="EC581" s="25"/>
      <c r="ED581" s="25"/>
      <c r="EE581" s="25"/>
      <c r="EF581" s="25"/>
      <c r="EG581" s="25"/>
      <c r="EH581" s="25"/>
      <c r="EI581" s="25"/>
      <c r="EJ581" s="25"/>
      <c r="EK581" s="25"/>
      <c r="EL581" s="25"/>
      <c r="EM581" s="25"/>
      <c r="EN581" s="25"/>
      <c r="EO581" s="25"/>
      <c r="EP581" s="25"/>
      <c r="EQ581" s="25"/>
      <c r="ER581" s="25"/>
      <c r="ES581" s="25"/>
      <c r="ET581" s="25"/>
      <c r="EU581" s="25"/>
      <c r="EV581" s="25"/>
      <c r="EW581" s="25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25"/>
      <c r="FN581" s="25"/>
      <c r="FO581" s="25"/>
      <c r="FP581" s="25"/>
      <c r="FQ581" s="25"/>
      <c r="FR581" s="25"/>
      <c r="FS581" s="25"/>
      <c r="FT581" s="25"/>
      <c r="FU581" s="25"/>
      <c r="FV581" s="25"/>
      <c r="FW581" s="25"/>
      <c r="FX581" s="25"/>
      <c r="FY581" s="25"/>
      <c r="FZ581" s="25"/>
      <c r="GA581" s="25"/>
      <c r="GB581" s="25"/>
      <c r="GC581" s="25"/>
      <c r="GD581" s="25"/>
      <c r="GE581" s="25"/>
      <c r="GF581" s="25"/>
      <c r="GG581" s="25"/>
      <c r="GH581" s="25"/>
      <c r="GI581" s="25"/>
      <c r="GJ581" s="25"/>
      <c r="GK581" s="25"/>
      <c r="GL581" s="25"/>
      <c r="GM581" s="25"/>
      <c r="GN581" s="25"/>
      <c r="GO581" s="25"/>
      <c r="GP581" s="25"/>
      <c r="GQ581" s="25"/>
      <c r="GR581" s="25"/>
      <c r="GS581" s="25"/>
      <c r="GT581" s="25"/>
      <c r="GU581" s="25"/>
      <c r="GV581" s="25"/>
      <c r="GW581" s="25"/>
      <c r="GX581" s="25"/>
      <c r="GY581" s="25"/>
      <c r="GZ581" s="25"/>
    </row>
    <row r="582" spans="1:208">
      <c r="A582" s="1" t="s">
        <v>72</v>
      </c>
      <c r="B582" s="2">
        <v>43364</v>
      </c>
      <c r="C582" s="1">
        <v>7609434</v>
      </c>
      <c r="D582" s="1" t="s">
        <v>23</v>
      </c>
      <c r="E582" s="1" t="s">
        <v>74</v>
      </c>
      <c r="F582" s="1" t="s">
        <v>76</v>
      </c>
      <c r="G582" s="1" t="s">
        <v>24</v>
      </c>
      <c r="H582" s="1">
        <v>4501594477</v>
      </c>
      <c r="J582" s="1" t="s">
        <v>1133</v>
      </c>
      <c r="K582" s="1">
        <v>1</v>
      </c>
      <c r="L582" s="1" t="s">
        <v>26</v>
      </c>
      <c r="M582" s="3">
        <v>103.2</v>
      </c>
      <c r="N582" s="3">
        <f t="shared" si="12"/>
        <v>103.2</v>
      </c>
      <c r="V582" s="3"/>
      <c r="W582" s="3">
        <f>Tabla1[[#This Row],[COSTO TOTAL]]</f>
        <v>103.2</v>
      </c>
      <c r="X582" s="1"/>
      <c r="Y582" s="1"/>
      <c r="Z582" s="1"/>
      <c r="AA582" s="1"/>
      <c r="AB582" s="1"/>
      <c r="AC582" s="1"/>
      <c r="AD582" s="1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5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  <c r="DG582" s="25"/>
      <c r="DH582" s="25"/>
      <c r="DI582" s="25"/>
      <c r="DJ582" s="25"/>
      <c r="DK582" s="25"/>
      <c r="DL582" s="25"/>
      <c r="DM582" s="25"/>
      <c r="DN582" s="25"/>
      <c r="DO582" s="25"/>
      <c r="DP582" s="25"/>
      <c r="DQ582" s="25"/>
      <c r="DR582" s="25"/>
      <c r="DS582" s="25"/>
      <c r="DT582" s="25"/>
      <c r="DU582" s="25"/>
      <c r="DV582" s="25"/>
      <c r="DW582" s="25"/>
      <c r="DX582" s="25"/>
      <c r="DY582" s="25"/>
      <c r="DZ582" s="25"/>
      <c r="EA582" s="25"/>
      <c r="EB582" s="25"/>
      <c r="EC582" s="25"/>
      <c r="ED582" s="25"/>
      <c r="EE582" s="25"/>
      <c r="EF582" s="25"/>
      <c r="EG582" s="25"/>
      <c r="EH582" s="25"/>
      <c r="EI582" s="25"/>
      <c r="EJ582" s="25"/>
      <c r="EK582" s="25"/>
      <c r="EL582" s="25"/>
      <c r="EM582" s="25"/>
      <c r="EN582" s="25"/>
      <c r="EO582" s="25"/>
      <c r="EP582" s="25"/>
      <c r="EQ582" s="25"/>
      <c r="ER582" s="25"/>
      <c r="ES582" s="25"/>
      <c r="ET582" s="25"/>
      <c r="EU582" s="25"/>
      <c r="EV582" s="25"/>
      <c r="EW582" s="25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25"/>
      <c r="FN582" s="25"/>
      <c r="FO582" s="25"/>
      <c r="FP582" s="25"/>
      <c r="FQ582" s="25"/>
      <c r="FR582" s="25"/>
      <c r="FS582" s="25"/>
      <c r="FT582" s="25"/>
      <c r="FU582" s="25"/>
      <c r="FV582" s="25"/>
      <c r="FW582" s="25"/>
      <c r="FX582" s="25"/>
      <c r="FY582" s="25"/>
      <c r="FZ582" s="25"/>
      <c r="GA582" s="25"/>
      <c r="GB582" s="25"/>
      <c r="GC582" s="25"/>
      <c r="GD582" s="25"/>
      <c r="GE582" s="25"/>
      <c r="GF582" s="25"/>
      <c r="GG582" s="25"/>
      <c r="GH582" s="25"/>
      <c r="GI582" s="25"/>
      <c r="GJ582" s="25"/>
      <c r="GK582" s="25"/>
      <c r="GL582" s="25"/>
      <c r="GM582" s="25"/>
      <c r="GN582" s="25"/>
      <c r="GO582" s="25"/>
      <c r="GP582" s="25"/>
      <c r="GQ582" s="25"/>
      <c r="GR582" s="25"/>
      <c r="GS582" s="25"/>
      <c r="GT582" s="25"/>
      <c r="GU582" s="25"/>
      <c r="GV582" s="25"/>
      <c r="GW582" s="25"/>
      <c r="GX582" s="25"/>
      <c r="GY582" s="25"/>
      <c r="GZ582" s="25"/>
    </row>
    <row r="583" spans="1:208">
      <c r="A583" s="1" t="s">
        <v>72</v>
      </c>
      <c r="B583" s="2">
        <v>43593</v>
      </c>
      <c r="C583" s="1" t="s">
        <v>22</v>
      </c>
      <c r="D583" s="1" t="s">
        <v>23</v>
      </c>
      <c r="E583" s="1" t="s">
        <v>24</v>
      </c>
      <c r="F583" s="1" t="s">
        <v>90</v>
      </c>
      <c r="G583" s="1" t="s">
        <v>24</v>
      </c>
      <c r="H583" s="1">
        <v>4501668251</v>
      </c>
      <c r="I583" s="1" t="s">
        <v>24</v>
      </c>
      <c r="J583" s="1" t="s">
        <v>91</v>
      </c>
      <c r="K583" s="1">
        <v>13</v>
      </c>
      <c r="L583" s="1" t="s">
        <v>26</v>
      </c>
      <c r="M583" s="3">
        <v>36.6</v>
      </c>
      <c r="N583" s="3">
        <f t="shared" si="12"/>
        <v>475.8</v>
      </c>
      <c r="V583" s="3"/>
      <c r="W583" s="3">
        <f>Tabla1[[#This Row],[COSTO TOTAL]]</f>
        <v>475.8</v>
      </c>
      <c r="X583" s="1"/>
      <c r="Y583" s="1"/>
      <c r="Z583" s="1"/>
      <c r="AA583" s="1"/>
      <c r="AB583" s="1"/>
      <c r="AC583" s="1"/>
      <c r="AD583" s="1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5"/>
      <c r="CV583" s="25"/>
      <c r="CW583" s="25"/>
      <c r="CX583" s="25"/>
      <c r="CY583" s="25"/>
      <c r="CZ583" s="25"/>
      <c r="DA583" s="25"/>
      <c r="DB583" s="25"/>
      <c r="DC583" s="25"/>
      <c r="DD583" s="25"/>
      <c r="DE583" s="25"/>
      <c r="DF583" s="25"/>
      <c r="DG583" s="25"/>
      <c r="DH583" s="25"/>
      <c r="DI583" s="25"/>
      <c r="DJ583" s="25"/>
      <c r="DK583" s="25"/>
      <c r="DL583" s="25"/>
      <c r="DM583" s="25"/>
      <c r="DN583" s="25"/>
      <c r="DO583" s="25"/>
      <c r="DP583" s="25"/>
      <c r="DQ583" s="25"/>
      <c r="DR583" s="25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/>
      <c r="EF583" s="25"/>
      <c r="EG583" s="25"/>
      <c r="EH583" s="25"/>
      <c r="EI583" s="25"/>
      <c r="EJ583" s="25"/>
      <c r="EK583" s="25"/>
      <c r="EL583" s="25"/>
      <c r="EM583" s="25"/>
      <c r="EN583" s="25"/>
      <c r="EO583" s="25"/>
      <c r="EP583" s="25"/>
      <c r="EQ583" s="25"/>
      <c r="ER583" s="25"/>
      <c r="ES583" s="25"/>
      <c r="ET583" s="25"/>
      <c r="EU583" s="25"/>
      <c r="EV583" s="25"/>
      <c r="EW583" s="25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25"/>
      <c r="FN583" s="25"/>
      <c r="FO583" s="25"/>
      <c r="FP583" s="25"/>
      <c r="FQ583" s="25"/>
      <c r="FR583" s="25"/>
      <c r="FS583" s="25"/>
      <c r="FT583" s="25"/>
      <c r="FU583" s="25"/>
      <c r="FV583" s="25"/>
      <c r="FW583" s="25"/>
      <c r="FX583" s="25"/>
      <c r="FY583" s="25"/>
      <c r="FZ583" s="25"/>
      <c r="GA583" s="25"/>
      <c r="GB583" s="25"/>
      <c r="GC583" s="25"/>
      <c r="GD583" s="25"/>
      <c r="GE583" s="25"/>
      <c r="GF583" s="25"/>
      <c r="GG583" s="25"/>
      <c r="GH583" s="25"/>
      <c r="GI583" s="25"/>
      <c r="GJ583" s="25"/>
      <c r="GK583" s="25"/>
      <c r="GL583" s="25"/>
      <c r="GM583" s="25"/>
      <c r="GN583" s="25"/>
      <c r="GO583" s="25"/>
      <c r="GP583" s="25"/>
      <c r="GQ583" s="25"/>
      <c r="GR583" s="25"/>
      <c r="GS583" s="25"/>
      <c r="GT583" s="25"/>
      <c r="GU583" s="25"/>
      <c r="GV583" s="25"/>
      <c r="GW583" s="25"/>
      <c r="GX583" s="25"/>
      <c r="GY583" s="25"/>
      <c r="GZ583" s="25"/>
    </row>
    <row r="584" spans="1:208">
      <c r="A584" s="1" t="s">
        <v>72</v>
      </c>
      <c r="B584" s="2">
        <v>43593</v>
      </c>
      <c r="C584" s="1" t="s">
        <v>22</v>
      </c>
      <c r="D584" s="1" t="s">
        <v>23</v>
      </c>
      <c r="E584" s="1" t="s">
        <v>24</v>
      </c>
      <c r="F584" s="1" t="s">
        <v>90</v>
      </c>
      <c r="G584" s="1" t="s">
        <v>24</v>
      </c>
      <c r="H584" s="1">
        <v>4501668251</v>
      </c>
      <c r="I584" s="1" t="s">
        <v>24</v>
      </c>
      <c r="J584" s="1" t="s">
        <v>92</v>
      </c>
      <c r="K584" s="1">
        <v>2</v>
      </c>
      <c r="L584" s="1" t="s">
        <v>26</v>
      </c>
      <c r="M584" s="3">
        <v>84.8</v>
      </c>
      <c r="N584" s="3">
        <f t="shared" si="12"/>
        <v>169.6</v>
      </c>
      <c r="O584" s="1" t="s">
        <v>93</v>
      </c>
      <c r="V584" s="3"/>
      <c r="W584" s="3">
        <f>Tabla1[[#This Row],[COSTO TOTAL]]</f>
        <v>169.6</v>
      </c>
      <c r="X584" s="1"/>
      <c r="Y584" s="1"/>
      <c r="Z584" s="1"/>
      <c r="AA584" s="1"/>
      <c r="AB584" s="1"/>
      <c r="AC584" s="1"/>
      <c r="AD584" s="1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5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  <c r="DG584" s="25"/>
      <c r="DH584" s="25"/>
      <c r="DI584" s="25"/>
      <c r="DJ584" s="25"/>
      <c r="DK584" s="25"/>
      <c r="DL584" s="25"/>
      <c r="DM584" s="25"/>
      <c r="DN584" s="25"/>
      <c r="DO584" s="25"/>
      <c r="DP584" s="25"/>
      <c r="DQ584" s="25"/>
      <c r="DR584" s="25"/>
      <c r="DS584" s="25"/>
      <c r="DT584" s="25"/>
      <c r="DU584" s="25"/>
      <c r="DV584" s="25"/>
      <c r="DW584" s="25"/>
      <c r="DX584" s="25"/>
      <c r="DY584" s="25"/>
      <c r="DZ584" s="25"/>
      <c r="EA584" s="25"/>
      <c r="EB584" s="25"/>
      <c r="EC584" s="25"/>
      <c r="ED584" s="25"/>
      <c r="EE584" s="25"/>
      <c r="EF584" s="25"/>
      <c r="EG584" s="25"/>
      <c r="EH584" s="25"/>
      <c r="EI584" s="25"/>
      <c r="EJ584" s="25"/>
      <c r="EK584" s="25"/>
      <c r="EL584" s="25"/>
      <c r="EM584" s="25"/>
      <c r="EN584" s="25"/>
      <c r="EO584" s="25"/>
      <c r="EP584" s="25"/>
      <c r="EQ584" s="25"/>
      <c r="ER584" s="25"/>
      <c r="ES584" s="25"/>
      <c r="ET584" s="25"/>
      <c r="EU584" s="25"/>
      <c r="EV584" s="25"/>
      <c r="EW584" s="25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25"/>
      <c r="FN584" s="25"/>
      <c r="FO584" s="25"/>
      <c r="FP584" s="25"/>
      <c r="FQ584" s="25"/>
      <c r="FR584" s="25"/>
      <c r="FS584" s="25"/>
      <c r="FT584" s="25"/>
      <c r="FU584" s="25"/>
      <c r="FV584" s="25"/>
      <c r="FW584" s="25"/>
      <c r="FX584" s="25"/>
      <c r="FY584" s="25"/>
      <c r="FZ584" s="25"/>
      <c r="GA584" s="25"/>
      <c r="GB584" s="25"/>
      <c r="GC584" s="25"/>
      <c r="GD584" s="25"/>
      <c r="GE584" s="25"/>
      <c r="GF584" s="25"/>
      <c r="GG584" s="25"/>
      <c r="GH584" s="25"/>
      <c r="GI584" s="25"/>
      <c r="GJ584" s="25"/>
      <c r="GK584" s="25"/>
      <c r="GL584" s="25"/>
      <c r="GM584" s="25"/>
      <c r="GN584" s="25"/>
      <c r="GO584" s="25"/>
      <c r="GP584" s="25"/>
      <c r="GQ584" s="25"/>
      <c r="GR584" s="25"/>
      <c r="GS584" s="25"/>
      <c r="GT584" s="25"/>
      <c r="GU584" s="25"/>
      <c r="GV584" s="25"/>
      <c r="GW584" s="25"/>
      <c r="GX584" s="25"/>
      <c r="GY584" s="25"/>
      <c r="GZ584" s="25"/>
    </row>
    <row r="585" spans="1:208">
      <c r="A585" s="1" t="s">
        <v>72</v>
      </c>
      <c r="B585" s="2">
        <v>43593</v>
      </c>
      <c r="C585" s="1" t="s">
        <v>22</v>
      </c>
      <c r="D585" s="1" t="s">
        <v>23</v>
      </c>
      <c r="E585" s="1" t="s">
        <v>24</v>
      </c>
      <c r="F585" s="1" t="s">
        <v>90</v>
      </c>
      <c r="G585" s="1" t="s">
        <v>24</v>
      </c>
      <c r="H585" s="1">
        <v>4501668251</v>
      </c>
      <c r="I585" s="1" t="s">
        <v>24</v>
      </c>
      <c r="J585" s="1" t="s">
        <v>94</v>
      </c>
      <c r="K585" s="1">
        <v>2</v>
      </c>
      <c r="L585" s="1" t="s">
        <v>26</v>
      </c>
      <c r="M585" s="3">
        <v>15.2</v>
      </c>
      <c r="N585" s="3">
        <f t="shared" si="12"/>
        <v>30.4</v>
      </c>
      <c r="V585" s="3"/>
      <c r="W585" s="3">
        <f>Tabla1[[#This Row],[COSTO TOTAL]]</f>
        <v>30.4</v>
      </c>
      <c r="X585" s="1"/>
      <c r="Y585" s="1"/>
      <c r="Z585" s="1"/>
      <c r="AA585" s="1"/>
      <c r="AB585" s="1"/>
      <c r="AC585" s="1"/>
      <c r="AD585" s="1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5"/>
      <c r="CV585" s="25"/>
      <c r="CW585" s="25"/>
      <c r="CX585" s="25"/>
      <c r="CY585" s="25"/>
      <c r="CZ585" s="25"/>
      <c r="DA585" s="25"/>
      <c r="DB585" s="25"/>
      <c r="DC585" s="25"/>
      <c r="DD585" s="25"/>
      <c r="DE585" s="25"/>
      <c r="DF585" s="25"/>
      <c r="DG585" s="25"/>
      <c r="DH585" s="25"/>
      <c r="DI585" s="25"/>
      <c r="DJ585" s="25"/>
      <c r="DK585" s="25"/>
      <c r="DL585" s="25"/>
      <c r="DM585" s="25"/>
      <c r="DN585" s="25"/>
      <c r="DO585" s="25"/>
      <c r="DP585" s="25"/>
      <c r="DQ585" s="25"/>
      <c r="DR585" s="25"/>
      <c r="DS585" s="25"/>
      <c r="DT585" s="25"/>
      <c r="DU585" s="25"/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25"/>
      <c r="EP585" s="25"/>
      <c r="EQ585" s="25"/>
      <c r="ER585" s="25"/>
      <c r="ES585" s="25"/>
      <c r="ET585" s="25"/>
      <c r="EU585" s="25"/>
      <c r="EV585" s="25"/>
      <c r="EW585" s="25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  <c r="FN585" s="25"/>
      <c r="FO585" s="25"/>
      <c r="FP585" s="25"/>
      <c r="FQ585" s="25"/>
      <c r="FR585" s="25"/>
      <c r="FS585" s="25"/>
      <c r="FT585" s="25"/>
      <c r="FU585" s="25"/>
      <c r="FV585" s="25"/>
      <c r="FW585" s="25"/>
      <c r="FX585" s="25"/>
      <c r="FY585" s="25"/>
      <c r="FZ585" s="25"/>
      <c r="GA585" s="25"/>
      <c r="GB585" s="25"/>
      <c r="GC585" s="25"/>
      <c r="GD585" s="25"/>
      <c r="GE585" s="25"/>
      <c r="GF585" s="25"/>
      <c r="GG585" s="25"/>
      <c r="GH585" s="25"/>
      <c r="GI585" s="25"/>
      <c r="GJ585" s="25"/>
      <c r="GK585" s="25"/>
      <c r="GL585" s="25"/>
      <c r="GM585" s="25"/>
      <c r="GN585" s="25"/>
      <c r="GO585" s="25"/>
      <c r="GP585" s="25"/>
      <c r="GQ585" s="25"/>
      <c r="GR585" s="25"/>
      <c r="GS585" s="25"/>
      <c r="GT585" s="25"/>
      <c r="GU585" s="25"/>
      <c r="GV585" s="25"/>
      <c r="GW585" s="25"/>
      <c r="GX585" s="25"/>
      <c r="GY585" s="25"/>
      <c r="GZ585" s="25"/>
    </row>
    <row r="586" spans="1:208">
      <c r="A586" s="1" t="s">
        <v>72</v>
      </c>
      <c r="B586" s="2">
        <v>43593</v>
      </c>
      <c r="C586" s="1" t="s">
        <v>22</v>
      </c>
      <c r="D586" s="1" t="s">
        <v>23</v>
      </c>
      <c r="E586" s="1" t="s">
        <v>24</v>
      </c>
      <c r="F586" s="1" t="s">
        <v>90</v>
      </c>
      <c r="G586" s="1" t="s">
        <v>24</v>
      </c>
      <c r="H586" s="1">
        <v>4501668251</v>
      </c>
      <c r="I586" s="1" t="s">
        <v>24</v>
      </c>
      <c r="J586" s="1" t="s">
        <v>95</v>
      </c>
      <c r="K586" s="1">
        <v>1</v>
      </c>
      <c r="L586" s="1" t="s">
        <v>26</v>
      </c>
      <c r="M586" s="3">
        <v>76.2</v>
      </c>
      <c r="N586" s="3">
        <f t="shared" si="12"/>
        <v>76.2</v>
      </c>
      <c r="V586" s="3"/>
      <c r="W586" s="3">
        <f>Tabla1[[#This Row],[COSTO TOTAL]]</f>
        <v>76.2</v>
      </c>
      <c r="X586" s="1"/>
      <c r="Y586" s="1"/>
      <c r="Z586" s="1"/>
      <c r="AA586" s="1"/>
      <c r="AB586" s="1"/>
      <c r="AC586" s="1"/>
      <c r="AD586" s="1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  <c r="BT586" s="25"/>
      <c r="BU586" s="25"/>
      <c r="BV586" s="25"/>
      <c r="BW586" s="25"/>
      <c r="BX586" s="25"/>
      <c r="BY586" s="25"/>
      <c r="BZ586" s="25"/>
      <c r="CA586" s="25"/>
      <c r="CB586" s="25"/>
      <c r="CC586" s="25"/>
      <c r="CD586" s="25"/>
      <c r="CE586" s="25"/>
      <c r="CF586" s="25"/>
      <c r="CG586" s="25"/>
      <c r="CH586" s="25"/>
      <c r="CI586" s="25"/>
      <c r="CJ586" s="25"/>
      <c r="CK586" s="25"/>
      <c r="CL586" s="25"/>
      <c r="CM586" s="25"/>
      <c r="CN586" s="25"/>
      <c r="CO586" s="25"/>
      <c r="CP586" s="25"/>
      <c r="CQ586" s="25"/>
      <c r="CR586" s="25"/>
      <c r="CS586" s="25"/>
      <c r="CT586" s="25"/>
      <c r="CU586" s="25"/>
      <c r="CV586" s="25"/>
      <c r="CW586" s="25"/>
      <c r="CX586" s="25"/>
      <c r="CY586" s="25"/>
      <c r="CZ586" s="25"/>
      <c r="DA586" s="25"/>
      <c r="DB586" s="25"/>
      <c r="DC586" s="25"/>
      <c r="DD586" s="25"/>
      <c r="DE586" s="25"/>
      <c r="DF586" s="25"/>
      <c r="DG586" s="25"/>
      <c r="DH586" s="25"/>
      <c r="DI586" s="25"/>
      <c r="DJ586" s="25"/>
      <c r="DK586" s="25"/>
      <c r="DL586" s="25"/>
      <c r="DM586" s="25"/>
      <c r="DN586" s="25"/>
      <c r="DO586" s="25"/>
      <c r="DP586" s="25"/>
      <c r="DQ586" s="25"/>
      <c r="DR586" s="25"/>
      <c r="DS586" s="25"/>
      <c r="DT586" s="25"/>
      <c r="DU586" s="25"/>
      <c r="DV586" s="25"/>
      <c r="DW586" s="25"/>
      <c r="DX586" s="25"/>
      <c r="DY586" s="25"/>
      <c r="DZ586" s="25"/>
      <c r="EA586" s="25"/>
      <c r="EB586" s="25"/>
      <c r="EC586" s="25"/>
      <c r="ED586" s="25"/>
      <c r="EE586" s="25"/>
      <c r="EF586" s="25"/>
      <c r="EG586" s="25"/>
      <c r="EH586" s="25"/>
      <c r="EI586" s="25"/>
      <c r="EJ586" s="25"/>
      <c r="EK586" s="25"/>
      <c r="EL586" s="25"/>
      <c r="EM586" s="25"/>
      <c r="EN586" s="25"/>
      <c r="EO586" s="25"/>
      <c r="EP586" s="25"/>
      <c r="EQ586" s="25"/>
      <c r="ER586" s="25"/>
      <c r="ES586" s="25"/>
      <c r="ET586" s="25"/>
      <c r="EU586" s="25"/>
      <c r="EV586" s="25"/>
      <c r="EW586" s="25"/>
      <c r="EX586" s="25"/>
      <c r="EY586" s="25"/>
      <c r="EZ586" s="25"/>
      <c r="FA586" s="25"/>
      <c r="FB586" s="25"/>
      <c r="FC586" s="25"/>
      <c r="FD586" s="25"/>
      <c r="FE586" s="25"/>
      <c r="FF586" s="25"/>
      <c r="FG586" s="25"/>
      <c r="FH586" s="25"/>
      <c r="FI586" s="25"/>
      <c r="FJ586" s="25"/>
      <c r="FK586" s="25"/>
      <c r="FL586" s="25"/>
      <c r="FM586" s="25"/>
      <c r="FN586" s="25"/>
      <c r="FO586" s="25"/>
      <c r="FP586" s="25"/>
      <c r="FQ586" s="25"/>
      <c r="FR586" s="25"/>
      <c r="FS586" s="25"/>
      <c r="FT586" s="25"/>
      <c r="FU586" s="25"/>
      <c r="FV586" s="25"/>
      <c r="FW586" s="25"/>
      <c r="FX586" s="25"/>
      <c r="FY586" s="25"/>
      <c r="FZ586" s="25"/>
      <c r="GA586" s="25"/>
      <c r="GB586" s="25"/>
      <c r="GC586" s="25"/>
      <c r="GD586" s="25"/>
      <c r="GE586" s="25"/>
      <c r="GF586" s="25"/>
      <c r="GG586" s="25"/>
      <c r="GH586" s="25"/>
      <c r="GI586" s="25"/>
      <c r="GJ586" s="25"/>
      <c r="GK586" s="25"/>
      <c r="GL586" s="25"/>
      <c r="GM586" s="25"/>
      <c r="GN586" s="25"/>
      <c r="GO586" s="25"/>
      <c r="GP586" s="25"/>
      <c r="GQ586" s="25"/>
      <c r="GR586" s="25"/>
      <c r="GS586" s="25"/>
      <c r="GT586" s="25"/>
      <c r="GU586" s="25"/>
      <c r="GV586" s="25"/>
      <c r="GW586" s="25"/>
      <c r="GX586" s="25"/>
      <c r="GY586" s="25"/>
      <c r="GZ586" s="25"/>
    </row>
    <row r="587" spans="1:208">
      <c r="A587" s="1" t="s">
        <v>72</v>
      </c>
      <c r="B587" s="2">
        <v>43593</v>
      </c>
      <c r="C587" s="1" t="s">
        <v>22</v>
      </c>
      <c r="D587" s="1" t="s">
        <v>23</v>
      </c>
      <c r="E587" s="1" t="s">
        <v>24</v>
      </c>
      <c r="F587" s="1" t="s">
        <v>90</v>
      </c>
      <c r="G587" s="1" t="s">
        <v>24</v>
      </c>
      <c r="H587" s="1">
        <v>4501668251</v>
      </c>
      <c r="I587" s="1" t="s">
        <v>24</v>
      </c>
      <c r="J587" s="1" t="s">
        <v>96</v>
      </c>
      <c r="K587" s="1">
        <v>3</v>
      </c>
      <c r="L587" s="1" t="s">
        <v>26</v>
      </c>
      <c r="M587" s="3">
        <v>64.8</v>
      </c>
      <c r="N587" s="3">
        <f t="shared" si="12"/>
        <v>194.39999999999998</v>
      </c>
      <c r="V587" s="3"/>
      <c r="W587" s="3">
        <f>Tabla1[[#This Row],[COSTO TOTAL]]</f>
        <v>194.39999999999998</v>
      </c>
      <c r="X587" s="1"/>
      <c r="Y587" s="1"/>
      <c r="Z587" s="1"/>
      <c r="AA587" s="1"/>
      <c r="AB587" s="1"/>
      <c r="AC587" s="1"/>
      <c r="AD587" s="1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  <c r="CR587" s="25"/>
      <c r="CS587" s="25"/>
      <c r="CT587" s="25"/>
      <c r="CU587" s="25"/>
      <c r="CV587" s="25"/>
      <c r="CW587" s="25"/>
      <c r="CX587" s="25"/>
      <c r="CY587" s="25"/>
      <c r="CZ587" s="25"/>
      <c r="DA587" s="25"/>
      <c r="DB587" s="25"/>
      <c r="DC587" s="25"/>
      <c r="DD587" s="25"/>
      <c r="DE587" s="25"/>
      <c r="DF587" s="25"/>
      <c r="DG587" s="25"/>
      <c r="DH587" s="25"/>
      <c r="DI587" s="25"/>
      <c r="DJ587" s="25"/>
      <c r="DK587" s="25"/>
      <c r="DL587" s="25"/>
      <c r="DM587" s="25"/>
      <c r="DN587" s="25"/>
      <c r="DO587" s="25"/>
      <c r="DP587" s="25"/>
      <c r="DQ587" s="25"/>
      <c r="DR587" s="25"/>
      <c r="DS587" s="25"/>
      <c r="DT587" s="25"/>
      <c r="DU587" s="25"/>
      <c r="DV587" s="25"/>
      <c r="DW587" s="25"/>
      <c r="DX587" s="25"/>
      <c r="DY587" s="25"/>
      <c r="DZ587" s="25"/>
      <c r="EA587" s="25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25"/>
      <c r="EP587" s="25"/>
      <c r="EQ587" s="25"/>
      <c r="ER587" s="25"/>
      <c r="ES587" s="25"/>
      <c r="ET587" s="25"/>
      <c r="EU587" s="25"/>
      <c r="EV587" s="25"/>
      <c r="EW587" s="25"/>
      <c r="EX587" s="25"/>
      <c r="EY587" s="25"/>
      <c r="EZ587" s="25"/>
      <c r="FA587" s="25"/>
      <c r="FB587" s="25"/>
      <c r="FC587" s="25"/>
      <c r="FD587" s="25"/>
      <c r="FE587" s="25"/>
      <c r="FF587" s="25"/>
      <c r="FG587" s="25"/>
      <c r="FH587" s="25"/>
      <c r="FI587" s="25"/>
      <c r="FJ587" s="25"/>
      <c r="FK587" s="25"/>
      <c r="FL587" s="25"/>
      <c r="FM587" s="25"/>
      <c r="FN587" s="25"/>
      <c r="FO587" s="25"/>
      <c r="FP587" s="25"/>
      <c r="FQ587" s="25"/>
      <c r="FR587" s="25"/>
      <c r="FS587" s="25"/>
      <c r="FT587" s="25"/>
      <c r="FU587" s="25"/>
      <c r="FV587" s="25"/>
      <c r="FW587" s="25"/>
      <c r="FX587" s="25"/>
      <c r="FY587" s="25"/>
      <c r="FZ587" s="25"/>
      <c r="GA587" s="25"/>
      <c r="GB587" s="25"/>
      <c r="GC587" s="25"/>
      <c r="GD587" s="25"/>
      <c r="GE587" s="25"/>
      <c r="GF587" s="25"/>
      <c r="GG587" s="25"/>
      <c r="GH587" s="25"/>
      <c r="GI587" s="25"/>
      <c r="GJ587" s="25"/>
      <c r="GK587" s="25"/>
      <c r="GL587" s="25"/>
      <c r="GM587" s="25"/>
      <c r="GN587" s="25"/>
      <c r="GO587" s="25"/>
      <c r="GP587" s="25"/>
      <c r="GQ587" s="25"/>
      <c r="GR587" s="25"/>
      <c r="GS587" s="25"/>
      <c r="GT587" s="25"/>
      <c r="GU587" s="25"/>
      <c r="GV587" s="25"/>
      <c r="GW587" s="25"/>
      <c r="GX587" s="25"/>
      <c r="GY587" s="25"/>
      <c r="GZ587" s="25"/>
    </row>
    <row r="588" spans="1:208">
      <c r="A588" s="1" t="s">
        <v>72</v>
      </c>
      <c r="B588" s="2">
        <v>43698</v>
      </c>
      <c r="C588" s="1" t="s">
        <v>97</v>
      </c>
      <c r="D588" s="1" t="s">
        <v>23</v>
      </c>
      <c r="E588" s="1" t="s">
        <v>24</v>
      </c>
      <c r="F588" s="1" t="s">
        <v>98</v>
      </c>
      <c r="G588" s="1" t="s">
        <v>24</v>
      </c>
      <c r="H588" s="1" t="s">
        <v>22</v>
      </c>
      <c r="I588" s="1" t="s">
        <v>24</v>
      </c>
      <c r="J588" s="1" t="s">
        <v>99</v>
      </c>
      <c r="K588" s="1">
        <v>1</v>
      </c>
      <c r="L588" s="1" t="s">
        <v>26</v>
      </c>
      <c r="N588" s="3">
        <f t="shared" si="12"/>
        <v>0</v>
      </c>
      <c r="V588" s="3"/>
      <c r="W588" s="3">
        <f>Tabla1[[#This Row],[COSTO TOTAL]]</f>
        <v>0</v>
      </c>
      <c r="X588" s="1"/>
      <c r="Y588" s="1"/>
      <c r="Z588" s="1"/>
      <c r="AA588" s="1"/>
      <c r="AB588" s="1"/>
      <c r="AC588" s="1"/>
      <c r="AD588" s="1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5"/>
      <c r="CV588" s="25"/>
      <c r="CW588" s="25"/>
      <c r="CX588" s="25"/>
      <c r="CY588" s="25"/>
      <c r="CZ588" s="25"/>
      <c r="DA588" s="25"/>
      <c r="DB588" s="25"/>
      <c r="DC588" s="25"/>
      <c r="DD588" s="25"/>
      <c r="DE588" s="25"/>
      <c r="DF588" s="25"/>
      <c r="DG588" s="25"/>
      <c r="DH588" s="25"/>
      <c r="DI588" s="25"/>
      <c r="DJ588" s="25"/>
      <c r="DK588" s="25"/>
      <c r="DL588" s="25"/>
      <c r="DM588" s="25"/>
      <c r="DN588" s="25"/>
      <c r="DO588" s="25"/>
      <c r="DP588" s="25"/>
      <c r="DQ588" s="25"/>
      <c r="DR588" s="25"/>
      <c r="DS588" s="25"/>
      <c r="DT588" s="25"/>
      <c r="DU588" s="25"/>
      <c r="DV588" s="25"/>
      <c r="DW588" s="25"/>
      <c r="DX588" s="25"/>
      <c r="DY588" s="25"/>
      <c r="DZ588" s="25"/>
      <c r="EA588" s="25"/>
      <c r="EB588" s="25"/>
      <c r="EC588" s="25"/>
      <c r="ED588" s="25"/>
      <c r="EE588" s="25"/>
      <c r="EF588" s="25"/>
      <c r="EG588" s="25"/>
      <c r="EH588" s="25"/>
      <c r="EI588" s="25"/>
      <c r="EJ588" s="25"/>
      <c r="EK588" s="25"/>
      <c r="EL588" s="25"/>
      <c r="EM588" s="25"/>
      <c r="EN588" s="25"/>
      <c r="EO588" s="25"/>
      <c r="EP588" s="25"/>
      <c r="EQ588" s="25"/>
      <c r="ER588" s="25"/>
      <c r="ES588" s="25"/>
      <c r="ET588" s="25"/>
      <c r="EU588" s="25"/>
      <c r="EV588" s="25"/>
      <c r="EW588" s="25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  <c r="FN588" s="25"/>
      <c r="FO588" s="25"/>
      <c r="FP588" s="25"/>
      <c r="FQ588" s="25"/>
      <c r="FR588" s="25"/>
      <c r="FS588" s="25"/>
      <c r="FT588" s="25"/>
      <c r="FU588" s="25"/>
      <c r="FV588" s="25"/>
      <c r="FW588" s="25"/>
      <c r="FX588" s="25"/>
      <c r="FY588" s="25"/>
      <c r="FZ588" s="25"/>
      <c r="GA588" s="25"/>
      <c r="GB588" s="25"/>
      <c r="GC588" s="25"/>
      <c r="GD588" s="25"/>
      <c r="GE588" s="25"/>
      <c r="GF588" s="25"/>
      <c r="GG588" s="25"/>
      <c r="GH588" s="25"/>
      <c r="GI588" s="25"/>
      <c r="GJ588" s="25"/>
      <c r="GK588" s="25"/>
      <c r="GL588" s="25"/>
      <c r="GM588" s="25"/>
      <c r="GN588" s="25"/>
      <c r="GO588" s="25"/>
      <c r="GP588" s="25"/>
      <c r="GQ588" s="25"/>
      <c r="GR588" s="25"/>
      <c r="GS588" s="25"/>
      <c r="GT588" s="25"/>
      <c r="GU588" s="25"/>
      <c r="GV588" s="25"/>
      <c r="GW588" s="25"/>
      <c r="GX588" s="25"/>
      <c r="GY588" s="25"/>
      <c r="GZ588" s="25"/>
    </row>
    <row r="589" spans="1:208">
      <c r="A589" s="1" t="s">
        <v>100</v>
      </c>
      <c r="B589" s="2">
        <v>43528</v>
      </c>
      <c r="D589" s="1" t="s">
        <v>23</v>
      </c>
      <c r="E589" s="1" t="s">
        <v>24</v>
      </c>
      <c r="F589" s="1" t="s">
        <v>101</v>
      </c>
      <c r="G589" s="1" t="s">
        <v>24</v>
      </c>
      <c r="H589" s="1">
        <v>450164905</v>
      </c>
      <c r="I589" s="1" t="s">
        <v>24</v>
      </c>
      <c r="J589" s="1" t="s">
        <v>102</v>
      </c>
      <c r="K589" s="1">
        <v>1</v>
      </c>
      <c r="L589" s="1" t="s">
        <v>54</v>
      </c>
      <c r="N589" s="3">
        <f t="shared" si="12"/>
        <v>0</v>
      </c>
      <c r="V589" s="3"/>
      <c r="W589" s="3">
        <f>Tabla1[[#This Row],[COSTO TOTAL]]</f>
        <v>0</v>
      </c>
      <c r="X589" s="1"/>
      <c r="Y589" s="1"/>
      <c r="Z589" s="1"/>
      <c r="AA589" s="1"/>
      <c r="AB589" s="1"/>
      <c r="AC589" s="1"/>
      <c r="AD589" s="1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5"/>
      <c r="DI589" s="25"/>
      <c r="DJ589" s="25"/>
      <c r="DK589" s="25"/>
      <c r="DL589" s="25"/>
      <c r="DM589" s="25"/>
      <c r="DN589" s="25"/>
      <c r="DO589" s="25"/>
      <c r="DP589" s="25"/>
      <c r="DQ589" s="25"/>
      <c r="DR589" s="25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  <c r="ET589" s="25"/>
      <c r="EU589" s="25"/>
      <c r="EV589" s="25"/>
      <c r="EW589" s="25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  <c r="FN589" s="25"/>
      <c r="FO589" s="25"/>
      <c r="FP589" s="25"/>
      <c r="FQ589" s="25"/>
      <c r="FR589" s="25"/>
      <c r="FS589" s="25"/>
      <c r="FT589" s="25"/>
      <c r="FU589" s="25"/>
      <c r="FV589" s="25"/>
      <c r="FW589" s="25"/>
      <c r="FX589" s="25"/>
      <c r="FY589" s="25"/>
      <c r="FZ589" s="25"/>
      <c r="GA589" s="25"/>
      <c r="GB589" s="25"/>
      <c r="GC589" s="25"/>
      <c r="GD589" s="25"/>
      <c r="GE589" s="25"/>
      <c r="GF589" s="25"/>
      <c r="GG589" s="25"/>
      <c r="GH589" s="25"/>
      <c r="GI589" s="25"/>
      <c r="GJ589" s="25"/>
      <c r="GK589" s="25"/>
      <c r="GL589" s="25"/>
      <c r="GM589" s="25"/>
      <c r="GN589" s="25"/>
      <c r="GO589" s="25"/>
      <c r="GP589" s="25"/>
      <c r="GQ589" s="25"/>
      <c r="GR589" s="25"/>
      <c r="GS589" s="25"/>
      <c r="GT589" s="25"/>
      <c r="GU589" s="25"/>
      <c r="GV589" s="25"/>
      <c r="GW589" s="25"/>
      <c r="GX589" s="25"/>
      <c r="GY589" s="25"/>
      <c r="GZ589" s="25"/>
    </row>
    <row r="590" spans="1:208">
      <c r="A590" s="1" t="s">
        <v>100</v>
      </c>
      <c r="B590" s="2">
        <v>43686</v>
      </c>
      <c r="C590" s="1" t="s">
        <v>22</v>
      </c>
      <c r="D590" s="1" t="s">
        <v>23</v>
      </c>
      <c r="E590" s="1" t="s">
        <v>24</v>
      </c>
      <c r="F590" s="1" t="s">
        <v>103</v>
      </c>
      <c r="G590" s="1" t="s">
        <v>24</v>
      </c>
      <c r="H590" s="1">
        <v>4501680922</v>
      </c>
      <c r="I590" s="1" t="s">
        <v>24</v>
      </c>
      <c r="J590" s="1" t="s">
        <v>104</v>
      </c>
      <c r="K590" s="1">
        <v>1</v>
      </c>
      <c r="L590" s="1" t="s">
        <v>26</v>
      </c>
      <c r="M590" s="3">
        <v>110228</v>
      </c>
      <c r="N590" s="3">
        <f t="shared" si="12"/>
        <v>110228</v>
      </c>
      <c r="V590" s="3"/>
      <c r="W590" s="3">
        <f>Tabla1[[#This Row],[COSTO TOTAL]]</f>
        <v>110228</v>
      </c>
      <c r="X590" s="1"/>
      <c r="Y590" s="1"/>
      <c r="Z590" s="1"/>
      <c r="AA590" s="1"/>
      <c r="AB590" s="1"/>
      <c r="AC590" s="1"/>
      <c r="AD590" s="1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5"/>
      <c r="DI590" s="25"/>
      <c r="DJ590" s="25"/>
      <c r="DK590" s="25"/>
      <c r="DL590" s="25"/>
      <c r="DM590" s="25"/>
      <c r="DN590" s="25"/>
      <c r="DO590" s="25"/>
      <c r="DP590" s="25"/>
      <c r="DQ590" s="25"/>
      <c r="DR590" s="25"/>
      <c r="DS590" s="25"/>
      <c r="DT590" s="25"/>
      <c r="DU590" s="25"/>
      <c r="DV590" s="25"/>
      <c r="DW590" s="25"/>
      <c r="DX590" s="25"/>
      <c r="DY590" s="25"/>
      <c r="DZ590" s="25"/>
      <c r="EA590" s="25"/>
      <c r="EB590" s="25"/>
      <c r="EC590" s="25"/>
      <c r="ED590" s="25"/>
      <c r="EE590" s="25"/>
      <c r="EF590" s="25"/>
      <c r="EG590" s="25"/>
      <c r="EH590" s="25"/>
      <c r="EI590" s="25"/>
      <c r="EJ590" s="25"/>
      <c r="EK590" s="25"/>
      <c r="EL590" s="25"/>
      <c r="EM590" s="25"/>
      <c r="EN590" s="25"/>
      <c r="EO590" s="25"/>
      <c r="EP590" s="25"/>
      <c r="EQ590" s="25"/>
      <c r="ER590" s="25"/>
      <c r="ES590" s="25"/>
      <c r="ET590" s="25"/>
      <c r="EU590" s="25"/>
      <c r="EV590" s="25"/>
      <c r="EW590" s="25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  <c r="FN590" s="25"/>
      <c r="FO590" s="25"/>
      <c r="FP590" s="25"/>
      <c r="FQ590" s="25"/>
      <c r="FR590" s="25"/>
      <c r="FS590" s="25"/>
      <c r="FT590" s="25"/>
      <c r="FU590" s="25"/>
      <c r="FV590" s="25"/>
      <c r="FW590" s="25"/>
      <c r="FX590" s="25"/>
      <c r="FY590" s="25"/>
      <c r="FZ590" s="25"/>
      <c r="GA590" s="25"/>
      <c r="GB590" s="25"/>
      <c r="GC590" s="25"/>
      <c r="GD590" s="25"/>
      <c r="GE590" s="25"/>
      <c r="GF590" s="25"/>
      <c r="GG590" s="25"/>
      <c r="GH590" s="25"/>
      <c r="GI590" s="25"/>
      <c r="GJ590" s="25"/>
      <c r="GK590" s="25"/>
      <c r="GL590" s="25"/>
      <c r="GM590" s="25"/>
      <c r="GN590" s="25"/>
      <c r="GO590" s="25"/>
      <c r="GP590" s="25"/>
      <c r="GQ590" s="25"/>
      <c r="GR590" s="25"/>
      <c r="GS590" s="25"/>
      <c r="GT590" s="25"/>
      <c r="GU590" s="25"/>
      <c r="GV590" s="25"/>
      <c r="GW590" s="25"/>
      <c r="GX590" s="25"/>
      <c r="GY590" s="25"/>
      <c r="GZ590" s="25"/>
    </row>
    <row r="591" spans="1:208">
      <c r="A591" s="1" t="s">
        <v>105</v>
      </c>
      <c r="B591" s="2" t="s">
        <v>37</v>
      </c>
      <c r="C591" s="1">
        <v>7494529</v>
      </c>
      <c r="D591" s="1" t="s">
        <v>23</v>
      </c>
      <c r="E591" s="1" t="s">
        <v>73</v>
      </c>
      <c r="F591" s="1" t="s">
        <v>106</v>
      </c>
      <c r="H591" s="1">
        <v>4501490148</v>
      </c>
      <c r="J591" s="1" t="s">
        <v>107</v>
      </c>
      <c r="K591" s="1">
        <v>1</v>
      </c>
      <c r="L591" s="1" t="s">
        <v>26</v>
      </c>
      <c r="N591" s="3">
        <f t="shared" si="12"/>
        <v>0</v>
      </c>
      <c r="V591" s="3"/>
      <c r="W591" s="3">
        <f>Tabla1[[#This Row],[COSTO TOTAL]]</f>
        <v>0</v>
      </c>
      <c r="X591" s="1"/>
      <c r="Y591" s="1"/>
      <c r="Z591" s="1"/>
      <c r="AA591" s="1"/>
      <c r="AB591" s="1"/>
      <c r="AC591" s="1"/>
      <c r="AD591" s="1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5"/>
      <c r="CV591" s="25"/>
      <c r="CW591" s="25"/>
      <c r="CX591" s="25"/>
      <c r="CY591" s="25"/>
      <c r="CZ591" s="25"/>
      <c r="DA591" s="25"/>
      <c r="DB591" s="25"/>
      <c r="DC591" s="25"/>
      <c r="DD591" s="25"/>
      <c r="DE591" s="25"/>
      <c r="DF591" s="25"/>
      <c r="DG591" s="25"/>
      <c r="DH591" s="25"/>
      <c r="DI591" s="25"/>
      <c r="DJ591" s="25"/>
      <c r="DK591" s="25"/>
      <c r="DL591" s="25"/>
      <c r="DM591" s="25"/>
      <c r="DN591" s="25"/>
      <c r="DO591" s="25"/>
      <c r="DP591" s="25"/>
      <c r="DQ591" s="25"/>
      <c r="DR591" s="25"/>
      <c r="DS591" s="25"/>
      <c r="DT591" s="25"/>
      <c r="DU591" s="25"/>
      <c r="DV591" s="25"/>
      <c r="DW591" s="25"/>
      <c r="DX591" s="25"/>
      <c r="DY591" s="25"/>
      <c r="DZ591" s="25"/>
      <c r="EA591" s="25"/>
      <c r="EB591" s="25"/>
      <c r="EC591" s="25"/>
      <c r="ED591" s="25"/>
      <c r="EE591" s="25"/>
      <c r="EF591" s="25"/>
      <c r="EG591" s="25"/>
      <c r="EH591" s="25"/>
      <c r="EI591" s="25"/>
      <c r="EJ591" s="25"/>
      <c r="EK591" s="25"/>
      <c r="EL591" s="25"/>
      <c r="EM591" s="25"/>
      <c r="EN591" s="25"/>
      <c r="EO591" s="25"/>
      <c r="EP591" s="25"/>
      <c r="EQ591" s="25"/>
      <c r="ER591" s="25"/>
      <c r="ES591" s="25"/>
      <c r="ET591" s="25"/>
      <c r="EU591" s="25"/>
      <c r="EV591" s="25"/>
      <c r="EW591" s="25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  <c r="FN591" s="25"/>
      <c r="FO591" s="25"/>
      <c r="FP591" s="25"/>
      <c r="FQ591" s="25"/>
      <c r="FR591" s="25"/>
      <c r="FS591" s="25"/>
      <c r="FT591" s="25"/>
      <c r="FU591" s="25"/>
      <c r="FV591" s="25"/>
      <c r="FW591" s="25"/>
      <c r="FX591" s="25"/>
      <c r="FY591" s="25"/>
      <c r="FZ591" s="25"/>
      <c r="GA591" s="25"/>
      <c r="GB591" s="25"/>
      <c r="GC591" s="25"/>
      <c r="GD591" s="25"/>
      <c r="GE591" s="25"/>
      <c r="GF591" s="25"/>
      <c r="GG591" s="25"/>
      <c r="GH591" s="25"/>
      <c r="GI591" s="25"/>
      <c r="GJ591" s="25"/>
      <c r="GK591" s="25"/>
      <c r="GL591" s="25"/>
      <c r="GM591" s="25"/>
      <c r="GN591" s="25"/>
      <c r="GO591" s="25"/>
      <c r="GP591" s="25"/>
      <c r="GQ591" s="25"/>
      <c r="GR591" s="25"/>
      <c r="GS591" s="25"/>
      <c r="GT591" s="25"/>
      <c r="GU591" s="25"/>
      <c r="GV591" s="25"/>
      <c r="GW591" s="25"/>
      <c r="GX591" s="25"/>
      <c r="GY591" s="25"/>
      <c r="GZ591" s="25"/>
    </row>
    <row r="592" spans="1:208">
      <c r="A592" s="1" t="s">
        <v>105</v>
      </c>
      <c r="B592" s="2" t="s">
        <v>37</v>
      </c>
      <c r="C592" s="1">
        <v>7494529</v>
      </c>
      <c r="D592" s="1" t="s">
        <v>23</v>
      </c>
      <c r="E592" s="1" t="s">
        <v>73</v>
      </c>
      <c r="F592" s="1" t="s">
        <v>38</v>
      </c>
      <c r="H592" s="1">
        <v>4501490148</v>
      </c>
      <c r="J592" s="1" t="s">
        <v>107</v>
      </c>
      <c r="K592" s="1">
        <v>1</v>
      </c>
      <c r="L592" s="1" t="s">
        <v>26</v>
      </c>
      <c r="N592" s="3">
        <f t="shared" si="12"/>
        <v>0</v>
      </c>
      <c r="V592" s="3"/>
      <c r="W592" s="3">
        <f>Tabla1[[#This Row],[COSTO TOTAL]]</f>
        <v>0</v>
      </c>
      <c r="X592" s="1"/>
      <c r="Y592" s="1"/>
      <c r="Z592" s="1"/>
      <c r="AA592" s="1"/>
      <c r="AB592" s="1"/>
      <c r="AC592" s="1"/>
      <c r="AD592" s="1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5"/>
      <c r="CV592" s="25"/>
      <c r="CW592" s="25"/>
      <c r="CX592" s="25"/>
      <c r="CY592" s="25"/>
      <c r="CZ592" s="25"/>
      <c r="DA592" s="25"/>
      <c r="DB592" s="25"/>
      <c r="DC592" s="25"/>
      <c r="DD592" s="25"/>
      <c r="DE592" s="25"/>
      <c r="DF592" s="25"/>
      <c r="DG592" s="25"/>
      <c r="DH592" s="25"/>
      <c r="DI592" s="25"/>
      <c r="DJ592" s="25"/>
      <c r="DK592" s="25"/>
      <c r="DL592" s="25"/>
      <c r="DM592" s="25"/>
      <c r="DN592" s="25"/>
      <c r="DO592" s="25"/>
      <c r="DP592" s="25"/>
      <c r="DQ592" s="25"/>
      <c r="DR592" s="25"/>
      <c r="DS592" s="25"/>
      <c r="DT592" s="25"/>
      <c r="DU592" s="25"/>
      <c r="DV592" s="25"/>
      <c r="DW592" s="25"/>
      <c r="DX592" s="25"/>
      <c r="DY592" s="25"/>
      <c r="DZ592" s="25"/>
      <c r="EA592" s="25"/>
      <c r="EB592" s="25"/>
      <c r="EC592" s="25"/>
      <c r="ED592" s="25"/>
      <c r="EE592" s="25"/>
      <c r="EF592" s="25"/>
      <c r="EG592" s="25"/>
      <c r="EH592" s="25"/>
      <c r="EI592" s="25"/>
      <c r="EJ592" s="25"/>
      <c r="EK592" s="25"/>
      <c r="EL592" s="25"/>
      <c r="EM592" s="25"/>
      <c r="EN592" s="25"/>
      <c r="EO592" s="25"/>
      <c r="EP592" s="25"/>
      <c r="EQ592" s="25"/>
      <c r="ER592" s="25"/>
      <c r="ES592" s="25"/>
      <c r="ET592" s="25"/>
      <c r="EU592" s="25"/>
      <c r="EV592" s="25"/>
      <c r="EW592" s="25"/>
      <c r="EX592" s="25"/>
      <c r="EY592" s="25"/>
      <c r="EZ592" s="25"/>
      <c r="FA592" s="25"/>
      <c r="FB592" s="25"/>
      <c r="FC592" s="25"/>
      <c r="FD592" s="25"/>
      <c r="FE592" s="25"/>
      <c r="FF592" s="25"/>
      <c r="FG592" s="25"/>
      <c r="FH592" s="25"/>
      <c r="FI592" s="25"/>
      <c r="FJ592" s="25"/>
      <c r="FK592" s="25"/>
      <c r="FL592" s="25"/>
      <c r="FM592" s="25"/>
      <c r="FN592" s="25"/>
      <c r="FO592" s="25"/>
      <c r="FP592" s="25"/>
      <c r="FQ592" s="25"/>
      <c r="FR592" s="25"/>
      <c r="FS592" s="25"/>
      <c r="FT592" s="25"/>
      <c r="FU592" s="25"/>
      <c r="FV592" s="25"/>
      <c r="FW592" s="25"/>
      <c r="FX592" s="25"/>
      <c r="FY592" s="25"/>
      <c r="FZ592" s="25"/>
      <c r="GA592" s="25"/>
      <c r="GB592" s="25"/>
      <c r="GC592" s="25"/>
      <c r="GD592" s="25"/>
      <c r="GE592" s="25"/>
      <c r="GF592" s="25"/>
      <c r="GG592" s="25"/>
      <c r="GH592" s="25"/>
      <c r="GI592" s="25"/>
      <c r="GJ592" s="25"/>
      <c r="GK592" s="25"/>
      <c r="GL592" s="25"/>
      <c r="GM592" s="25"/>
      <c r="GN592" s="25"/>
      <c r="GO592" s="25"/>
      <c r="GP592" s="25"/>
      <c r="GQ592" s="25"/>
      <c r="GR592" s="25"/>
      <c r="GS592" s="25"/>
      <c r="GT592" s="25"/>
      <c r="GU592" s="25"/>
      <c r="GV592" s="25"/>
      <c r="GW592" s="25"/>
      <c r="GX592" s="25"/>
      <c r="GY592" s="25"/>
      <c r="GZ592" s="25"/>
    </row>
    <row r="593" spans="1:208">
      <c r="A593" s="1" t="s">
        <v>105</v>
      </c>
      <c r="B593" s="2" t="s">
        <v>37</v>
      </c>
      <c r="C593" s="1">
        <v>7494529</v>
      </c>
      <c r="D593" s="1" t="s">
        <v>23</v>
      </c>
      <c r="E593" s="1" t="s">
        <v>73</v>
      </c>
      <c r="F593" s="1" t="s">
        <v>38</v>
      </c>
      <c r="H593" s="1">
        <v>4501490148</v>
      </c>
      <c r="J593" s="1" t="s">
        <v>108</v>
      </c>
      <c r="K593" s="1">
        <v>1</v>
      </c>
      <c r="L593" s="1" t="s">
        <v>26</v>
      </c>
      <c r="N593" s="3">
        <f t="shared" si="12"/>
        <v>0</v>
      </c>
      <c r="V593" s="3"/>
      <c r="W593" s="3">
        <f>Tabla1[[#This Row],[COSTO TOTAL]]</f>
        <v>0</v>
      </c>
      <c r="X593" s="1"/>
      <c r="Y593" s="1"/>
      <c r="Z593" s="1"/>
      <c r="AA593" s="1"/>
      <c r="AB593" s="1"/>
      <c r="AC593" s="1"/>
      <c r="AD593" s="1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5"/>
      <c r="CV593" s="25"/>
      <c r="CW593" s="25"/>
      <c r="CX593" s="25"/>
      <c r="CY593" s="25"/>
      <c r="CZ593" s="25"/>
      <c r="DA593" s="25"/>
      <c r="DB593" s="25"/>
      <c r="DC593" s="25"/>
      <c r="DD593" s="25"/>
      <c r="DE593" s="25"/>
      <c r="DF593" s="25"/>
      <c r="DG593" s="25"/>
      <c r="DH593" s="25"/>
      <c r="DI593" s="25"/>
      <c r="DJ593" s="25"/>
      <c r="DK593" s="25"/>
      <c r="DL593" s="25"/>
      <c r="DM593" s="25"/>
      <c r="DN593" s="25"/>
      <c r="DO593" s="25"/>
      <c r="DP593" s="25"/>
      <c r="DQ593" s="25"/>
      <c r="DR593" s="25"/>
      <c r="DS593" s="25"/>
      <c r="DT593" s="25"/>
      <c r="DU593" s="25"/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  <c r="EF593" s="25"/>
      <c r="EG593" s="25"/>
      <c r="EH593" s="25"/>
      <c r="EI593" s="25"/>
      <c r="EJ593" s="25"/>
      <c r="EK593" s="25"/>
      <c r="EL593" s="25"/>
      <c r="EM593" s="25"/>
      <c r="EN593" s="25"/>
      <c r="EO593" s="25"/>
      <c r="EP593" s="25"/>
      <c r="EQ593" s="25"/>
      <c r="ER593" s="25"/>
      <c r="ES593" s="25"/>
      <c r="ET593" s="25"/>
      <c r="EU593" s="25"/>
      <c r="EV593" s="25"/>
      <c r="EW593" s="25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  <c r="FN593" s="25"/>
      <c r="FO593" s="25"/>
      <c r="FP593" s="25"/>
      <c r="FQ593" s="25"/>
      <c r="FR593" s="25"/>
      <c r="FS593" s="25"/>
      <c r="FT593" s="25"/>
      <c r="FU593" s="25"/>
      <c r="FV593" s="25"/>
      <c r="FW593" s="25"/>
      <c r="FX593" s="25"/>
      <c r="FY593" s="25"/>
      <c r="FZ593" s="25"/>
      <c r="GA593" s="25"/>
      <c r="GB593" s="25"/>
      <c r="GC593" s="25"/>
      <c r="GD593" s="25"/>
      <c r="GE593" s="25"/>
      <c r="GF593" s="25"/>
      <c r="GG593" s="25"/>
      <c r="GH593" s="25"/>
      <c r="GI593" s="25"/>
      <c r="GJ593" s="25"/>
      <c r="GK593" s="25"/>
      <c r="GL593" s="25"/>
      <c r="GM593" s="25"/>
      <c r="GN593" s="25"/>
      <c r="GO593" s="25"/>
      <c r="GP593" s="25"/>
      <c r="GQ593" s="25"/>
      <c r="GR593" s="25"/>
      <c r="GS593" s="25"/>
      <c r="GT593" s="25"/>
      <c r="GU593" s="25"/>
      <c r="GV593" s="25"/>
      <c r="GW593" s="25"/>
      <c r="GX593" s="25"/>
      <c r="GY593" s="25"/>
      <c r="GZ593" s="25"/>
    </row>
    <row r="594" spans="1:208">
      <c r="A594" s="1" t="s">
        <v>105</v>
      </c>
      <c r="B594" s="2" t="s">
        <v>37</v>
      </c>
      <c r="C594" s="1">
        <v>7494529</v>
      </c>
      <c r="D594" s="1" t="s">
        <v>23</v>
      </c>
      <c r="E594" s="1" t="s">
        <v>73</v>
      </c>
      <c r="F594" s="1" t="s">
        <v>38</v>
      </c>
      <c r="H594" s="1">
        <v>4501490148</v>
      </c>
      <c r="J594" s="1" t="s">
        <v>109</v>
      </c>
      <c r="K594" s="1">
        <v>1</v>
      </c>
      <c r="L594" s="1" t="s">
        <v>26</v>
      </c>
      <c r="N594" s="3">
        <f t="shared" si="12"/>
        <v>0</v>
      </c>
      <c r="V594" s="3"/>
      <c r="W594" s="3">
        <f>Tabla1[[#This Row],[COSTO TOTAL]]</f>
        <v>0</v>
      </c>
      <c r="X594" s="1"/>
      <c r="Y594" s="1"/>
      <c r="Z594" s="1"/>
      <c r="AA594" s="1"/>
      <c r="AB594" s="1"/>
      <c r="AC594" s="1"/>
      <c r="AD594" s="1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5"/>
      <c r="DI594" s="25"/>
      <c r="DJ594" s="25"/>
      <c r="DK594" s="25"/>
      <c r="DL594" s="25"/>
      <c r="DM594" s="25"/>
      <c r="DN594" s="25"/>
      <c r="DO594" s="25"/>
      <c r="DP594" s="25"/>
      <c r="DQ594" s="25"/>
      <c r="DR594" s="25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  <c r="ET594" s="25"/>
      <c r="EU594" s="25"/>
      <c r="EV594" s="25"/>
      <c r="EW594" s="25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  <c r="FN594" s="25"/>
      <c r="FO594" s="25"/>
      <c r="FP594" s="25"/>
      <c r="FQ594" s="25"/>
      <c r="FR594" s="25"/>
      <c r="FS594" s="25"/>
      <c r="FT594" s="25"/>
      <c r="FU594" s="25"/>
      <c r="FV594" s="25"/>
      <c r="FW594" s="25"/>
      <c r="FX594" s="25"/>
      <c r="FY594" s="25"/>
      <c r="FZ594" s="25"/>
      <c r="GA594" s="25"/>
      <c r="GB594" s="25"/>
      <c r="GC594" s="25"/>
      <c r="GD594" s="25"/>
      <c r="GE594" s="25"/>
      <c r="GF594" s="25"/>
      <c r="GG594" s="25"/>
      <c r="GH594" s="25"/>
      <c r="GI594" s="25"/>
      <c r="GJ594" s="25"/>
      <c r="GK594" s="25"/>
      <c r="GL594" s="25"/>
      <c r="GM594" s="25"/>
      <c r="GN594" s="25"/>
      <c r="GO594" s="25"/>
      <c r="GP594" s="25"/>
      <c r="GQ594" s="25"/>
      <c r="GR594" s="25"/>
      <c r="GS594" s="25"/>
      <c r="GT594" s="25"/>
      <c r="GU594" s="25"/>
      <c r="GV594" s="25"/>
      <c r="GW594" s="25"/>
      <c r="GX594" s="25"/>
      <c r="GY594" s="25"/>
      <c r="GZ594" s="25"/>
    </row>
    <row r="595" spans="1:208">
      <c r="A595" s="1" t="s">
        <v>110</v>
      </c>
      <c r="B595" s="2" t="s">
        <v>37</v>
      </c>
      <c r="C595" s="1" t="s">
        <v>22</v>
      </c>
      <c r="D595" s="1" t="s">
        <v>23</v>
      </c>
      <c r="E595" s="1" t="s">
        <v>24</v>
      </c>
      <c r="F595" s="1" t="s">
        <v>24</v>
      </c>
      <c r="G595" s="1" t="s">
        <v>24</v>
      </c>
      <c r="H595" s="1">
        <v>4501447343</v>
      </c>
      <c r="I595" s="1" t="s">
        <v>24</v>
      </c>
      <c r="J595" s="1" t="s">
        <v>111</v>
      </c>
      <c r="K595" s="1">
        <v>1</v>
      </c>
      <c r="L595" s="1" t="s">
        <v>26</v>
      </c>
      <c r="N595" s="3">
        <f t="shared" si="12"/>
        <v>0</v>
      </c>
      <c r="V595" s="3"/>
      <c r="W595" s="3">
        <f>Tabla1[[#This Row],[COSTO TOTAL]]</f>
        <v>0</v>
      </c>
      <c r="X595" s="1"/>
      <c r="Y595" s="1"/>
      <c r="Z595" s="1"/>
      <c r="AA595" s="1"/>
      <c r="AB595" s="1"/>
      <c r="AC595" s="1"/>
      <c r="AD595" s="1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5"/>
      <c r="CV595" s="25"/>
      <c r="CW595" s="25"/>
      <c r="CX595" s="25"/>
      <c r="CY595" s="25"/>
      <c r="CZ595" s="25"/>
      <c r="DA595" s="25"/>
      <c r="DB595" s="25"/>
      <c r="DC595" s="25"/>
      <c r="DD595" s="25"/>
      <c r="DE595" s="25"/>
      <c r="DF595" s="25"/>
      <c r="DG595" s="25"/>
      <c r="DH595" s="25"/>
      <c r="DI595" s="25"/>
      <c r="DJ595" s="25"/>
      <c r="DK595" s="25"/>
      <c r="DL595" s="25"/>
      <c r="DM595" s="25"/>
      <c r="DN595" s="25"/>
      <c r="DO595" s="25"/>
      <c r="DP595" s="25"/>
      <c r="DQ595" s="25"/>
      <c r="DR595" s="25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  <c r="EF595" s="25"/>
      <c r="EG595" s="25"/>
      <c r="EH595" s="25"/>
      <c r="EI595" s="25"/>
      <c r="EJ595" s="25"/>
      <c r="EK595" s="25"/>
      <c r="EL595" s="25"/>
      <c r="EM595" s="25"/>
      <c r="EN595" s="25"/>
      <c r="EO595" s="25"/>
      <c r="EP595" s="25"/>
      <c r="EQ595" s="25"/>
      <c r="ER595" s="25"/>
      <c r="ES595" s="25"/>
      <c r="ET595" s="25"/>
      <c r="EU595" s="25"/>
      <c r="EV595" s="25"/>
      <c r="EW595" s="25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  <c r="FN595" s="25"/>
      <c r="FO595" s="25"/>
      <c r="FP595" s="25"/>
      <c r="FQ595" s="25"/>
      <c r="FR595" s="25"/>
      <c r="FS595" s="25"/>
      <c r="FT595" s="25"/>
      <c r="FU595" s="25"/>
      <c r="FV595" s="25"/>
      <c r="FW595" s="25"/>
      <c r="FX595" s="25"/>
      <c r="FY595" s="25"/>
      <c r="FZ595" s="25"/>
      <c r="GA595" s="25"/>
      <c r="GB595" s="25"/>
      <c r="GC595" s="25"/>
      <c r="GD595" s="25"/>
      <c r="GE595" s="25"/>
      <c r="GF595" s="25"/>
      <c r="GG595" s="25"/>
      <c r="GH595" s="25"/>
      <c r="GI595" s="25"/>
      <c r="GJ595" s="25"/>
      <c r="GK595" s="25"/>
      <c r="GL595" s="25"/>
      <c r="GM595" s="25"/>
      <c r="GN595" s="25"/>
      <c r="GO595" s="25"/>
      <c r="GP595" s="25"/>
      <c r="GQ595" s="25"/>
      <c r="GR595" s="25"/>
      <c r="GS595" s="25"/>
      <c r="GT595" s="25"/>
      <c r="GU595" s="25"/>
      <c r="GV595" s="25"/>
      <c r="GW595" s="25"/>
      <c r="GX595" s="25"/>
      <c r="GY595" s="25"/>
      <c r="GZ595" s="25"/>
    </row>
    <row r="596" spans="1:208">
      <c r="A596" s="1" t="s">
        <v>112</v>
      </c>
      <c r="B596" s="2">
        <v>43645</v>
      </c>
      <c r="C596" s="1" t="s">
        <v>22</v>
      </c>
      <c r="D596" s="1" t="s">
        <v>23</v>
      </c>
      <c r="E596" s="1" t="s">
        <v>24</v>
      </c>
      <c r="F596" s="1" t="s">
        <v>113</v>
      </c>
      <c r="G596" s="1" t="s">
        <v>24</v>
      </c>
      <c r="H596" s="1" t="s">
        <v>114</v>
      </c>
      <c r="I596" s="1" t="s">
        <v>24</v>
      </c>
      <c r="J596" s="1" t="s">
        <v>115</v>
      </c>
      <c r="K596" s="1">
        <v>4</v>
      </c>
      <c r="L596" s="1" t="s">
        <v>26</v>
      </c>
      <c r="N596" s="3">
        <f t="shared" si="12"/>
        <v>0</v>
      </c>
      <c r="V596" s="3"/>
      <c r="W596" s="3">
        <f>Tabla1[[#This Row],[COSTO TOTAL]]</f>
        <v>0</v>
      </c>
      <c r="X596" s="1"/>
      <c r="Y596" s="1"/>
      <c r="Z596" s="1"/>
      <c r="AA596" s="1"/>
      <c r="AB596" s="1"/>
      <c r="AC596" s="1"/>
      <c r="AD596" s="1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25"/>
      <c r="CP596" s="25"/>
      <c r="CQ596" s="25"/>
      <c r="CR596" s="25"/>
      <c r="CS596" s="25"/>
      <c r="CT596" s="25"/>
      <c r="CU596" s="25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  <c r="DG596" s="25"/>
      <c r="DH596" s="25"/>
      <c r="DI596" s="25"/>
      <c r="DJ596" s="25"/>
      <c r="DK596" s="25"/>
      <c r="DL596" s="25"/>
      <c r="DM596" s="25"/>
      <c r="DN596" s="25"/>
      <c r="DO596" s="25"/>
      <c r="DP596" s="25"/>
      <c r="DQ596" s="25"/>
      <c r="DR596" s="25"/>
      <c r="DS596" s="25"/>
      <c r="DT596" s="25"/>
      <c r="DU596" s="25"/>
      <c r="DV596" s="25"/>
      <c r="DW596" s="25"/>
      <c r="DX596" s="25"/>
      <c r="DY596" s="25"/>
      <c r="DZ596" s="25"/>
      <c r="EA596" s="25"/>
      <c r="EB596" s="25"/>
      <c r="EC596" s="25"/>
      <c r="ED596" s="25"/>
      <c r="EE596" s="25"/>
      <c r="EF596" s="25"/>
      <c r="EG596" s="25"/>
      <c r="EH596" s="25"/>
      <c r="EI596" s="25"/>
      <c r="EJ596" s="25"/>
      <c r="EK596" s="25"/>
      <c r="EL596" s="25"/>
      <c r="EM596" s="25"/>
      <c r="EN596" s="25"/>
      <c r="EO596" s="25"/>
      <c r="EP596" s="25"/>
      <c r="EQ596" s="25"/>
      <c r="ER596" s="25"/>
      <c r="ES596" s="25"/>
      <c r="ET596" s="25"/>
      <c r="EU596" s="25"/>
      <c r="EV596" s="25"/>
      <c r="EW596" s="25"/>
      <c r="EX596" s="25"/>
      <c r="EY596" s="25"/>
      <c r="EZ596" s="25"/>
      <c r="FA596" s="25"/>
      <c r="FB596" s="25"/>
      <c r="FC596" s="25"/>
      <c r="FD596" s="25"/>
      <c r="FE596" s="25"/>
      <c r="FF596" s="25"/>
      <c r="FG596" s="25"/>
      <c r="FH596" s="25"/>
      <c r="FI596" s="25"/>
      <c r="FJ596" s="25"/>
      <c r="FK596" s="25"/>
      <c r="FL596" s="25"/>
      <c r="FM596" s="25"/>
      <c r="FN596" s="25"/>
      <c r="FO596" s="25"/>
      <c r="FP596" s="25"/>
      <c r="FQ596" s="25"/>
      <c r="FR596" s="25"/>
      <c r="FS596" s="25"/>
      <c r="FT596" s="25"/>
      <c r="FU596" s="25"/>
      <c r="FV596" s="25"/>
      <c r="FW596" s="25"/>
      <c r="FX596" s="25"/>
      <c r="FY596" s="25"/>
      <c r="FZ596" s="25"/>
      <c r="GA596" s="25"/>
      <c r="GB596" s="25"/>
      <c r="GC596" s="25"/>
      <c r="GD596" s="25"/>
      <c r="GE596" s="25"/>
      <c r="GF596" s="25"/>
      <c r="GG596" s="25"/>
      <c r="GH596" s="25"/>
      <c r="GI596" s="25"/>
      <c r="GJ596" s="25"/>
      <c r="GK596" s="25"/>
      <c r="GL596" s="25"/>
      <c r="GM596" s="25"/>
      <c r="GN596" s="25"/>
      <c r="GO596" s="25"/>
      <c r="GP596" s="25"/>
      <c r="GQ596" s="25"/>
      <c r="GR596" s="25"/>
      <c r="GS596" s="25"/>
      <c r="GT596" s="25"/>
      <c r="GU596" s="25"/>
      <c r="GV596" s="25"/>
      <c r="GW596" s="25"/>
      <c r="GX596" s="25"/>
      <c r="GY596" s="25"/>
      <c r="GZ596" s="25"/>
    </row>
    <row r="597" spans="1:208">
      <c r="A597" s="1" t="s">
        <v>112</v>
      </c>
      <c r="B597" s="2">
        <v>43718</v>
      </c>
      <c r="C597" s="1" t="s">
        <v>22</v>
      </c>
      <c r="D597" s="1" t="s">
        <v>23</v>
      </c>
      <c r="E597" s="1" t="s">
        <v>24</v>
      </c>
      <c r="F597" s="1" t="s">
        <v>113</v>
      </c>
      <c r="G597" s="1" t="s">
        <v>24</v>
      </c>
      <c r="H597" s="1">
        <v>4501671932</v>
      </c>
      <c r="I597" s="1" t="s">
        <v>24</v>
      </c>
      <c r="J597" s="1" t="s">
        <v>116</v>
      </c>
      <c r="K597" s="1">
        <v>1</v>
      </c>
      <c r="L597" s="1" t="s">
        <v>26</v>
      </c>
      <c r="M597" s="3">
        <v>1119</v>
      </c>
      <c r="N597" s="3">
        <f t="shared" si="12"/>
        <v>1119</v>
      </c>
      <c r="V597" s="3"/>
      <c r="W597" s="3">
        <f>Tabla1[[#This Row],[COSTO TOTAL]]</f>
        <v>1119</v>
      </c>
      <c r="X597" s="1"/>
      <c r="Y597" s="1"/>
      <c r="Z597" s="1"/>
      <c r="AA597" s="1"/>
      <c r="AB597" s="1"/>
      <c r="AC597" s="1"/>
      <c r="AD597" s="1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</row>
    <row r="598" spans="1:208">
      <c r="A598" s="1" t="s">
        <v>112</v>
      </c>
      <c r="B598" s="2">
        <v>43718</v>
      </c>
      <c r="C598" s="1" t="s">
        <v>22</v>
      </c>
      <c r="D598" s="1" t="s">
        <v>23</v>
      </c>
      <c r="E598" s="1" t="s">
        <v>24</v>
      </c>
      <c r="F598" s="1" t="s">
        <v>113</v>
      </c>
      <c r="G598" s="1" t="s">
        <v>24</v>
      </c>
      <c r="H598" s="1">
        <v>4501671932</v>
      </c>
      <c r="I598" s="1" t="s">
        <v>24</v>
      </c>
      <c r="J598" s="1" t="s">
        <v>117</v>
      </c>
      <c r="K598" s="1">
        <v>1</v>
      </c>
      <c r="L598" s="1" t="s">
        <v>26</v>
      </c>
      <c r="M598" s="3">
        <v>2462</v>
      </c>
      <c r="N598" s="3">
        <f t="shared" si="12"/>
        <v>2462</v>
      </c>
      <c r="V598" s="3"/>
      <c r="W598" s="3">
        <f>Tabla1[[#This Row],[COSTO TOTAL]]</f>
        <v>2462</v>
      </c>
      <c r="X598" s="1"/>
      <c r="Y598" s="1"/>
      <c r="Z598" s="1"/>
      <c r="AA598" s="1"/>
      <c r="AB598" s="1"/>
      <c r="AC598" s="1"/>
      <c r="AD598" s="1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5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25"/>
      <c r="FN598" s="25"/>
      <c r="FO598" s="25"/>
      <c r="FP598" s="25"/>
      <c r="FQ598" s="25"/>
      <c r="FR598" s="25"/>
      <c r="FS598" s="25"/>
      <c r="FT598" s="25"/>
      <c r="FU598" s="25"/>
      <c r="FV598" s="25"/>
      <c r="FW598" s="25"/>
      <c r="FX598" s="25"/>
      <c r="FY598" s="25"/>
      <c r="FZ598" s="25"/>
      <c r="GA598" s="25"/>
      <c r="GB598" s="25"/>
      <c r="GC598" s="25"/>
      <c r="GD598" s="25"/>
      <c r="GE598" s="25"/>
      <c r="GF598" s="25"/>
      <c r="GG598" s="25"/>
      <c r="GH598" s="25"/>
      <c r="GI598" s="25"/>
      <c r="GJ598" s="25"/>
      <c r="GK598" s="25"/>
      <c r="GL598" s="25"/>
      <c r="GM598" s="25"/>
      <c r="GN598" s="25"/>
      <c r="GO598" s="25"/>
      <c r="GP598" s="25"/>
      <c r="GQ598" s="25"/>
      <c r="GR598" s="25"/>
      <c r="GS598" s="25"/>
      <c r="GT598" s="25"/>
      <c r="GU598" s="25"/>
      <c r="GV598" s="25"/>
      <c r="GW598" s="25"/>
      <c r="GX598" s="25"/>
      <c r="GY598" s="25"/>
      <c r="GZ598" s="25"/>
    </row>
    <row r="599" spans="1:208">
      <c r="A599" s="1" t="s">
        <v>112</v>
      </c>
      <c r="B599" s="2">
        <v>43718</v>
      </c>
      <c r="C599" s="1" t="s">
        <v>22</v>
      </c>
      <c r="D599" s="1" t="s">
        <v>23</v>
      </c>
      <c r="E599" s="1" t="s">
        <v>24</v>
      </c>
      <c r="F599" s="1" t="s">
        <v>113</v>
      </c>
      <c r="G599" s="1" t="s">
        <v>24</v>
      </c>
      <c r="H599" s="1">
        <v>4501671932</v>
      </c>
      <c r="I599" s="1" t="s">
        <v>24</v>
      </c>
      <c r="J599" s="1" t="s">
        <v>118</v>
      </c>
      <c r="K599" s="1">
        <v>1</v>
      </c>
      <c r="L599" s="1" t="s">
        <v>26</v>
      </c>
      <c r="M599" s="3">
        <v>1455</v>
      </c>
      <c r="N599" s="3">
        <f t="shared" si="12"/>
        <v>1455</v>
      </c>
      <c r="V599" s="3"/>
      <c r="W599" s="3">
        <f>Tabla1[[#This Row],[COSTO TOTAL]]</f>
        <v>1455</v>
      </c>
      <c r="X599" s="1"/>
      <c r="Y599" s="1"/>
      <c r="Z599" s="1"/>
      <c r="AA599" s="1"/>
      <c r="AB599" s="1"/>
      <c r="AC599" s="1"/>
      <c r="AD599" s="1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25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25"/>
      <c r="FN599" s="25"/>
      <c r="FO599" s="25"/>
      <c r="FP599" s="25"/>
      <c r="FQ599" s="25"/>
      <c r="FR599" s="25"/>
      <c r="FS599" s="25"/>
      <c r="FT599" s="25"/>
      <c r="FU599" s="25"/>
      <c r="FV599" s="25"/>
      <c r="FW599" s="25"/>
      <c r="FX599" s="25"/>
      <c r="FY599" s="25"/>
      <c r="FZ599" s="25"/>
      <c r="GA599" s="25"/>
      <c r="GB599" s="25"/>
      <c r="GC599" s="25"/>
      <c r="GD599" s="25"/>
      <c r="GE599" s="25"/>
      <c r="GF599" s="25"/>
      <c r="GG599" s="25"/>
      <c r="GH599" s="25"/>
      <c r="GI599" s="25"/>
      <c r="GJ599" s="25"/>
      <c r="GK599" s="25"/>
      <c r="GL599" s="25"/>
      <c r="GM599" s="25"/>
      <c r="GN599" s="25"/>
      <c r="GO599" s="25"/>
      <c r="GP599" s="25"/>
      <c r="GQ599" s="25"/>
      <c r="GR599" s="25"/>
      <c r="GS599" s="25"/>
      <c r="GT599" s="25"/>
      <c r="GU599" s="25"/>
      <c r="GV599" s="25"/>
      <c r="GW599" s="25"/>
      <c r="GX599" s="25"/>
      <c r="GY599" s="25"/>
      <c r="GZ599" s="25"/>
    </row>
    <row r="600" spans="1:208">
      <c r="A600" s="1" t="s">
        <v>110</v>
      </c>
      <c r="B600" s="2" t="s">
        <v>37</v>
      </c>
      <c r="C600" s="1" t="s">
        <v>22</v>
      </c>
      <c r="D600" s="1" t="s">
        <v>23</v>
      </c>
      <c r="E600" s="1" t="s">
        <v>119</v>
      </c>
      <c r="F600" s="1" t="s">
        <v>113</v>
      </c>
      <c r="G600" s="1" t="s">
        <v>24</v>
      </c>
      <c r="H600" s="1">
        <v>4501303566</v>
      </c>
      <c r="I600" s="1" t="s">
        <v>24</v>
      </c>
      <c r="J600" s="1" t="s">
        <v>120</v>
      </c>
      <c r="K600" s="1">
        <v>2</v>
      </c>
      <c r="L600" s="1" t="s">
        <v>26</v>
      </c>
      <c r="M600" s="3">
        <v>5300</v>
      </c>
      <c r="N600" s="3">
        <f t="shared" si="12"/>
        <v>10600</v>
      </c>
      <c r="V600" s="3"/>
      <c r="W600" s="3">
        <f>Tabla1[[#This Row],[COSTO TOTAL]]</f>
        <v>10600</v>
      </c>
      <c r="X600" s="1"/>
      <c r="Y600" s="1"/>
      <c r="Z600" s="1"/>
      <c r="AA600" s="1"/>
      <c r="AB600" s="1"/>
      <c r="AC600" s="1"/>
      <c r="AD600" s="1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  <c r="BT600" s="25"/>
      <c r="BU600" s="25"/>
      <c r="BV600" s="25"/>
      <c r="BW600" s="25"/>
      <c r="BX600" s="25"/>
      <c r="BY600" s="25"/>
      <c r="BZ600" s="25"/>
      <c r="CA600" s="25"/>
      <c r="CB600" s="25"/>
      <c r="CC600" s="25"/>
      <c r="CD600" s="25"/>
      <c r="CE600" s="25"/>
      <c r="CF600" s="25"/>
      <c r="CG600" s="25"/>
      <c r="CH600" s="25"/>
      <c r="CI600" s="25"/>
      <c r="CJ600" s="25"/>
      <c r="CK600" s="25"/>
      <c r="CL600" s="25"/>
      <c r="CM600" s="25"/>
      <c r="CN600" s="25"/>
      <c r="CO600" s="25"/>
      <c r="CP600" s="25"/>
      <c r="CQ600" s="25"/>
      <c r="CR600" s="25"/>
      <c r="CS600" s="25"/>
      <c r="CT600" s="25"/>
      <c r="CU600" s="25"/>
      <c r="CV600" s="25"/>
      <c r="CW600" s="25"/>
      <c r="CX600" s="25"/>
      <c r="CY600" s="25"/>
      <c r="CZ600" s="25"/>
      <c r="DA600" s="25"/>
      <c r="DB600" s="25"/>
      <c r="DC600" s="25"/>
      <c r="DD600" s="25"/>
      <c r="DE600" s="25"/>
      <c r="DF600" s="25"/>
      <c r="DG600" s="25"/>
      <c r="DH600" s="25"/>
      <c r="DI600" s="25"/>
      <c r="DJ600" s="25"/>
      <c r="DK600" s="25"/>
      <c r="DL600" s="25"/>
      <c r="DM600" s="25"/>
      <c r="DN600" s="25"/>
      <c r="DO600" s="25"/>
      <c r="DP600" s="25"/>
      <c r="DQ600" s="25"/>
      <c r="DR600" s="25"/>
      <c r="DS600" s="25"/>
      <c r="DT600" s="25"/>
      <c r="DU600" s="25"/>
      <c r="DV600" s="25"/>
      <c r="DW600" s="25"/>
      <c r="DX600" s="25"/>
      <c r="DY600" s="25"/>
      <c r="DZ600" s="25"/>
      <c r="EA600" s="25"/>
      <c r="EB600" s="25"/>
      <c r="EC600" s="25"/>
      <c r="ED600" s="25"/>
      <c r="EE600" s="25"/>
      <c r="EF600" s="25"/>
      <c r="EG600" s="25"/>
      <c r="EH600" s="25"/>
      <c r="EI600" s="25"/>
      <c r="EJ600" s="25"/>
      <c r="EK600" s="25"/>
      <c r="EL600" s="25"/>
      <c r="EM600" s="25"/>
      <c r="EN600" s="25"/>
      <c r="EO600" s="25"/>
      <c r="EP600" s="25"/>
      <c r="EQ600" s="25"/>
      <c r="ER600" s="25"/>
      <c r="ES600" s="25"/>
      <c r="ET600" s="25"/>
      <c r="EU600" s="25"/>
      <c r="EV600" s="25"/>
      <c r="EW600" s="25"/>
      <c r="EX600" s="25"/>
      <c r="EY600" s="25"/>
      <c r="EZ600" s="25"/>
      <c r="FA600" s="25"/>
      <c r="FB600" s="25"/>
      <c r="FC600" s="25"/>
      <c r="FD600" s="25"/>
      <c r="FE600" s="25"/>
      <c r="FF600" s="25"/>
      <c r="FG600" s="25"/>
      <c r="FH600" s="25"/>
      <c r="FI600" s="25"/>
      <c r="FJ600" s="25"/>
      <c r="FK600" s="25"/>
      <c r="FL600" s="25"/>
      <c r="FM600" s="25"/>
      <c r="FN600" s="25"/>
      <c r="FO600" s="25"/>
      <c r="FP600" s="25"/>
      <c r="FQ600" s="25"/>
      <c r="FR600" s="25"/>
      <c r="FS600" s="25"/>
      <c r="FT600" s="25"/>
      <c r="FU600" s="25"/>
      <c r="FV600" s="25"/>
      <c r="FW600" s="25"/>
      <c r="FX600" s="25"/>
      <c r="FY600" s="25"/>
      <c r="FZ600" s="25"/>
      <c r="GA600" s="25"/>
      <c r="GB600" s="25"/>
      <c r="GC600" s="25"/>
      <c r="GD600" s="25"/>
      <c r="GE600" s="25"/>
      <c r="GF600" s="25"/>
      <c r="GG600" s="25"/>
      <c r="GH600" s="25"/>
      <c r="GI600" s="25"/>
      <c r="GJ600" s="25"/>
      <c r="GK600" s="25"/>
      <c r="GL600" s="25"/>
      <c r="GM600" s="25"/>
      <c r="GN600" s="25"/>
      <c r="GO600" s="25"/>
      <c r="GP600" s="25"/>
      <c r="GQ600" s="25"/>
      <c r="GR600" s="25"/>
      <c r="GS600" s="25"/>
      <c r="GT600" s="25"/>
      <c r="GU600" s="25"/>
      <c r="GV600" s="25"/>
      <c r="GW600" s="25"/>
      <c r="GX600" s="25"/>
      <c r="GY600" s="25"/>
      <c r="GZ600" s="25"/>
    </row>
    <row r="601" spans="1:208">
      <c r="A601" s="1" t="s">
        <v>110</v>
      </c>
      <c r="B601" s="2" t="s">
        <v>37</v>
      </c>
      <c r="C601" s="1" t="s">
        <v>22</v>
      </c>
      <c r="D601" s="1" t="s">
        <v>23</v>
      </c>
      <c r="E601" s="1" t="s">
        <v>24</v>
      </c>
      <c r="F601" s="1" t="s">
        <v>24</v>
      </c>
      <c r="G601" s="1" t="s">
        <v>24</v>
      </c>
      <c r="H601" s="1" t="s">
        <v>24</v>
      </c>
      <c r="I601" s="1" t="s">
        <v>24</v>
      </c>
      <c r="J601" s="1" t="s">
        <v>121</v>
      </c>
      <c r="K601" s="1">
        <v>1</v>
      </c>
      <c r="L601" s="1" t="s">
        <v>26</v>
      </c>
      <c r="N601" s="3">
        <f t="shared" si="12"/>
        <v>0</v>
      </c>
      <c r="V601" s="3"/>
      <c r="W601" s="3">
        <f>Tabla1[[#This Row],[COSTO TOTAL]]</f>
        <v>0</v>
      </c>
      <c r="X601" s="1"/>
      <c r="Y601" s="1"/>
      <c r="Z601" s="1"/>
      <c r="AA601" s="1"/>
      <c r="AB601" s="1"/>
      <c r="AC601" s="1"/>
      <c r="AD601" s="1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  <c r="CR601" s="25"/>
      <c r="CS601" s="25"/>
      <c r="CT601" s="25"/>
      <c r="CU601" s="25"/>
      <c r="CV601" s="25"/>
      <c r="CW601" s="25"/>
      <c r="CX601" s="25"/>
      <c r="CY601" s="25"/>
      <c r="CZ601" s="25"/>
      <c r="DA601" s="25"/>
      <c r="DB601" s="25"/>
      <c r="DC601" s="25"/>
      <c r="DD601" s="25"/>
      <c r="DE601" s="25"/>
      <c r="DF601" s="25"/>
      <c r="DG601" s="25"/>
      <c r="DH601" s="25"/>
      <c r="DI601" s="25"/>
      <c r="DJ601" s="25"/>
      <c r="DK601" s="25"/>
      <c r="DL601" s="25"/>
      <c r="DM601" s="25"/>
      <c r="DN601" s="25"/>
      <c r="DO601" s="25"/>
      <c r="DP601" s="25"/>
      <c r="DQ601" s="25"/>
      <c r="DR601" s="25"/>
      <c r="DS601" s="25"/>
      <c r="DT601" s="25"/>
      <c r="DU601" s="25"/>
      <c r="DV601" s="25"/>
      <c r="DW601" s="25"/>
      <c r="DX601" s="25"/>
      <c r="DY601" s="25"/>
      <c r="DZ601" s="25"/>
      <c r="EA601" s="25"/>
      <c r="EB601" s="25"/>
      <c r="EC601" s="25"/>
      <c r="ED601" s="25"/>
      <c r="EE601" s="25"/>
      <c r="EF601" s="25"/>
      <c r="EG601" s="25"/>
      <c r="EH601" s="25"/>
      <c r="EI601" s="25"/>
      <c r="EJ601" s="25"/>
      <c r="EK601" s="25"/>
      <c r="EL601" s="25"/>
      <c r="EM601" s="25"/>
      <c r="EN601" s="25"/>
      <c r="EO601" s="25"/>
      <c r="EP601" s="25"/>
      <c r="EQ601" s="25"/>
      <c r="ER601" s="25"/>
      <c r="ES601" s="25"/>
      <c r="ET601" s="25"/>
      <c r="EU601" s="25"/>
      <c r="EV601" s="25"/>
      <c r="EW601" s="25"/>
      <c r="EX601" s="25"/>
      <c r="EY601" s="25"/>
      <c r="EZ601" s="25"/>
      <c r="FA601" s="25"/>
      <c r="FB601" s="25"/>
      <c r="FC601" s="25"/>
      <c r="FD601" s="25"/>
      <c r="FE601" s="25"/>
      <c r="FF601" s="25"/>
      <c r="FG601" s="25"/>
      <c r="FH601" s="25"/>
      <c r="FI601" s="25"/>
      <c r="FJ601" s="25"/>
      <c r="FK601" s="25"/>
      <c r="FL601" s="25"/>
      <c r="FM601" s="25"/>
      <c r="FN601" s="25"/>
      <c r="FO601" s="25"/>
      <c r="FP601" s="25"/>
      <c r="FQ601" s="25"/>
      <c r="FR601" s="25"/>
      <c r="FS601" s="25"/>
      <c r="FT601" s="25"/>
      <c r="FU601" s="25"/>
      <c r="FV601" s="25"/>
      <c r="FW601" s="25"/>
      <c r="FX601" s="25"/>
      <c r="FY601" s="25"/>
      <c r="FZ601" s="25"/>
      <c r="GA601" s="25"/>
      <c r="GB601" s="25"/>
      <c r="GC601" s="25"/>
      <c r="GD601" s="25"/>
      <c r="GE601" s="25"/>
      <c r="GF601" s="25"/>
      <c r="GG601" s="25"/>
      <c r="GH601" s="25"/>
      <c r="GI601" s="25"/>
      <c r="GJ601" s="25"/>
      <c r="GK601" s="25"/>
      <c r="GL601" s="25"/>
      <c r="GM601" s="25"/>
      <c r="GN601" s="25"/>
      <c r="GO601" s="25"/>
      <c r="GP601" s="25"/>
      <c r="GQ601" s="25"/>
      <c r="GR601" s="25"/>
      <c r="GS601" s="25"/>
      <c r="GT601" s="25"/>
      <c r="GU601" s="25"/>
      <c r="GV601" s="25"/>
      <c r="GW601" s="25"/>
      <c r="GX601" s="25"/>
      <c r="GY601" s="25"/>
      <c r="GZ601" s="25"/>
    </row>
    <row r="602" spans="1:208">
      <c r="A602" s="1" t="s">
        <v>110</v>
      </c>
      <c r="B602" s="2">
        <v>43608</v>
      </c>
      <c r="C602" s="1">
        <v>7742638</v>
      </c>
      <c r="D602" s="1" t="s">
        <v>23</v>
      </c>
      <c r="E602" s="1" t="s">
        <v>24</v>
      </c>
      <c r="F602" s="1" t="s">
        <v>122</v>
      </c>
      <c r="G602" s="1" t="s">
        <v>24</v>
      </c>
      <c r="H602" s="1" t="s">
        <v>24</v>
      </c>
      <c r="I602" s="1" t="s">
        <v>24</v>
      </c>
      <c r="J602" s="1" t="s">
        <v>123</v>
      </c>
      <c r="K602" s="1">
        <v>14</v>
      </c>
      <c r="L602" s="1" t="s">
        <v>26</v>
      </c>
      <c r="N602" s="3">
        <f t="shared" si="12"/>
        <v>0</v>
      </c>
      <c r="V602" s="3"/>
      <c r="W602" s="3">
        <f>Tabla1[[#This Row],[COSTO TOTAL]]</f>
        <v>0</v>
      </c>
      <c r="X602" s="1"/>
      <c r="Y602" s="1"/>
      <c r="Z602" s="1"/>
      <c r="AA602" s="1"/>
      <c r="AB602" s="1"/>
      <c r="AC602" s="1"/>
      <c r="AD602" s="1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  <c r="BT602" s="25"/>
      <c r="BU602" s="25"/>
      <c r="BV602" s="25"/>
      <c r="BW602" s="25"/>
      <c r="BX602" s="25"/>
      <c r="BY602" s="25"/>
      <c r="BZ602" s="25"/>
      <c r="CA602" s="25"/>
      <c r="CB602" s="25"/>
      <c r="CC602" s="25"/>
      <c r="CD602" s="25"/>
      <c r="CE602" s="25"/>
      <c r="CF602" s="25"/>
      <c r="CG602" s="25"/>
      <c r="CH602" s="25"/>
      <c r="CI602" s="25"/>
      <c r="CJ602" s="25"/>
      <c r="CK602" s="25"/>
      <c r="CL602" s="25"/>
      <c r="CM602" s="25"/>
      <c r="CN602" s="25"/>
      <c r="CO602" s="25"/>
      <c r="CP602" s="25"/>
      <c r="CQ602" s="25"/>
      <c r="CR602" s="25"/>
      <c r="CS602" s="25"/>
      <c r="CT602" s="25"/>
      <c r="CU602" s="25"/>
      <c r="CV602" s="25"/>
      <c r="CW602" s="25"/>
      <c r="CX602" s="25"/>
      <c r="CY602" s="25"/>
      <c r="CZ602" s="25"/>
      <c r="DA602" s="25"/>
      <c r="DB602" s="25"/>
      <c r="DC602" s="25"/>
      <c r="DD602" s="25"/>
      <c r="DE602" s="25"/>
      <c r="DF602" s="25"/>
      <c r="DG602" s="25"/>
      <c r="DH602" s="25"/>
      <c r="DI602" s="25"/>
      <c r="DJ602" s="25"/>
      <c r="DK602" s="25"/>
      <c r="DL602" s="25"/>
      <c r="DM602" s="25"/>
      <c r="DN602" s="25"/>
      <c r="DO602" s="25"/>
      <c r="DP602" s="25"/>
      <c r="DQ602" s="25"/>
      <c r="DR602" s="25"/>
      <c r="DS602" s="25"/>
      <c r="DT602" s="25"/>
      <c r="DU602" s="25"/>
      <c r="DV602" s="25"/>
      <c r="DW602" s="25"/>
      <c r="DX602" s="25"/>
      <c r="DY602" s="25"/>
      <c r="DZ602" s="25"/>
      <c r="EA602" s="25"/>
      <c r="EB602" s="25"/>
      <c r="EC602" s="25"/>
      <c r="ED602" s="25"/>
      <c r="EE602" s="25"/>
      <c r="EF602" s="25"/>
      <c r="EG602" s="25"/>
      <c r="EH602" s="25"/>
      <c r="EI602" s="25"/>
      <c r="EJ602" s="25"/>
      <c r="EK602" s="25"/>
      <c r="EL602" s="25"/>
      <c r="EM602" s="25"/>
      <c r="EN602" s="25"/>
      <c r="EO602" s="25"/>
      <c r="EP602" s="25"/>
      <c r="EQ602" s="25"/>
      <c r="ER602" s="25"/>
      <c r="ES602" s="25"/>
      <c r="ET602" s="25"/>
      <c r="EU602" s="25"/>
      <c r="EV602" s="25"/>
      <c r="EW602" s="25"/>
      <c r="EX602" s="25"/>
      <c r="EY602" s="25"/>
      <c r="EZ602" s="25"/>
      <c r="FA602" s="25"/>
      <c r="FB602" s="25"/>
      <c r="FC602" s="25"/>
      <c r="FD602" s="25"/>
      <c r="FE602" s="25"/>
      <c r="FF602" s="25"/>
      <c r="FG602" s="25"/>
      <c r="FH602" s="25"/>
      <c r="FI602" s="25"/>
      <c r="FJ602" s="25"/>
      <c r="FK602" s="25"/>
      <c r="FL602" s="25"/>
      <c r="FM602" s="25"/>
      <c r="FN602" s="25"/>
      <c r="FO602" s="25"/>
      <c r="FP602" s="25"/>
      <c r="FQ602" s="25"/>
      <c r="FR602" s="25"/>
      <c r="FS602" s="25"/>
      <c r="FT602" s="25"/>
      <c r="FU602" s="25"/>
      <c r="FV602" s="25"/>
      <c r="FW602" s="25"/>
      <c r="FX602" s="25"/>
      <c r="FY602" s="25"/>
      <c r="FZ602" s="25"/>
      <c r="GA602" s="25"/>
      <c r="GB602" s="25"/>
      <c r="GC602" s="25"/>
      <c r="GD602" s="25"/>
      <c r="GE602" s="25"/>
      <c r="GF602" s="25"/>
      <c r="GG602" s="25"/>
      <c r="GH602" s="25"/>
      <c r="GI602" s="25"/>
      <c r="GJ602" s="25"/>
      <c r="GK602" s="25"/>
      <c r="GL602" s="25"/>
      <c r="GM602" s="25"/>
      <c r="GN602" s="25"/>
      <c r="GO602" s="25"/>
      <c r="GP602" s="25"/>
      <c r="GQ602" s="25"/>
      <c r="GR602" s="25"/>
      <c r="GS602" s="25"/>
      <c r="GT602" s="25"/>
      <c r="GU602" s="25"/>
      <c r="GV602" s="25"/>
      <c r="GW602" s="25"/>
      <c r="GX602" s="25"/>
      <c r="GY602" s="25"/>
      <c r="GZ602" s="25"/>
    </row>
    <row r="603" spans="1:208">
      <c r="A603" s="1" t="s">
        <v>110</v>
      </c>
      <c r="B603" s="2">
        <v>43608</v>
      </c>
      <c r="C603" s="1">
        <v>7742638</v>
      </c>
      <c r="D603" s="1" t="s">
        <v>23</v>
      </c>
      <c r="E603" s="1" t="s">
        <v>24</v>
      </c>
      <c r="F603" s="1" t="s">
        <v>122</v>
      </c>
      <c r="G603" s="1" t="s">
        <v>24</v>
      </c>
      <c r="H603" s="1" t="s">
        <v>24</v>
      </c>
      <c r="I603" s="1" t="s">
        <v>24</v>
      </c>
      <c r="J603" s="1" t="s">
        <v>124</v>
      </c>
      <c r="K603" s="1">
        <v>4</v>
      </c>
      <c r="L603" s="1" t="s">
        <v>26</v>
      </c>
      <c r="N603" s="3">
        <f t="shared" si="12"/>
        <v>0</v>
      </c>
      <c r="V603" s="3"/>
      <c r="W603" s="3">
        <f>Tabla1[[#This Row],[COSTO TOTAL]]</f>
        <v>0</v>
      </c>
      <c r="X603" s="1"/>
      <c r="Y603" s="1"/>
      <c r="Z603" s="1"/>
      <c r="AA603" s="1"/>
      <c r="AB603" s="1"/>
      <c r="AC603" s="1"/>
      <c r="AD603" s="1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  <c r="CR603" s="25"/>
      <c r="CS603" s="25"/>
      <c r="CT603" s="25"/>
      <c r="CU603" s="25"/>
      <c r="CV603" s="25"/>
      <c r="CW603" s="25"/>
      <c r="CX603" s="25"/>
      <c r="CY603" s="25"/>
      <c r="CZ603" s="25"/>
      <c r="DA603" s="25"/>
      <c r="DB603" s="25"/>
      <c r="DC603" s="25"/>
      <c r="DD603" s="25"/>
      <c r="DE603" s="25"/>
      <c r="DF603" s="25"/>
      <c r="DG603" s="25"/>
      <c r="DH603" s="25"/>
      <c r="DI603" s="25"/>
      <c r="DJ603" s="25"/>
      <c r="DK603" s="25"/>
      <c r="DL603" s="25"/>
      <c r="DM603" s="25"/>
      <c r="DN603" s="25"/>
      <c r="DO603" s="25"/>
      <c r="DP603" s="25"/>
      <c r="DQ603" s="25"/>
      <c r="DR603" s="25"/>
      <c r="DS603" s="25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25"/>
      <c r="EP603" s="25"/>
      <c r="EQ603" s="25"/>
      <c r="ER603" s="25"/>
      <c r="ES603" s="25"/>
      <c r="ET603" s="25"/>
      <c r="EU603" s="25"/>
      <c r="EV603" s="25"/>
      <c r="EW603" s="25"/>
      <c r="EX603" s="25"/>
      <c r="EY603" s="25"/>
      <c r="EZ603" s="25"/>
      <c r="FA603" s="25"/>
      <c r="FB603" s="25"/>
      <c r="FC603" s="25"/>
      <c r="FD603" s="25"/>
      <c r="FE603" s="25"/>
      <c r="FF603" s="25"/>
      <c r="FG603" s="25"/>
      <c r="FH603" s="25"/>
      <c r="FI603" s="25"/>
      <c r="FJ603" s="25"/>
      <c r="FK603" s="25"/>
      <c r="FL603" s="25"/>
      <c r="FM603" s="25"/>
      <c r="FN603" s="25"/>
      <c r="FO603" s="25"/>
      <c r="FP603" s="25"/>
      <c r="FQ603" s="25"/>
      <c r="FR603" s="25"/>
      <c r="FS603" s="25"/>
      <c r="FT603" s="25"/>
      <c r="FU603" s="25"/>
      <c r="FV603" s="25"/>
      <c r="FW603" s="25"/>
      <c r="FX603" s="25"/>
      <c r="FY603" s="25"/>
      <c r="FZ603" s="25"/>
      <c r="GA603" s="25"/>
      <c r="GB603" s="25"/>
      <c r="GC603" s="25"/>
      <c r="GD603" s="25"/>
      <c r="GE603" s="25"/>
      <c r="GF603" s="25"/>
      <c r="GG603" s="25"/>
      <c r="GH603" s="25"/>
      <c r="GI603" s="25"/>
      <c r="GJ603" s="25"/>
      <c r="GK603" s="25"/>
      <c r="GL603" s="25"/>
      <c r="GM603" s="25"/>
      <c r="GN603" s="25"/>
      <c r="GO603" s="25"/>
      <c r="GP603" s="25"/>
      <c r="GQ603" s="25"/>
      <c r="GR603" s="25"/>
      <c r="GS603" s="25"/>
      <c r="GT603" s="25"/>
      <c r="GU603" s="25"/>
      <c r="GV603" s="25"/>
      <c r="GW603" s="25"/>
      <c r="GX603" s="25"/>
      <c r="GY603" s="25"/>
      <c r="GZ603" s="25"/>
    </row>
    <row r="604" spans="1:208">
      <c r="A604" s="1" t="s">
        <v>19</v>
      </c>
      <c r="B604" s="2" t="s">
        <v>37</v>
      </c>
      <c r="C604" s="1" t="s">
        <v>22</v>
      </c>
      <c r="D604" s="1" t="s">
        <v>23</v>
      </c>
      <c r="E604" s="1" t="s">
        <v>24</v>
      </c>
      <c r="F604" s="1" t="s">
        <v>24</v>
      </c>
      <c r="H604" s="1" t="s">
        <v>22</v>
      </c>
      <c r="J604" s="1" t="s">
        <v>125</v>
      </c>
      <c r="K604" s="1">
        <v>1</v>
      </c>
      <c r="L604" s="1" t="s">
        <v>26</v>
      </c>
      <c r="N604" s="3">
        <f t="shared" si="12"/>
        <v>0</v>
      </c>
      <c r="V604" s="3"/>
      <c r="W604" s="3">
        <f>Tabla1[[#This Row],[COSTO TOTAL]]</f>
        <v>0</v>
      </c>
      <c r="X604" s="1"/>
      <c r="Y604" s="1"/>
      <c r="Z604" s="1"/>
      <c r="AA604" s="1"/>
      <c r="AB604" s="1"/>
      <c r="AC604" s="1"/>
      <c r="AD604" s="1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  <c r="BZ604" s="25"/>
      <c r="CA604" s="25"/>
      <c r="CB604" s="25"/>
      <c r="CC604" s="25"/>
      <c r="CD604" s="25"/>
      <c r="CE604" s="25"/>
      <c r="CF604" s="25"/>
      <c r="CG604" s="25"/>
      <c r="CH604" s="25"/>
      <c r="CI604" s="25"/>
      <c r="CJ604" s="25"/>
      <c r="CK604" s="25"/>
      <c r="CL604" s="25"/>
      <c r="CM604" s="25"/>
      <c r="CN604" s="25"/>
      <c r="CO604" s="25"/>
      <c r="CP604" s="25"/>
      <c r="CQ604" s="25"/>
      <c r="CR604" s="25"/>
      <c r="CS604" s="25"/>
      <c r="CT604" s="25"/>
      <c r="CU604" s="25"/>
      <c r="CV604" s="25"/>
      <c r="CW604" s="25"/>
      <c r="CX604" s="25"/>
      <c r="CY604" s="25"/>
      <c r="CZ604" s="25"/>
      <c r="DA604" s="25"/>
      <c r="DB604" s="25"/>
      <c r="DC604" s="25"/>
      <c r="DD604" s="25"/>
      <c r="DE604" s="25"/>
      <c r="DF604" s="25"/>
      <c r="DG604" s="25"/>
      <c r="DH604" s="25"/>
      <c r="DI604" s="25"/>
      <c r="DJ604" s="25"/>
      <c r="DK604" s="25"/>
      <c r="DL604" s="25"/>
      <c r="DM604" s="25"/>
      <c r="DN604" s="25"/>
      <c r="DO604" s="25"/>
      <c r="DP604" s="25"/>
      <c r="DQ604" s="25"/>
      <c r="DR604" s="25"/>
      <c r="DS604" s="25"/>
      <c r="DT604" s="25"/>
      <c r="DU604" s="25"/>
      <c r="DV604" s="25"/>
      <c r="DW604" s="25"/>
      <c r="DX604" s="25"/>
      <c r="DY604" s="25"/>
      <c r="DZ604" s="25"/>
      <c r="EA604" s="25"/>
      <c r="EB604" s="25"/>
      <c r="EC604" s="25"/>
      <c r="ED604" s="25"/>
      <c r="EE604" s="25"/>
      <c r="EF604" s="25"/>
      <c r="EG604" s="25"/>
      <c r="EH604" s="25"/>
      <c r="EI604" s="25"/>
      <c r="EJ604" s="25"/>
      <c r="EK604" s="25"/>
      <c r="EL604" s="25"/>
      <c r="EM604" s="25"/>
      <c r="EN604" s="25"/>
      <c r="EO604" s="25"/>
      <c r="EP604" s="25"/>
      <c r="EQ604" s="25"/>
      <c r="ER604" s="25"/>
      <c r="ES604" s="25"/>
      <c r="ET604" s="25"/>
      <c r="EU604" s="25"/>
      <c r="EV604" s="25"/>
      <c r="EW604" s="25"/>
      <c r="EX604" s="25"/>
      <c r="EY604" s="25"/>
      <c r="EZ604" s="25"/>
      <c r="FA604" s="25"/>
      <c r="FB604" s="25"/>
      <c r="FC604" s="25"/>
      <c r="FD604" s="25"/>
      <c r="FE604" s="25"/>
      <c r="FF604" s="25"/>
      <c r="FG604" s="25"/>
      <c r="FH604" s="25"/>
      <c r="FI604" s="25"/>
      <c r="FJ604" s="25"/>
      <c r="FK604" s="25"/>
      <c r="FL604" s="25"/>
      <c r="FM604" s="25"/>
      <c r="FN604" s="25"/>
      <c r="FO604" s="25"/>
      <c r="FP604" s="25"/>
      <c r="FQ604" s="25"/>
      <c r="FR604" s="25"/>
      <c r="FS604" s="25"/>
      <c r="FT604" s="25"/>
      <c r="FU604" s="25"/>
      <c r="FV604" s="25"/>
      <c r="FW604" s="25"/>
      <c r="FX604" s="25"/>
      <c r="FY604" s="25"/>
      <c r="FZ604" s="25"/>
      <c r="GA604" s="25"/>
      <c r="GB604" s="25"/>
      <c r="GC604" s="25"/>
      <c r="GD604" s="25"/>
      <c r="GE604" s="25"/>
      <c r="GF604" s="25"/>
      <c r="GG604" s="25"/>
      <c r="GH604" s="25"/>
      <c r="GI604" s="25"/>
      <c r="GJ604" s="25"/>
      <c r="GK604" s="25"/>
      <c r="GL604" s="25"/>
      <c r="GM604" s="25"/>
      <c r="GN604" s="25"/>
      <c r="GO604" s="25"/>
      <c r="GP604" s="25"/>
      <c r="GQ604" s="25"/>
      <c r="GR604" s="25"/>
      <c r="GS604" s="25"/>
      <c r="GT604" s="25"/>
      <c r="GU604" s="25"/>
      <c r="GV604" s="25"/>
      <c r="GW604" s="25"/>
      <c r="GX604" s="25"/>
      <c r="GY604" s="25"/>
      <c r="GZ604" s="25"/>
    </row>
    <row r="605" spans="1:208">
      <c r="A605" s="1" t="s">
        <v>19</v>
      </c>
      <c r="B605" s="2">
        <v>43353</v>
      </c>
      <c r="C605" s="1">
        <v>4501532386</v>
      </c>
      <c r="D605" s="1" t="s">
        <v>23</v>
      </c>
      <c r="E605" s="1" t="s">
        <v>126</v>
      </c>
      <c r="F605" s="1" t="s">
        <v>127</v>
      </c>
      <c r="G605" s="1" t="s">
        <v>24</v>
      </c>
      <c r="H605" s="1">
        <v>4501532386</v>
      </c>
      <c r="I605" s="1" t="s">
        <v>24</v>
      </c>
      <c r="J605" s="1" t="s">
        <v>128</v>
      </c>
      <c r="K605" s="1">
        <v>28</v>
      </c>
      <c r="L605" s="1" t="s">
        <v>26</v>
      </c>
      <c r="M605" s="3">
        <v>1498</v>
      </c>
      <c r="N605" s="3">
        <f t="shared" si="12"/>
        <v>41944</v>
      </c>
      <c r="O605" s="1" t="s">
        <v>129</v>
      </c>
      <c r="V605" s="3"/>
      <c r="W605" s="3">
        <f>Tabla1[[#This Row],[COSTO TOTAL]]</f>
        <v>41944</v>
      </c>
      <c r="X605" s="1"/>
      <c r="Y605" s="1"/>
      <c r="Z605" s="1"/>
      <c r="AA605" s="1"/>
      <c r="AB605" s="1"/>
      <c r="AC605" s="1"/>
      <c r="AD605" s="1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  <c r="CR605" s="25"/>
      <c r="CS605" s="25"/>
      <c r="CT605" s="25"/>
      <c r="CU605" s="25"/>
      <c r="CV605" s="25"/>
      <c r="CW605" s="25"/>
      <c r="CX605" s="25"/>
      <c r="CY605" s="25"/>
      <c r="CZ605" s="25"/>
      <c r="DA605" s="25"/>
      <c r="DB605" s="25"/>
      <c r="DC605" s="25"/>
      <c r="DD605" s="25"/>
      <c r="DE605" s="25"/>
      <c r="DF605" s="25"/>
      <c r="DG605" s="25"/>
      <c r="DH605" s="25"/>
      <c r="DI605" s="25"/>
      <c r="DJ605" s="25"/>
      <c r="DK605" s="25"/>
      <c r="DL605" s="25"/>
      <c r="DM605" s="25"/>
      <c r="DN605" s="25"/>
      <c r="DO605" s="25"/>
      <c r="DP605" s="25"/>
      <c r="DQ605" s="25"/>
      <c r="DR605" s="25"/>
      <c r="DS605" s="25"/>
      <c r="DT605" s="25"/>
      <c r="DU605" s="25"/>
      <c r="DV605" s="25"/>
      <c r="DW605" s="25"/>
      <c r="DX605" s="25"/>
      <c r="DY605" s="25"/>
      <c r="DZ605" s="25"/>
      <c r="EA605" s="25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25"/>
      <c r="EP605" s="25"/>
      <c r="EQ605" s="25"/>
      <c r="ER605" s="25"/>
      <c r="ES605" s="25"/>
      <c r="ET605" s="25"/>
      <c r="EU605" s="25"/>
      <c r="EV605" s="25"/>
      <c r="EW605" s="25"/>
      <c r="EX605" s="25"/>
      <c r="EY605" s="25"/>
      <c r="EZ605" s="25"/>
      <c r="FA605" s="25"/>
      <c r="FB605" s="25"/>
      <c r="FC605" s="25"/>
      <c r="FD605" s="25"/>
      <c r="FE605" s="25"/>
      <c r="FF605" s="25"/>
      <c r="FG605" s="25"/>
      <c r="FH605" s="25"/>
      <c r="FI605" s="25"/>
      <c r="FJ605" s="25"/>
      <c r="FK605" s="25"/>
      <c r="FL605" s="25"/>
      <c r="FM605" s="25"/>
      <c r="FN605" s="25"/>
      <c r="FO605" s="25"/>
      <c r="FP605" s="25"/>
      <c r="FQ605" s="25"/>
      <c r="FR605" s="25"/>
      <c r="FS605" s="25"/>
      <c r="FT605" s="25"/>
      <c r="FU605" s="25"/>
      <c r="FV605" s="25"/>
      <c r="FW605" s="25"/>
      <c r="FX605" s="25"/>
      <c r="FY605" s="25"/>
      <c r="FZ605" s="25"/>
      <c r="GA605" s="25"/>
      <c r="GB605" s="25"/>
      <c r="GC605" s="25"/>
      <c r="GD605" s="25"/>
      <c r="GE605" s="25"/>
      <c r="GF605" s="25"/>
      <c r="GG605" s="25"/>
      <c r="GH605" s="25"/>
      <c r="GI605" s="25"/>
      <c r="GJ605" s="25"/>
      <c r="GK605" s="25"/>
      <c r="GL605" s="25"/>
      <c r="GM605" s="25"/>
      <c r="GN605" s="25"/>
      <c r="GO605" s="25"/>
      <c r="GP605" s="25"/>
      <c r="GQ605" s="25"/>
      <c r="GR605" s="25"/>
      <c r="GS605" s="25"/>
      <c r="GT605" s="25"/>
      <c r="GU605" s="25"/>
      <c r="GV605" s="25"/>
      <c r="GW605" s="25"/>
      <c r="GX605" s="25"/>
      <c r="GY605" s="25"/>
      <c r="GZ605" s="25"/>
    </row>
    <row r="606" spans="1:208">
      <c r="A606" s="1" t="s">
        <v>19</v>
      </c>
      <c r="B606" s="2" t="s">
        <v>37</v>
      </c>
      <c r="C606" s="1" t="s">
        <v>22</v>
      </c>
      <c r="D606" s="1" t="s">
        <v>23</v>
      </c>
      <c r="E606" s="1" t="s">
        <v>24</v>
      </c>
      <c r="F606" s="1" t="s">
        <v>130</v>
      </c>
      <c r="G606" s="1" t="s">
        <v>24</v>
      </c>
      <c r="H606" s="1" t="s">
        <v>22</v>
      </c>
      <c r="I606" s="1" t="s">
        <v>24</v>
      </c>
      <c r="J606" s="1" t="s">
        <v>131</v>
      </c>
      <c r="K606" s="1">
        <v>1</v>
      </c>
      <c r="L606" s="1" t="s">
        <v>26</v>
      </c>
      <c r="N606" s="3">
        <f t="shared" si="12"/>
        <v>0</v>
      </c>
      <c r="V606" s="3"/>
      <c r="W606" s="3">
        <f>Tabla1[[#This Row],[COSTO TOTAL]]</f>
        <v>0</v>
      </c>
      <c r="X606" s="1"/>
      <c r="Y606" s="1"/>
      <c r="Z606" s="1"/>
      <c r="AA606" s="1"/>
      <c r="AB606" s="1"/>
      <c r="AC606" s="1"/>
      <c r="AD606" s="1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  <c r="BT606" s="25"/>
      <c r="BU606" s="25"/>
      <c r="BV606" s="25"/>
      <c r="BW606" s="25"/>
      <c r="BX606" s="25"/>
      <c r="BY606" s="25"/>
      <c r="BZ606" s="25"/>
      <c r="CA606" s="25"/>
      <c r="CB606" s="25"/>
      <c r="CC606" s="25"/>
      <c r="CD606" s="25"/>
      <c r="CE606" s="25"/>
      <c r="CF606" s="25"/>
      <c r="CG606" s="25"/>
      <c r="CH606" s="25"/>
      <c r="CI606" s="25"/>
      <c r="CJ606" s="25"/>
      <c r="CK606" s="25"/>
      <c r="CL606" s="25"/>
      <c r="CM606" s="25"/>
      <c r="CN606" s="25"/>
      <c r="CO606" s="25"/>
      <c r="CP606" s="25"/>
      <c r="CQ606" s="25"/>
      <c r="CR606" s="25"/>
      <c r="CS606" s="25"/>
      <c r="CT606" s="25"/>
      <c r="CU606" s="25"/>
      <c r="CV606" s="25"/>
      <c r="CW606" s="25"/>
      <c r="CX606" s="25"/>
      <c r="CY606" s="25"/>
      <c r="CZ606" s="25"/>
      <c r="DA606" s="25"/>
      <c r="DB606" s="25"/>
      <c r="DC606" s="25"/>
      <c r="DD606" s="25"/>
      <c r="DE606" s="25"/>
      <c r="DF606" s="25"/>
      <c r="DG606" s="25"/>
      <c r="DH606" s="25"/>
      <c r="DI606" s="25"/>
      <c r="DJ606" s="25"/>
      <c r="DK606" s="25"/>
      <c r="DL606" s="25"/>
      <c r="DM606" s="25"/>
      <c r="DN606" s="25"/>
      <c r="DO606" s="25"/>
      <c r="DP606" s="25"/>
      <c r="DQ606" s="25"/>
      <c r="DR606" s="25"/>
      <c r="DS606" s="25"/>
      <c r="DT606" s="25"/>
      <c r="DU606" s="25"/>
      <c r="DV606" s="25"/>
      <c r="DW606" s="25"/>
      <c r="DX606" s="25"/>
      <c r="DY606" s="25"/>
      <c r="DZ606" s="25"/>
      <c r="EA606" s="25"/>
      <c r="EB606" s="25"/>
      <c r="EC606" s="25"/>
      <c r="ED606" s="25"/>
      <c r="EE606" s="25"/>
      <c r="EF606" s="25"/>
      <c r="EG606" s="25"/>
      <c r="EH606" s="25"/>
      <c r="EI606" s="25"/>
      <c r="EJ606" s="25"/>
      <c r="EK606" s="25"/>
      <c r="EL606" s="25"/>
      <c r="EM606" s="25"/>
      <c r="EN606" s="25"/>
      <c r="EO606" s="25"/>
      <c r="EP606" s="25"/>
      <c r="EQ606" s="25"/>
      <c r="ER606" s="25"/>
      <c r="ES606" s="25"/>
      <c r="ET606" s="25"/>
      <c r="EU606" s="25"/>
      <c r="EV606" s="25"/>
      <c r="EW606" s="25"/>
      <c r="EX606" s="25"/>
      <c r="EY606" s="25"/>
      <c r="EZ606" s="25"/>
      <c r="FA606" s="25"/>
      <c r="FB606" s="25"/>
      <c r="FC606" s="25"/>
      <c r="FD606" s="25"/>
      <c r="FE606" s="25"/>
      <c r="FF606" s="25"/>
      <c r="FG606" s="25"/>
      <c r="FH606" s="25"/>
      <c r="FI606" s="25"/>
      <c r="FJ606" s="25"/>
      <c r="FK606" s="25"/>
      <c r="FL606" s="25"/>
      <c r="FM606" s="25"/>
      <c r="FN606" s="25"/>
      <c r="FO606" s="25"/>
      <c r="FP606" s="25"/>
      <c r="FQ606" s="25"/>
      <c r="FR606" s="25"/>
      <c r="FS606" s="25"/>
      <c r="FT606" s="25"/>
      <c r="FU606" s="25"/>
      <c r="FV606" s="25"/>
      <c r="FW606" s="25"/>
      <c r="FX606" s="25"/>
      <c r="FY606" s="25"/>
      <c r="FZ606" s="25"/>
      <c r="GA606" s="25"/>
      <c r="GB606" s="25"/>
      <c r="GC606" s="25"/>
      <c r="GD606" s="25"/>
      <c r="GE606" s="25"/>
      <c r="GF606" s="25"/>
      <c r="GG606" s="25"/>
      <c r="GH606" s="25"/>
      <c r="GI606" s="25"/>
      <c r="GJ606" s="25"/>
      <c r="GK606" s="25"/>
      <c r="GL606" s="25"/>
      <c r="GM606" s="25"/>
      <c r="GN606" s="25"/>
      <c r="GO606" s="25"/>
      <c r="GP606" s="25"/>
      <c r="GQ606" s="25"/>
      <c r="GR606" s="25"/>
      <c r="GS606" s="25"/>
      <c r="GT606" s="25"/>
      <c r="GU606" s="25"/>
      <c r="GV606" s="25"/>
      <c r="GW606" s="25"/>
      <c r="GX606" s="25"/>
      <c r="GY606" s="25"/>
      <c r="GZ606" s="25"/>
    </row>
    <row r="607" spans="1:208">
      <c r="A607" s="1" t="s">
        <v>19</v>
      </c>
      <c r="B607" s="2">
        <v>43451</v>
      </c>
      <c r="C607" s="1">
        <v>7671508</v>
      </c>
      <c r="D607" s="1" t="s">
        <v>23</v>
      </c>
      <c r="E607" s="1" t="s">
        <v>132</v>
      </c>
      <c r="F607" s="1" t="s">
        <v>133</v>
      </c>
      <c r="G607" s="1" t="s">
        <v>24</v>
      </c>
      <c r="H607" s="1">
        <v>4501626737</v>
      </c>
      <c r="I607" s="1" t="s">
        <v>134</v>
      </c>
      <c r="J607" s="1" t="s">
        <v>135</v>
      </c>
      <c r="K607" s="1">
        <v>1</v>
      </c>
      <c r="L607" s="1" t="s">
        <v>26</v>
      </c>
      <c r="M607" s="3">
        <v>76800.38</v>
      </c>
      <c r="N607" s="3">
        <f t="shared" si="12"/>
        <v>76800.38</v>
      </c>
      <c r="V607" s="3"/>
      <c r="W607" s="3">
        <f>Tabla1[[#This Row],[COSTO TOTAL]]</f>
        <v>76800.38</v>
      </c>
      <c r="X607" s="1"/>
      <c r="Y607" s="1"/>
      <c r="Z607" s="1"/>
      <c r="AA607" s="1"/>
      <c r="AB607" s="1"/>
      <c r="AC607" s="1"/>
      <c r="AD607" s="1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  <c r="BT607" s="25"/>
      <c r="BU607" s="25"/>
      <c r="BV607" s="25"/>
      <c r="BW607" s="25"/>
      <c r="BX607" s="25"/>
      <c r="BY607" s="25"/>
      <c r="BZ607" s="25"/>
      <c r="CA607" s="25"/>
      <c r="CB607" s="25"/>
      <c r="CC607" s="25"/>
      <c r="CD607" s="25"/>
      <c r="CE607" s="25"/>
      <c r="CF607" s="25"/>
      <c r="CG607" s="25"/>
      <c r="CH607" s="25"/>
      <c r="CI607" s="25"/>
      <c r="CJ607" s="25"/>
      <c r="CK607" s="25"/>
      <c r="CL607" s="25"/>
      <c r="CM607" s="25"/>
      <c r="CN607" s="25"/>
      <c r="CO607" s="25"/>
      <c r="CP607" s="25"/>
      <c r="CQ607" s="25"/>
      <c r="CR607" s="25"/>
      <c r="CS607" s="25"/>
      <c r="CT607" s="25"/>
      <c r="CU607" s="25"/>
      <c r="CV607" s="25"/>
      <c r="CW607" s="25"/>
      <c r="CX607" s="25"/>
      <c r="CY607" s="25"/>
      <c r="CZ607" s="25"/>
      <c r="DA607" s="25"/>
      <c r="DB607" s="25"/>
      <c r="DC607" s="25"/>
      <c r="DD607" s="25"/>
      <c r="DE607" s="25"/>
      <c r="DF607" s="25"/>
      <c r="DG607" s="25"/>
      <c r="DH607" s="25"/>
      <c r="DI607" s="25"/>
      <c r="DJ607" s="25"/>
      <c r="DK607" s="25"/>
      <c r="DL607" s="25"/>
      <c r="DM607" s="25"/>
      <c r="DN607" s="25"/>
      <c r="DO607" s="25"/>
      <c r="DP607" s="25"/>
      <c r="DQ607" s="25"/>
      <c r="DR607" s="25"/>
      <c r="DS607" s="25"/>
      <c r="DT607" s="25"/>
      <c r="DU607" s="25"/>
      <c r="DV607" s="25"/>
      <c r="DW607" s="25"/>
      <c r="DX607" s="25"/>
      <c r="DY607" s="25"/>
      <c r="DZ607" s="25"/>
      <c r="EA607" s="25"/>
      <c r="EB607" s="25"/>
      <c r="EC607" s="25"/>
      <c r="ED607" s="25"/>
      <c r="EE607" s="25"/>
      <c r="EF607" s="25"/>
      <c r="EG607" s="25"/>
      <c r="EH607" s="25"/>
      <c r="EI607" s="25"/>
      <c r="EJ607" s="25"/>
      <c r="EK607" s="25"/>
      <c r="EL607" s="25"/>
      <c r="EM607" s="25"/>
      <c r="EN607" s="25"/>
      <c r="EO607" s="25"/>
      <c r="EP607" s="25"/>
      <c r="EQ607" s="25"/>
      <c r="ER607" s="25"/>
      <c r="ES607" s="25"/>
      <c r="ET607" s="25"/>
      <c r="EU607" s="25"/>
      <c r="EV607" s="25"/>
      <c r="EW607" s="25"/>
      <c r="EX607" s="25"/>
      <c r="EY607" s="25"/>
      <c r="EZ607" s="25"/>
      <c r="FA607" s="25"/>
      <c r="FB607" s="25"/>
      <c r="FC607" s="25"/>
      <c r="FD607" s="25"/>
      <c r="FE607" s="25"/>
      <c r="FF607" s="25"/>
      <c r="FG607" s="25"/>
      <c r="FH607" s="25"/>
      <c r="FI607" s="25"/>
      <c r="FJ607" s="25"/>
      <c r="FK607" s="25"/>
      <c r="FL607" s="25"/>
      <c r="FM607" s="25"/>
      <c r="FN607" s="25"/>
      <c r="FO607" s="25"/>
      <c r="FP607" s="25"/>
      <c r="FQ607" s="25"/>
      <c r="FR607" s="25"/>
      <c r="FS607" s="25"/>
      <c r="FT607" s="25"/>
      <c r="FU607" s="25"/>
      <c r="FV607" s="25"/>
      <c r="FW607" s="25"/>
      <c r="FX607" s="25"/>
      <c r="FY607" s="25"/>
      <c r="FZ607" s="25"/>
      <c r="GA607" s="25"/>
      <c r="GB607" s="25"/>
      <c r="GC607" s="25"/>
      <c r="GD607" s="25"/>
      <c r="GE607" s="25"/>
      <c r="GF607" s="25"/>
      <c r="GG607" s="25"/>
      <c r="GH607" s="25"/>
      <c r="GI607" s="25"/>
      <c r="GJ607" s="25"/>
      <c r="GK607" s="25"/>
      <c r="GL607" s="25"/>
      <c r="GM607" s="25"/>
      <c r="GN607" s="25"/>
      <c r="GO607" s="25"/>
      <c r="GP607" s="25"/>
      <c r="GQ607" s="25"/>
      <c r="GR607" s="25"/>
      <c r="GS607" s="25"/>
      <c r="GT607" s="25"/>
      <c r="GU607" s="25"/>
      <c r="GV607" s="25"/>
      <c r="GW607" s="25"/>
      <c r="GX607" s="25"/>
      <c r="GY607" s="25"/>
      <c r="GZ607" s="25"/>
    </row>
    <row r="608" spans="1:208">
      <c r="A608" s="1" t="s">
        <v>19</v>
      </c>
      <c r="B608" s="2">
        <v>43753</v>
      </c>
      <c r="C608" s="1" t="s">
        <v>22</v>
      </c>
      <c r="D608" s="1" t="s">
        <v>23</v>
      </c>
      <c r="E608" s="1" t="s">
        <v>24</v>
      </c>
      <c r="F608" s="1" t="s">
        <v>136</v>
      </c>
      <c r="G608" s="1" t="s">
        <v>24</v>
      </c>
      <c r="H608" s="1">
        <v>4501713095</v>
      </c>
      <c r="I608" s="1" t="s">
        <v>24</v>
      </c>
      <c r="J608" s="1" t="s">
        <v>137</v>
      </c>
      <c r="K608" s="1">
        <v>1</v>
      </c>
      <c r="L608" s="1" t="s">
        <v>26</v>
      </c>
      <c r="M608" s="3">
        <v>4760</v>
      </c>
      <c r="N608" s="3">
        <f t="shared" si="12"/>
        <v>4760</v>
      </c>
      <c r="O608" s="1" t="s">
        <v>138</v>
      </c>
      <c r="V608" s="3"/>
      <c r="W608" s="3">
        <f>Tabla1[[#This Row],[COSTO TOTAL]]</f>
        <v>4760</v>
      </c>
      <c r="X608" s="1"/>
      <c r="Y608" s="1"/>
      <c r="Z608" s="1"/>
      <c r="AA608" s="1"/>
      <c r="AB608" s="1"/>
      <c r="AC608" s="1"/>
      <c r="AD608" s="1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  <c r="BT608" s="25"/>
      <c r="BU608" s="25"/>
      <c r="BV608" s="25"/>
      <c r="BW608" s="25"/>
      <c r="BX608" s="25"/>
      <c r="BY608" s="25"/>
      <c r="BZ608" s="25"/>
      <c r="CA608" s="25"/>
      <c r="CB608" s="25"/>
      <c r="CC608" s="25"/>
      <c r="CD608" s="25"/>
      <c r="CE608" s="25"/>
      <c r="CF608" s="25"/>
      <c r="CG608" s="25"/>
      <c r="CH608" s="25"/>
      <c r="CI608" s="25"/>
      <c r="CJ608" s="25"/>
      <c r="CK608" s="25"/>
      <c r="CL608" s="25"/>
      <c r="CM608" s="25"/>
      <c r="CN608" s="25"/>
      <c r="CO608" s="25"/>
      <c r="CP608" s="25"/>
      <c r="CQ608" s="25"/>
      <c r="CR608" s="25"/>
      <c r="CS608" s="25"/>
      <c r="CT608" s="25"/>
      <c r="CU608" s="25"/>
      <c r="CV608" s="25"/>
      <c r="CW608" s="25"/>
      <c r="CX608" s="25"/>
      <c r="CY608" s="25"/>
      <c r="CZ608" s="25"/>
      <c r="DA608" s="25"/>
      <c r="DB608" s="25"/>
      <c r="DC608" s="25"/>
      <c r="DD608" s="25"/>
      <c r="DE608" s="25"/>
      <c r="DF608" s="25"/>
      <c r="DG608" s="25"/>
      <c r="DH608" s="25"/>
      <c r="DI608" s="25"/>
      <c r="DJ608" s="25"/>
      <c r="DK608" s="25"/>
      <c r="DL608" s="25"/>
      <c r="DM608" s="25"/>
      <c r="DN608" s="25"/>
      <c r="DO608" s="25"/>
      <c r="DP608" s="25"/>
      <c r="DQ608" s="25"/>
      <c r="DR608" s="25"/>
      <c r="DS608" s="25"/>
      <c r="DT608" s="25"/>
      <c r="DU608" s="25"/>
      <c r="DV608" s="25"/>
      <c r="DW608" s="25"/>
      <c r="DX608" s="25"/>
      <c r="DY608" s="25"/>
      <c r="DZ608" s="25"/>
      <c r="EA608" s="25"/>
      <c r="EB608" s="25"/>
      <c r="EC608" s="25"/>
      <c r="ED608" s="25"/>
      <c r="EE608" s="25"/>
      <c r="EF608" s="25"/>
      <c r="EG608" s="25"/>
      <c r="EH608" s="25"/>
      <c r="EI608" s="25"/>
      <c r="EJ608" s="25"/>
      <c r="EK608" s="25"/>
      <c r="EL608" s="25"/>
      <c r="EM608" s="25"/>
      <c r="EN608" s="25"/>
      <c r="EO608" s="25"/>
      <c r="EP608" s="25"/>
      <c r="EQ608" s="25"/>
      <c r="ER608" s="25"/>
      <c r="ES608" s="25"/>
      <c r="ET608" s="25"/>
      <c r="EU608" s="25"/>
      <c r="EV608" s="25"/>
      <c r="EW608" s="25"/>
      <c r="EX608" s="25"/>
      <c r="EY608" s="25"/>
      <c r="EZ608" s="25"/>
      <c r="FA608" s="25"/>
      <c r="FB608" s="25"/>
      <c r="FC608" s="25"/>
      <c r="FD608" s="25"/>
      <c r="FE608" s="25"/>
      <c r="FF608" s="25"/>
      <c r="FG608" s="25"/>
      <c r="FH608" s="25"/>
      <c r="FI608" s="25"/>
      <c r="FJ608" s="25"/>
      <c r="FK608" s="25"/>
      <c r="FL608" s="25"/>
      <c r="FM608" s="25"/>
      <c r="FN608" s="25"/>
      <c r="FO608" s="25"/>
      <c r="FP608" s="25"/>
      <c r="FQ608" s="25"/>
      <c r="FR608" s="25"/>
      <c r="FS608" s="25"/>
      <c r="FT608" s="25"/>
      <c r="FU608" s="25"/>
      <c r="FV608" s="25"/>
      <c r="FW608" s="25"/>
      <c r="FX608" s="25"/>
      <c r="FY608" s="25"/>
      <c r="FZ608" s="25"/>
      <c r="GA608" s="25"/>
      <c r="GB608" s="25"/>
      <c r="GC608" s="25"/>
      <c r="GD608" s="25"/>
      <c r="GE608" s="25"/>
      <c r="GF608" s="25"/>
      <c r="GG608" s="25"/>
      <c r="GH608" s="25"/>
      <c r="GI608" s="25"/>
      <c r="GJ608" s="25"/>
      <c r="GK608" s="25"/>
      <c r="GL608" s="25"/>
      <c r="GM608" s="25"/>
      <c r="GN608" s="25"/>
      <c r="GO608" s="25"/>
      <c r="GP608" s="25"/>
      <c r="GQ608" s="25"/>
      <c r="GR608" s="25"/>
      <c r="GS608" s="25"/>
      <c r="GT608" s="25"/>
      <c r="GU608" s="25"/>
      <c r="GV608" s="25"/>
      <c r="GW608" s="25"/>
      <c r="GX608" s="25"/>
      <c r="GY608" s="25"/>
      <c r="GZ608" s="25"/>
    </row>
    <row r="609" spans="1:208">
      <c r="A609" s="1" t="s">
        <v>19</v>
      </c>
      <c r="B609" s="2">
        <v>43753</v>
      </c>
      <c r="C609" s="1" t="s">
        <v>22</v>
      </c>
      <c r="D609" s="1" t="s">
        <v>23</v>
      </c>
      <c r="E609" s="1" t="s">
        <v>24</v>
      </c>
      <c r="F609" s="1" t="s">
        <v>113</v>
      </c>
      <c r="G609" s="1" t="s">
        <v>24</v>
      </c>
      <c r="H609" s="1">
        <v>4501718705</v>
      </c>
      <c r="I609" s="1" t="s">
        <v>24</v>
      </c>
      <c r="J609" s="1" t="s">
        <v>139</v>
      </c>
      <c r="K609" s="1">
        <v>1</v>
      </c>
      <c r="L609" s="1" t="s">
        <v>26</v>
      </c>
      <c r="M609" s="3">
        <v>5506</v>
      </c>
      <c r="N609" s="3">
        <f t="shared" si="12"/>
        <v>5506</v>
      </c>
      <c r="V609" s="3"/>
      <c r="W609" s="3">
        <f>Tabla1[[#This Row],[COSTO TOTAL]]</f>
        <v>5506</v>
      </c>
      <c r="X609" s="1"/>
      <c r="Y609" s="1"/>
      <c r="Z609" s="1"/>
      <c r="AA609" s="1"/>
      <c r="AB609" s="1"/>
      <c r="AC609" s="1"/>
      <c r="AD609" s="1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  <c r="BT609" s="25"/>
      <c r="BU609" s="25"/>
      <c r="BV609" s="25"/>
      <c r="BW609" s="25"/>
      <c r="BX609" s="25"/>
      <c r="BY609" s="25"/>
      <c r="BZ609" s="25"/>
      <c r="CA609" s="25"/>
      <c r="CB609" s="25"/>
      <c r="CC609" s="25"/>
      <c r="CD609" s="25"/>
      <c r="CE609" s="25"/>
      <c r="CF609" s="25"/>
      <c r="CG609" s="25"/>
      <c r="CH609" s="25"/>
      <c r="CI609" s="25"/>
      <c r="CJ609" s="25"/>
      <c r="CK609" s="25"/>
      <c r="CL609" s="25"/>
      <c r="CM609" s="25"/>
      <c r="CN609" s="25"/>
      <c r="CO609" s="25"/>
      <c r="CP609" s="25"/>
      <c r="CQ609" s="25"/>
      <c r="CR609" s="25"/>
      <c r="CS609" s="25"/>
      <c r="CT609" s="25"/>
      <c r="CU609" s="25"/>
      <c r="CV609" s="25"/>
      <c r="CW609" s="25"/>
      <c r="CX609" s="25"/>
      <c r="CY609" s="25"/>
      <c r="CZ609" s="25"/>
      <c r="DA609" s="25"/>
      <c r="DB609" s="25"/>
      <c r="DC609" s="25"/>
      <c r="DD609" s="25"/>
      <c r="DE609" s="25"/>
      <c r="DF609" s="25"/>
      <c r="DG609" s="25"/>
      <c r="DH609" s="25"/>
      <c r="DI609" s="25"/>
      <c r="DJ609" s="25"/>
      <c r="DK609" s="25"/>
      <c r="DL609" s="25"/>
      <c r="DM609" s="25"/>
      <c r="DN609" s="25"/>
      <c r="DO609" s="25"/>
      <c r="DP609" s="25"/>
      <c r="DQ609" s="25"/>
      <c r="DR609" s="25"/>
      <c r="DS609" s="25"/>
      <c r="DT609" s="25"/>
      <c r="DU609" s="25"/>
      <c r="DV609" s="25"/>
      <c r="DW609" s="25"/>
      <c r="DX609" s="25"/>
      <c r="DY609" s="25"/>
      <c r="DZ609" s="25"/>
      <c r="EA609" s="25"/>
      <c r="EB609" s="25"/>
      <c r="EC609" s="25"/>
      <c r="ED609" s="25"/>
      <c r="EE609" s="25"/>
      <c r="EF609" s="25"/>
      <c r="EG609" s="25"/>
      <c r="EH609" s="25"/>
      <c r="EI609" s="25"/>
      <c r="EJ609" s="25"/>
      <c r="EK609" s="25"/>
      <c r="EL609" s="25"/>
      <c r="EM609" s="25"/>
      <c r="EN609" s="25"/>
      <c r="EO609" s="25"/>
      <c r="EP609" s="25"/>
      <c r="EQ609" s="25"/>
      <c r="ER609" s="25"/>
      <c r="ES609" s="25"/>
      <c r="ET609" s="25"/>
      <c r="EU609" s="25"/>
      <c r="EV609" s="25"/>
      <c r="EW609" s="25"/>
      <c r="EX609" s="25"/>
      <c r="EY609" s="25"/>
      <c r="EZ609" s="25"/>
      <c r="FA609" s="25"/>
      <c r="FB609" s="25"/>
      <c r="FC609" s="25"/>
      <c r="FD609" s="25"/>
      <c r="FE609" s="25"/>
      <c r="FF609" s="25"/>
      <c r="FG609" s="25"/>
      <c r="FH609" s="25"/>
      <c r="FI609" s="25"/>
      <c r="FJ609" s="25"/>
      <c r="FK609" s="25"/>
      <c r="FL609" s="25"/>
      <c r="FM609" s="25"/>
      <c r="FN609" s="25"/>
      <c r="FO609" s="25"/>
      <c r="FP609" s="25"/>
      <c r="FQ609" s="25"/>
      <c r="FR609" s="25"/>
      <c r="FS609" s="25"/>
      <c r="FT609" s="25"/>
      <c r="FU609" s="25"/>
      <c r="FV609" s="25"/>
      <c r="FW609" s="25"/>
      <c r="FX609" s="25"/>
      <c r="FY609" s="25"/>
      <c r="FZ609" s="25"/>
      <c r="GA609" s="25"/>
      <c r="GB609" s="25"/>
      <c r="GC609" s="25"/>
      <c r="GD609" s="25"/>
      <c r="GE609" s="25"/>
      <c r="GF609" s="25"/>
      <c r="GG609" s="25"/>
      <c r="GH609" s="25"/>
      <c r="GI609" s="25"/>
      <c r="GJ609" s="25"/>
      <c r="GK609" s="25"/>
      <c r="GL609" s="25"/>
      <c r="GM609" s="25"/>
      <c r="GN609" s="25"/>
      <c r="GO609" s="25"/>
      <c r="GP609" s="25"/>
      <c r="GQ609" s="25"/>
      <c r="GR609" s="25"/>
      <c r="GS609" s="25"/>
      <c r="GT609" s="25"/>
      <c r="GU609" s="25"/>
      <c r="GV609" s="25"/>
      <c r="GW609" s="25"/>
      <c r="GX609" s="25"/>
      <c r="GY609" s="25"/>
      <c r="GZ609" s="25"/>
    </row>
    <row r="610" spans="1:208">
      <c r="A610" s="1" t="s">
        <v>19</v>
      </c>
      <c r="B610" s="2">
        <v>43773</v>
      </c>
      <c r="C610" s="1" t="s">
        <v>22</v>
      </c>
      <c r="D610" s="1" t="s">
        <v>23</v>
      </c>
      <c r="E610" s="1" t="s">
        <v>24</v>
      </c>
      <c r="F610" s="1" t="s">
        <v>66</v>
      </c>
      <c r="G610" s="1" t="s">
        <v>24</v>
      </c>
      <c r="H610" s="1">
        <v>4501717364</v>
      </c>
      <c r="I610" s="1" t="s">
        <v>24</v>
      </c>
      <c r="J610" s="1" t="s">
        <v>140</v>
      </c>
      <c r="K610" s="1">
        <v>1</v>
      </c>
      <c r="L610" s="1" t="s">
        <v>26</v>
      </c>
      <c r="M610" s="3">
        <v>75800</v>
      </c>
      <c r="N610" s="3">
        <f t="shared" si="12"/>
        <v>75800</v>
      </c>
      <c r="V610" s="3"/>
      <c r="W610" s="3">
        <f>Tabla1[[#This Row],[COSTO TOTAL]]</f>
        <v>75800</v>
      </c>
      <c r="X610" s="1"/>
      <c r="Y610" s="1"/>
      <c r="Z610" s="1"/>
      <c r="AA610" s="1"/>
      <c r="AB610" s="1"/>
      <c r="AC610" s="1"/>
      <c r="AD610" s="1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  <c r="BT610" s="25"/>
      <c r="BU610" s="25"/>
      <c r="BV610" s="25"/>
      <c r="BW610" s="25"/>
      <c r="BX610" s="25"/>
      <c r="BY610" s="25"/>
      <c r="BZ610" s="25"/>
      <c r="CA610" s="25"/>
      <c r="CB610" s="25"/>
      <c r="CC610" s="25"/>
      <c r="CD610" s="25"/>
      <c r="CE610" s="25"/>
      <c r="CF610" s="25"/>
      <c r="CG610" s="25"/>
      <c r="CH610" s="25"/>
      <c r="CI610" s="25"/>
      <c r="CJ610" s="25"/>
      <c r="CK610" s="25"/>
      <c r="CL610" s="25"/>
      <c r="CM610" s="25"/>
      <c r="CN610" s="25"/>
      <c r="CO610" s="25"/>
      <c r="CP610" s="25"/>
      <c r="CQ610" s="25"/>
      <c r="CR610" s="25"/>
      <c r="CS610" s="25"/>
      <c r="CT610" s="25"/>
      <c r="CU610" s="25"/>
      <c r="CV610" s="25"/>
      <c r="CW610" s="25"/>
      <c r="CX610" s="25"/>
      <c r="CY610" s="25"/>
      <c r="CZ610" s="25"/>
      <c r="DA610" s="25"/>
      <c r="DB610" s="25"/>
      <c r="DC610" s="25"/>
      <c r="DD610" s="25"/>
      <c r="DE610" s="25"/>
      <c r="DF610" s="25"/>
      <c r="DG610" s="25"/>
      <c r="DH610" s="25"/>
      <c r="DI610" s="25"/>
      <c r="DJ610" s="25"/>
      <c r="DK610" s="25"/>
      <c r="DL610" s="25"/>
      <c r="DM610" s="25"/>
      <c r="DN610" s="25"/>
      <c r="DO610" s="25"/>
      <c r="DP610" s="25"/>
      <c r="DQ610" s="25"/>
      <c r="DR610" s="25"/>
      <c r="DS610" s="25"/>
      <c r="DT610" s="25"/>
      <c r="DU610" s="25"/>
      <c r="DV610" s="25"/>
      <c r="DW610" s="25"/>
      <c r="DX610" s="25"/>
      <c r="DY610" s="25"/>
      <c r="DZ610" s="25"/>
      <c r="EA610" s="25"/>
      <c r="EB610" s="25"/>
      <c r="EC610" s="25"/>
      <c r="ED610" s="25"/>
      <c r="EE610" s="25"/>
      <c r="EF610" s="25"/>
      <c r="EG610" s="25"/>
      <c r="EH610" s="25"/>
      <c r="EI610" s="25"/>
      <c r="EJ610" s="25"/>
      <c r="EK610" s="25"/>
      <c r="EL610" s="25"/>
      <c r="EM610" s="25"/>
      <c r="EN610" s="25"/>
      <c r="EO610" s="25"/>
      <c r="EP610" s="25"/>
      <c r="EQ610" s="25"/>
      <c r="ER610" s="25"/>
      <c r="ES610" s="25"/>
      <c r="ET610" s="25"/>
      <c r="EU610" s="25"/>
      <c r="EV610" s="25"/>
      <c r="EW610" s="25"/>
      <c r="EX610" s="25"/>
      <c r="EY610" s="25"/>
      <c r="EZ610" s="25"/>
      <c r="FA610" s="25"/>
      <c r="FB610" s="25"/>
      <c r="FC610" s="25"/>
      <c r="FD610" s="25"/>
      <c r="FE610" s="25"/>
      <c r="FF610" s="25"/>
      <c r="FG610" s="25"/>
      <c r="FH610" s="25"/>
      <c r="FI610" s="25"/>
      <c r="FJ610" s="25"/>
      <c r="FK610" s="25"/>
      <c r="FL610" s="25"/>
      <c r="FM610" s="25"/>
      <c r="FN610" s="25"/>
      <c r="FO610" s="25"/>
      <c r="FP610" s="25"/>
      <c r="FQ610" s="25"/>
      <c r="FR610" s="25"/>
      <c r="FS610" s="25"/>
      <c r="FT610" s="25"/>
      <c r="FU610" s="25"/>
      <c r="FV610" s="25"/>
      <c r="FW610" s="25"/>
      <c r="FX610" s="25"/>
      <c r="FY610" s="25"/>
      <c r="FZ610" s="25"/>
      <c r="GA610" s="25"/>
      <c r="GB610" s="25"/>
      <c r="GC610" s="25"/>
      <c r="GD610" s="25"/>
      <c r="GE610" s="25"/>
      <c r="GF610" s="25"/>
      <c r="GG610" s="25"/>
      <c r="GH610" s="25"/>
      <c r="GI610" s="25"/>
      <c r="GJ610" s="25"/>
      <c r="GK610" s="25"/>
      <c r="GL610" s="25"/>
      <c r="GM610" s="25"/>
      <c r="GN610" s="25"/>
      <c r="GO610" s="25"/>
      <c r="GP610" s="25"/>
      <c r="GQ610" s="25"/>
      <c r="GR610" s="25"/>
      <c r="GS610" s="25"/>
      <c r="GT610" s="25"/>
      <c r="GU610" s="25"/>
      <c r="GV610" s="25"/>
      <c r="GW610" s="25"/>
      <c r="GX610" s="25"/>
      <c r="GY610" s="25"/>
      <c r="GZ610" s="25"/>
    </row>
    <row r="611" spans="1:208">
      <c r="A611" s="1" t="s">
        <v>19</v>
      </c>
      <c r="B611" s="2">
        <v>43808</v>
      </c>
      <c r="C611" s="1" t="s">
        <v>22</v>
      </c>
      <c r="D611" s="1" t="s">
        <v>23</v>
      </c>
      <c r="E611" s="1" t="s">
        <v>24</v>
      </c>
      <c r="F611" s="1" t="s">
        <v>130</v>
      </c>
      <c r="G611" s="1" t="s">
        <v>24</v>
      </c>
      <c r="H611" s="1">
        <v>4501732726</v>
      </c>
      <c r="I611" s="1" t="s">
        <v>24</v>
      </c>
      <c r="J611" s="1" t="s">
        <v>141</v>
      </c>
      <c r="K611" s="1">
        <v>2</v>
      </c>
      <c r="L611" s="1" t="s">
        <v>26</v>
      </c>
      <c r="M611" s="3">
        <v>7691.2</v>
      </c>
      <c r="N611" s="3">
        <f t="shared" si="12"/>
        <v>15382.4</v>
      </c>
      <c r="V611" s="3"/>
      <c r="W611" s="3">
        <f>Tabla1[[#This Row],[COSTO TOTAL]]</f>
        <v>15382.4</v>
      </c>
      <c r="X611" s="1"/>
      <c r="Y611" s="1"/>
      <c r="Z611" s="1"/>
      <c r="AA611" s="1"/>
      <c r="AB611" s="1"/>
      <c r="AC611" s="1"/>
      <c r="AD611" s="1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5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  <c r="DG611" s="25"/>
      <c r="DH611" s="25"/>
      <c r="DI611" s="25"/>
      <c r="DJ611" s="25"/>
      <c r="DK611" s="25"/>
      <c r="DL611" s="25"/>
      <c r="DM611" s="25"/>
      <c r="DN611" s="25"/>
      <c r="DO611" s="25"/>
      <c r="DP611" s="25"/>
      <c r="DQ611" s="25"/>
      <c r="DR611" s="25"/>
      <c r="DS611" s="25"/>
      <c r="DT611" s="25"/>
      <c r="DU611" s="25"/>
      <c r="DV611" s="25"/>
      <c r="DW611" s="25"/>
      <c r="DX611" s="25"/>
      <c r="DY611" s="25"/>
      <c r="DZ611" s="25"/>
      <c r="EA611" s="25"/>
      <c r="EB611" s="25"/>
      <c r="EC611" s="25"/>
      <c r="ED611" s="25"/>
      <c r="EE611" s="25"/>
      <c r="EF611" s="25"/>
      <c r="EG611" s="25"/>
      <c r="EH611" s="25"/>
      <c r="EI611" s="25"/>
      <c r="EJ611" s="25"/>
      <c r="EK611" s="25"/>
      <c r="EL611" s="25"/>
      <c r="EM611" s="25"/>
      <c r="EN611" s="25"/>
      <c r="EO611" s="25"/>
      <c r="EP611" s="25"/>
      <c r="EQ611" s="25"/>
      <c r="ER611" s="25"/>
      <c r="ES611" s="25"/>
      <c r="ET611" s="25"/>
      <c r="EU611" s="25"/>
      <c r="EV611" s="25"/>
      <c r="EW611" s="25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25"/>
      <c r="FN611" s="25"/>
      <c r="FO611" s="25"/>
      <c r="FP611" s="25"/>
      <c r="FQ611" s="25"/>
      <c r="FR611" s="25"/>
      <c r="FS611" s="25"/>
      <c r="FT611" s="25"/>
      <c r="FU611" s="25"/>
      <c r="FV611" s="25"/>
      <c r="FW611" s="25"/>
      <c r="FX611" s="25"/>
      <c r="FY611" s="25"/>
      <c r="FZ611" s="25"/>
      <c r="GA611" s="25"/>
      <c r="GB611" s="25"/>
      <c r="GC611" s="25"/>
      <c r="GD611" s="25"/>
      <c r="GE611" s="25"/>
      <c r="GF611" s="25"/>
      <c r="GG611" s="25"/>
      <c r="GH611" s="25"/>
      <c r="GI611" s="25"/>
      <c r="GJ611" s="25"/>
      <c r="GK611" s="25"/>
      <c r="GL611" s="25"/>
      <c r="GM611" s="25"/>
      <c r="GN611" s="25"/>
      <c r="GO611" s="25"/>
      <c r="GP611" s="25"/>
      <c r="GQ611" s="25"/>
      <c r="GR611" s="25"/>
      <c r="GS611" s="25"/>
      <c r="GT611" s="25"/>
      <c r="GU611" s="25"/>
      <c r="GV611" s="25"/>
      <c r="GW611" s="25"/>
      <c r="GX611" s="25"/>
      <c r="GY611" s="25"/>
      <c r="GZ611" s="25"/>
    </row>
    <row r="612" spans="1:208">
      <c r="A612" s="1" t="s">
        <v>19</v>
      </c>
      <c r="B612" s="2">
        <v>43798</v>
      </c>
      <c r="C612" s="1" t="s">
        <v>22</v>
      </c>
      <c r="D612" s="1" t="s">
        <v>23</v>
      </c>
      <c r="E612" s="1" t="s">
        <v>24</v>
      </c>
      <c r="F612" s="1" t="s">
        <v>142</v>
      </c>
      <c r="G612" s="1" t="s">
        <v>24</v>
      </c>
      <c r="H612" s="1">
        <v>4501710209</v>
      </c>
      <c r="I612" s="1" t="s">
        <v>24</v>
      </c>
      <c r="J612" s="1" t="s">
        <v>143</v>
      </c>
      <c r="K612" s="1">
        <v>1</v>
      </c>
      <c r="L612" s="1" t="s">
        <v>26</v>
      </c>
      <c r="M612" s="3">
        <v>632.20000000000005</v>
      </c>
      <c r="N612" s="3">
        <f t="shared" si="12"/>
        <v>632.20000000000005</v>
      </c>
      <c r="O612" s="1" t="s">
        <v>144</v>
      </c>
      <c r="V612" s="3"/>
      <c r="W612" s="3">
        <f>Tabla1[[#This Row],[COSTO TOTAL]]</f>
        <v>632.20000000000005</v>
      </c>
      <c r="X612" s="1"/>
      <c r="Y612" s="1"/>
      <c r="Z612" s="1"/>
      <c r="AA612" s="1"/>
      <c r="AB612" s="1"/>
      <c r="AC612" s="1"/>
      <c r="AD612" s="1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  <c r="BT612" s="25"/>
      <c r="BU612" s="25"/>
      <c r="BV612" s="25"/>
      <c r="BW612" s="25"/>
      <c r="BX612" s="25"/>
      <c r="BY612" s="25"/>
      <c r="BZ612" s="25"/>
      <c r="CA612" s="25"/>
      <c r="CB612" s="25"/>
      <c r="CC612" s="25"/>
      <c r="CD612" s="25"/>
      <c r="CE612" s="25"/>
      <c r="CF612" s="25"/>
      <c r="CG612" s="25"/>
      <c r="CH612" s="25"/>
      <c r="CI612" s="25"/>
      <c r="CJ612" s="25"/>
      <c r="CK612" s="25"/>
      <c r="CL612" s="25"/>
      <c r="CM612" s="25"/>
      <c r="CN612" s="25"/>
      <c r="CO612" s="25"/>
      <c r="CP612" s="25"/>
      <c r="CQ612" s="25"/>
      <c r="CR612" s="25"/>
      <c r="CS612" s="25"/>
      <c r="CT612" s="25"/>
      <c r="CU612" s="25"/>
      <c r="CV612" s="25"/>
      <c r="CW612" s="25"/>
      <c r="CX612" s="25"/>
      <c r="CY612" s="25"/>
      <c r="CZ612" s="25"/>
      <c r="DA612" s="25"/>
      <c r="DB612" s="25"/>
      <c r="DC612" s="25"/>
      <c r="DD612" s="25"/>
      <c r="DE612" s="25"/>
      <c r="DF612" s="25"/>
      <c r="DG612" s="25"/>
      <c r="DH612" s="25"/>
      <c r="DI612" s="25"/>
      <c r="DJ612" s="25"/>
      <c r="DK612" s="25"/>
      <c r="DL612" s="25"/>
      <c r="DM612" s="25"/>
      <c r="DN612" s="25"/>
      <c r="DO612" s="25"/>
      <c r="DP612" s="25"/>
      <c r="DQ612" s="25"/>
      <c r="DR612" s="25"/>
      <c r="DS612" s="25"/>
      <c r="DT612" s="25"/>
      <c r="DU612" s="25"/>
      <c r="DV612" s="25"/>
      <c r="DW612" s="25"/>
      <c r="DX612" s="25"/>
      <c r="DY612" s="25"/>
      <c r="DZ612" s="25"/>
      <c r="EA612" s="25"/>
      <c r="EB612" s="25"/>
      <c r="EC612" s="25"/>
      <c r="ED612" s="25"/>
      <c r="EE612" s="25"/>
      <c r="EF612" s="25"/>
      <c r="EG612" s="25"/>
      <c r="EH612" s="25"/>
      <c r="EI612" s="25"/>
      <c r="EJ612" s="25"/>
      <c r="EK612" s="25"/>
      <c r="EL612" s="25"/>
      <c r="EM612" s="25"/>
      <c r="EN612" s="25"/>
      <c r="EO612" s="25"/>
      <c r="EP612" s="25"/>
      <c r="EQ612" s="25"/>
      <c r="ER612" s="25"/>
      <c r="ES612" s="25"/>
      <c r="ET612" s="25"/>
      <c r="EU612" s="25"/>
      <c r="EV612" s="25"/>
      <c r="EW612" s="25"/>
      <c r="EX612" s="25"/>
      <c r="EY612" s="25"/>
      <c r="EZ612" s="25"/>
      <c r="FA612" s="25"/>
      <c r="FB612" s="25"/>
      <c r="FC612" s="25"/>
      <c r="FD612" s="25"/>
      <c r="FE612" s="25"/>
      <c r="FF612" s="25"/>
      <c r="FG612" s="25"/>
      <c r="FH612" s="25"/>
      <c r="FI612" s="25"/>
      <c r="FJ612" s="25"/>
      <c r="FK612" s="25"/>
      <c r="FL612" s="25"/>
      <c r="FM612" s="25"/>
      <c r="FN612" s="25"/>
      <c r="FO612" s="25"/>
      <c r="FP612" s="25"/>
      <c r="FQ612" s="25"/>
      <c r="FR612" s="25"/>
      <c r="FS612" s="25"/>
      <c r="FT612" s="25"/>
      <c r="FU612" s="25"/>
      <c r="FV612" s="25"/>
      <c r="FW612" s="25"/>
      <c r="FX612" s="25"/>
      <c r="FY612" s="25"/>
      <c r="FZ612" s="25"/>
      <c r="GA612" s="25"/>
      <c r="GB612" s="25"/>
      <c r="GC612" s="25"/>
      <c r="GD612" s="25"/>
      <c r="GE612" s="25"/>
      <c r="GF612" s="25"/>
      <c r="GG612" s="25"/>
      <c r="GH612" s="25"/>
      <c r="GI612" s="25"/>
      <c r="GJ612" s="25"/>
      <c r="GK612" s="25"/>
      <c r="GL612" s="25"/>
      <c r="GM612" s="25"/>
      <c r="GN612" s="25"/>
      <c r="GO612" s="25"/>
      <c r="GP612" s="25"/>
      <c r="GQ612" s="25"/>
      <c r="GR612" s="25"/>
      <c r="GS612" s="25"/>
      <c r="GT612" s="25"/>
      <c r="GU612" s="25"/>
      <c r="GV612" s="25"/>
      <c r="GW612" s="25"/>
      <c r="GX612" s="25"/>
      <c r="GY612" s="25"/>
      <c r="GZ612" s="25"/>
    </row>
    <row r="613" spans="1:208">
      <c r="A613" s="1" t="s">
        <v>19</v>
      </c>
      <c r="B613" s="2">
        <v>43808</v>
      </c>
      <c r="C613" s="1" t="s">
        <v>22</v>
      </c>
      <c r="D613" s="1" t="s">
        <v>23</v>
      </c>
      <c r="E613" s="1" t="s">
        <v>24</v>
      </c>
      <c r="F613" s="1" t="s">
        <v>145</v>
      </c>
      <c r="G613" s="1" t="s">
        <v>24</v>
      </c>
      <c r="H613" s="1">
        <v>4501723347</v>
      </c>
      <c r="I613" s="1" t="s">
        <v>24</v>
      </c>
      <c r="J613" s="1" t="s">
        <v>146</v>
      </c>
      <c r="K613" s="1">
        <v>1</v>
      </c>
      <c r="L613" s="1" t="s">
        <v>54</v>
      </c>
      <c r="M613" s="3">
        <v>33487.599999999999</v>
      </c>
      <c r="N613" s="3">
        <f t="shared" si="12"/>
        <v>33487.599999999999</v>
      </c>
      <c r="V613" s="3"/>
      <c r="W613" s="3">
        <f>Tabla1[[#This Row],[COSTO TOTAL]]</f>
        <v>33487.599999999999</v>
      </c>
      <c r="X613" s="1"/>
      <c r="Y613" s="1"/>
      <c r="Z613" s="1"/>
      <c r="AA613" s="1"/>
      <c r="AB613" s="1"/>
      <c r="AC613" s="1"/>
      <c r="AD613" s="1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5"/>
      <c r="CV613" s="25"/>
      <c r="CW613" s="25"/>
      <c r="CX613" s="25"/>
      <c r="CY613" s="25"/>
      <c r="CZ613" s="25"/>
      <c r="DA613" s="25"/>
      <c r="DB613" s="25"/>
      <c r="DC613" s="25"/>
      <c r="DD613" s="25"/>
      <c r="DE613" s="25"/>
      <c r="DF613" s="25"/>
      <c r="DG613" s="25"/>
      <c r="DH613" s="25"/>
      <c r="DI613" s="25"/>
      <c r="DJ613" s="25"/>
      <c r="DK613" s="25"/>
      <c r="DL613" s="25"/>
      <c r="DM613" s="25"/>
      <c r="DN613" s="25"/>
      <c r="DO613" s="25"/>
      <c r="DP613" s="25"/>
      <c r="DQ613" s="25"/>
      <c r="DR613" s="25"/>
      <c r="DS613" s="25"/>
      <c r="DT613" s="25"/>
      <c r="DU613" s="25"/>
      <c r="DV613" s="25"/>
      <c r="DW613" s="25"/>
      <c r="DX613" s="25"/>
      <c r="DY613" s="25"/>
      <c r="DZ613" s="25"/>
      <c r="EA613" s="25"/>
      <c r="EB613" s="25"/>
      <c r="EC613" s="25"/>
      <c r="ED613" s="25"/>
      <c r="EE613" s="25"/>
      <c r="EF613" s="25"/>
      <c r="EG613" s="25"/>
      <c r="EH613" s="25"/>
      <c r="EI613" s="25"/>
      <c r="EJ613" s="25"/>
      <c r="EK613" s="25"/>
      <c r="EL613" s="25"/>
      <c r="EM613" s="25"/>
      <c r="EN613" s="25"/>
      <c r="EO613" s="25"/>
      <c r="EP613" s="25"/>
      <c r="EQ613" s="25"/>
      <c r="ER613" s="25"/>
      <c r="ES613" s="25"/>
      <c r="ET613" s="25"/>
      <c r="EU613" s="25"/>
      <c r="EV613" s="25"/>
      <c r="EW613" s="25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  <c r="FN613" s="25"/>
      <c r="FO613" s="25"/>
      <c r="FP613" s="25"/>
      <c r="FQ613" s="25"/>
      <c r="FR613" s="25"/>
      <c r="FS613" s="25"/>
      <c r="FT613" s="25"/>
      <c r="FU613" s="25"/>
      <c r="FV613" s="25"/>
      <c r="FW613" s="25"/>
      <c r="FX613" s="25"/>
      <c r="FY613" s="25"/>
      <c r="FZ613" s="25"/>
      <c r="GA613" s="25"/>
      <c r="GB613" s="25"/>
      <c r="GC613" s="25"/>
      <c r="GD613" s="25"/>
      <c r="GE613" s="25"/>
      <c r="GF613" s="25"/>
      <c r="GG613" s="25"/>
      <c r="GH613" s="25"/>
      <c r="GI613" s="25"/>
      <c r="GJ613" s="25"/>
      <c r="GK613" s="25"/>
      <c r="GL613" s="25"/>
      <c r="GM613" s="25"/>
      <c r="GN613" s="25"/>
      <c r="GO613" s="25"/>
      <c r="GP613" s="25"/>
      <c r="GQ613" s="25"/>
      <c r="GR613" s="25"/>
      <c r="GS613" s="25"/>
      <c r="GT613" s="25"/>
      <c r="GU613" s="25"/>
      <c r="GV613" s="25"/>
      <c r="GW613" s="25"/>
      <c r="GX613" s="25"/>
      <c r="GY613" s="25"/>
      <c r="GZ613" s="25"/>
    </row>
    <row r="614" spans="1:208">
      <c r="A614" s="1" t="s">
        <v>147</v>
      </c>
      <c r="B614" s="2">
        <v>43801</v>
      </c>
      <c r="C614" s="1" t="s">
        <v>22</v>
      </c>
      <c r="D614" s="1" t="s">
        <v>23</v>
      </c>
      <c r="E614" s="1" t="s">
        <v>24</v>
      </c>
      <c r="F614" s="1" t="s">
        <v>75</v>
      </c>
      <c r="G614" s="1" t="s">
        <v>24</v>
      </c>
      <c r="H614" s="1">
        <v>4501711114</v>
      </c>
      <c r="I614" s="1" t="s">
        <v>24</v>
      </c>
      <c r="J614" s="1" t="s">
        <v>148</v>
      </c>
      <c r="K614" s="1">
        <v>1</v>
      </c>
      <c r="L614" s="1" t="s">
        <v>26</v>
      </c>
      <c r="M614" s="3">
        <v>287210</v>
      </c>
      <c r="N614" s="3">
        <f t="shared" si="12"/>
        <v>287210</v>
      </c>
      <c r="V614" s="3"/>
      <c r="W614" s="3">
        <f>Tabla1[[#This Row],[COSTO TOTAL]]</f>
        <v>287210</v>
      </c>
      <c r="X614" s="1"/>
      <c r="Y614" s="1"/>
      <c r="Z614" s="1"/>
      <c r="AA614" s="1"/>
      <c r="AB614" s="1"/>
      <c r="AC614" s="1"/>
      <c r="AD614" s="1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  <c r="DJ614" s="25"/>
      <c r="DK614" s="25"/>
      <c r="DL614" s="25"/>
      <c r="DM614" s="25"/>
      <c r="DN614" s="25"/>
      <c r="DO614" s="25"/>
      <c r="DP614" s="25"/>
      <c r="DQ614" s="25"/>
      <c r="DR614" s="25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  <c r="ET614" s="25"/>
      <c r="EU614" s="25"/>
      <c r="EV614" s="25"/>
      <c r="EW614" s="25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  <c r="FN614" s="25"/>
      <c r="FO614" s="25"/>
      <c r="FP614" s="25"/>
      <c r="FQ614" s="25"/>
      <c r="FR614" s="25"/>
      <c r="FS614" s="25"/>
      <c r="FT614" s="25"/>
      <c r="FU614" s="25"/>
      <c r="FV614" s="25"/>
      <c r="FW614" s="25"/>
      <c r="FX614" s="25"/>
      <c r="FY614" s="25"/>
      <c r="FZ614" s="25"/>
      <c r="GA614" s="25"/>
      <c r="GB614" s="25"/>
      <c r="GC614" s="25"/>
      <c r="GD614" s="25"/>
      <c r="GE614" s="25"/>
      <c r="GF614" s="25"/>
      <c r="GG614" s="25"/>
      <c r="GH614" s="25"/>
      <c r="GI614" s="25"/>
      <c r="GJ614" s="25"/>
      <c r="GK614" s="25"/>
      <c r="GL614" s="25"/>
      <c r="GM614" s="25"/>
      <c r="GN614" s="25"/>
      <c r="GO614" s="25"/>
      <c r="GP614" s="25"/>
      <c r="GQ614" s="25"/>
      <c r="GR614" s="25"/>
      <c r="GS614" s="25"/>
      <c r="GT614" s="25"/>
      <c r="GU614" s="25"/>
      <c r="GV614" s="25"/>
      <c r="GW614" s="25"/>
      <c r="GX614" s="25"/>
      <c r="GY614" s="25"/>
      <c r="GZ614" s="25"/>
    </row>
    <row r="615" spans="1:208">
      <c r="A615" s="1" t="s">
        <v>149</v>
      </c>
      <c r="B615" s="2">
        <v>43822</v>
      </c>
      <c r="C615" s="1" t="s">
        <v>22</v>
      </c>
      <c r="D615" s="1" t="s">
        <v>23</v>
      </c>
      <c r="E615" s="1" t="s">
        <v>24</v>
      </c>
      <c r="F615" s="1" t="s">
        <v>122</v>
      </c>
      <c r="G615" s="1" t="s">
        <v>24</v>
      </c>
      <c r="H615" s="1" t="s">
        <v>22</v>
      </c>
      <c r="I615" s="1" t="s">
        <v>24</v>
      </c>
      <c r="J615" s="1" t="s">
        <v>150</v>
      </c>
      <c r="K615" s="1">
        <v>1</v>
      </c>
      <c r="L615" s="1" t="s">
        <v>26</v>
      </c>
      <c r="M615" s="3">
        <v>34.799999999999997</v>
      </c>
      <c r="N615" s="3">
        <f t="shared" si="12"/>
        <v>34.799999999999997</v>
      </c>
      <c r="V615" s="3"/>
      <c r="W615" s="3">
        <f>Tabla1[[#This Row],[COSTO TOTAL]]</f>
        <v>34.799999999999997</v>
      </c>
      <c r="X615" s="1"/>
      <c r="Y615" s="1"/>
      <c r="Z615" s="1"/>
      <c r="AA615" s="1"/>
      <c r="AB615" s="1"/>
      <c r="AC615" s="1"/>
      <c r="AD615" s="1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</row>
    <row r="616" spans="1:208">
      <c r="A616" s="1" t="s">
        <v>149</v>
      </c>
      <c r="B616" s="2">
        <v>43822</v>
      </c>
      <c r="C616" s="1" t="s">
        <v>22</v>
      </c>
      <c r="D616" s="1" t="s">
        <v>23</v>
      </c>
      <c r="E616" s="1" t="s">
        <v>24</v>
      </c>
      <c r="F616" s="1" t="s">
        <v>122</v>
      </c>
      <c r="G616" s="1" t="s">
        <v>24</v>
      </c>
      <c r="H616" s="1" t="s">
        <v>22</v>
      </c>
      <c r="I616" s="1" t="s">
        <v>24</v>
      </c>
      <c r="J616" s="1" t="s">
        <v>151</v>
      </c>
      <c r="K616" s="1">
        <v>1</v>
      </c>
      <c r="L616" s="1" t="s">
        <v>26</v>
      </c>
      <c r="M616" s="3">
        <v>1277</v>
      </c>
      <c r="N616" s="3">
        <f t="shared" si="12"/>
        <v>1277</v>
      </c>
      <c r="V616" s="3"/>
      <c r="W616" s="3">
        <f>Tabla1[[#This Row],[COSTO TOTAL]]</f>
        <v>1277</v>
      </c>
      <c r="X616" s="1"/>
      <c r="Y616" s="1"/>
      <c r="Z616" s="1"/>
      <c r="AA616" s="1"/>
      <c r="AB616" s="1"/>
      <c r="AC616" s="1"/>
      <c r="AD616" s="1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  <c r="BZ616" s="25"/>
      <c r="CA616" s="25"/>
      <c r="CB616" s="25"/>
      <c r="CC616" s="25"/>
      <c r="CD616" s="25"/>
      <c r="CE616" s="25"/>
      <c r="CF616" s="25"/>
      <c r="CG616" s="25"/>
      <c r="CH616" s="25"/>
      <c r="CI616" s="25"/>
      <c r="CJ616" s="25"/>
      <c r="CK616" s="25"/>
      <c r="CL616" s="25"/>
      <c r="CM616" s="25"/>
      <c r="CN616" s="25"/>
      <c r="CO616" s="25"/>
      <c r="CP616" s="25"/>
      <c r="CQ616" s="25"/>
      <c r="CR616" s="25"/>
      <c r="CS616" s="25"/>
      <c r="CT616" s="25"/>
      <c r="CU616" s="25"/>
      <c r="CV616" s="25"/>
      <c r="CW616" s="25"/>
      <c r="CX616" s="25"/>
      <c r="CY616" s="25"/>
      <c r="CZ616" s="25"/>
      <c r="DA616" s="25"/>
      <c r="DB616" s="25"/>
      <c r="DC616" s="25"/>
      <c r="DD616" s="25"/>
      <c r="DE616" s="25"/>
      <c r="DF616" s="25"/>
      <c r="DG616" s="25"/>
      <c r="DH616" s="25"/>
      <c r="DI616" s="25"/>
      <c r="DJ616" s="25"/>
      <c r="DK616" s="25"/>
      <c r="DL616" s="25"/>
      <c r="DM616" s="25"/>
      <c r="DN616" s="25"/>
      <c r="DO616" s="25"/>
      <c r="DP616" s="25"/>
      <c r="DQ616" s="25"/>
      <c r="DR616" s="25"/>
      <c r="DS616" s="25"/>
      <c r="DT616" s="25"/>
      <c r="DU616" s="25"/>
      <c r="DV616" s="25"/>
      <c r="DW616" s="25"/>
      <c r="DX616" s="25"/>
      <c r="DY616" s="25"/>
      <c r="DZ616" s="25"/>
      <c r="EA616" s="25"/>
      <c r="EB616" s="25"/>
      <c r="EC616" s="25"/>
      <c r="ED616" s="25"/>
      <c r="EE616" s="25"/>
      <c r="EF616" s="25"/>
      <c r="EG616" s="25"/>
      <c r="EH616" s="25"/>
      <c r="EI616" s="25"/>
      <c r="EJ616" s="25"/>
      <c r="EK616" s="25"/>
      <c r="EL616" s="25"/>
      <c r="EM616" s="25"/>
      <c r="EN616" s="25"/>
      <c r="EO616" s="25"/>
      <c r="EP616" s="25"/>
      <c r="EQ616" s="25"/>
      <c r="ER616" s="25"/>
      <c r="ES616" s="25"/>
      <c r="ET616" s="25"/>
      <c r="EU616" s="25"/>
      <c r="EV616" s="25"/>
      <c r="EW616" s="25"/>
      <c r="EX616" s="25"/>
      <c r="EY616" s="25"/>
      <c r="EZ616" s="25"/>
      <c r="FA616" s="25"/>
      <c r="FB616" s="25"/>
      <c r="FC616" s="25"/>
      <c r="FD616" s="25"/>
      <c r="FE616" s="25"/>
      <c r="FF616" s="25"/>
      <c r="FG616" s="25"/>
      <c r="FH616" s="25"/>
      <c r="FI616" s="25"/>
      <c r="FJ616" s="25"/>
      <c r="FK616" s="25"/>
      <c r="FL616" s="25"/>
      <c r="FM616" s="25"/>
      <c r="FN616" s="25"/>
      <c r="FO616" s="25"/>
      <c r="FP616" s="25"/>
      <c r="FQ616" s="25"/>
      <c r="FR616" s="25"/>
      <c r="FS616" s="25"/>
      <c r="FT616" s="25"/>
      <c r="FU616" s="25"/>
      <c r="FV616" s="25"/>
      <c r="FW616" s="25"/>
      <c r="FX616" s="25"/>
      <c r="FY616" s="25"/>
      <c r="FZ616" s="25"/>
      <c r="GA616" s="25"/>
      <c r="GB616" s="25"/>
      <c r="GC616" s="25"/>
      <c r="GD616" s="25"/>
      <c r="GE616" s="25"/>
      <c r="GF616" s="25"/>
      <c r="GG616" s="25"/>
      <c r="GH616" s="25"/>
      <c r="GI616" s="25"/>
      <c r="GJ616" s="25"/>
      <c r="GK616" s="25"/>
      <c r="GL616" s="25"/>
      <c r="GM616" s="25"/>
      <c r="GN616" s="25"/>
      <c r="GO616" s="25"/>
      <c r="GP616" s="25"/>
      <c r="GQ616" s="25"/>
      <c r="GR616" s="25"/>
      <c r="GS616" s="25"/>
      <c r="GT616" s="25"/>
      <c r="GU616" s="25"/>
      <c r="GV616" s="25"/>
      <c r="GW616" s="25"/>
      <c r="GX616" s="25"/>
      <c r="GY616" s="25"/>
      <c r="GZ616" s="25"/>
    </row>
    <row r="617" spans="1:208">
      <c r="A617" s="1" t="s">
        <v>149</v>
      </c>
      <c r="B617" s="2">
        <v>43822</v>
      </c>
      <c r="C617" s="1" t="s">
        <v>22</v>
      </c>
      <c r="D617" s="1" t="s">
        <v>23</v>
      </c>
      <c r="E617" s="1" t="s">
        <v>24</v>
      </c>
      <c r="F617" s="1" t="s">
        <v>152</v>
      </c>
      <c r="G617" s="1" t="s">
        <v>24</v>
      </c>
      <c r="H617" s="1" t="s">
        <v>22</v>
      </c>
      <c r="I617" s="1" t="s">
        <v>24</v>
      </c>
      <c r="J617" s="1" t="s">
        <v>153</v>
      </c>
      <c r="K617" s="1">
        <v>1</v>
      </c>
      <c r="L617" s="1" t="s">
        <v>26</v>
      </c>
      <c r="M617" s="3">
        <v>573.94000000000005</v>
      </c>
      <c r="N617" s="3">
        <f t="shared" si="12"/>
        <v>573.94000000000005</v>
      </c>
      <c r="V617" s="3"/>
      <c r="W617" s="3">
        <f>Tabla1[[#This Row],[COSTO TOTAL]]</f>
        <v>573.94000000000005</v>
      </c>
      <c r="X617" s="1"/>
      <c r="Y617" s="1"/>
      <c r="Z617" s="1"/>
      <c r="AA617" s="1"/>
      <c r="AB617" s="1"/>
      <c r="AC617" s="1"/>
      <c r="AD617" s="1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5"/>
      <c r="CV617" s="25"/>
      <c r="CW617" s="25"/>
      <c r="CX617" s="25"/>
      <c r="CY617" s="25"/>
      <c r="CZ617" s="25"/>
      <c r="DA617" s="25"/>
      <c r="DB617" s="25"/>
      <c r="DC617" s="25"/>
      <c r="DD617" s="25"/>
      <c r="DE617" s="25"/>
      <c r="DF617" s="25"/>
      <c r="DG617" s="25"/>
      <c r="DH617" s="25"/>
      <c r="DI617" s="25"/>
      <c r="DJ617" s="25"/>
      <c r="DK617" s="25"/>
      <c r="DL617" s="25"/>
      <c r="DM617" s="25"/>
      <c r="DN617" s="25"/>
      <c r="DO617" s="25"/>
      <c r="DP617" s="25"/>
      <c r="DQ617" s="25"/>
      <c r="DR617" s="25"/>
      <c r="DS617" s="25"/>
      <c r="DT617" s="25"/>
      <c r="DU617" s="25"/>
      <c r="DV617" s="25"/>
      <c r="DW617" s="25"/>
      <c r="DX617" s="25"/>
      <c r="DY617" s="25"/>
      <c r="DZ617" s="25"/>
      <c r="EA617" s="25"/>
      <c r="EB617" s="25"/>
      <c r="EC617" s="25"/>
      <c r="ED617" s="25"/>
      <c r="EE617" s="25"/>
      <c r="EF617" s="25"/>
      <c r="EG617" s="25"/>
      <c r="EH617" s="25"/>
      <c r="EI617" s="25"/>
      <c r="EJ617" s="25"/>
      <c r="EK617" s="25"/>
      <c r="EL617" s="25"/>
      <c r="EM617" s="25"/>
      <c r="EN617" s="25"/>
      <c r="EO617" s="25"/>
      <c r="EP617" s="25"/>
      <c r="EQ617" s="25"/>
      <c r="ER617" s="25"/>
      <c r="ES617" s="25"/>
      <c r="ET617" s="25"/>
      <c r="EU617" s="25"/>
      <c r="EV617" s="25"/>
      <c r="EW617" s="25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  <c r="FN617" s="25"/>
      <c r="FO617" s="25"/>
      <c r="FP617" s="25"/>
      <c r="FQ617" s="25"/>
      <c r="FR617" s="25"/>
      <c r="FS617" s="25"/>
      <c r="FT617" s="25"/>
      <c r="FU617" s="25"/>
      <c r="FV617" s="25"/>
      <c r="FW617" s="25"/>
      <c r="FX617" s="25"/>
      <c r="FY617" s="25"/>
      <c r="FZ617" s="25"/>
      <c r="GA617" s="25"/>
      <c r="GB617" s="25"/>
      <c r="GC617" s="25"/>
      <c r="GD617" s="25"/>
      <c r="GE617" s="25"/>
      <c r="GF617" s="25"/>
      <c r="GG617" s="25"/>
      <c r="GH617" s="25"/>
      <c r="GI617" s="25"/>
      <c r="GJ617" s="25"/>
      <c r="GK617" s="25"/>
      <c r="GL617" s="25"/>
      <c r="GM617" s="25"/>
      <c r="GN617" s="25"/>
      <c r="GO617" s="25"/>
      <c r="GP617" s="25"/>
      <c r="GQ617" s="25"/>
      <c r="GR617" s="25"/>
      <c r="GS617" s="25"/>
      <c r="GT617" s="25"/>
      <c r="GU617" s="25"/>
      <c r="GV617" s="25"/>
      <c r="GW617" s="25"/>
      <c r="GX617" s="25"/>
      <c r="GY617" s="25"/>
      <c r="GZ617" s="25"/>
    </row>
    <row r="618" spans="1:208">
      <c r="A618" s="1" t="s">
        <v>149</v>
      </c>
      <c r="B618" s="2">
        <v>43822</v>
      </c>
      <c r="C618" s="1" t="s">
        <v>22</v>
      </c>
      <c r="D618" s="1" t="s">
        <v>23</v>
      </c>
      <c r="E618" s="1" t="s">
        <v>24</v>
      </c>
      <c r="F618" s="1" t="s">
        <v>152</v>
      </c>
      <c r="G618" s="1" t="s">
        <v>24</v>
      </c>
      <c r="H618" s="1" t="s">
        <v>22</v>
      </c>
      <c r="I618" s="1" t="s">
        <v>24</v>
      </c>
      <c r="J618" s="1" t="s">
        <v>154</v>
      </c>
      <c r="K618" s="1">
        <v>1</v>
      </c>
      <c r="L618" s="1" t="s">
        <v>26</v>
      </c>
      <c r="M618" s="3">
        <v>290.89999999999998</v>
      </c>
      <c r="N618" s="3">
        <f t="shared" si="12"/>
        <v>290.89999999999998</v>
      </c>
      <c r="V618" s="3"/>
      <c r="W618" s="3">
        <f>Tabla1[[#This Row],[COSTO TOTAL]]</f>
        <v>290.89999999999998</v>
      </c>
      <c r="X618" s="1"/>
      <c r="Y618" s="1"/>
      <c r="Z618" s="1"/>
      <c r="AA618" s="1"/>
      <c r="AB618" s="1"/>
      <c r="AC618" s="1"/>
      <c r="AD618" s="1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  <c r="BZ618" s="25"/>
      <c r="CA618" s="25"/>
      <c r="CB618" s="25"/>
      <c r="CC618" s="25"/>
      <c r="CD618" s="25"/>
      <c r="CE618" s="25"/>
      <c r="CF618" s="25"/>
      <c r="CG618" s="25"/>
      <c r="CH618" s="25"/>
      <c r="CI618" s="25"/>
      <c r="CJ618" s="25"/>
      <c r="CK618" s="25"/>
      <c r="CL618" s="25"/>
      <c r="CM618" s="25"/>
      <c r="CN618" s="25"/>
      <c r="CO618" s="25"/>
      <c r="CP618" s="25"/>
      <c r="CQ618" s="25"/>
      <c r="CR618" s="25"/>
      <c r="CS618" s="25"/>
      <c r="CT618" s="25"/>
      <c r="CU618" s="25"/>
      <c r="CV618" s="25"/>
      <c r="CW618" s="25"/>
      <c r="CX618" s="25"/>
      <c r="CY618" s="25"/>
      <c r="CZ618" s="25"/>
      <c r="DA618" s="25"/>
      <c r="DB618" s="25"/>
      <c r="DC618" s="25"/>
      <c r="DD618" s="25"/>
      <c r="DE618" s="25"/>
      <c r="DF618" s="25"/>
      <c r="DG618" s="25"/>
      <c r="DH618" s="25"/>
      <c r="DI618" s="25"/>
      <c r="DJ618" s="25"/>
      <c r="DK618" s="25"/>
      <c r="DL618" s="25"/>
      <c r="DM618" s="25"/>
      <c r="DN618" s="25"/>
      <c r="DO618" s="25"/>
      <c r="DP618" s="25"/>
      <c r="DQ618" s="25"/>
      <c r="DR618" s="25"/>
      <c r="DS618" s="25"/>
      <c r="DT618" s="25"/>
      <c r="DU618" s="25"/>
      <c r="DV618" s="25"/>
      <c r="DW618" s="25"/>
      <c r="DX618" s="25"/>
      <c r="DY618" s="25"/>
      <c r="DZ618" s="25"/>
      <c r="EA618" s="25"/>
      <c r="EB618" s="25"/>
      <c r="EC618" s="25"/>
      <c r="ED618" s="25"/>
      <c r="EE618" s="25"/>
      <c r="EF618" s="25"/>
      <c r="EG618" s="25"/>
      <c r="EH618" s="25"/>
      <c r="EI618" s="25"/>
      <c r="EJ618" s="25"/>
      <c r="EK618" s="25"/>
      <c r="EL618" s="25"/>
      <c r="EM618" s="25"/>
      <c r="EN618" s="25"/>
      <c r="EO618" s="25"/>
      <c r="EP618" s="25"/>
      <c r="EQ618" s="25"/>
      <c r="ER618" s="25"/>
      <c r="ES618" s="25"/>
      <c r="ET618" s="25"/>
      <c r="EU618" s="25"/>
      <c r="EV618" s="25"/>
      <c r="EW618" s="25"/>
      <c r="EX618" s="25"/>
      <c r="EY618" s="25"/>
      <c r="EZ618" s="25"/>
      <c r="FA618" s="25"/>
      <c r="FB618" s="25"/>
      <c r="FC618" s="25"/>
      <c r="FD618" s="25"/>
      <c r="FE618" s="25"/>
      <c r="FF618" s="25"/>
      <c r="FG618" s="25"/>
      <c r="FH618" s="25"/>
      <c r="FI618" s="25"/>
      <c r="FJ618" s="25"/>
      <c r="FK618" s="25"/>
      <c r="FL618" s="25"/>
      <c r="FM618" s="25"/>
      <c r="FN618" s="25"/>
      <c r="FO618" s="25"/>
      <c r="FP618" s="25"/>
      <c r="FQ618" s="25"/>
      <c r="FR618" s="25"/>
      <c r="FS618" s="25"/>
      <c r="FT618" s="25"/>
      <c r="FU618" s="25"/>
      <c r="FV618" s="25"/>
      <c r="FW618" s="25"/>
      <c r="FX618" s="25"/>
      <c r="FY618" s="25"/>
      <c r="FZ618" s="25"/>
      <c r="GA618" s="25"/>
      <c r="GB618" s="25"/>
      <c r="GC618" s="25"/>
      <c r="GD618" s="25"/>
      <c r="GE618" s="25"/>
      <c r="GF618" s="25"/>
      <c r="GG618" s="25"/>
      <c r="GH618" s="25"/>
      <c r="GI618" s="25"/>
      <c r="GJ618" s="25"/>
      <c r="GK618" s="25"/>
      <c r="GL618" s="25"/>
      <c r="GM618" s="25"/>
      <c r="GN618" s="25"/>
      <c r="GO618" s="25"/>
      <c r="GP618" s="25"/>
      <c r="GQ618" s="25"/>
      <c r="GR618" s="25"/>
      <c r="GS618" s="25"/>
      <c r="GT618" s="25"/>
      <c r="GU618" s="25"/>
      <c r="GV618" s="25"/>
      <c r="GW618" s="25"/>
      <c r="GX618" s="25"/>
      <c r="GY618" s="25"/>
      <c r="GZ618" s="25"/>
    </row>
    <row r="619" spans="1:208">
      <c r="A619" s="9"/>
      <c r="B619" s="10"/>
      <c r="C619" s="9"/>
      <c r="D619" s="9"/>
      <c r="E619" s="9"/>
      <c r="F619" s="9"/>
      <c r="G619" s="9"/>
      <c r="H619" s="9"/>
      <c r="I619" s="9"/>
      <c r="J619" s="9" t="s">
        <v>712</v>
      </c>
      <c r="K619" s="9"/>
      <c r="L619" s="9"/>
      <c r="M619" s="11"/>
      <c r="N619" s="11">
        <f t="shared" si="12"/>
        <v>0</v>
      </c>
      <c r="O619" s="9"/>
      <c r="P619" s="9"/>
      <c r="Q619" s="9"/>
      <c r="R619" s="9"/>
      <c r="S619" s="9"/>
      <c r="T619" s="9"/>
      <c r="U619" s="9"/>
      <c r="V619" s="11"/>
      <c r="W619" s="9"/>
      <c r="X619" s="9"/>
      <c r="Y619" s="9"/>
      <c r="Z619" s="9"/>
      <c r="AA619" s="9"/>
      <c r="AB619" s="9"/>
      <c r="AC619" s="9"/>
      <c r="AD619" s="9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  <c r="BT619" s="25"/>
      <c r="BU619" s="25"/>
      <c r="BV619" s="25"/>
      <c r="BW619" s="25"/>
      <c r="BX619" s="25"/>
      <c r="BY619" s="25"/>
      <c r="BZ619" s="25"/>
      <c r="CA619" s="25"/>
      <c r="CB619" s="25"/>
      <c r="CC619" s="25"/>
      <c r="CD619" s="25"/>
      <c r="CE619" s="25"/>
      <c r="CF619" s="25"/>
      <c r="CG619" s="25"/>
      <c r="CH619" s="25"/>
      <c r="CI619" s="25"/>
      <c r="CJ619" s="25"/>
      <c r="CK619" s="25"/>
      <c r="CL619" s="25"/>
      <c r="CM619" s="25"/>
      <c r="CN619" s="25"/>
      <c r="CO619" s="25"/>
      <c r="CP619" s="25"/>
      <c r="CQ619" s="25"/>
      <c r="CR619" s="25"/>
      <c r="CS619" s="25"/>
      <c r="CT619" s="25"/>
      <c r="CU619" s="25"/>
      <c r="CV619" s="25"/>
      <c r="CW619" s="25"/>
      <c r="CX619" s="25"/>
      <c r="CY619" s="25"/>
      <c r="CZ619" s="25"/>
      <c r="DA619" s="25"/>
      <c r="DB619" s="25"/>
      <c r="DC619" s="25"/>
      <c r="DD619" s="25"/>
      <c r="DE619" s="25"/>
      <c r="DF619" s="25"/>
      <c r="DG619" s="25"/>
      <c r="DH619" s="25"/>
      <c r="DI619" s="25"/>
      <c r="DJ619" s="25"/>
      <c r="DK619" s="25"/>
      <c r="DL619" s="25"/>
      <c r="DM619" s="25"/>
      <c r="DN619" s="25"/>
      <c r="DO619" s="25"/>
      <c r="DP619" s="25"/>
      <c r="DQ619" s="25"/>
      <c r="DR619" s="25"/>
      <c r="DS619" s="25"/>
      <c r="DT619" s="25"/>
      <c r="DU619" s="25"/>
      <c r="DV619" s="25"/>
      <c r="DW619" s="25"/>
      <c r="DX619" s="25"/>
      <c r="DY619" s="25"/>
      <c r="DZ619" s="25"/>
      <c r="EA619" s="25"/>
      <c r="EB619" s="25"/>
      <c r="EC619" s="25"/>
      <c r="ED619" s="25"/>
      <c r="EE619" s="25"/>
      <c r="EF619" s="25"/>
      <c r="EG619" s="25"/>
      <c r="EH619" s="25"/>
      <c r="EI619" s="25"/>
      <c r="EJ619" s="25"/>
      <c r="EK619" s="25"/>
      <c r="EL619" s="25"/>
      <c r="EM619" s="25"/>
      <c r="EN619" s="25"/>
      <c r="EO619" s="25"/>
      <c r="EP619" s="25"/>
      <c r="EQ619" s="25"/>
      <c r="ER619" s="25"/>
      <c r="ES619" s="25"/>
      <c r="ET619" s="25"/>
      <c r="EU619" s="25"/>
      <c r="EV619" s="25"/>
      <c r="EW619" s="25"/>
      <c r="EX619" s="25"/>
      <c r="EY619" s="25"/>
      <c r="EZ619" s="25"/>
      <c r="FA619" s="25"/>
      <c r="FB619" s="25"/>
      <c r="FC619" s="25"/>
      <c r="FD619" s="25"/>
      <c r="FE619" s="25"/>
      <c r="FF619" s="25"/>
      <c r="FG619" s="25"/>
      <c r="FH619" s="25"/>
      <c r="FI619" s="25"/>
      <c r="FJ619" s="25"/>
      <c r="FK619" s="25"/>
      <c r="FL619" s="25"/>
      <c r="FM619" s="25"/>
      <c r="FN619" s="25"/>
      <c r="FO619" s="25"/>
      <c r="FP619" s="25"/>
      <c r="FQ619" s="25"/>
      <c r="FR619" s="25"/>
      <c r="FS619" s="25"/>
      <c r="FT619" s="25"/>
      <c r="FU619" s="25"/>
      <c r="FV619" s="25"/>
      <c r="FW619" s="25"/>
      <c r="FX619" s="25"/>
      <c r="FY619" s="25"/>
      <c r="FZ619" s="25"/>
      <c r="GA619" s="25"/>
      <c r="GB619" s="25"/>
      <c r="GC619" s="25"/>
      <c r="GD619" s="25"/>
      <c r="GE619" s="25"/>
      <c r="GF619" s="25"/>
      <c r="GG619" s="25"/>
      <c r="GH619" s="25"/>
      <c r="GI619" s="25"/>
      <c r="GJ619" s="25"/>
      <c r="GK619" s="25"/>
      <c r="GL619" s="25"/>
      <c r="GM619" s="25"/>
      <c r="GN619" s="25"/>
      <c r="GO619" s="25"/>
      <c r="GP619" s="25"/>
      <c r="GQ619" s="25"/>
      <c r="GR619" s="25"/>
      <c r="GS619" s="25"/>
      <c r="GT619" s="25"/>
      <c r="GU619" s="25"/>
      <c r="GV619" s="25"/>
      <c r="GW619" s="25"/>
      <c r="GX619" s="25"/>
      <c r="GY619" s="25"/>
      <c r="GZ619" s="25"/>
    </row>
    <row r="620" spans="1:208">
      <c r="A620" s="1" t="s">
        <v>592</v>
      </c>
      <c r="B620" s="2">
        <v>43795</v>
      </c>
      <c r="C620" s="1">
        <v>7774067</v>
      </c>
      <c r="D620" s="1" t="s">
        <v>712</v>
      </c>
      <c r="E620" s="1" t="s">
        <v>24</v>
      </c>
      <c r="F620" s="1" t="s">
        <v>713</v>
      </c>
      <c r="G620" s="1" t="s">
        <v>24</v>
      </c>
      <c r="H620" s="1" t="s">
        <v>714</v>
      </c>
      <c r="I620" s="1" t="s">
        <v>24</v>
      </c>
      <c r="J620" s="1" t="s">
        <v>715</v>
      </c>
      <c r="K620" s="1">
        <v>0</v>
      </c>
      <c r="L620" s="1" t="s">
        <v>26</v>
      </c>
      <c r="M620" s="3">
        <v>21680</v>
      </c>
      <c r="N620" s="3">
        <f t="shared" si="12"/>
        <v>0</v>
      </c>
      <c r="U620" s="3"/>
      <c r="V620" s="3"/>
      <c r="W620" s="1"/>
      <c r="X620" s="3">
        <f>Tabla1[[#This Row],[COSTO TOTAL]]</f>
        <v>0</v>
      </c>
      <c r="Y620" s="1"/>
      <c r="Z620" s="1"/>
      <c r="AA620" s="1"/>
      <c r="AB620" s="1"/>
      <c r="AC620" s="1"/>
      <c r="AD620" s="1" t="s">
        <v>112</v>
      </c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  <c r="BT620" s="25"/>
      <c r="BU620" s="25"/>
      <c r="BV620" s="25"/>
      <c r="BW620" s="25"/>
      <c r="BX620" s="25"/>
      <c r="BY620" s="25"/>
      <c r="BZ620" s="25"/>
      <c r="CA620" s="25"/>
      <c r="CB620" s="25"/>
      <c r="CC620" s="25"/>
      <c r="CD620" s="25"/>
      <c r="CE620" s="25"/>
      <c r="CF620" s="25"/>
      <c r="CG620" s="25"/>
      <c r="CH620" s="25"/>
      <c r="CI620" s="25"/>
      <c r="CJ620" s="25"/>
      <c r="CK620" s="25"/>
      <c r="CL620" s="25"/>
      <c r="CM620" s="25"/>
      <c r="CN620" s="25"/>
      <c r="CO620" s="25"/>
      <c r="CP620" s="25"/>
      <c r="CQ620" s="25"/>
      <c r="CR620" s="25"/>
      <c r="CS620" s="25"/>
      <c r="CT620" s="25"/>
      <c r="CU620" s="25"/>
      <c r="CV620" s="25"/>
      <c r="CW620" s="25"/>
      <c r="CX620" s="25"/>
      <c r="CY620" s="25"/>
      <c r="CZ620" s="25"/>
      <c r="DA620" s="25"/>
      <c r="DB620" s="25"/>
      <c r="DC620" s="25"/>
      <c r="DD620" s="25"/>
      <c r="DE620" s="25"/>
      <c r="DF620" s="25"/>
      <c r="DG620" s="25"/>
      <c r="DH620" s="25"/>
      <c r="DI620" s="25"/>
      <c r="DJ620" s="25"/>
      <c r="DK620" s="25"/>
      <c r="DL620" s="25"/>
      <c r="DM620" s="25"/>
      <c r="DN620" s="25"/>
      <c r="DO620" s="25"/>
      <c r="DP620" s="25"/>
      <c r="DQ620" s="25"/>
      <c r="DR620" s="25"/>
      <c r="DS620" s="25"/>
      <c r="DT620" s="25"/>
      <c r="DU620" s="25"/>
      <c r="DV620" s="25"/>
      <c r="DW620" s="25"/>
      <c r="DX620" s="25"/>
      <c r="DY620" s="25"/>
      <c r="DZ620" s="25"/>
      <c r="EA620" s="25"/>
      <c r="EB620" s="25"/>
      <c r="EC620" s="25"/>
      <c r="ED620" s="25"/>
      <c r="EE620" s="25"/>
      <c r="EF620" s="25"/>
      <c r="EG620" s="25"/>
      <c r="EH620" s="25"/>
      <c r="EI620" s="25"/>
      <c r="EJ620" s="25"/>
      <c r="EK620" s="25"/>
      <c r="EL620" s="25"/>
      <c r="EM620" s="25"/>
      <c r="EN620" s="25"/>
      <c r="EO620" s="25"/>
      <c r="EP620" s="25"/>
      <c r="EQ620" s="25"/>
      <c r="ER620" s="25"/>
      <c r="ES620" s="25"/>
      <c r="ET620" s="25"/>
      <c r="EU620" s="25"/>
      <c r="EV620" s="25"/>
      <c r="EW620" s="25"/>
      <c r="EX620" s="25"/>
      <c r="EY620" s="25"/>
      <c r="EZ620" s="25"/>
      <c r="FA620" s="25"/>
      <c r="FB620" s="25"/>
      <c r="FC620" s="25"/>
      <c r="FD620" s="25"/>
      <c r="FE620" s="25"/>
      <c r="FF620" s="25"/>
      <c r="FG620" s="25"/>
      <c r="FH620" s="25"/>
      <c r="FI620" s="25"/>
      <c r="FJ620" s="25"/>
      <c r="FK620" s="25"/>
      <c r="FL620" s="25"/>
      <c r="FM620" s="25"/>
      <c r="FN620" s="25"/>
      <c r="FO620" s="25"/>
      <c r="FP620" s="25"/>
      <c r="FQ620" s="25"/>
      <c r="FR620" s="25"/>
      <c r="FS620" s="25"/>
      <c r="FT620" s="25"/>
      <c r="FU620" s="25"/>
      <c r="FV620" s="25"/>
      <c r="FW620" s="25"/>
      <c r="FX620" s="25"/>
      <c r="FY620" s="25"/>
      <c r="FZ620" s="25"/>
      <c r="GA620" s="25"/>
      <c r="GB620" s="25"/>
      <c r="GC620" s="25"/>
      <c r="GD620" s="25"/>
      <c r="GE620" s="25"/>
      <c r="GF620" s="25"/>
      <c r="GG620" s="25"/>
      <c r="GH620" s="25"/>
      <c r="GI620" s="25"/>
      <c r="GJ620" s="25"/>
      <c r="GK620" s="25"/>
      <c r="GL620" s="25"/>
      <c r="GM620" s="25"/>
      <c r="GN620" s="25"/>
      <c r="GO620" s="25"/>
      <c r="GP620" s="25"/>
      <c r="GQ620" s="25"/>
      <c r="GR620" s="25"/>
      <c r="GS620" s="25"/>
      <c r="GT620" s="25"/>
      <c r="GU620" s="25"/>
      <c r="GV620" s="25"/>
      <c r="GW620" s="25"/>
      <c r="GX620" s="25"/>
      <c r="GY620" s="25"/>
      <c r="GZ620" s="25"/>
    </row>
    <row r="621" spans="1:208">
      <c r="A621" s="1" t="s">
        <v>592</v>
      </c>
      <c r="B621" s="2">
        <v>43795</v>
      </c>
      <c r="C621" s="1" t="s">
        <v>24</v>
      </c>
      <c r="D621" s="1" t="s">
        <v>712</v>
      </c>
      <c r="E621" s="1" t="s">
        <v>24</v>
      </c>
      <c r="F621" s="1" t="s">
        <v>551</v>
      </c>
      <c r="G621" s="1" t="s">
        <v>24</v>
      </c>
      <c r="H621" s="1">
        <v>4501716075</v>
      </c>
      <c r="I621" s="1" t="s">
        <v>24</v>
      </c>
      <c r="J621" s="1" t="s">
        <v>716</v>
      </c>
      <c r="K621" s="1">
        <v>1</v>
      </c>
      <c r="L621" s="1" t="s">
        <v>26</v>
      </c>
      <c r="M621" s="3">
        <v>37617.75</v>
      </c>
      <c r="N621" s="3">
        <f t="shared" si="12"/>
        <v>37617.75</v>
      </c>
      <c r="U621" s="3"/>
      <c r="V621" s="3"/>
      <c r="W621" s="1"/>
      <c r="X621" s="3">
        <f>Tabla1[[#This Row],[COSTO TOTAL]]</f>
        <v>37617.75</v>
      </c>
      <c r="Y621" s="1"/>
      <c r="Z621" s="1"/>
      <c r="AA621" s="1"/>
      <c r="AB621" s="1"/>
      <c r="AC621" s="1"/>
      <c r="AD621" s="1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  <c r="BT621" s="25"/>
      <c r="BU621" s="25"/>
      <c r="BV621" s="25"/>
      <c r="BW621" s="25"/>
      <c r="BX621" s="25"/>
      <c r="BY621" s="25"/>
      <c r="BZ621" s="25"/>
      <c r="CA621" s="25"/>
      <c r="CB621" s="25"/>
      <c r="CC621" s="25"/>
      <c r="CD621" s="25"/>
      <c r="CE621" s="25"/>
      <c r="CF621" s="25"/>
      <c r="CG621" s="25"/>
      <c r="CH621" s="25"/>
      <c r="CI621" s="25"/>
      <c r="CJ621" s="25"/>
      <c r="CK621" s="25"/>
      <c r="CL621" s="25"/>
      <c r="CM621" s="25"/>
      <c r="CN621" s="25"/>
      <c r="CO621" s="25"/>
      <c r="CP621" s="25"/>
      <c r="CQ621" s="25"/>
      <c r="CR621" s="25"/>
      <c r="CS621" s="25"/>
      <c r="CT621" s="25"/>
      <c r="CU621" s="25"/>
      <c r="CV621" s="25"/>
      <c r="CW621" s="25"/>
      <c r="CX621" s="25"/>
      <c r="CY621" s="25"/>
      <c r="CZ621" s="25"/>
      <c r="DA621" s="25"/>
      <c r="DB621" s="25"/>
      <c r="DC621" s="25"/>
      <c r="DD621" s="25"/>
      <c r="DE621" s="25"/>
      <c r="DF621" s="25"/>
      <c r="DG621" s="25"/>
      <c r="DH621" s="25"/>
      <c r="DI621" s="25"/>
      <c r="DJ621" s="25"/>
      <c r="DK621" s="25"/>
      <c r="DL621" s="25"/>
      <c r="DM621" s="25"/>
      <c r="DN621" s="25"/>
      <c r="DO621" s="25"/>
      <c r="DP621" s="25"/>
      <c r="DQ621" s="25"/>
      <c r="DR621" s="25"/>
      <c r="DS621" s="25"/>
      <c r="DT621" s="25"/>
      <c r="DU621" s="25"/>
      <c r="DV621" s="25"/>
      <c r="DW621" s="25"/>
      <c r="DX621" s="25"/>
      <c r="DY621" s="25"/>
      <c r="DZ621" s="25"/>
      <c r="EA621" s="25"/>
      <c r="EB621" s="25"/>
      <c r="EC621" s="25"/>
      <c r="ED621" s="25"/>
      <c r="EE621" s="25"/>
      <c r="EF621" s="25"/>
      <c r="EG621" s="25"/>
      <c r="EH621" s="25"/>
      <c r="EI621" s="25"/>
      <c r="EJ621" s="25"/>
      <c r="EK621" s="25"/>
      <c r="EL621" s="25"/>
      <c r="EM621" s="25"/>
      <c r="EN621" s="25"/>
      <c r="EO621" s="25"/>
      <c r="EP621" s="25"/>
      <c r="EQ621" s="25"/>
      <c r="ER621" s="25"/>
      <c r="ES621" s="25"/>
      <c r="ET621" s="25"/>
      <c r="EU621" s="25"/>
      <c r="EV621" s="25"/>
      <c r="EW621" s="25"/>
      <c r="EX621" s="25"/>
      <c r="EY621" s="25"/>
      <c r="EZ621" s="25"/>
      <c r="FA621" s="25"/>
      <c r="FB621" s="25"/>
      <c r="FC621" s="25"/>
      <c r="FD621" s="25"/>
      <c r="FE621" s="25"/>
      <c r="FF621" s="25"/>
      <c r="FG621" s="25"/>
      <c r="FH621" s="25"/>
      <c r="FI621" s="25"/>
      <c r="FJ621" s="25"/>
      <c r="FK621" s="25"/>
      <c r="FL621" s="25"/>
      <c r="FM621" s="25"/>
      <c r="FN621" s="25"/>
      <c r="FO621" s="25"/>
      <c r="FP621" s="25"/>
      <c r="FQ621" s="25"/>
      <c r="FR621" s="25"/>
      <c r="FS621" s="25"/>
      <c r="FT621" s="25"/>
      <c r="FU621" s="25"/>
      <c r="FV621" s="25"/>
      <c r="FW621" s="25"/>
      <c r="FX621" s="25"/>
      <c r="FY621" s="25"/>
      <c r="FZ621" s="25"/>
      <c r="GA621" s="25"/>
      <c r="GB621" s="25"/>
      <c r="GC621" s="25"/>
      <c r="GD621" s="25"/>
      <c r="GE621" s="25"/>
      <c r="GF621" s="25"/>
      <c r="GG621" s="25"/>
      <c r="GH621" s="25"/>
      <c r="GI621" s="25"/>
      <c r="GJ621" s="25"/>
      <c r="GK621" s="25"/>
      <c r="GL621" s="25"/>
      <c r="GM621" s="25"/>
      <c r="GN621" s="25"/>
      <c r="GO621" s="25"/>
      <c r="GP621" s="25"/>
      <c r="GQ621" s="25"/>
      <c r="GR621" s="25"/>
      <c r="GS621" s="25"/>
      <c r="GT621" s="25"/>
      <c r="GU621" s="25"/>
      <c r="GV621" s="25"/>
      <c r="GW621" s="25"/>
      <c r="GX621" s="25"/>
      <c r="GY621" s="25"/>
      <c r="GZ621" s="25"/>
    </row>
    <row r="622" spans="1:208">
      <c r="A622" s="1" t="s">
        <v>147</v>
      </c>
      <c r="B622" s="2">
        <v>43826</v>
      </c>
      <c r="C622" s="1" t="s">
        <v>24</v>
      </c>
      <c r="D622" s="1" t="s">
        <v>712</v>
      </c>
      <c r="E622" s="1" t="s">
        <v>24</v>
      </c>
      <c r="F622" s="1" t="s">
        <v>513</v>
      </c>
      <c r="G622" s="1" t="s">
        <v>24</v>
      </c>
      <c r="H622" s="1">
        <v>4501731133</v>
      </c>
      <c r="I622" s="1" t="s">
        <v>24</v>
      </c>
      <c r="J622" s="1" t="s">
        <v>1104</v>
      </c>
      <c r="K622" s="1">
        <v>1</v>
      </c>
      <c r="L622" s="1" t="s">
        <v>26</v>
      </c>
      <c r="M622" s="3">
        <v>32873.269999999997</v>
      </c>
      <c r="N622" s="3">
        <f t="shared" ref="N622:N687" si="13">M622*K622</f>
        <v>32873.269999999997</v>
      </c>
      <c r="U622" s="3"/>
      <c r="V622" s="3"/>
      <c r="W622" s="1"/>
      <c r="X622" s="3">
        <f>Tabla1[[#This Row],[COSTO TOTAL]]</f>
        <v>32873.269999999997</v>
      </c>
      <c r="Y622" s="1"/>
      <c r="Z622" s="1"/>
      <c r="AA622" s="1"/>
      <c r="AB622" s="1"/>
      <c r="AC622" s="1"/>
      <c r="AD622" s="1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  <c r="BT622" s="25"/>
      <c r="BU622" s="25"/>
      <c r="BV622" s="25"/>
      <c r="BW622" s="25"/>
      <c r="BX622" s="25"/>
      <c r="BY622" s="25"/>
      <c r="BZ622" s="25"/>
      <c r="CA622" s="25"/>
      <c r="CB622" s="25"/>
      <c r="CC622" s="25"/>
      <c r="CD622" s="25"/>
      <c r="CE622" s="25"/>
      <c r="CF622" s="25"/>
      <c r="CG622" s="25"/>
      <c r="CH622" s="25"/>
      <c r="CI622" s="25"/>
      <c r="CJ622" s="25"/>
      <c r="CK622" s="25"/>
      <c r="CL622" s="25"/>
      <c r="CM622" s="25"/>
      <c r="CN622" s="25"/>
      <c r="CO622" s="25"/>
      <c r="CP622" s="25"/>
      <c r="CQ622" s="25"/>
      <c r="CR622" s="25"/>
      <c r="CS622" s="25"/>
      <c r="CT622" s="25"/>
      <c r="CU622" s="25"/>
      <c r="CV622" s="25"/>
      <c r="CW622" s="25"/>
      <c r="CX622" s="25"/>
      <c r="CY622" s="25"/>
      <c r="CZ622" s="25"/>
      <c r="DA622" s="25"/>
      <c r="DB622" s="25"/>
      <c r="DC622" s="25"/>
      <c r="DD622" s="25"/>
      <c r="DE622" s="25"/>
      <c r="DF622" s="25"/>
      <c r="DG622" s="25"/>
      <c r="DH622" s="25"/>
      <c r="DI622" s="25"/>
      <c r="DJ622" s="25"/>
      <c r="DK622" s="25"/>
      <c r="DL622" s="25"/>
      <c r="DM622" s="25"/>
      <c r="DN622" s="25"/>
      <c r="DO622" s="25"/>
      <c r="DP622" s="25"/>
      <c r="DQ622" s="25"/>
      <c r="DR622" s="25"/>
      <c r="DS622" s="25"/>
      <c r="DT622" s="25"/>
      <c r="DU622" s="25"/>
      <c r="DV622" s="25"/>
      <c r="DW622" s="25"/>
      <c r="DX622" s="25"/>
      <c r="DY622" s="25"/>
      <c r="DZ622" s="25"/>
      <c r="EA622" s="25"/>
      <c r="EB622" s="25"/>
      <c r="EC622" s="25"/>
      <c r="ED622" s="25"/>
      <c r="EE622" s="25"/>
      <c r="EF622" s="25"/>
      <c r="EG622" s="25"/>
      <c r="EH622" s="25"/>
      <c r="EI622" s="25"/>
      <c r="EJ622" s="25"/>
      <c r="EK622" s="25"/>
      <c r="EL622" s="25"/>
      <c r="EM622" s="25"/>
      <c r="EN622" s="25"/>
      <c r="EO622" s="25"/>
      <c r="EP622" s="25"/>
      <c r="EQ622" s="25"/>
      <c r="ER622" s="25"/>
      <c r="ES622" s="25"/>
      <c r="ET622" s="25"/>
      <c r="EU622" s="25"/>
      <c r="EV622" s="25"/>
      <c r="EW622" s="25"/>
      <c r="EX622" s="25"/>
      <c r="EY622" s="25"/>
      <c r="EZ622" s="25"/>
      <c r="FA622" s="25"/>
      <c r="FB622" s="25"/>
      <c r="FC622" s="25"/>
      <c r="FD622" s="25"/>
      <c r="FE622" s="25"/>
      <c r="FF622" s="25"/>
      <c r="FG622" s="25"/>
      <c r="FH622" s="25"/>
      <c r="FI622" s="25"/>
      <c r="FJ622" s="25"/>
      <c r="FK622" s="25"/>
      <c r="FL622" s="25"/>
      <c r="FM622" s="25"/>
      <c r="FN622" s="25"/>
      <c r="FO622" s="25"/>
      <c r="FP622" s="25"/>
      <c r="FQ622" s="25"/>
      <c r="FR622" s="25"/>
      <c r="FS622" s="25"/>
      <c r="FT622" s="25"/>
      <c r="FU622" s="25"/>
      <c r="FV622" s="25"/>
      <c r="FW622" s="25"/>
      <c r="FX622" s="25"/>
      <c r="FY622" s="25"/>
      <c r="FZ622" s="25"/>
      <c r="GA622" s="25"/>
      <c r="GB622" s="25"/>
      <c r="GC622" s="25"/>
      <c r="GD622" s="25"/>
      <c r="GE622" s="25"/>
      <c r="GF622" s="25"/>
      <c r="GG622" s="25"/>
      <c r="GH622" s="25"/>
      <c r="GI622" s="25"/>
      <c r="GJ622" s="25"/>
      <c r="GK622" s="25"/>
      <c r="GL622" s="25"/>
      <c r="GM622" s="25"/>
      <c r="GN622" s="25"/>
      <c r="GO622" s="25"/>
      <c r="GP622" s="25"/>
      <c r="GQ622" s="25"/>
      <c r="GR622" s="25"/>
      <c r="GS622" s="25"/>
      <c r="GT622" s="25"/>
      <c r="GU622" s="25"/>
      <c r="GV622" s="25"/>
      <c r="GW622" s="25"/>
      <c r="GX622" s="25"/>
      <c r="GY622" s="25"/>
      <c r="GZ622" s="25"/>
    </row>
    <row r="623" spans="1:208">
      <c r="A623" s="1" t="s">
        <v>1121</v>
      </c>
      <c r="B623" s="2">
        <v>43826</v>
      </c>
      <c r="C623" s="1" t="s">
        <v>24</v>
      </c>
      <c r="D623" s="1" t="s">
        <v>712</v>
      </c>
      <c r="E623" s="1" t="s">
        <v>24</v>
      </c>
      <c r="F623" s="1" t="s">
        <v>513</v>
      </c>
      <c r="G623" s="1" t="s">
        <v>24</v>
      </c>
      <c r="H623" s="1">
        <v>4501735614</v>
      </c>
      <c r="I623" s="1" t="s">
        <v>24</v>
      </c>
      <c r="J623" s="1" t="s">
        <v>1122</v>
      </c>
      <c r="K623" s="1">
        <v>1</v>
      </c>
      <c r="L623" s="1" t="s">
        <v>26</v>
      </c>
      <c r="M623" s="3">
        <v>19822.78</v>
      </c>
      <c r="N623" s="3">
        <f>M623*K623</f>
        <v>19822.78</v>
      </c>
      <c r="U623" s="3"/>
      <c r="V623" s="3"/>
      <c r="W623" s="1"/>
      <c r="X623" s="3">
        <f>Tabla1[[#This Row],[COSTO TOTAL]]</f>
        <v>19822.78</v>
      </c>
      <c r="Y623" s="1"/>
      <c r="Z623" s="1"/>
      <c r="AA623" s="1"/>
      <c r="AB623" s="1"/>
      <c r="AC623" s="1"/>
      <c r="AD623" s="1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5"/>
      <c r="DI623" s="25"/>
      <c r="DJ623" s="25"/>
      <c r="DK623" s="25"/>
      <c r="DL623" s="25"/>
      <c r="DM623" s="25"/>
      <c r="DN623" s="25"/>
      <c r="DO623" s="25"/>
      <c r="DP623" s="25"/>
      <c r="DQ623" s="25"/>
      <c r="DR623" s="25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  <c r="ET623" s="25"/>
      <c r="EU623" s="25"/>
      <c r="EV623" s="25"/>
      <c r="EW623" s="25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  <c r="FN623" s="25"/>
      <c r="FO623" s="25"/>
      <c r="FP623" s="25"/>
      <c r="FQ623" s="25"/>
      <c r="FR623" s="25"/>
      <c r="FS623" s="25"/>
      <c r="FT623" s="25"/>
      <c r="FU623" s="25"/>
      <c r="FV623" s="25"/>
      <c r="FW623" s="25"/>
      <c r="FX623" s="25"/>
      <c r="FY623" s="25"/>
      <c r="FZ623" s="25"/>
      <c r="GA623" s="25"/>
      <c r="GB623" s="25"/>
      <c r="GC623" s="25"/>
      <c r="GD623" s="25"/>
      <c r="GE623" s="25"/>
      <c r="GF623" s="25"/>
      <c r="GG623" s="25"/>
      <c r="GH623" s="25"/>
      <c r="GI623" s="25"/>
      <c r="GJ623" s="25"/>
      <c r="GK623" s="25"/>
      <c r="GL623" s="25"/>
      <c r="GM623" s="25"/>
      <c r="GN623" s="25"/>
      <c r="GO623" s="25"/>
      <c r="GP623" s="25"/>
      <c r="GQ623" s="25"/>
      <c r="GR623" s="25"/>
      <c r="GS623" s="25"/>
      <c r="GT623" s="25"/>
      <c r="GU623" s="25"/>
      <c r="GV623" s="25"/>
      <c r="GW623" s="25"/>
      <c r="GX623" s="25"/>
      <c r="GY623" s="25"/>
      <c r="GZ623" s="25"/>
    </row>
    <row r="624" spans="1:208">
      <c r="A624" s="9"/>
      <c r="B624" s="10"/>
      <c r="C624" s="9"/>
      <c r="D624" s="9"/>
      <c r="E624" s="9"/>
      <c r="F624" s="9"/>
      <c r="G624" s="9"/>
      <c r="H624" s="9"/>
      <c r="I624" s="9"/>
      <c r="J624" s="9" t="s">
        <v>1004</v>
      </c>
      <c r="K624" s="9"/>
      <c r="L624" s="9"/>
      <c r="M624" s="11"/>
      <c r="N624" s="11">
        <f t="shared" si="13"/>
        <v>0</v>
      </c>
      <c r="O624" s="9"/>
      <c r="P624" s="9"/>
      <c r="Q624" s="9"/>
      <c r="R624" s="9"/>
      <c r="S624" s="9"/>
      <c r="T624" s="9"/>
      <c r="U624" s="11"/>
      <c r="V624" s="11"/>
      <c r="W624" s="9"/>
      <c r="X624" s="9"/>
      <c r="Y624" s="9"/>
      <c r="Z624" s="9"/>
      <c r="AA624" s="9"/>
      <c r="AB624" s="9"/>
      <c r="AC624" s="9"/>
      <c r="AD624" s="9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  <c r="BT624" s="25"/>
      <c r="BU624" s="25"/>
      <c r="BV624" s="25"/>
      <c r="BW624" s="25"/>
      <c r="BX624" s="25"/>
      <c r="BY624" s="25"/>
      <c r="BZ624" s="25"/>
      <c r="CA624" s="25"/>
      <c r="CB624" s="25"/>
      <c r="CC624" s="25"/>
      <c r="CD624" s="25"/>
      <c r="CE624" s="25"/>
      <c r="CF624" s="25"/>
      <c r="CG624" s="25"/>
      <c r="CH624" s="25"/>
      <c r="CI624" s="25"/>
      <c r="CJ624" s="25"/>
      <c r="CK624" s="25"/>
      <c r="CL624" s="25"/>
      <c r="CM624" s="25"/>
      <c r="CN624" s="25"/>
      <c r="CO624" s="25"/>
      <c r="CP624" s="25"/>
      <c r="CQ624" s="25"/>
      <c r="CR624" s="25"/>
      <c r="CS624" s="25"/>
      <c r="CT624" s="25"/>
      <c r="CU624" s="25"/>
      <c r="CV624" s="25"/>
      <c r="CW624" s="25"/>
      <c r="CX624" s="25"/>
      <c r="CY624" s="25"/>
      <c r="CZ624" s="25"/>
      <c r="DA624" s="25"/>
      <c r="DB624" s="25"/>
      <c r="DC624" s="25"/>
      <c r="DD624" s="25"/>
      <c r="DE624" s="25"/>
      <c r="DF624" s="25"/>
      <c r="DG624" s="25"/>
      <c r="DH624" s="25"/>
      <c r="DI624" s="25"/>
      <c r="DJ624" s="25"/>
      <c r="DK624" s="25"/>
      <c r="DL624" s="25"/>
      <c r="DM624" s="25"/>
      <c r="DN624" s="25"/>
      <c r="DO624" s="25"/>
      <c r="DP624" s="25"/>
      <c r="DQ624" s="25"/>
      <c r="DR624" s="25"/>
      <c r="DS624" s="25"/>
      <c r="DT624" s="25"/>
      <c r="DU624" s="25"/>
      <c r="DV624" s="25"/>
      <c r="DW624" s="25"/>
      <c r="DX624" s="25"/>
      <c r="DY624" s="25"/>
      <c r="DZ624" s="25"/>
      <c r="EA624" s="25"/>
      <c r="EB624" s="25"/>
      <c r="EC624" s="25"/>
      <c r="ED624" s="25"/>
      <c r="EE624" s="25"/>
      <c r="EF624" s="25"/>
      <c r="EG624" s="25"/>
      <c r="EH624" s="25"/>
      <c r="EI624" s="25"/>
      <c r="EJ624" s="25"/>
      <c r="EK624" s="25"/>
      <c r="EL624" s="25"/>
      <c r="EM624" s="25"/>
      <c r="EN624" s="25"/>
      <c r="EO624" s="25"/>
      <c r="EP624" s="25"/>
      <c r="EQ624" s="25"/>
      <c r="ER624" s="25"/>
      <c r="ES624" s="25"/>
      <c r="ET624" s="25"/>
      <c r="EU624" s="25"/>
      <c r="EV624" s="25"/>
      <c r="EW624" s="25"/>
      <c r="EX624" s="25"/>
      <c r="EY624" s="25"/>
      <c r="EZ624" s="25"/>
      <c r="FA624" s="25"/>
      <c r="FB624" s="25"/>
      <c r="FC624" s="25"/>
      <c r="FD624" s="25"/>
      <c r="FE624" s="25"/>
      <c r="FF624" s="25"/>
      <c r="FG624" s="25"/>
      <c r="FH624" s="25"/>
      <c r="FI624" s="25"/>
      <c r="FJ624" s="25"/>
      <c r="FK624" s="25"/>
      <c r="FL624" s="25"/>
      <c r="FM624" s="25"/>
      <c r="FN624" s="25"/>
      <c r="FO624" s="25"/>
      <c r="FP624" s="25"/>
      <c r="FQ624" s="25"/>
      <c r="FR624" s="25"/>
      <c r="FS624" s="25"/>
      <c r="FT624" s="25"/>
      <c r="FU624" s="25"/>
      <c r="FV624" s="25"/>
      <c r="FW624" s="25"/>
      <c r="FX624" s="25"/>
      <c r="FY624" s="25"/>
      <c r="FZ624" s="25"/>
      <c r="GA624" s="25"/>
      <c r="GB624" s="25"/>
      <c r="GC624" s="25"/>
      <c r="GD624" s="25"/>
      <c r="GE624" s="25"/>
      <c r="GF624" s="25"/>
      <c r="GG624" s="25"/>
      <c r="GH624" s="25"/>
      <c r="GI624" s="25"/>
      <c r="GJ624" s="25"/>
      <c r="GK624" s="25"/>
      <c r="GL624" s="25"/>
      <c r="GM624" s="25"/>
      <c r="GN624" s="25"/>
      <c r="GO624" s="25"/>
      <c r="GP624" s="25"/>
      <c r="GQ624" s="25"/>
      <c r="GR624" s="25"/>
      <c r="GS624" s="25"/>
      <c r="GT624" s="25"/>
      <c r="GU624" s="25"/>
      <c r="GV624" s="25"/>
      <c r="GW624" s="25"/>
      <c r="GX624" s="25"/>
      <c r="GY624" s="25"/>
      <c r="GZ624" s="25"/>
    </row>
    <row r="625" spans="1:208">
      <c r="A625" s="1" t="s">
        <v>315</v>
      </c>
      <c r="B625" s="2">
        <v>43167</v>
      </c>
      <c r="C625" s="1">
        <v>102540</v>
      </c>
      <c r="D625" s="1" t="s">
        <v>717</v>
      </c>
      <c r="F625" s="1" t="s">
        <v>446</v>
      </c>
      <c r="G625" s="1" t="s">
        <v>24</v>
      </c>
      <c r="H625" s="1">
        <v>4501532813</v>
      </c>
      <c r="I625" s="1" t="s">
        <v>24</v>
      </c>
      <c r="J625" s="1" t="s">
        <v>718</v>
      </c>
      <c r="K625" s="1">
        <v>2</v>
      </c>
      <c r="L625" s="1" t="s">
        <v>26</v>
      </c>
      <c r="M625" s="3">
        <v>5798</v>
      </c>
      <c r="N625" s="3">
        <f t="shared" si="13"/>
        <v>11596</v>
      </c>
      <c r="T625" s="3"/>
      <c r="V625" s="3"/>
      <c r="W625" s="1"/>
      <c r="X625" s="1"/>
      <c r="Y625" s="3">
        <f>Tabla1[[#This Row],[COSTO TOTAL]]</f>
        <v>11596</v>
      </c>
      <c r="Z625" s="1"/>
      <c r="AA625" s="1"/>
      <c r="AB625" s="1"/>
      <c r="AC625" s="1"/>
      <c r="AD625" s="1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  <c r="BT625" s="25"/>
      <c r="BU625" s="25"/>
      <c r="BV625" s="25"/>
      <c r="BW625" s="25"/>
      <c r="BX625" s="25"/>
      <c r="BY625" s="25"/>
      <c r="BZ625" s="25"/>
      <c r="CA625" s="25"/>
      <c r="CB625" s="25"/>
      <c r="CC625" s="25"/>
      <c r="CD625" s="25"/>
      <c r="CE625" s="25"/>
      <c r="CF625" s="25"/>
      <c r="CG625" s="25"/>
      <c r="CH625" s="25"/>
      <c r="CI625" s="25"/>
      <c r="CJ625" s="25"/>
      <c r="CK625" s="25"/>
      <c r="CL625" s="25"/>
      <c r="CM625" s="25"/>
      <c r="CN625" s="25"/>
      <c r="CO625" s="25"/>
      <c r="CP625" s="25"/>
      <c r="CQ625" s="25"/>
      <c r="CR625" s="25"/>
      <c r="CS625" s="25"/>
      <c r="CT625" s="25"/>
      <c r="CU625" s="25"/>
      <c r="CV625" s="25"/>
      <c r="CW625" s="25"/>
      <c r="CX625" s="25"/>
      <c r="CY625" s="25"/>
      <c r="CZ625" s="25"/>
      <c r="DA625" s="25"/>
      <c r="DB625" s="25"/>
      <c r="DC625" s="25"/>
      <c r="DD625" s="25"/>
      <c r="DE625" s="25"/>
      <c r="DF625" s="25"/>
      <c r="DG625" s="25"/>
      <c r="DH625" s="25"/>
      <c r="DI625" s="25"/>
      <c r="DJ625" s="25"/>
      <c r="DK625" s="25"/>
      <c r="DL625" s="25"/>
      <c r="DM625" s="25"/>
      <c r="DN625" s="25"/>
      <c r="DO625" s="25"/>
      <c r="DP625" s="25"/>
      <c r="DQ625" s="25"/>
      <c r="DR625" s="25"/>
      <c r="DS625" s="25"/>
      <c r="DT625" s="25"/>
      <c r="DU625" s="25"/>
      <c r="DV625" s="25"/>
      <c r="DW625" s="25"/>
      <c r="DX625" s="25"/>
      <c r="DY625" s="25"/>
      <c r="DZ625" s="25"/>
      <c r="EA625" s="25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25"/>
      <c r="EP625" s="25"/>
      <c r="EQ625" s="25"/>
      <c r="ER625" s="25"/>
      <c r="ES625" s="25"/>
      <c r="ET625" s="25"/>
      <c r="EU625" s="25"/>
      <c r="EV625" s="25"/>
      <c r="EW625" s="25"/>
      <c r="EX625" s="25"/>
      <c r="EY625" s="25"/>
      <c r="EZ625" s="25"/>
      <c r="FA625" s="25"/>
      <c r="FB625" s="25"/>
      <c r="FC625" s="25"/>
      <c r="FD625" s="25"/>
      <c r="FE625" s="25"/>
      <c r="FF625" s="25"/>
      <c r="FG625" s="25"/>
      <c r="FH625" s="25"/>
      <c r="FI625" s="25"/>
      <c r="FJ625" s="25"/>
      <c r="FK625" s="25"/>
      <c r="FL625" s="25"/>
      <c r="FM625" s="25"/>
      <c r="FN625" s="25"/>
      <c r="FO625" s="25"/>
      <c r="FP625" s="25"/>
      <c r="FQ625" s="25"/>
      <c r="FR625" s="25"/>
      <c r="FS625" s="25"/>
      <c r="FT625" s="25"/>
      <c r="FU625" s="25"/>
      <c r="FV625" s="25"/>
      <c r="FW625" s="25"/>
      <c r="FX625" s="25"/>
      <c r="FY625" s="25"/>
      <c r="FZ625" s="25"/>
      <c r="GA625" s="25"/>
      <c r="GB625" s="25"/>
      <c r="GC625" s="25"/>
      <c r="GD625" s="25"/>
      <c r="GE625" s="25"/>
      <c r="GF625" s="25"/>
      <c r="GG625" s="25"/>
      <c r="GH625" s="25"/>
      <c r="GI625" s="25"/>
      <c r="GJ625" s="25"/>
      <c r="GK625" s="25"/>
      <c r="GL625" s="25"/>
      <c r="GM625" s="25"/>
      <c r="GN625" s="25"/>
      <c r="GO625" s="25"/>
      <c r="GP625" s="25"/>
      <c r="GQ625" s="25"/>
      <c r="GR625" s="25"/>
      <c r="GS625" s="25"/>
      <c r="GT625" s="25"/>
      <c r="GU625" s="25"/>
      <c r="GV625" s="25"/>
      <c r="GW625" s="25"/>
      <c r="GX625" s="25"/>
      <c r="GY625" s="25"/>
      <c r="GZ625" s="25"/>
    </row>
    <row r="626" spans="1:208">
      <c r="A626" s="9"/>
      <c r="B626" s="10"/>
      <c r="C626" s="9"/>
      <c r="D626" s="9"/>
      <c r="E626" s="9"/>
      <c r="F626" s="9"/>
      <c r="G626" s="9"/>
      <c r="H626" s="9"/>
      <c r="I626" s="9"/>
      <c r="J626" s="9" t="s">
        <v>17</v>
      </c>
      <c r="K626" s="9"/>
      <c r="L626" s="9"/>
      <c r="M626" s="11"/>
      <c r="N626" s="11">
        <f t="shared" si="13"/>
        <v>0</v>
      </c>
      <c r="O626" s="9"/>
      <c r="P626" s="9"/>
      <c r="Q626" s="9"/>
      <c r="R626" s="9"/>
      <c r="S626" s="9"/>
      <c r="T626" s="11"/>
      <c r="U626" s="9"/>
      <c r="V626" s="11"/>
      <c r="W626" s="9"/>
      <c r="X626" s="9"/>
      <c r="Y626" s="9"/>
      <c r="Z626" s="9"/>
      <c r="AA626" s="9"/>
      <c r="AB626" s="9"/>
      <c r="AC626" s="9"/>
      <c r="AD626" s="9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  <c r="BT626" s="25"/>
      <c r="BU626" s="25"/>
      <c r="BV626" s="25"/>
      <c r="BW626" s="25"/>
      <c r="BX626" s="25"/>
      <c r="BY626" s="25"/>
      <c r="BZ626" s="25"/>
      <c r="CA626" s="25"/>
      <c r="CB626" s="25"/>
      <c r="CC626" s="25"/>
      <c r="CD626" s="25"/>
      <c r="CE626" s="25"/>
      <c r="CF626" s="25"/>
      <c r="CG626" s="25"/>
      <c r="CH626" s="25"/>
      <c r="CI626" s="25"/>
      <c r="CJ626" s="25"/>
      <c r="CK626" s="25"/>
      <c r="CL626" s="25"/>
      <c r="CM626" s="25"/>
      <c r="CN626" s="25"/>
      <c r="CO626" s="25"/>
      <c r="CP626" s="25"/>
      <c r="CQ626" s="25"/>
      <c r="CR626" s="25"/>
      <c r="CS626" s="25"/>
      <c r="CT626" s="25"/>
      <c r="CU626" s="25"/>
      <c r="CV626" s="25"/>
      <c r="CW626" s="25"/>
      <c r="CX626" s="25"/>
      <c r="CY626" s="25"/>
      <c r="CZ626" s="25"/>
      <c r="DA626" s="25"/>
      <c r="DB626" s="25"/>
      <c r="DC626" s="25"/>
      <c r="DD626" s="25"/>
      <c r="DE626" s="25"/>
      <c r="DF626" s="25"/>
      <c r="DG626" s="25"/>
      <c r="DH626" s="25"/>
      <c r="DI626" s="25"/>
      <c r="DJ626" s="25"/>
      <c r="DK626" s="25"/>
      <c r="DL626" s="25"/>
      <c r="DM626" s="25"/>
      <c r="DN626" s="25"/>
      <c r="DO626" s="25"/>
      <c r="DP626" s="25"/>
      <c r="DQ626" s="25"/>
      <c r="DR626" s="25"/>
      <c r="DS626" s="25"/>
      <c r="DT626" s="25"/>
      <c r="DU626" s="25"/>
      <c r="DV626" s="25"/>
      <c r="DW626" s="25"/>
      <c r="DX626" s="25"/>
      <c r="DY626" s="25"/>
      <c r="DZ626" s="25"/>
      <c r="EA626" s="25"/>
      <c r="EB626" s="25"/>
      <c r="EC626" s="25"/>
      <c r="ED626" s="25"/>
      <c r="EE626" s="25"/>
      <c r="EF626" s="25"/>
      <c r="EG626" s="25"/>
      <c r="EH626" s="25"/>
      <c r="EI626" s="25"/>
      <c r="EJ626" s="25"/>
      <c r="EK626" s="25"/>
      <c r="EL626" s="25"/>
      <c r="EM626" s="25"/>
      <c r="EN626" s="25"/>
      <c r="EO626" s="25"/>
      <c r="EP626" s="25"/>
      <c r="EQ626" s="25"/>
      <c r="ER626" s="25"/>
      <c r="ES626" s="25"/>
      <c r="ET626" s="25"/>
      <c r="EU626" s="25"/>
      <c r="EV626" s="25"/>
      <c r="EW626" s="25"/>
      <c r="EX626" s="25"/>
      <c r="EY626" s="25"/>
      <c r="EZ626" s="25"/>
      <c r="FA626" s="25"/>
      <c r="FB626" s="25"/>
      <c r="FC626" s="25"/>
      <c r="FD626" s="25"/>
      <c r="FE626" s="25"/>
      <c r="FF626" s="25"/>
      <c r="FG626" s="25"/>
      <c r="FH626" s="25"/>
      <c r="FI626" s="25"/>
      <c r="FJ626" s="25"/>
      <c r="FK626" s="25"/>
      <c r="FL626" s="25"/>
      <c r="FM626" s="25"/>
      <c r="FN626" s="25"/>
      <c r="FO626" s="25"/>
      <c r="FP626" s="25"/>
      <c r="FQ626" s="25"/>
      <c r="FR626" s="25"/>
      <c r="FS626" s="25"/>
      <c r="FT626" s="25"/>
      <c r="FU626" s="25"/>
      <c r="FV626" s="25"/>
      <c r="FW626" s="25"/>
      <c r="FX626" s="25"/>
      <c r="FY626" s="25"/>
      <c r="FZ626" s="25"/>
      <c r="GA626" s="25"/>
      <c r="GB626" s="25"/>
      <c r="GC626" s="25"/>
      <c r="GD626" s="25"/>
      <c r="GE626" s="25"/>
      <c r="GF626" s="25"/>
      <c r="GG626" s="25"/>
      <c r="GH626" s="25"/>
      <c r="GI626" s="25"/>
      <c r="GJ626" s="25"/>
      <c r="GK626" s="25"/>
      <c r="GL626" s="25"/>
      <c r="GM626" s="25"/>
      <c r="GN626" s="25"/>
      <c r="GO626" s="25"/>
      <c r="GP626" s="25"/>
      <c r="GQ626" s="25"/>
      <c r="GR626" s="25"/>
      <c r="GS626" s="25"/>
      <c r="GT626" s="25"/>
      <c r="GU626" s="25"/>
      <c r="GV626" s="25"/>
      <c r="GW626" s="25"/>
      <c r="GX626" s="25"/>
      <c r="GY626" s="25"/>
      <c r="GZ626" s="25"/>
    </row>
    <row r="627" spans="1:208">
      <c r="A627" s="1" t="s">
        <v>246</v>
      </c>
      <c r="B627" s="2">
        <v>43528</v>
      </c>
      <c r="C627" s="1">
        <v>7697940</v>
      </c>
      <c r="D627" s="1" t="s">
        <v>17</v>
      </c>
      <c r="E627" s="1" t="s">
        <v>719</v>
      </c>
      <c r="F627" s="1" t="s">
        <v>76</v>
      </c>
      <c r="G627" s="1" t="s">
        <v>24</v>
      </c>
      <c r="H627" s="1">
        <v>4501645841</v>
      </c>
      <c r="I627" s="1" t="s">
        <v>24</v>
      </c>
      <c r="J627" s="1" t="s">
        <v>720</v>
      </c>
      <c r="K627" s="1">
        <v>6</v>
      </c>
      <c r="L627" s="1" t="s">
        <v>26</v>
      </c>
      <c r="M627" s="3">
        <v>942.63</v>
      </c>
      <c r="N627" s="3">
        <f t="shared" si="13"/>
        <v>5655.78</v>
      </c>
      <c r="O627" s="1" t="s">
        <v>721</v>
      </c>
      <c r="Q627" s="3"/>
      <c r="R627" s="3"/>
      <c r="S627" s="3"/>
      <c r="V627" s="3"/>
      <c r="W627" s="1"/>
      <c r="X627" s="1"/>
      <c r="Y627" s="1"/>
      <c r="Z627" s="3">
        <f>Tabla1[[#This Row],[COSTO TOTAL]]</f>
        <v>5655.78</v>
      </c>
      <c r="AA627" s="1"/>
      <c r="AB627" s="1"/>
      <c r="AC627" s="1"/>
      <c r="AD627" s="1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s="25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</row>
    <row r="628" spans="1:208">
      <c r="A628" s="1" t="s">
        <v>246</v>
      </c>
      <c r="B628" s="2">
        <v>43528</v>
      </c>
      <c r="C628" s="1">
        <v>7697940</v>
      </c>
      <c r="D628" s="1" t="s">
        <v>17</v>
      </c>
      <c r="E628" s="1" t="s">
        <v>719</v>
      </c>
      <c r="F628" s="1" t="s">
        <v>76</v>
      </c>
      <c r="G628" s="1" t="s">
        <v>24</v>
      </c>
      <c r="H628" s="1">
        <v>4501645841</v>
      </c>
      <c r="I628" s="1" t="s">
        <v>24</v>
      </c>
      <c r="J628" s="1" t="s">
        <v>722</v>
      </c>
      <c r="K628" s="1">
        <v>4</v>
      </c>
      <c r="L628" s="1" t="s">
        <v>26</v>
      </c>
      <c r="M628" s="3">
        <v>668.55</v>
      </c>
      <c r="N628" s="3">
        <f t="shared" si="13"/>
        <v>2674.2</v>
      </c>
      <c r="O628" s="1" t="s">
        <v>408</v>
      </c>
      <c r="S628" s="3"/>
      <c r="V628" s="3"/>
      <c r="W628" s="1"/>
      <c r="X628" s="1"/>
      <c r="Y628" s="1"/>
      <c r="Z628" s="3">
        <f>Tabla1[[#This Row],[COSTO TOTAL]]</f>
        <v>2674.2</v>
      </c>
      <c r="AA628" s="1"/>
      <c r="AB628" s="1"/>
      <c r="AC628" s="1"/>
      <c r="AD628" s="1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  <c r="BT628" s="25"/>
      <c r="BU628" s="25"/>
      <c r="BV628" s="25"/>
      <c r="BW628" s="25"/>
      <c r="BX628" s="25"/>
      <c r="BY628" s="25"/>
      <c r="BZ628" s="25"/>
      <c r="CA628" s="25"/>
      <c r="CB628" s="25"/>
      <c r="CC628" s="25"/>
      <c r="CD628" s="25"/>
      <c r="CE628" s="25"/>
      <c r="CF628" s="25"/>
      <c r="CG628" s="25"/>
      <c r="CH628" s="25"/>
      <c r="CI628" s="25"/>
      <c r="CJ628" s="25"/>
      <c r="CK628" s="25"/>
      <c r="CL628" s="25"/>
      <c r="CM628" s="25"/>
      <c r="CN628" s="25"/>
      <c r="CO628" s="25"/>
      <c r="CP628" s="25"/>
      <c r="CQ628" s="25"/>
      <c r="CR628" s="25"/>
      <c r="CS628" s="25"/>
      <c r="CT628" s="25"/>
      <c r="CU628" s="25"/>
      <c r="CV628" s="25"/>
      <c r="CW628" s="25"/>
      <c r="CX628" s="25"/>
      <c r="CY628" s="25"/>
      <c r="CZ628" s="25"/>
      <c r="DA628" s="25"/>
      <c r="DB628" s="25"/>
      <c r="DC628" s="25"/>
      <c r="DD628" s="25"/>
      <c r="DE628" s="25"/>
      <c r="DF628" s="25"/>
      <c r="DG628" s="25"/>
      <c r="DH628" s="25"/>
      <c r="DI628" s="25"/>
      <c r="DJ628" s="25"/>
      <c r="DK628" s="25"/>
      <c r="DL628" s="25"/>
      <c r="DM628" s="25"/>
      <c r="DN628" s="25"/>
      <c r="DO628" s="25"/>
      <c r="DP628" s="25"/>
      <c r="DQ628" s="25"/>
      <c r="DR628" s="25"/>
      <c r="DS628" s="25"/>
      <c r="DT628" s="25"/>
      <c r="DU628" s="25"/>
      <c r="DV628" s="25"/>
      <c r="DW628" s="25"/>
      <c r="DX628" s="25"/>
      <c r="DY628" s="25"/>
      <c r="DZ628" s="25"/>
      <c r="EA628" s="25"/>
      <c r="EB628" s="25"/>
      <c r="EC628" s="25"/>
      <c r="ED628" s="25"/>
      <c r="EE628" s="25"/>
      <c r="EF628" s="25"/>
      <c r="EG628" s="25"/>
      <c r="EH628" s="25"/>
      <c r="EI628" s="25"/>
      <c r="EJ628" s="25"/>
      <c r="EK628" s="25"/>
      <c r="EL628" s="25"/>
      <c r="EM628" s="25"/>
      <c r="EN628" s="25"/>
      <c r="EO628" s="25"/>
      <c r="EP628" s="25"/>
      <c r="EQ628" s="25"/>
      <c r="ER628" s="25"/>
      <c r="ES628" s="25"/>
      <c r="ET628" s="25"/>
      <c r="EU628" s="25"/>
      <c r="EV628" s="25"/>
      <c r="EW628" s="25"/>
      <c r="EX628" s="25"/>
      <c r="EY628" s="25"/>
      <c r="EZ628" s="25"/>
      <c r="FA628" s="25"/>
      <c r="FB628" s="25"/>
      <c r="FC628" s="25"/>
      <c r="FD628" s="25"/>
      <c r="FE628" s="25"/>
      <c r="FF628" s="25"/>
      <c r="FG628" s="25"/>
      <c r="FH628" s="25"/>
      <c r="FI628" s="25"/>
      <c r="FJ628" s="25"/>
      <c r="FK628" s="25"/>
      <c r="FL628" s="25"/>
      <c r="FM628" s="25"/>
      <c r="FN628" s="25"/>
      <c r="FO628" s="25"/>
      <c r="FP628" s="25"/>
      <c r="FQ628" s="25"/>
      <c r="FR628" s="25"/>
      <c r="FS628" s="25"/>
      <c r="FT628" s="25"/>
      <c r="FU628" s="25"/>
      <c r="FV628" s="25"/>
      <c r="FW628" s="25"/>
      <c r="FX628" s="25"/>
      <c r="FY628" s="25"/>
      <c r="FZ628" s="25"/>
      <c r="GA628" s="25"/>
      <c r="GB628" s="25"/>
      <c r="GC628" s="25"/>
      <c r="GD628" s="25"/>
      <c r="GE628" s="25"/>
      <c r="GF628" s="25"/>
      <c r="GG628" s="25"/>
      <c r="GH628" s="25"/>
      <c r="GI628" s="25"/>
      <c r="GJ628" s="25"/>
      <c r="GK628" s="25"/>
      <c r="GL628" s="25"/>
      <c r="GM628" s="25"/>
      <c r="GN628" s="25"/>
      <c r="GO628" s="25"/>
      <c r="GP628" s="25"/>
      <c r="GQ628" s="25"/>
      <c r="GR628" s="25"/>
      <c r="GS628" s="25"/>
      <c r="GT628" s="25"/>
      <c r="GU628" s="25"/>
      <c r="GV628" s="25"/>
      <c r="GW628" s="25"/>
      <c r="GX628" s="25"/>
      <c r="GY628" s="25"/>
      <c r="GZ628" s="25"/>
    </row>
    <row r="629" spans="1:208">
      <c r="A629" s="1" t="s">
        <v>246</v>
      </c>
      <c r="B629" s="2">
        <v>43528</v>
      </c>
      <c r="C629" s="1">
        <v>7697940</v>
      </c>
      <c r="D629" s="1" t="s">
        <v>17</v>
      </c>
      <c r="E629" s="1" t="s">
        <v>719</v>
      </c>
      <c r="F629" s="1" t="s">
        <v>76</v>
      </c>
      <c r="G629" s="1" t="s">
        <v>24</v>
      </c>
      <c r="H629" s="1">
        <v>4501645841</v>
      </c>
      <c r="I629" s="1" t="s">
        <v>24</v>
      </c>
      <c r="J629" s="1" t="s">
        <v>723</v>
      </c>
      <c r="K629" s="1">
        <v>4</v>
      </c>
      <c r="L629" s="1" t="s">
        <v>26</v>
      </c>
      <c r="M629" s="3">
        <v>899.86</v>
      </c>
      <c r="N629" s="3">
        <f t="shared" si="13"/>
        <v>3599.44</v>
      </c>
      <c r="S629" s="3"/>
      <c r="V629" s="3"/>
      <c r="W629" s="1"/>
      <c r="X629" s="1"/>
      <c r="Y629" s="1"/>
      <c r="Z629" s="3">
        <f>Tabla1[[#This Row],[COSTO TOTAL]]</f>
        <v>3599.44</v>
      </c>
      <c r="AA629" s="1"/>
      <c r="AB629" s="1"/>
      <c r="AC629" s="1"/>
      <c r="AD629" s="1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5"/>
      <c r="DI629" s="25"/>
      <c r="DJ629" s="25"/>
      <c r="DK629" s="25"/>
      <c r="DL629" s="25"/>
      <c r="DM629" s="25"/>
      <c r="DN629" s="25"/>
      <c r="DO629" s="25"/>
      <c r="DP629" s="25"/>
      <c r="DQ629" s="25"/>
      <c r="DR629" s="25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  <c r="ET629" s="25"/>
      <c r="EU629" s="25"/>
      <c r="EV629" s="25"/>
      <c r="EW629" s="25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25"/>
      <c r="FN629" s="25"/>
      <c r="FO629" s="25"/>
      <c r="FP629" s="25"/>
      <c r="FQ629" s="25"/>
      <c r="FR629" s="25"/>
      <c r="FS629" s="25"/>
      <c r="FT629" s="25"/>
      <c r="FU629" s="25"/>
      <c r="FV629" s="25"/>
      <c r="FW629" s="25"/>
      <c r="FX629" s="25"/>
      <c r="FY629" s="25"/>
      <c r="FZ629" s="25"/>
      <c r="GA629" s="25"/>
      <c r="GB629" s="25"/>
      <c r="GC629" s="25"/>
      <c r="GD629" s="25"/>
      <c r="GE629" s="25"/>
      <c r="GF629" s="25"/>
      <c r="GG629" s="25"/>
      <c r="GH629" s="25"/>
      <c r="GI629" s="25"/>
      <c r="GJ629" s="25"/>
      <c r="GK629" s="25"/>
      <c r="GL629" s="25"/>
      <c r="GM629" s="25"/>
      <c r="GN629" s="25"/>
      <c r="GO629" s="25"/>
      <c r="GP629" s="25"/>
      <c r="GQ629" s="25"/>
      <c r="GR629" s="25"/>
      <c r="GS629" s="25"/>
      <c r="GT629" s="25"/>
      <c r="GU629" s="25"/>
      <c r="GV629" s="25"/>
      <c r="GW629" s="25"/>
      <c r="GX629" s="25"/>
      <c r="GY629" s="25"/>
      <c r="GZ629" s="25"/>
    </row>
    <row r="630" spans="1:208">
      <c r="A630" s="1" t="s">
        <v>246</v>
      </c>
      <c r="B630" s="2">
        <v>43528</v>
      </c>
      <c r="C630" s="1">
        <v>7697940</v>
      </c>
      <c r="D630" s="1" t="s">
        <v>17</v>
      </c>
      <c r="E630" s="1" t="s">
        <v>719</v>
      </c>
      <c r="F630" s="1" t="s">
        <v>76</v>
      </c>
      <c r="G630" s="1" t="s">
        <v>24</v>
      </c>
      <c r="H630" s="1">
        <v>4501645841</v>
      </c>
      <c r="I630" s="1" t="s">
        <v>24</v>
      </c>
      <c r="J630" s="1" t="s">
        <v>724</v>
      </c>
      <c r="K630" s="1">
        <v>4</v>
      </c>
      <c r="L630" s="1" t="s">
        <v>26</v>
      </c>
      <c r="M630" s="3">
        <v>2501.58</v>
      </c>
      <c r="N630" s="3">
        <f t="shared" si="13"/>
        <v>10006.32</v>
      </c>
      <c r="O630" s="1" t="s">
        <v>725</v>
      </c>
      <c r="S630" s="3"/>
      <c r="V630" s="3"/>
      <c r="W630" s="1"/>
      <c r="X630" s="1"/>
      <c r="Y630" s="1"/>
      <c r="Z630" s="3">
        <f>Tabla1[[#This Row],[COSTO TOTAL]]</f>
        <v>10006.32</v>
      </c>
      <c r="AA630" s="1"/>
      <c r="AB630" s="1"/>
      <c r="AC630" s="1"/>
      <c r="AD630" s="1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  <c r="BT630" s="25"/>
      <c r="BU630" s="25"/>
      <c r="BV630" s="25"/>
      <c r="BW630" s="25"/>
      <c r="BX630" s="25"/>
      <c r="BY630" s="25"/>
      <c r="BZ630" s="25"/>
      <c r="CA630" s="25"/>
      <c r="CB630" s="25"/>
      <c r="CC630" s="25"/>
      <c r="CD630" s="25"/>
      <c r="CE630" s="25"/>
      <c r="CF630" s="25"/>
      <c r="CG630" s="25"/>
      <c r="CH630" s="25"/>
      <c r="CI630" s="25"/>
      <c r="CJ630" s="25"/>
      <c r="CK630" s="25"/>
      <c r="CL630" s="25"/>
      <c r="CM630" s="25"/>
      <c r="CN630" s="25"/>
      <c r="CO630" s="25"/>
      <c r="CP630" s="25"/>
      <c r="CQ630" s="25"/>
      <c r="CR630" s="25"/>
      <c r="CS630" s="25"/>
      <c r="CT630" s="25"/>
      <c r="CU630" s="25"/>
      <c r="CV630" s="25"/>
      <c r="CW630" s="25"/>
      <c r="CX630" s="25"/>
      <c r="CY630" s="25"/>
      <c r="CZ630" s="25"/>
      <c r="DA630" s="25"/>
      <c r="DB630" s="25"/>
      <c r="DC630" s="25"/>
      <c r="DD630" s="25"/>
      <c r="DE630" s="25"/>
      <c r="DF630" s="25"/>
      <c r="DG630" s="25"/>
      <c r="DH630" s="25"/>
      <c r="DI630" s="25"/>
      <c r="DJ630" s="25"/>
      <c r="DK630" s="25"/>
      <c r="DL630" s="25"/>
      <c r="DM630" s="25"/>
      <c r="DN630" s="25"/>
      <c r="DO630" s="25"/>
      <c r="DP630" s="25"/>
      <c r="DQ630" s="25"/>
      <c r="DR630" s="25"/>
      <c r="DS630" s="25"/>
      <c r="DT630" s="25"/>
      <c r="DU630" s="25"/>
      <c r="DV630" s="25"/>
      <c r="DW630" s="25"/>
      <c r="DX630" s="25"/>
      <c r="DY630" s="25"/>
      <c r="DZ630" s="25"/>
      <c r="EA630" s="25"/>
      <c r="EB630" s="25"/>
      <c r="EC630" s="25"/>
      <c r="ED630" s="25"/>
      <c r="EE630" s="25"/>
      <c r="EF630" s="25"/>
      <c r="EG630" s="25"/>
      <c r="EH630" s="25"/>
      <c r="EI630" s="25"/>
      <c r="EJ630" s="25"/>
      <c r="EK630" s="25"/>
      <c r="EL630" s="25"/>
      <c r="EM630" s="25"/>
      <c r="EN630" s="25"/>
      <c r="EO630" s="25"/>
      <c r="EP630" s="25"/>
      <c r="EQ630" s="25"/>
      <c r="ER630" s="25"/>
      <c r="ES630" s="25"/>
      <c r="ET630" s="25"/>
      <c r="EU630" s="25"/>
      <c r="EV630" s="25"/>
      <c r="EW630" s="25"/>
      <c r="EX630" s="25"/>
      <c r="EY630" s="25"/>
      <c r="EZ630" s="25"/>
      <c r="FA630" s="25"/>
      <c r="FB630" s="25"/>
      <c r="FC630" s="25"/>
      <c r="FD630" s="25"/>
      <c r="FE630" s="25"/>
      <c r="FF630" s="25"/>
      <c r="FG630" s="25"/>
      <c r="FH630" s="25"/>
      <c r="FI630" s="25"/>
      <c r="FJ630" s="25"/>
      <c r="FK630" s="25"/>
      <c r="FL630" s="25"/>
      <c r="FM630" s="25"/>
      <c r="FN630" s="25"/>
      <c r="FO630" s="25"/>
      <c r="FP630" s="25"/>
      <c r="FQ630" s="25"/>
      <c r="FR630" s="25"/>
      <c r="FS630" s="25"/>
      <c r="FT630" s="25"/>
      <c r="FU630" s="25"/>
      <c r="FV630" s="25"/>
      <c r="FW630" s="25"/>
      <c r="FX630" s="25"/>
      <c r="FY630" s="25"/>
      <c r="FZ630" s="25"/>
      <c r="GA630" s="25"/>
      <c r="GB630" s="25"/>
      <c r="GC630" s="25"/>
      <c r="GD630" s="25"/>
      <c r="GE630" s="25"/>
      <c r="GF630" s="25"/>
      <c r="GG630" s="25"/>
      <c r="GH630" s="25"/>
      <c r="GI630" s="25"/>
      <c r="GJ630" s="25"/>
      <c r="GK630" s="25"/>
      <c r="GL630" s="25"/>
      <c r="GM630" s="25"/>
      <c r="GN630" s="25"/>
      <c r="GO630" s="25"/>
      <c r="GP630" s="25"/>
      <c r="GQ630" s="25"/>
      <c r="GR630" s="25"/>
      <c r="GS630" s="25"/>
      <c r="GT630" s="25"/>
      <c r="GU630" s="25"/>
      <c r="GV630" s="25"/>
      <c r="GW630" s="25"/>
      <c r="GX630" s="25"/>
      <c r="GY630" s="25"/>
      <c r="GZ630" s="25"/>
    </row>
    <row r="631" spans="1:208">
      <c r="A631" s="1" t="s">
        <v>246</v>
      </c>
      <c r="B631" s="2">
        <v>43540</v>
      </c>
      <c r="C631" s="1">
        <v>7697940</v>
      </c>
      <c r="D631" s="1" t="s">
        <v>17</v>
      </c>
      <c r="E631" s="1" t="s">
        <v>719</v>
      </c>
      <c r="F631" s="1" t="s">
        <v>726</v>
      </c>
      <c r="G631" s="1" t="s">
        <v>24</v>
      </c>
      <c r="H631" s="1" t="s">
        <v>24</v>
      </c>
      <c r="I631" s="1" t="s">
        <v>24</v>
      </c>
      <c r="J631" s="1" t="s">
        <v>727</v>
      </c>
      <c r="K631" s="1">
        <v>2</v>
      </c>
      <c r="L631" s="1" t="s">
        <v>26</v>
      </c>
      <c r="M631" s="3">
        <v>20146.759999999998</v>
      </c>
      <c r="N631" s="3">
        <f t="shared" si="13"/>
        <v>40293.519999999997</v>
      </c>
      <c r="S631" s="3"/>
      <c r="V631" s="3"/>
      <c r="W631" s="1"/>
      <c r="X631" s="1"/>
      <c r="Y631" s="1"/>
      <c r="Z631" s="3">
        <f>Tabla1[[#This Row],[COSTO TOTAL]]</f>
        <v>40293.519999999997</v>
      </c>
      <c r="AA631" s="1"/>
      <c r="AB631" s="1"/>
      <c r="AC631" s="1"/>
      <c r="AD631" s="1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5"/>
      <c r="BV631" s="25"/>
      <c r="BW631" s="25"/>
      <c r="BX631" s="25"/>
      <c r="BY631" s="25"/>
      <c r="BZ631" s="25"/>
      <c r="CA631" s="25"/>
      <c r="CB631" s="25"/>
      <c r="CC631" s="25"/>
      <c r="CD631" s="25"/>
      <c r="CE631" s="25"/>
      <c r="CF631" s="25"/>
      <c r="CG631" s="25"/>
      <c r="CH631" s="25"/>
      <c r="CI631" s="25"/>
      <c r="CJ631" s="25"/>
      <c r="CK631" s="25"/>
      <c r="CL631" s="25"/>
      <c r="CM631" s="25"/>
      <c r="CN631" s="25"/>
      <c r="CO631" s="25"/>
      <c r="CP631" s="25"/>
      <c r="CQ631" s="25"/>
      <c r="CR631" s="25"/>
      <c r="CS631" s="25"/>
      <c r="CT631" s="25"/>
      <c r="CU631" s="25"/>
      <c r="CV631" s="25"/>
      <c r="CW631" s="25"/>
      <c r="CX631" s="25"/>
      <c r="CY631" s="25"/>
      <c r="CZ631" s="25"/>
      <c r="DA631" s="25"/>
      <c r="DB631" s="25"/>
      <c r="DC631" s="25"/>
      <c r="DD631" s="25"/>
      <c r="DE631" s="25"/>
      <c r="DF631" s="25"/>
      <c r="DG631" s="25"/>
      <c r="DH631" s="25"/>
      <c r="DI631" s="25"/>
      <c r="DJ631" s="25"/>
      <c r="DK631" s="25"/>
      <c r="DL631" s="25"/>
      <c r="DM631" s="25"/>
      <c r="DN631" s="25"/>
      <c r="DO631" s="25"/>
      <c r="DP631" s="25"/>
      <c r="DQ631" s="25"/>
      <c r="DR631" s="25"/>
      <c r="DS631" s="25"/>
      <c r="DT631" s="25"/>
      <c r="DU631" s="25"/>
      <c r="DV631" s="25"/>
      <c r="DW631" s="25"/>
      <c r="DX631" s="25"/>
      <c r="DY631" s="25"/>
      <c r="DZ631" s="25"/>
      <c r="EA631" s="25"/>
      <c r="EB631" s="25"/>
      <c r="EC631" s="25"/>
      <c r="ED631" s="25"/>
      <c r="EE631" s="25"/>
      <c r="EF631" s="25"/>
      <c r="EG631" s="25"/>
      <c r="EH631" s="25"/>
      <c r="EI631" s="25"/>
      <c r="EJ631" s="25"/>
      <c r="EK631" s="25"/>
      <c r="EL631" s="25"/>
      <c r="EM631" s="25"/>
      <c r="EN631" s="25"/>
      <c r="EO631" s="25"/>
      <c r="EP631" s="25"/>
      <c r="EQ631" s="25"/>
      <c r="ER631" s="25"/>
      <c r="ES631" s="25"/>
      <c r="ET631" s="25"/>
      <c r="EU631" s="25"/>
      <c r="EV631" s="25"/>
      <c r="EW631" s="25"/>
      <c r="EX631" s="25"/>
      <c r="EY631" s="25"/>
      <c r="EZ631" s="25"/>
      <c r="FA631" s="25"/>
      <c r="FB631" s="25"/>
      <c r="FC631" s="25"/>
      <c r="FD631" s="25"/>
      <c r="FE631" s="25"/>
      <c r="FF631" s="25"/>
      <c r="FG631" s="25"/>
      <c r="FH631" s="25"/>
      <c r="FI631" s="25"/>
      <c r="FJ631" s="25"/>
      <c r="FK631" s="25"/>
      <c r="FL631" s="25"/>
      <c r="FM631" s="25"/>
      <c r="FN631" s="25"/>
      <c r="FO631" s="25"/>
      <c r="FP631" s="25"/>
      <c r="FQ631" s="25"/>
      <c r="FR631" s="25"/>
      <c r="FS631" s="25"/>
      <c r="FT631" s="25"/>
      <c r="FU631" s="25"/>
      <c r="FV631" s="25"/>
      <c r="FW631" s="25"/>
      <c r="FX631" s="25"/>
      <c r="FY631" s="25"/>
      <c r="FZ631" s="25"/>
      <c r="GA631" s="25"/>
      <c r="GB631" s="25"/>
      <c r="GC631" s="25"/>
      <c r="GD631" s="25"/>
      <c r="GE631" s="25"/>
      <c r="GF631" s="25"/>
      <c r="GG631" s="25"/>
      <c r="GH631" s="25"/>
      <c r="GI631" s="25"/>
      <c r="GJ631" s="25"/>
      <c r="GK631" s="25"/>
      <c r="GL631" s="25"/>
      <c r="GM631" s="25"/>
      <c r="GN631" s="25"/>
      <c r="GO631" s="25"/>
      <c r="GP631" s="25"/>
      <c r="GQ631" s="25"/>
      <c r="GR631" s="25"/>
      <c r="GS631" s="25"/>
      <c r="GT631" s="25"/>
      <c r="GU631" s="25"/>
      <c r="GV631" s="25"/>
      <c r="GW631" s="25"/>
      <c r="GX631" s="25"/>
      <c r="GY631" s="25"/>
      <c r="GZ631" s="25"/>
    </row>
    <row r="632" spans="1:208" s="8" customFormat="1">
      <c r="A632" s="1" t="s">
        <v>246</v>
      </c>
      <c r="B632" s="2">
        <v>43540</v>
      </c>
      <c r="C632" s="1">
        <v>7697940</v>
      </c>
      <c r="D632" s="1" t="s">
        <v>17</v>
      </c>
      <c r="E632" s="1" t="s">
        <v>719</v>
      </c>
      <c r="F632" s="1" t="s">
        <v>726</v>
      </c>
      <c r="G632" s="1" t="s">
        <v>24</v>
      </c>
      <c r="H632" s="1" t="s">
        <v>24</v>
      </c>
      <c r="I632" s="1" t="s">
        <v>24</v>
      </c>
      <c r="J632" s="1" t="s">
        <v>728</v>
      </c>
      <c r="K632" s="1">
        <v>2</v>
      </c>
      <c r="L632" s="1" t="s">
        <v>26</v>
      </c>
      <c r="M632" s="3">
        <v>20146.759999999998</v>
      </c>
      <c r="N632" s="3">
        <f t="shared" si="13"/>
        <v>40293.519999999997</v>
      </c>
      <c r="O632" s="1"/>
      <c r="P632" s="1"/>
      <c r="Q632" s="1"/>
      <c r="R632" s="1"/>
      <c r="S632" s="3"/>
      <c r="T632" s="1"/>
      <c r="U632" s="1"/>
      <c r="V632" s="3"/>
      <c r="W632" s="1"/>
      <c r="X632" s="1"/>
      <c r="Y632" s="1"/>
      <c r="Z632" s="3">
        <f>Tabla1[[#This Row],[COSTO TOTAL]]</f>
        <v>40293.519999999997</v>
      </c>
      <c r="AA632" s="1"/>
      <c r="AB632" s="1"/>
      <c r="AC632" s="1"/>
      <c r="AD632" s="1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  <c r="BT632" s="25"/>
      <c r="BU632" s="25"/>
      <c r="BV632" s="25"/>
      <c r="BW632" s="25"/>
      <c r="BX632" s="25"/>
      <c r="BY632" s="25"/>
      <c r="BZ632" s="25"/>
      <c r="CA632" s="25"/>
      <c r="CB632" s="25"/>
      <c r="CC632" s="25"/>
      <c r="CD632" s="25"/>
      <c r="CE632" s="25"/>
      <c r="CF632" s="25"/>
      <c r="CG632" s="25"/>
      <c r="CH632" s="25"/>
      <c r="CI632" s="25"/>
      <c r="CJ632" s="25"/>
      <c r="CK632" s="25"/>
      <c r="CL632" s="25"/>
      <c r="CM632" s="25"/>
      <c r="CN632" s="25"/>
      <c r="CO632" s="25"/>
      <c r="CP632" s="25"/>
      <c r="CQ632" s="25"/>
      <c r="CR632" s="25"/>
      <c r="CS632" s="25"/>
      <c r="CT632" s="25"/>
      <c r="CU632" s="25"/>
      <c r="CV632" s="25"/>
      <c r="CW632" s="25"/>
      <c r="CX632" s="25"/>
      <c r="CY632" s="25"/>
      <c r="CZ632" s="25"/>
      <c r="DA632" s="25"/>
      <c r="DB632" s="25"/>
      <c r="DC632" s="25"/>
      <c r="DD632" s="25"/>
      <c r="DE632" s="25"/>
      <c r="DF632" s="25"/>
      <c r="DG632" s="25"/>
      <c r="DH632" s="25"/>
      <c r="DI632" s="25"/>
      <c r="DJ632" s="25"/>
      <c r="DK632" s="25"/>
      <c r="DL632" s="25"/>
      <c r="DM632" s="25"/>
      <c r="DN632" s="25"/>
      <c r="DO632" s="25"/>
      <c r="DP632" s="25"/>
      <c r="DQ632" s="25"/>
      <c r="DR632" s="25"/>
      <c r="DS632" s="25"/>
      <c r="DT632" s="25"/>
      <c r="DU632" s="25"/>
      <c r="DV632" s="25"/>
      <c r="DW632" s="25"/>
      <c r="DX632" s="25"/>
      <c r="DY632" s="25"/>
      <c r="DZ632" s="25"/>
      <c r="EA632" s="25"/>
      <c r="EB632" s="25"/>
      <c r="EC632" s="25"/>
      <c r="ED632" s="25"/>
      <c r="EE632" s="25"/>
      <c r="EF632" s="25"/>
      <c r="EG632" s="25"/>
      <c r="EH632" s="25"/>
      <c r="EI632" s="25"/>
      <c r="EJ632" s="25"/>
      <c r="EK632" s="25"/>
      <c r="EL632" s="25"/>
      <c r="EM632" s="25"/>
      <c r="EN632" s="25"/>
      <c r="EO632" s="25"/>
      <c r="EP632" s="25"/>
      <c r="EQ632" s="25"/>
      <c r="ER632" s="25"/>
      <c r="ES632" s="25"/>
      <c r="ET632" s="25"/>
      <c r="EU632" s="25"/>
      <c r="EV632" s="25"/>
      <c r="EW632" s="25"/>
      <c r="EX632" s="25"/>
      <c r="EY632" s="25"/>
      <c r="EZ632" s="25"/>
      <c r="FA632" s="25"/>
      <c r="FB632" s="25"/>
      <c r="FC632" s="25"/>
      <c r="FD632" s="25"/>
      <c r="FE632" s="25"/>
      <c r="FF632" s="25"/>
      <c r="FG632" s="25"/>
      <c r="FH632" s="25"/>
      <c r="FI632" s="25"/>
      <c r="FJ632" s="25"/>
      <c r="FK632" s="25"/>
      <c r="FL632" s="25"/>
      <c r="FM632" s="25"/>
      <c r="FN632" s="25"/>
      <c r="FO632" s="25"/>
      <c r="FP632" s="25"/>
      <c r="FQ632" s="25"/>
      <c r="FR632" s="25"/>
      <c r="FS632" s="25"/>
      <c r="FT632" s="25"/>
      <c r="FU632" s="25"/>
      <c r="FV632" s="25"/>
      <c r="FW632" s="25"/>
      <c r="FX632" s="25"/>
      <c r="FY632" s="25"/>
      <c r="FZ632" s="25"/>
      <c r="GA632" s="25"/>
      <c r="GB632" s="25"/>
      <c r="GC632" s="25"/>
      <c r="GD632" s="25"/>
      <c r="GE632" s="25"/>
      <c r="GF632" s="25"/>
      <c r="GG632" s="25"/>
      <c r="GH632" s="25"/>
      <c r="GI632" s="25"/>
      <c r="GJ632" s="25"/>
      <c r="GK632" s="25"/>
      <c r="GL632" s="25"/>
      <c r="GM632" s="25"/>
      <c r="GN632" s="25"/>
      <c r="GO632" s="25"/>
      <c r="GP632" s="25"/>
      <c r="GQ632" s="25"/>
      <c r="GR632" s="25"/>
      <c r="GS632" s="25"/>
      <c r="GT632" s="25"/>
      <c r="GU632" s="25"/>
      <c r="GV632" s="25"/>
      <c r="GW632" s="25"/>
      <c r="GX632" s="25"/>
      <c r="GY632" s="25"/>
      <c r="GZ632" s="25"/>
    </row>
    <row r="633" spans="1:208">
      <c r="A633" s="1" t="s">
        <v>246</v>
      </c>
      <c r="B633" s="2">
        <v>43540</v>
      </c>
      <c r="C633" s="1">
        <v>7697940</v>
      </c>
      <c r="D633" s="1" t="s">
        <v>17</v>
      </c>
      <c r="E633" s="1" t="s">
        <v>719</v>
      </c>
      <c r="F633" s="1" t="s">
        <v>726</v>
      </c>
      <c r="G633" s="1" t="s">
        <v>24</v>
      </c>
      <c r="H633" s="1" t="s">
        <v>24</v>
      </c>
      <c r="I633" s="1" t="s">
        <v>24</v>
      </c>
      <c r="J633" s="1" t="s">
        <v>729</v>
      </c>
      <c r="K633" s="1">
        <v>2</v>
      </c>
      <c r="L633" s="1" t="s">
        <v>26</v>
      </c>
      <c r="M633" s="3">
        <v>20146.759999999998</v>
      </c>
      <c r="N633" s="3">
        <f t="shared" si="13"/>
        <v>40293.519999999997</v>
      </c>
      <c r="S633" s="3"/>
      <c r="V633" s="3"/>
      <c r="W633" s="1"/>
      <c r="X633" s="1"/>
      <c r="Y633" s="1"/>
      <c r="Z633" s="3">
        <f>Tabla1[[#This Row],[COSTO TOTAL]]</f>
        <v>40293.519999999997</v>
      </c>
      <c r="AA633" s="1"/>
      <c r="AB633" s="1"/>
      <c r="AC633" s="1"/>
      <c r="AD633" s="1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  <c r="BT633" s="25"/>
      <c r="BU633" s="25"/>
      <c r="BV633" s="25"/>
      <c r="BW633" s="25"/>
      <c r="BX633" s="25"/>
      <c r="BY633" s="25"/>
      <c r="BZ633" s="25"/>
      <c r="CA633" s="25"/>
      <c r="CB633" s="25"/>
      <c r="CC633" s="25"/>
      <c r="CD633" s="25"/>
      <c r="CE633" s="25"/>
      <c r="CF633" s="25"/>
      <c r="CG633" s="25"/>
      <c r="CH633" s="25"/>
      <c r="CI633" s="25"/>
      <c r="CJ633" s="25"/>
      <c r="CK633" s="25"/>
      <c r="CL633" s="25"/>
      <c r="CM633" s="25"/>
      <c r="CN633" s="25"/>
      <c r="CO633" s="25"/>
      <c r="CP633" s="25"/>
      <c r="CQ633" s="25"/>
      <c r="CR633" s="25"/>
      <c r="CS633" s="25"/>
      <c r="CT633" s="25"/>
      <c r="CU633" s="25"/>
      <c r="CV633" s="25"/>
      <c r="CW633" s="25"/>
      <c r="CX633" s="25"/>
      <c r="CY633" s="25"/>
      <c r="CZ633" s="25"/>
      <c r="DA633" s="25"/>
      <c r="DB633" s="25"/>
      <c r="DC633" s="25"/>
      <c r="DD633" s="25"/>
      <c r="DE633" s="25"/>
      <c r="DF633" s="25"/>
      <c r="DG633" s="25"/>
      <c r="DH633" s="25"/>
      <c r="DI633" s="25"/>
      <c r="DJ633" s="25"/>
      <c r="DK633" s="25"/>
      <c r="DL633" s="25"/>
      <c r="DM633" s="25"/>
      <c r="DN633" s="25"/>
      <c r="DO633" s="25"/>
      <c r="DP633" s="25"/>
      <c r="DQ633" s="25"/>
      <c r="DR633" s="25"/>
      <c r="DS633" s="25"/>
      <c r="DT633" s="25"/>
      <c r="DU633" s="25"/>
      <c r="DV633" s="25"/>
      <c r="DW633" s="25"/>
      <c r="DX633" s="25"/>
      <c r="DY633" s="25"/>
      <c r="DZ633" s="25"/>
      <c r="EA633" s="25"/>
      <c r="EB633" s="25"/>
      <c r="EC633" s="25"/>
      <c r="ED633" s="25"/>
      <c r="EE633" s="25"/>
      <c r="EF633" s="25"/>
      <c r="EG633" s="25"/>
      <c r="EH633" s="25"/>
      <c r="EI633" s="25"/>
      <c r="EJ633" s="25"/>
      <c r="EK633" s="25"/>
      <c r="EL633" s="25"/>
      <c r="EM633" s="25"/>
      <c r="EN633" s="25"/>
      <c r="EO633" s="25"/>
      <c r="EP633" s="25"/>
      <c r="EQ633" s="25"/>
      <c r="ER633" s="25"/>
      <c r="ES633" s="25"/>
      <c r="ET633" s="25"/>
      <c r="EU633" s="25"/>
      <c r="EV633" s="25"/>
      <c r="EW633" s="25"/>
      <c r="EX633" s="25"/>
      <c r="EY633" s="25"/>
      <c r="EZ633" s="25"/>
      <c r="FA633" s="25"/>
      <c r="FB633" s="25"/>
      <c r="FC633" s="25"/>
      <c r="FD633" s="25"/>
      <c r="FE633" s="25"/>
      <c r="FF633" s="25"/>
      <c r="FG633" s="25"/>
      <c r="FH633" s="25"/>
      <c r="FI633" s="25"/>
      <c r="FJ633" s="25"/>
      <c r="FK633" s="25"/>
      <c r="FL633" s="25"/>
      <c r="FM633" s="25"/>
      <c r="FN633" s="25"/>
      <c r="FO633" s="25"/>
      <c r="FP633" s="25"/>
      <c r="FQ633" s="25"/>
      <c r="FR633" s="25"/>
      <c r="FS633" s="25"/>
      <c r="FT633" s="25"/>
      <c r="FU633" s="25"/>
      <c r="FV633" s="25"/>
      <c r="FW633" s="25"/>
      <c r="FX633" s="25"/>
      <c r="FY633" s="25"/>
      <c r="FZ633" s="25"/>
      <c r="GA633" s="25"/>
      <c r="GB633" s="25"/>
      <c r="GC633" s="25"/>
      <c r="GD633" s="25"/>
      <c r="GE633" s="25"/>
      <c r="GF633" s="25"/>
      <c r="GG633" s="25"/>
      <c r="GH633" s="25"/>
      <c r="GI633" s="25"/>
      <c r="GJ633" s="25"/>
      <c r="GK633" s="25"/>
      <c r="GL633" s="25"/>
      <c r="GM633" s="25"/>
      <c r="GN633" s="25"/>
      <c r="GO633" s="25"/>
      <c r="GP633" s="25"/>
      <c r="GQ633" s="25"/>
      <c r="GR633" s="25"/>
      <c r="GS633" s="25"/>
      <c r="GT633" s="25"/>
      <c r="GU633" s="25"/>
      <c r="GV633" s="25"/>
      <c r="GW633" s="25"/>
      <c r="GX633" s="25"/>
      <c r="GY633" s="25"/>
      <c r="GZ633" s="25"/>
    </row>
    <row r="634" spans="1:208">
      <c r="A634" s="1" t="s">
        <v>246</v>
      </c>
      <c r="B634" s="2">
        <v>43540</v>
      </c>
      <c r="C634" s="1">
        <v>7697940</v>
      </c>
      <c r="D634" s="1" t="s">
        <v>17</v>
      </c>
      <c r="E634" s="1" t="s">
        <v>719</v>
      </c>
      <c r="F634" s="1" t="s">
        <v>726</v>
      </c>
      <c r="G634" s="1" t="s">
        <v>24</v>
      </c>
      <c r="H634" s="1" t="s">
        <v>24</v>
      </c>
      <c r="I634" s="1" t="s">
        <v>24</v>
      </c>
      <c r="J634" s="1" t="s">
        <v>730</v>
      </c>
      <c r="K634" s="1">
        <v>2</v>
      </c>
      <c r="L634" s="1" t="s">
        <v>26</v>
      </c>
      <c r="M634" s="3">
        <v>20146.759999999998</v>
      </c>
      <c r="N634" s="3">
        <f t="shared" si="13"/>
        <v>40293.519999999997</v>
      </c>
      <c r="S634" s="3"/>
      <c r="V634" s="3"/>
      <c r="W634" s="1"/>
      <c r="X634" s="1"/>
      <c r="Y634" s="1"/>
      <c r="Z634" s="3">
        <f>Tabla1[[#This Row],[COSTO TOTAL]]</f>
        <v>40293.519999999997</v>
      </c>
      <c r="AA634" s="1"/>
      <c r="AB634" s="1"/>
      <c r="AC634" s="1"/>
      <c r="AD634" s="1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  <c r="BT634" s="25"/>
      <c r="BU634" s="25"/>
      <c r="BV634" s="25"/>
      <c r="BW634" s="25"/>
      <c r="BX634" s="25"/>
      <c r="BY634" s="25"/>
      <c r="BZ634" s="25"/>
      <c r="CA634" s="25"/>
      <c r="CB634" s="25"/>
      <c r="CC634" s="25"/>
      <c r="CD634" s="25"/>
      <c r="CE634" s="25"/>
      <c r="CF634" s="25"/>
      <c r="CG634" s="25"/>
      <c r="CH634" s="25"/>
      <c r="CI634" s="25"/>
      <c r="CJ634" s="25"/>
      <c r="CK634" s="25"/>
      <c r="CL634" s="25"/>
      <c r="CM634" s="25"/>
      <c r="CN634" s="25"/>
      <c r="CO634" s="25"/>
      <c r="CP634" s="25"/>
      <c r="CQ634" s="25"/>
      <c r="CR634" s="25"/>
      <c r="CS634" s="25"/>
      <c r="CT634" s="25"/>
      <c r="CU634" s="25"/>
      <c r="CV634" s="25"/>
      <c r="CW634" s="25"/>
      <c r="CX634" s="25"/>
      <c r="CY634" s="25"/>
      <c r="CZ634" s="25"/>
      <c r="DA634" s="25"/>
      <c r="DB634" s="25"/>
      <c r="DC634" s="25"/>
      <c r="DD634" s="25"/>
      <c r="DE634" s="25"/>
      <c r="DF634" s="25"/>
      <c r="DG634" s="25"/>
      <c r="DH634" s="25"/>
      <c r="DI634" s="25"/>
      <c r="DJ634" s="25"/>
      <c r="DK634" s="25"/>
      <c r="DL634" s="25"/>
      <c r="DM634" s="25"/>
      <c r="DN634" s="25"/>
      <c r="DO634" s="25"/>
      <c r="DP634" s="25"/>
      <c r="DQ634" s="25"/>
      <c r="DR634" s="25"/>
      <c r="DS634" s="25"/>
      <c r="DT634" s="25"/>
      <c r="DU634" s="25"/>
      <c r="DV634" s="25"/>
      <c r="DW634" s="25"/>
      <c r="DX634" s="25"/>
      <c r="DY634" s="25"/>
      <c r="DZ634" s="25"/>
      <c r="EA634" s="25"/>
      <c r="EB634" s="25"/>
      <c r="EC634" s="25"/>
      <c r="ED634" s="25"/>
      <c r="EE634" s="25"/>
      <c r="EF634" s="25"/>
      <c r="EG634" s="25"/>
      <c r="EH634" s="25"/>
      <c r="EI634" s="25"/>
      <c r="EJ634" s="25"/>
      <c r="EK634" s="25"/>
      <c r="EL634" s="25"/>
      <c r="EM634" s="25"/>
      <c r="EN634" s="25"/>
      <c r="EO634" s="25"/>
      <c r="EP634" s="25"/>
      <c r="EQ634" s="25"/>
      <c r="ER634" s="25"/>
      <c r="ES634" s="25"/>
      <c r="ET634" s="25"/>
      <c r="EU634" s="25"/>
      <c r="EV634" s="25"/>
      <c r="EW634" s="25"/>
      <c r="EX634" s="25"/>
      <c r="EY634" s="25"/>
      <c r="EZ634" s="25"/>
      <c r="FA634" s="25"/>
      <c r="FB634" s="25"/>
      <c r="FC634" s="25"/>
      <c r="FD634" s="25"/>
      <c r="FE634" s="25"/>
      <c r="FF634" s="25"/>
      <c r="FG634" s="25"/>
      <c r="FH634" s="25"/>
      <c r="FI634" s="25"/>
      <c r="FJ634" s="25"/>
      <c r="FK634" s="25"/>
      <c r="FL634" s="25"/>
      <c r="FM634" s="25"/>
      <c r="FN634" s="25"/>
      <c r="FO634" s="25"/>
      <c r="FP634" s="25"/>
      <c r="FQ634" s="25"/>
      <c r="FR634" s="25"/>
      <c r="FS634" s="25"/>
      <c r="FT634" s="25"/>
      <c r="FU634" s="25"/>
      <c r="FV634" s="25"/>
      <c r="FW634" s="25"/>
      <c r="FX634" s="25"/>
      <c r="FY634" s="25"/>
      <c r="FZ634" s="25"/>
      <c r="GA634" s="25"/>
      <c r="GB634" s="25"/>
      <c r="GC634" s="25"/>
      <c r="GD634" s="25"/>
      <c r="GE634" s="25"/>
      <c r="GF634" s="25"/>
      <c r="GG634" s="25"/>
      <c r="GH634" s="25"/>
      <c r="GI634" s="25"/>
      <c r="GJ634" s="25"/>
      <c r="GK634" s="25"/>
      <c r="GL634" s="25"/>
      <c r="GM634" s="25"/>
      <c r="GN634" s="25"/>
      <c r="GO634" s="25"/>
      <c r="GP634" s="25"/>
      <c r="GQ634" s="25"/>
      <c r="GR634" s="25"/>
      <c r="GS634" s="25"/>
      <c r="GT634" s="25"/>
      <c r="GU634" s="25"/>
      <c r="GV634" s="25"/>
      <c r="GW634" s="25"/>
      <c r="GX634" s="25"/>
      <c r="GY634" s="25"/>
      <c r="GZ634" s="25"/>
    </row>
    <row r="635" spans="1:208">
      <c r="A635" s="1" t="s">
        <v>246</v>
      </c>
      <c r="B635" s="2">
        <v>43540</v>
      </c>
      <c r="C635" s="1">
        <v>7697940</v>
      </c>
      <c r="D635" s="1" t="s">
        <v>17</v>
      </c>
      <c r="E635" s="1" t="s">
        <v>719</v>
      </c>
      <c r="F635" s="1" t="s">
        <v>726</v>
      </c>
      <c r="G635" s="1" t="s">
        <v>24</v>
      </c>
      <c r="H635" s="1" t="s">
        <v>24</v>
      </c>
      <c r="I635" s="1" t="s">
        <v>24</v>
      </c>
      <c r="J635" s="1" t="s">
        <v>731</v>
      </c>
      <c r="K635" s="1">
        <v>1</v>
      </c>
      <c r="L635" s="1" t="s">
        <v>26</v>
      </c>
      <c r="M635" s="3">
        <v>20146.759999999998</v>
      </c>
      <c r="N635" s="3">
        <f t="shared" si="13"/>
        <v>20146.759999999998</v>
      </c>
      <c r="S635" s="3"/>
      <c r="V635" s="3"/>
      <c r="W635" s="1"/>
      <c r="X635" s="1"/>
      <c r="Y635" s="1"/>
      <c r="Z635" s="3">
        <f>Tabla1[[#This Row],[COSTO TOTAL]]</f>
        <v>20146.759999999998</v>
      </c>
      <c r="AA635" s="1"/>
      <c r="AB635" s="1"/>
      <c r="AC635" s="1"/>
      <c r="AD635" s="1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</row>
    <row r="636" spans="1:208">
      <c r="A636" s="1" t="s">
        <v>246</v>
      </c>
      <c r="B636" s="2">
        <v>43540</v>
      </c>
      <c r="C636" s="1">
        <v>7697940</v>
      </c>
      <c r="D636" s="1" t="s">
        <v>17</v>
      </c>
      <c r="E636" s="1" t="s">
        <v>719</v>
      </c>
      <c r="F636" s="1" t="s">
        <v>726</v>
      </c>
      <c r="G636" s="1" t="s">
        <v>24</v>
      </c>
      <c r="H636" s="1" t="s">
        <v>24</v>
      </c>
      <c r="I636" s="1" t="s">
        <v>24</v>
      </c>
      <c r="J636" s="1" t="s">
        <v>732</v>
      </c>
      <c r="K636" s="1">
        <v>1</v>
      </c>
      <c r="L636" s="1" t="s">
        <v>26</v>
      </c>
      <c r="M636" s="3">
        <v>20146.759999999998</v>
      </c>
      <c r="N636" s="3">
        <f t="shared" si="13"/>
        <v>20146.759999999998</v>
      </c>
      <c r="S636" s="3"/>
      <c r="V636" s="3"/>
      <c r="W636" s="1"/>
      <c r="X636" s="1"/>
      <c r="Y636" s="1"/>
      <c r="Z636" s="3">
        <f>Tabla1[[#This Row],[COSTO TOTAL]]</f>
        <v>20146.759999999998</v>
      </c>
      <c r="AA636" s="1"/>
      <c r="AB636" s="1"/>
      <c r="AC636" s="1"/>
      <c r="AD636" s="1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  <c r="BT636" s="25"/>
      <c r="BU636" s="25"/>
      <c r="BV636" s="25"/>
      <c r="BW636" s="25"/>
      <c r="BX636" s="25"/>
      <c r="BY636" s="25"/>
      <c r="BZ636" s="25"/>
      <c r="CA636" s="25"/>
      <c r="CB636" s="25"/>
      <c r="CC636" s="25"/>
      <c r="CD636" s="25"/>
      <c r="CE636" s="25"/>
      <c r="CF636" s="25"/>
      <c r="CG636" s="25"/>
      <c r="CH636" s="25"/>
      <c r="CI636" s="25"/>
      <c r="CJ636" s="25"/>
      <c r="CK636" s="25"/>
      <c r="CL636" s="25"/>
      <c r="CM636" s="25"/>
      <c r="CN636" s="25"/>
      <c r="CO636" s="25"/>
      <c r="CP636" s="25"/>
      <c r="CQ636" s="25"/>
      <c r="CR636" s="25"/>
      <c r="CS636" s="25"/>
      <c r="CT636" s="25"/>
      <c r="CU636" s="25"/>
      <c r="CV636" s="25"/>
      <c r="CW636" s="25"/>
      <c r="CX636" s="25"/>
      <c r="CY636" s="25"/>
      <c r="CZ636" s="25"/>
      <c r="DA636" s="25"/>
      <c r="DB636" s="25"/>
      <c r="DC636" s="25"/>
      <c r="DD636" s="25"/>
      <c r="DE636" s="25"/>
      <c r="DF636" s="25"/>
      <c r="DG636" s="25"/>
      <c r="DH636" s="25"/>
      <c r="DI636" s="25"/>
      <c r="DJ636" s="25"/>
      <c r="DK636" s="25"/>
      <c r="DL636" s="25"/>
      <c r="DM636" s="25"/>
      <c r="DN636" s="25"/>
      <c r="DO636" s="25"/>
      <c r="DP636" s="25"/>
      <c r="DQ636" s="25"/>
      <c r="DR636" s="25"/>
      <c r="DS636" s="25"/>
      <c r="DT636" s="25"/>
      <c r="DU636" s="25"/>
      <c r="DV636" s="25"/>
      <c r="DW636" s="25"/>
      <c r="DX636" s="25"/>
      <c r="DY636" s="25"/>
      <c r="DZ636" s="25"/>
      <c r="EA636" s="25"/>
      <c r="EB636" s="25"/>
      <c r="EC636" s="25"/>
      <c r="ED636" s="25"/>
      <c r="EE636" s="25"/>
      <c r="EF636" s="25"/>
      <c r="EG636" s="25"/>
      <c r="EH636" s="25"/>
      <c r="EI636" s="25"/>
      <c r="EJ636" s="25"/>
      <c r="EK636" s="25"/>
      <c r="EL636" s="25"/>
      <c r="EM636" s="25"/>
      <c r="EN636" s="25"/>
      <c r="EO636" s="25"/>
      <c r="EP636" s="25"/>
      <c r="EQ636" s="25"/>
      <c r="ER636" s="25"/>
      <c r="ES636" s="25"/>
      <c r="ET636" s="25"/>
      <c r="EU636" s="25"/>
      <c r="EV636" s="25"/>
      <c r="EW636" s="25"/>
      <c r="EX636" s="25"/>
      <c r="EY636" s="25"/>
      <c r="EZ636" s="25"/>
      <c r="FA636" s="25"/>
      <c r="FB636" s="25"/>
      <c r="FC636" s="25"/>
      <c r="FD636" s="25"/>
      <c r="FE636" s="25"/>
      <c r="FF636" s="25"/>
      <c r="FG636" s="25"/>
      <c r="FH636" s="25"/>
      <c r="FI636" s="25"/>
      <c r="FJ636" s="25"/>
      <c r="FK636" s="25"/>
      <c r="FL636" s="25"/>
      <c r="FM636" s="25"/>
      <c r="FN636" s="25"/>
      <c r="FO636" s="25"/>
      <c r="FP636" s="25"/>
      <c r="FQ636" s="25"/>
      <c r="FR636" s="25"/>
      <c r="FS636" s="25"/>
      <c r="FT636" s="25"/>
      <c r="FU636" s="25"/>
      <c r="FV636" s="25"/>
      <c r="FW636" s="25"/>
      <c r="FX636" s="25"/>
      <c r="FY636" s="25"/>
      <c r="FZ636" s="25"/>
      <c r="GA636" s="25"/>
      <c r="GB636" s="25"/>
      <c r="GC636" s="25"/>
      <c r="GD636" s="25"/>
      <c r="GE636" s="25"/>
      <c r="GF636" s="25"/>
      <c r="GG636" s="25"/>
      <c r="GH636" s="25"/>
      <c r="GI636" s="25"/>
      <c r="GJ636" s="25"/>
      <c r="GK636" s="25"/>
      <c r="GL636" s="25"/>
      <c r="GM636" s="25"/>
      <c r="GN636" s="25"/>
      <c r="GO636" s="25"/>
      <c r="GP636" s="25"/>
      <c r="GQ636" s="25"/>
      <c r="GR636" s="25"/>
      <c r="GS636" s="25"/>
      <c r="GT636" s="25"/>
      <c r="GU636" s="25"/>
      <c r="GV636" s="25"/>
      <c r="GW636" s="25"/>
      <c r="GX636" s="25"/>
      <c r="GY636" s="25"/>
      <c r="GZ636" s="25"/>
    </row>
    <row r="637" spans="1:208">
      <c r="A637" s="1" t="s">
        <v>246</v>
      </c>
      <c r="B637" s="2">
        <v>43540</v>
      </c>
      <c r="C637" s="1">
        <v>7697940</v>
      </c>
      <c r="D637" s="1" t="s">
        <v>17</v>
      </c>
      <c r="E637" s="1" t="s">
        <v>719</v>
      </c>
      <c r="F637" s="1" t="s">
        <v>726</v>
      </c>
      <c r="G637" s="1" t="s">
        <v>24</v>
      </c>
      <c r="H637" s="1" t="s">
        <v>24</v>
      </c>
      <c r="I637" s="1" t="s">
        <v>24</v>
      </c>
      <c r="J637" s="1" t="s">
        <v>733</v>
      </c>
      <c r="K637" s="1">
        <v>1</v>
      </c>
      <c r="L637" s="1" t="s">
        <v>26</v>
      </c>
      <c r="M637" s="3">
        <v>20146.759999999998</v>
      </c>
      <c r="N637" s="3">
        <f t="shared" si="13"/>
        <v>20146.759999999998</v>
      </c>
      <c r="S637" s="3"/>
      <c r="V637" s="3"/>
      <c r="W637" s="1"/>
      <c r="X637" s="1"/>
      <c r="Y637" s="1"/>
      <c r="Z637" s="3">
        <f>Tabla1[[#This Row],[COSTO TOTAL]]</f>
        <v>20146.759999999998</v>
      </c>
      <c r="AA637" s="1"/>
      <c r="AB637" s="1"/>
      <c r="AC637" s="1"/>
      <c r="AD637" s="1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  <c r="BT637" s="25"/>
      <c r="BU637" s="25"/>
      <c r="BV637" s="25"/>
      <c r="BW637" s="25"/>
      <c r="BX637" s="25"/>
      <c r="BY637" s="25"/>
      <c r="BZ637" s="25"/>
      <c r="CA637" s="25"/>
      <c r="CB637" s="25"/>
      <c r="CC637" s="25"/>
      <c r="CD637" s="25"/>
      <c r="CE637" s="25"/>
      <c r="CF637" s="25"/>
      <c r="CG637" s="25"/>
      <c r="CH637" s="25"/>
      <c r="CI637" s="25"/>
      <c r="CJ637" s="25"/>
      <c r="CK637" s="25"/>
      <c r="CL637" s="25"/>
      <c r="CM637" s="25"/>
      <c r="CN637" s="25"/>
      <c r="CO637" s="25"/>
      <c r="CP637" s="25"/>
      <c r="CQ637" s="25"/>
      <c r="CR637" s="25"/>
      <c r="CS637" s="25"/>
      <c r="CT637" s="25"/>
      <c r="CU637" s="25"/>
      <c r="CV637" s="25"/>
      <c r="CW637" s="25"/>
      <c r="CX637" s="25"/>
      <c r="CY637" s="25"/>
      <c r="CZ637" s="25"/>
      <c r="DA637" s="25"/>
      <c r="DB637" s="25"/>
      <c r="DC637" s="25"/>
      <c r="DD637" s="25"/>
      <c r="DE637" s="25"/>
      <c r="DF637" s="25"/>
      <c r="DG637" s="25"/>
      <c r="DH637" s="25"/>
      <c r="DI637" s="25"/>
      <c r="DJ637" s="25"/>
      <c r="DK637" s="25"/>
      <c r="DL637" s="25"/>
      <c r="DM637" s="25"/>
      <c r="DN637" s="25"/>
      <c r="DO637" s="25"/>
      <c r="DP637" s="25"/>
      <c r="DQ637" s="25"/>
      <c r="DR637" s="25"/>
      <c r="DS637" s="25"/>
      <c r="DT637" s="25"/>
      <c r="DU637" s="25"/>
      <c r="DV637" s="25"/>
      <c r="DW637" s="25"/>
      <c r="DX637" s="25"/>
      <c r="DY637" s="25"/>
      <c r="DZ637" s="25"/>
      <c r="EA637" s="25"/>
      <c r="EB637" s="25"/>
      <c r="EC637" s="25"/>
      <c r="ED637" s="25"/>
      <c r="EE637" s="25"/>
      <c r="EF637" s="25"/>
      <c r="EG637" s="25"/>
      <c r="EH637" s="25"/>
      <c r="EI637" s="25"/>
      <c r="EJ637" s="25"/>
      <c r="EK637" s="25"/>
      <c r="EL637" s="25"/>
      <c r="EM637" s="25"/>
      <c r="EN637" s="25"/>
      <c r="EO637" s="25"/>
      <c r="EP637" s="25"/>
      <c r="EQ637" s="25"/>
      <c r="ER637" s="25"/>
      <c r="ES637" s="25"/>
      <c r="ET637" s="25"/>
      <c r="EU637" s="25"/>
      <c r="EV637" s="25"/>
      <c r="EW637" s="25"/>
      <c r="EX637" s="25"/>
      <c r="EY637" s="25"/>
      <c r="EZ637" s="25"/>
      <c r="FA637" s="25"/>
      <c r="FB637" s="25"/>
      <c r="FC637" s="25"/>
      <c r="FD637" s="25"/>
      <c r="FE637" s="25"/>
      <c r="FF637" s="25"/>
      <c r="FG637" s="25"/>
      <c r="FH637" s="25"/>
      <c r="FI637" s="25"/>
      <c r="FJ637" s="25"/>
      <c r="FK637" s="25"/>
      <c r="FL637" s="25"/>
      <c r="FM637" s="25"/>
      <c r="FN637" s="25"/>
      <c r="FO637" s="25"/>
      <c r="FP637" s="25"/>
      <c r="FQ637" s="25"/>
      <c r="FR637" s="25"/>
      <c r="FS637" s="25"/>
      <c r="FT637" s="25"/>
      <c r="FU637" s="25"/>
      <c r="FV637" s="25"/>
      <c r="FW637" s="25"/>
      <c r="FX637" s="25"/>
      <c r="FY637" s="25"/>
      <c r="FZ637" s="25"/>
      <c r="GA637" s="25"/>
      <c r="GB637" s="25"/>
      <c r="GC637" s="25"/>
      <c r="GD637" s="25"/>
      <c r="GE637" s="25"/>
      <c r="GF637" s="25"/>
      <c r="GG637" s="25"/>
      <c r="GH637" s="25"/>
      <c r="GI637" s="25"/>
      <c r="GJ637" s="25"/>
      <c r="GK637" s="25"/>
      <c r="GL637" s="25"/>
      <c r="GM637" s="25"/>
      <c r="GN637" s="25"/>
      <c r="GO637" s="25"/>
      <c r="GP637" s="25"/>
      <c r="GQ637" s="25"/>
      <c r="GR637" s="25"/>
      <c r="GS637" s="25"/>
      <c r="GT637" s="25"/>
      <c r="GU637" s="25"/>
      <c r="GV637" s="25"/>
      <c r="GW637" s="25"/>
      <c r="GX637" s="25"/>
      <c r="GY637" s="25"/>
      <c r="GZ637" s="25"/>
    </row>
    <row r="638" spans="1:208">
      <c r="A638" s="1" t="s">
        <v>266</v>
      </c>
      <c r="B638" s="2">
        <v>43718</v>
      </c>
      <c r="C638" s="1" t="s">
        <v>24</v>
      </c>
      <c r="D638" s="1" t="s">
        <v>17</v>
      </c>
      <c r="E638" s="1" t="s">
        <v>24</v>
      </c>
      <c r="F638" s="1" t="s">
        <v>734</v>
      </c>
      <c r="G638" s="1" t="s">
        <v>24</v>
      </c>
      <c r="H638" s="1">
        <v>4501701618</v>
      </c>
      <c r="I638" s="1" t="s">
        <v>24</v>
      </c>
      <c r="J638" s="1" t="s">
        <v>735</v>
      </c>
      <c r="K638" s="1">
        <v>1</v>
      </c>
      <c r="L638" s="1" t="s">
        <v>26</v>
      </c>
      <c r="M638" s="3">
        <v>1240</v>
      </c>
      <c r="N638" s="3">
        <f t="shared" si="13"/>
        <v>1240</v>
      </c>
      <c r="S638" s="3"/>
      <c r="V638" s="3"/>
      <c r="W638" s="1"/>
      <c r="X638" s="1"/>
      <c r="Y638" s="1"/>
      <c r="Z638" s="3">
        <f>Tabla1[[#This Row],[COSTO TOTAL]]</f>
        <v>1240</v>
      </c>
      <c r="AA638" s="1"/>
      <c r="AB638" s="1"/>
      <c r="AC638" s="1"/>
      <c r="AD638" s="1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  <c r="BT638" s="25"/>
      <c r="BU638" s="25"/>
      <c r="BV638" s="25"/>
      <c r="BW638" s="25"/>
      <c r="BX638" s="25"/>
      <c r="BY638" s="25"/>
      <c r="BZ638" s="25"/>
      <c r="CA638" s="25"/>
      <c r="CB638" s="25"/>
      <c r="CC638" s="25"/>
      <c r="CD638" s="25"/>
      <c r="CE638" s="25"/>
      <c r="CF638" s="25"/>
      <c r="CG638" s="25"/>
      <c r="CH638" s="25"/>
      <c r="CI638" s="25"/>
      <c r="CJ638" s="25"/>
      <c r="CK638" s="25"/>
      <c r="CL638" s="25"/>
      <c r="CM638" s="25"/>
      <c r="CN638" s="25"/>
      <c r="CO638" s="25"/>
      <c r="CP638" s="25"/>
      <c r="CQ638" s="25"/>
      <c r="CR638" s="25"/>
      <c r="CS638" s="25"/>
      <c r="CT638" s="25"/>
      <c r="CU638" s="25"/>
      <c r="CV638" s="25"/>
      <c r="CW638" s="25"/>
      <c r="CX638" s="25"/>
      <c r="CY638" s="25"/>
      <c r="CZ638" s="25"/>
      <c r="DA638" s="25"/>
      <c r="DB638" s="25"/>
      <c r="DC638" s="25"/>
      <c r="DD638" s="25"/>
      <c r="DE638" s="25"/>
      <c r="DF638" s="25"/>
      <c r="DG638" s="25"/>
      <c r="DH638" s="25"/>
      <c r="DI638" s="25"/>
      <c r="DJ638" s="25"/>
      <c r="DK638" s="25"/>
      <c r="DL638" s="25"/>
      <c r="DM638" s="25"/>
      <c r="DN638" s="25"/>
      <c r="DO638" s="25"/>
      <c r="DP638" s="25"/>
      <c r="DQ638" s="25"/>
      <c r="DR638" s="25"/>
      <c r="DS638" s="25"/>
      <c r="DT638" s="25"/>
      <c r="DU638" s="25"/>
      <c r="DV638" s="25"/>
      <c r="DW638" s="25"/>
      <c r="DX638" s="25"/>
      <c r="DY638" s="25"/>
      <c r="DZ638" s="25"/>
      <c r="EA638" s="25"/>
      <c r="EB638" s="25"/>
      <c r="EC638" s="25"/>
      <c r="ED638" s="25"/>
      <c r="EE638" s="25"/>
      <c r="EF638" s="25"/>
      <c r="EG638" s="25"/>
      <c r="EH638" s="25"/>
      <c r="EI638" s="25"/>
      <c r="EJ638" s="25"/>
      <c r="EK638" s="25"/>
      <c r="EL638" s="25"/>
      <c r="EM638" s="25"/>
      <c r="EN638" s="25"/>
      <c r="EO638" s="25"/>
      <c r="EP638" s="25"/>
      <c r="EQ638" s="25"/>
      <c r="ER638" s="25"/>
      <c r="ES638" s="25"/>
      <c r="ET638" s="25"/>
      <c r="EU638" s="25"/>
      <c r="EV638" s="25"/>
      <c r="EW638" s="25"/>
      <c r="EX638" s="25"/>
      <c r="EY638" s="25"/>
      <c r="EZ638" s="25"/>
      <c r="FA638" s="25"/>
      <c r="FB638" s="25"/>
      <c r="FC638" s="25"/>
      <c r="FD638" s="25"/>
      <c r="FE638" s="25"/>
      <c r="FF638" s="25"/>
      <c r="FG638" s="25"/>
      <c r="FH638" s="25"/>
      <c r="FI638" s="25"/>
      <c r="FJ638" s="25"/>
      <c r="FK638" s="25"/>
      <c r="FL638" s="25"/>
      <c r="FM638" s="25"/>
      <c r="FN638" s="25"/>
      <c r="FO638" s="25"/>
      <c r="FP638" s="25"/>
      <c r="FQ638" s="25"/>
      <c r="FR638" s="25"/>
      <c r="FS638" s="25"/>
      <c r="FT638" s="25"/>
      <c r="FU638" s="25"/>
      <c r="FV638" s="25"/>
      <c r="FW638" s="25"/>
      <c r="FX638" s="25"/>
      <c r="FY638" s="25"/>
      <c r="FZ638" s="25"/>
      <c r="GA638" s="25"/>
      <c r="GB638" s="25"/>
      <c r="GC638" s="25"/>
      <c r="GD638" s="25"/>
      <c r="GE638" s="25"/>
      <c r="GF638" s="25"/>
      <c r="GG638" s="25"/>
      <c r="GH638" s="25"/>
      <c r="GI638" s="25"/>
      <c r="GJ638" s="25"/>
      <c r="GK638" s="25"/>
      <c r="GL638" s="25"/>
      <c r="GM638" s="25"/>
      <c r="GN638" s="25"/>
      <c r="GO638" s="25"/>
      <c r="GP638" s="25"/>
      <c r="GQ638" s="25"/>
      <c r="GR638" s="25"/>
      <c r="GS638" s="25"/>
      <c r="GT638" s="25"/>
      <c r="GU638" s="25"/>
      <c r="GV638" s="25"/>
      <c r="GW638" s="25"/>
      <c r="GX638" s="25"/>
      <c r="GY638" s="25"/>
      <c r="GZ638" s="25"/>
    </row>
    <row r="639" spans="1:208">
      <c r="A639" s="1" t="s">
        <v>272</v>
      </c>
      <c r="B639" s="2">
        <v>43556</v>
      </c>
      <c r="C639" s="1">
        <v>7664963</v>
      </c>
      <c r="D639" s="1" t="s">
        <v>17</v>
      </c>
      <c r="E639" s="1" t="s">
        <v>736</v>
      </c>
      <c r="F639" s="1" t="s">
        <v>374</v>
      </c>
      <c r="G639" s="1" t="s">
        <v>24</v>
      </c>
      <c r="H639" s="1">
        <v>4501620510</v>
      </c>
      <c r="I639" s="1" t="s">
        <v>737</v>
      </c>
      <c r="J639" s="1" t="s">
        <v>738</v>
      </c>
      <c r="K639" s="1">
        <v>15</v>
      </c>
      <c r="L639" s="1" t="s">
        <v>26</v>
      </c>
      <c r="M639" s="3">
        <v>8400</v>
      </c>
      <c r="N639" s="3">
        <f t="shared" si="13"/>
        <v>126000</v>
      </c>
      <c r="S639" s="3"/>
      <c r="V639" s="3"/>
      <c r="W639" s="1"/>
      <c r="X639" s="1"/>
      <c r="Y639" s="1"/>
      <c r="Z639" s="3">
        <f>Tabla1[[#This Row],[COSTO TOTAL]]</f>
        <v>126000</v>
      </c>
      <c r="AA639" s="1"/>
      <c r="AB639" s="1"/>
      <c r="AC639" s="1"/>
      <c r="AD639" s="1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5"/>
      <c r="DI639" s="25"/>
      <c r="DJ639" s="25"/>
      <c r="DK639" s="25"/>
      <c r="DL639" s="25"/>
      <c r="DM639" s="25"/>
      <c r="DN639" s="25"/>
      <c r="DO639" s="25"/>
      <c r="DP639" s="25"/>
      <c r="DQ639" s="25"/>
      <c r="DR639" s="25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  <c r="ET639" s="25"/>
      <c r="EU639" s="25"/>
      <c r="EV639" s="25"/>
      <c r="EW639" s="25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25"/>
      <c r="FN639" s="25"/>
      <c r="FO639" s="25"/>
      <c r="FP639" s="25"/>
      <c r="FQ639" s="25"/>
      <c r="FR639" s="25"/>
      <c r="FS639" s="25"/>
      <c r="FT639" s="25"/>
      <c r="FU639" s="25"/>
      <c r="FV639" s="25"/>
      <c r="FW639" s="25"/>
      <c r="FX639" s="25"/>
      <c r="FY639" s="25"/>
      <c r="FZ639" s="25"/>
      <c r="GA639" s="25"/>
      <c r="GB639" s="25"/>
      <c r="GC639" s="25"/>
      <c r="GD639" s="25"/>
      <c r="GE639" s="25"/>
      <c r="GF639" s="25"/>
      <c r="GG639" s="25"/>
      <c r="GH639" s="25"/>
      <c r="GI639" s="25"/>
      <c r="GJ639" s="25"/>
      <c r="GK639" s="25"/>
      <c r="GL639" s="25"/>
      <c r="GM639" s="25"/>
      <c r="GN639" s="25"/>
      <c r="GO639" s="25"/>
      <c r="GP639" s="25"/>
      <c r="GQ639" s="25"/>
      <c r="GR639" s="25"/>
      <c r="GS639" s="25"/>
      <c r="GT639" s="25"/>
      <c r="GU639" s="25"/>
      <c r="GV639" s="25"/>
      <c r="GW639" s="25"/>
      <c r="GX639" s="25"/>
      <c r="GY639" s="25"/>
      <c r="GZ639" s="25"/>
    </row>
    <row r="640" spans="1:208">
      <c r="A640" s="1" t="s">
        <v>272</v>
      </c>
      <c r="B640" s="2">
        <v>43556</v>
      </c>
      <c r="C640" s="1">
        <v>7664963</v>
      </c>
      <c r="D640" s="1" t="s">
        <v>17</v>
      </c>
      <c r="E640" s="1" t="s">
        <v>736</v>
      </c>
      <c r="F640" s="1" t="s">
        <v>374</v>
      </c>
      <c r="G640" s="1" t="s">
        <v>24</v>
      </c>
      <c r="H640" s="1">
        <v>4501620510</v>
      </c>
      <c r="I640" s="1" t="s">
        <v>737</v>
      </c>
      <c r="J640" s="1" t="s">
        <v>739</v>
      </c>
      <c r="K640" s="1">
        <v>15</v>
      </c>
      <c r="L640" s="1" t="s">
        <v>26</v>
      </c>
      <c r="M640" s="3">
        <v>4960</v>
      </c>
      <c r="N640" s="3">
        <f t="shared" si="13"/>
        <v>74400</v>
      </c>
      <c r="S640" s="3"/>
      <c r="V640" s="3"/>
      <c r="W640" s="1"/>
      <c r="X640" s="1"/>
      <c r="Y640" s="1"/>
      <c r="Z640" s="3">
        <f>Tabla1[[#This Row],[COSTO TOTAL]]</f>
        <v>74400</v>
      </c>
      <c r="AA640" s="1"/>
      <c r="AB640" s="1"/>
      <c r="AC640" s="1"/>
      <c r="AD640" s="1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  <c r="BT640" s="25"/>
      <c r="BU640" s="25"/>
      <c r="BV640" s="25"/>
      <c r="BW640" s="25"/>
      <c r="BX640" s="25"/>
      <c r="BY640" s="25"/>
      <c r="BZ640" s="25"/>
      <c r="CA640" s="25"/>
      <c r="CB640" s="25"/>
      <c r="CC640" s="25"/>
      <c r="CD640" s="25"/>
      <c r="CE640" s="25"/>
      <c r="CF640" s="25"/>
      <c r="CG640" s="25"/>
      <c r="CH640" s="25"/>
      <c r="CI640" s="25"/>
      <c r="CJ640" s="25"/>
      <c r="CK640" s="25"/>
      <c r="CL640" s="25"/>
      <c r="CM640" s="25"/>
      <c r="CN640" s="25"/>
      <c r="CO640" s="25"/>
      <c r="CP640" s="25"/>
      <c r="CQ640" s="25"/>
      <c r="CR640" s="25"/>
      <c r="CS640" s="25"/>
      <c r="CT640" s="25"/>
      <c r="CU640" s="25"/>
      <c r="CV640" s="25"/>
      <c r="CW640" s="25"/>
      <c r="CX640" s="25"/>
      <c r="CY640" s="25"/>
      <c r="CZ640" s="25"/>
      <c r="DA640" s="25"/>
      <c r="DB640" s="25"/>
      <c r="DC640" s="25"/>
      <c r="DD640" s="25"/>
      <c r="DE640" s="25"/>
      <c r="DF640" s="25"/>
      <c r="DG640" s="25"/>
      <c r="DH640" s="25"/>
      <c r="DI640" s="25"/>
      <c r="DJ640" s="25"/>
      <c r="DK640" s="25"/>
      <c r="DL640" s="25"/>
      <c r="DM640" s="25"/>
      <c r="DN640" s="25"/>
      <c r="DO640" s="25"/>
      <c r="DP640" s="25"/>
      <c r="DQ640" s="25"/>
      <c r="DR640" s="25"/>
      <c r="DS640" s="25"/>
      <c r="DT640" s="25"/>
      <c r="DU640" s="25"/>
      <c r="DV640" s="25"/>
      <c r="DW640" s="25"/>
      <c r="DX640" s="25"/>
      <c r="DY640" s="25"/>
      <c r="DZ640" s="25"/>
      <c r="EA640" s="25"/>
      <c r="EB640" s="25"/>
      <c r="EC640" s="25"/>
      <c r="ED640" s="25"/>
      <c r="EE640" s="25"/>
      <c r="EF640" s="25"/>
      <c r="EG640" s="25"/>
      <c r="EH640" s="25"/>
      <c r="EI640" s="25"/>
      <c r="EJ640" s="25"/>
      <c r="EK640" s="25"/>
      <c r="EL640" s="25"/>
      <c r="EM640" s="25"/>
      <c r="EN640" s="25"/>
      <c r="EO640" s="25"/>
      <c r="EP640" s="25"/>
      <c r="EQ640" s="25"/>
      <c r="ER640" s="25"/>
      <c r="ES640" s="25"/>
      <c r="ET640" s="25"/>
      <c r="EU640" s="25"/>
      <c r="EV640" s="25"/>
      <c r="EW640" s="25"/>
      <c r="EX640" s="25"/>
      <c r="EY640" s="25"/>
      <c r="EZ640" s="25"/>
      <c r="FA640" s="25"/>
      <c r="FB640" s="25"/>
      <c r="FC640" s="25"/>
      <c r="FD640" s="25"/>
      <c r="FE640" s="25"/>
      <c r="FF640" s="25"/>
      <c r="FG640" s="25"/>
      <c r="FH640" s="25"/>
      <c r="FI640" s="25"/>
      <c r="FJ640" s="25"/>
      <c r="FK640" s="25"/>
      <c r="FL640" s="25"/>
      <c r="FM640" s="25"/>
      <c r="FN640" s="25"/>
      <c r="FO640" s="25"/>
      <c r="FP640" s="25"/>
      <c r="FQ640" s="25"/>
      <c r="FR640" s="25"/>
      <c r="FS640" s="25"/>
      <c r="FT640" s="25"/>
      <c r="FU640" s="25"/>
      <c r="FV640" s="25"/>
      <c r="FW640" s="25"/>
      <c r="FX640" s="25"/>
      <c r="FY640" s="25"/>
      <c r="FZ640" s="25"/>
      <c r="GA640" s="25"/>
      <c r="GB640" s="25"/>
      <c r="GC640" s="25"/>
      <c r="GD640" s="25"/>
      <c r="GE640" s="25"/>
      <c r="GF640" s="25"/>
      <c r="GG640" s="25"/>
      <c r="GH640" s="25"/>
      <c r="GI640" s="25"/>
      <c r="GJ640" s="25"/>
      <c r="GK640" s="25"/>
      <c r="GL640" s="25"/>
      <c r="GM640" s="25"/>
      <c r="GN640" s="25"/>
      <c r="GO640" s="25"/>
      <c r="GP640" s="25"/>
      <c r="GQ640" s="25"/>
      <c r="GR640" s="25"/>
      <c r="GS640" s="25"/>
      <c r="GT640" s="25"/>
      <c r="GU640" s="25"/>
      <c r="GV640" s="25"/>
      <c r="GW640" s="25"/>
      <c r="GX640" s="25"/>
      <c r="GY640" s="25"/>
      <c r="GZ640" s="25"/>
    </row>
    <row r="641" spans="1:208">
      <c r="A641" s="1" t="s">
        <v>272</v>
      </c>
      <c r="B641" s="2" t="s">
        <v>37</v>
      </c>
      <c r="C641" s="1" t="s">
        <v>22</v>
      </c>
      <c r="D641" s="1" t="s">
        <v>17</v>
      </c>
      <c r="E641" s="1" t="s">
        <v>24</v>
      </c>
      <c r="F641" s="1" t="s">
        <v>24</v>
      </c>
      <c r="H641" s="1" t="s">
        <v>22</v>
      </c>
      <c r="I641" s="1" t="s">
        <v>24</v>
      </c>
      <c r="J641" s="1" t="s">
        <v>740</v>
      </c>
      <c r="K641" s="1">
        <v>3</v>
      </c>
      <c r="L641" s="1" t="s">
        <v>26</v>
      </c>
      <c r="N641" s="3">
        <f t="shared" si="13"/>
        <v>0</v>
      </c>
      <c r="S641" s="3"/>
      <c r="V641" s="3"/>
      <c r="W641" s="1"/>
      <c r="X641" s="1"/>
      <c r="Y641" s="1"/>
      <c r="Z641" s="3">
        <f>Tabla1[[#This Row],[COSTO TOTAL]]</f>
        <v>0</v>
      </c>
      <c r="AA641" s="1"/>
      <c r="AB641" s="1"/>
      <c r="AC641" s="1"/>
      <c r="AD641" s="1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  <c r="GY641" s="25"/>
      <c r="GZ641" s="25"/>
    </row>
    <row r="642" spans="1:208">
      <c r="A642" s="1" t="s">
        <v>275</v>
      </c>
      <c r="B642" s="2">
        <v>42968</v>
      </c>
      <c r="C642" s="1">
        <v>7414964</v>
      </c>
      <c r="D642" s="1" t="s">
        <v>17</v>
      </c>
      <c r="E642" s="1" t="s">
        <v>24</v>
      </c>
      <c r="F642" s="1" t="s">
        <v>381</v>
      </c>
      <c r="H642" s="1">
        <v>4501457979</v>
      </c>
      <c r="I642" s="1" t="s">
        <v>24</v>
      </c>
      <c r="J642" s="1" t="s">
        <v>741</v>
      </c>
      <c r="K642" s="1">
        <v>2</v>
      </c>
      <c r="L642" s="1" t="s">
        <v>26</v>
      </c>
      <c r="M642" s="3">
        <v>2290</v>
      </c>
      <c r="N642" s="3">
        <f t="shared" si="13"/>
        <v>4580</v>
      </c>
      <c r="S642" s="3"/>
      <c r="V642" s="3"/>
      <c r="W642" s="1"/>
      <c r="X642" s="1"/>
      <c r="Y642" s="1"/>
      <c r="Z642" s="3">
        <f>Tabla1[[#This Row],[COSTO TOTAL]]</f>
        <v>4580</v>
      </c>
      <c r="AA642" s="1"/>
      <c r="AB642" s="1"/>
      <c r="AC642" s="1"/>
      <c r="AD642" s="1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  <c r="BT642" s="25"/>
      <c r="BU642" s="25"/>
      <c r="BV642" s="25"/>
      <c r="BW642" s="25"/>
      <c r="BX642" s="25"/>
      <c r="BY642" s="25"/>
      <c r="BZ642" s="25"/>
      <c r="CA642" s="25"/>
      <c r="CB642" s="25"/>
      <c r="CC642" s="25"/>
      <c r="CD642" s="25"/>
      <c r="CE642" s="25"/>
      <c r="CF642" s="25"/>
      <c r="CG642" s="25"/>
      <c r="CH642" s="25"/>
      <c r="CI642" s="25"/>
      <c r="CJ642" s="25"/>
      <c r="CK642" s="25"/>
      <c r="CL642" s="25"/>
      <c r="CM642" s="25"/>
      <c r="CN642" s="25"/>
      <c r="CO642" s="25"/>
      <c r="CP642" s="25"/>
      <c r="CQ642" s="25"/>
      <c r="CR642" s="25"/>
      <c r="CS642" s="25"/>
      <c r="CT642" s="25"/>
      <c r="CU642" s="25"/>
      <c r="CV642" s="25"/>
      <c r="CW642" s="25"/>
      <c r="CX642" s="25"/>
      <c r="CY642" s="25"/>
      <c r="CZ642" s="25"/>
      <c r="DA642" s="25"/>
      <c r="DB642" s="25"/>
      <c r="DC642" s="25"/>
      <c r="DD642" s="25"/>
      <c r="DE642" s="25"/>
      <c r="DF642" s="25"/>
      <c r="DG642" s="25"/>
      <c r="DH642" s="25"/>
      <c r="DI642" s="25"/>
      <c r="DJ642" s="25"/>
      <c r="DK642" s="25"/>
      <c r="DL642" s="25"/>
      <c r="DM642" s="25"/>
      <c r="DN642" s="25"/>
      <c r="DO642" s="25"/>
      <c r="DP642" s="25"/>
      <c r="DQ642" s="25"/>
      <c r="DR642" s="25"/>
      <c r="DS642" s="25"/>
      <c r="DT642" s="25"/>
      <c r="DU642" s="25"/>
      <c r="DV642" s="25"/>
      <c r="DW642" s="25"/>
      <c r="DX642" s="25"/>
      <c r="DY642" s="25"/>
      <c r="DZ642" s="25"/>
      <c r="EA642" s="25"/>
      <c r="EB642" s="25"/>
      <c r="EC642" s="25"/>
      <c r="ED642" s="25"/>
      <c r="EE642" s="25"/>
      <c r="EF642" s="25"/>
      <c r="EG642" s="25"/>
      <c r="EH642" s="25"/>
      <c r="EI642" s="25"/>
      <c r="EJ642" s="25"/>
      <c r="EK642" s="25"/>
      <c r="EL642" s="25"/>
      <c r="EM642" s="25"/>
      <c r="EN642" s="25"/>
      <c r="EO642" s="25"/>
      <c r="EP642" s="25"/>
      <c r="EQ642" s="25"/>
      <c r="ER642" s="25"/>
      <c r="ES642" s="25"/>
      <c r="ET642" s="25"/>
      <c r="EU642" s="25"/>
      <c r="EV642" s="25"/>
      <c r="EW642" s="25"/>
      <c r="EX642" s="25"/>
      <c r="EY642" s="25"/>
      <c r="EZ642" s="25"/>
      <c r="FA642" s="25"/>
      <c r="FB642" s="25"/>
      <c r="FC642" s="25"/>
      <c r="FD642" s="25"/>
      <c r="FE642" s="25"/>
      <c r="FF642" s="25"/>
      <c r="FG642" s="25"/>
      <c r="FH642" s="25"/>
      <c r="FI642" s="25"/>
      <c r="FJ642" s="25"/>
      <c r="FK642" s="25"/>
      <c r="FL642" s="25"/>
      <c r="FM642" s="25"/>
      <c r="FN642" s="25"/>
      <c r="FO642" s="25"/>
      <c r="FP642" s="25"/>
      <c r="FQ642" s="25"/>
      <c r="FR642" s="25"/>
      <c r="FS642" s="25"/>
      <c r="FT642" s="25"/>
      <c r="FU642" s="25"/>
      <c r="FV642" s="25"/>
      <c r="FW642" s="25"/>
      <c r="FX642" s="25"/>
      <c r="FY642" s="25"/>
      <c r="FZ642" s="25"/>
      <c r="GA642" s="25"/>
      <c r="GB642" s="25"/>
      <c r="GC642" s="25"/>
      <c r="GD642" s="25"/>
      <c r="GE642" s="25"/>
      <c r="GF642" s="25"/>
      <c r="GG642" s="25"/>
      <c r="GH642" s="25"/>
      <c r="GI642" s="25"/>
      <c r="GJ642" s="25"/>
      <c r="GK642" s="25"/>
      <c r="GL642" s="25"/>
      <c r="GM642" s="25"/>
      <c r="GN642" s="25"/>
      <c r="GO642" s="25"/>
      <c r="GP642" s="25"/>
      <c r="GQ642" s="25"/>
      <c r="GR642" s="25"/>
      <c r="GS642" s="25"/>
      <c r="GT642" s="25"/>
      <c r="GU642" s="25"/>
      <c r="GV642" s="25"/>
      <c r="GW642" s="25"/>
      <c r="GX642" s="25"/>
      <c r="GY642" s="25"/>
      <c r="GZ642" s="25"/>
    </row>
    <row r="643" spans="1:208">
      <c r="A643" s="1" t="s">
        <v>275</v>
      </c>
      <c r="B643" s="2">
        <v>42936</v>
      </c>
      <c r="C643" s="1">
        <v>7437525</v>
      </c>
      <c r="D643" s="1" t="s">
        <v>17</v>
      </c>
      <c r="E643" s="1" t="s">
        <v>742</v>
      </c>
      <c r="F643" s="1" t="s">
        <v>481</v>
      </c>
      <c r="G643" s="1" t="s">
        <v>24</v>
      </c>
      <c r="H643" s="1">
        <v>4501446000</v>
      </c>
      <c r="I643" s="1" t="s">
        <v>24</v>
      </c>
      <c r="J643" s="1" t="s">
        <v>743</v>
      </c>
      <c r="K643" s="1">
        <v>7</v>
      </c>
      <c r="L643" s="1" t="s">
        <v>26</v>
      </c>
      <c r="M643" s="3">
        <v>702</v>
      </c>
      <c r="N643" s="3">
        <f t="shared" si="13"/>
        <v>4914</v>
      </c>
      <c r="O643" s="1" t="s">
        <v>744</v>
      </c>
      <c r="S643" s="3"/>
      <c r="V643" s="3"/>
      <c r="W643" s="1"/>
      <c r="X643" s="1"/>
      <c r="Y643" s="1"/>
      <c r="Z643" s="3">
        <f>Tabla1[[#This Row],[COSTO TOTAL]]</f>
        <v>4914</v>
      </c>
      <c r="AA643" s="1"/>
      <c r="AB643" s="1"/>
      <c r="AC643" s="1"/>
      <c r="AD643" s="1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  <c r="CR643" s="25"/>
      <c r="CS643" s="25"/>
      <c r="CT643" s="25"/>
      <c r="CU643" s="25"/>
      <c r="CV643" s="25"/>
      <c r="CW643" s="25"/>
      <c r="CX643" s="25"/>
      <c r="CY643" s="25"/>
      <c r="CZ643" s="25"/>
      <c r="DA643" s="25"/>
      <c r="DB643" s="25"/>
      <c r="DC643" s="25"/>
      <c r="DD643" s="25"/>
      <c r="DE643" s="25"/>
      <c r="DF643" s="25"/>
      <c r="DG643" s="25"/>
      <c r="DH643" s="25"/>
      <c r="DI643" s="25"/>
      <c r="DJ643" s="25"/>
      <c r="DK643" s="25"/>
      <c r="DL643" s="25"/>
      <c r="DM643" s="25"/>
      <c r="DN643" s="25"/>
      <c r="DO643" s="25"/>
      <c r="DP643" s="25"/>
      <c r="DQ643" s="25"/>
      <c r="DR643" s="25"/>
      <c r="DS643" s="25"/>
      <c r="DT643" s="25"/>
      <c r="DU643" s="25"/>
      <c r="DV643" s="25"/>
      <c r="DW643" s="25"/>
      <c r="DX643" s="25"/>
      <c r="DY643" s="25"/>
      <c r="DZ643" s="25"/>
      <c r="EA643" s="25"/>
      <c r="EB643" s="25"/>
      <c r="EC643" s="25"/>
      <c r="ED643" s="25"/>
      <c r="EE643" s="25"/>
      <c r="EF643" s="25"/>
      <c r="EG643" s="25"/>
      <c r="EH643" s="25"/>
      <c r="EI643" s="25"/>
      <c r="EJ643" s="25"/>
      <c r="EK643" s="25"/>
      <c r="EL643" s="25"/>
      <c r="EM643" s="25"/>
      <c r="EN643" s="25"/>
      <c r="EO643" s="25"/>
      <c r="EP643" s="25"/>
      <c r="EQ643" s="25"/>
      <c r="ER643" s="25"/>
      <c r="ES643" s="25"/>
      <c r="ET643" s="25"/>
      <c r="EU643" s="25"/>
      <c r="EV643" s="25"/>
      <c r="EW643" s="25"/>
      <c r="EX643" s="25"/>
      <c r="EY643" s="25"/>
      <c r="EZ643" s="25"/>
      <c r="FA643" s="25"/>
      <c r="FB643" s="25"/>
      <c r="FC643" s="25"/>
      <c r="FD643" s="25"/>
      <c r="FE643" s="25"/>
      <c r="FF643" s="25"/>
      <c r="FG643" s="25"/>
      <c r="FH643" s="25"/>
      <c r="FI643" s="25"/>
      <c r="FJ643" s="25"/>
      <c r="FK643" s="25"/>
      <c r="FL643" s="25"/>
      <c r="FM643" s="25"/>
      <c r="FN643" s="25"/>
      <c r="FO643" s="25"/>
      <c r="FP643" s="25"/>
      <c r="FQ643" s="25"/>
      <c r="FR643" s="25"/>
      <c r="FS643" s="25"/>
      <c r="FT643" s="25"/>
      <c r="FU643" s="25"/>
      <c r="FV643" s="25"/>
      <c r="FW643" s="25"/>
      <c r="FX643" s="25"/>
      <c r="FY643" s="25"/>
      <c r="FZ643" s="25"/>
      <c r="GA643" s="25"/>
      <c r="GB643" s="25"/>
      <c r="GC643" s="25"/>
      <c r="GD643" s="25"/>
      <c r="GE643" s="25"/>
      <c r="GF643" s="25"/>
      <c r="GG643" s="25"/>
      <c r="GH643" s="25"/>
      <c r="GI643" s="25"/>
      <c r="GJ643" s="25"/>
      <c r="GK643" s="25"/>
      <c r="GL643" s="25"/>
      <c r="GM643" s="25"/>
      <c r="GN643" s="25"/>
      <c r="GO643" s="25"/>
      <c r="GP643" s="25"/>
      <c r="GQ643" s="25"/>
      <c r="GR643" s="25"/>
      <c r="GS643" s="25"/>
      <c r="GT643" s="25"/>
      <c r="GU643" s="25"/>
      <c r="GV643" s="25"/>
      <c r="GW643" s="25"/>
      <c r="GX643" s="25"/>
      <c r="GY643" s="25"/>
      <c r="GZ643" s="25"/>
    </row>
    <row r="644" spans="1:208">
      <c r="A644" s="1" t="s">
        <v>275</v>
      </c>
      <c r="B644" s="2">
        <v>42936</v>
      </c>
      <c r="C644" s="1">
        <v>7437525</v>
      </c>
      <c r="D644" s="1" t="s">
        <v>17</v>
      </c>
      <c r="E644" s="1" t="s">
        <v>742</v>
      </c>
      <c r="F644" s="1" t="s">
        <v>481</v>
      </c>
      <c r="G644" s="1" t="s">
        <v>24</v>
      </c>
      <c r="H644" s="1">
        <v>4501446000</v>
      </c>
      <c r="I644" s="1" t="s">
        <v>24</v>
      </c>
      <c r="J644" s="1" t="s">
        <v>745</v>
      </c>
      <c r="K644" s="1">
        <v>7</v>
      </c>
      <c r="L644" s="1" t="s">
        <v>26</v>
      </c>
      <c r="M644" s="3">
        <v>702</v>
      </c>
      <c r="N644" s="3">
        <f t="shared" si="13"/>
        <v>4914</v>
      </c>
      <c r="O644" s="1" t="s">
        <v>744</v>
      </c>
      <c r="S644" s="3"/>
      <c r="V644" s="3"/>
      <c r="W644" s="1"/>
      <c r="X644" s="1"/>
      <c r="Y644" s="1"/>
      <c r="Z644" s="3">
        <f>Tabla1[[#This Row],[COSTO TOTAL]]</f>
        <v>4914</v>
      </c>
      <c r="AA644" s="1"/>
      <c r="AB644" s="1"/>
      <c r="AC644" s="1"/>
      <c r="AD644" s="1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  <c r="BT644" s="25"/>
      <c r="BU644" s="25"/>
      <c r="BV644" s="25"/>
      <c r="BW644" s="25"/>
      <c r="BX644" s="25"/>
      <c r="BY644" s="25"/>
      <c r="BZ644" s="25"/>
      <c r="CA644" s="25"/>
      <c r="CB644" s="25"/>
      <c r="CC644" s="25"/>
      <c r="CD644" s="25"/>
      <c r="CE644" s="25"/>
      <c r="CF644" s="25"/>
      <c r="CG644" s="25"/>
      <c r="CH644" s="25"/>
      <c r="CI644" s="25"/>
      <c r="CJ644" s="25"/>
      <c r="CK644" s="25"/>
      <c r="CL644" s="25"/>
      <c r="CM644" s="25"/>
      <c r="CN644" s="25"/>
      <c r="CO644" s="25"/>
      <c r="CP644" s="25"/>
      <c r="CQ644" s="25"/>
      <c r="CR644" s="25"/>
      <c r="CS644" s="25"/>
      <c r="CT644" s="25"/>
      <c r="CU644" s="25"/>
      <c r="CV644" s="25"/>
      <c r="CW644" s="25"/>
      <c r="CX644" s="25"/>
      <c r="CY644" s="25"/>
      <c r="CZ644" s="25"/>
      <c r="DA644" s="25"/>
      <c r="DB644" s="25"/>
      <c r="DC644" s="25"/>
      <c r="DD644" s="25"/>
      <c r="DE644" s="25"/>
      <c r="DF644" s="25"/>
      <c r="DG644" s="25"/>
      <c r="DH644" s="25"/>
      <c r="DI644" s="25"/>
      <c r="DJ644" s="25"/>
      <c r="DK644" s="25"/>
      <c r="DL644" s="25"/>
      <c r="DM644" s="25"/>
      <c r="DN644" s="25"/>
      <c r="DO644" s="25"/>
      <c r="DP644" s="25"/>
      <c r="DQ644" s="25"/>
      <c r="DR644" s="25"/>
      <c r="DS644" s="25"/>
      <c r="DT644" s="25"/>
      <c r="DU644" s="25"/>
      <c r="DV644" s="25"/>
      <c r="DW644" s="25"/>
      <c r="DX644" s="25"/>
      <c r="DY644" s="25"/>
      <c r="DZ644" s="25"/>
      <c r="EA644" s="25"/>
      <c r="EB644" s="25"/>
      <c r="EC644" s="25"/>
      <c r="ED644" s="25"/>
      <c r="EE644" s="25"/>
      <c r="EF644" s="25"/>
      <c r="EG644" s="25"/>
      <c r="EH644" s="25"/>
      <c r="EI644" s="25"/>
      <c r="EJ644" s="25"/>
      <c r="EK644" s="25"/>
      <c r="EL644" s="25"/>
      <c r="EM644" s="25"/>
      <c r="EN644" s="25"/>
      <c r="EO644" s="25"/>
      <c r="EP644" s="25"/>
      <c r="EQ644" s="25"/>
      <c r="ER644" s="25"/>
      <c r="ES644" s="25"/>
      <c r="ET644" s="25"/>
      <c r="EU644" s="25"/>
      <c r="EV644" s="25"/>
      <c r="EW644" s="25"/>
      <c r="EX644" s="25"/>
      <c r="EY644" s="25"/>
      <c r="EZ644" s="25"/>
      <c r="FA644" s="25"/>
      <c r="FB644" s="25"/>
      <c r="FC644" s="25"/>
      <c r="FD644" s="25"/>
      <c r="FE644" s="25"/>
      <c r="FF644" s="25"/>
      <c r="FG644" s="25"/>
      <c r="FH644" s="25"/>
      <c r="FI644" s="25"/>
      <c r="FJ644" s="25"/>
      <c r="FK644" s="25"/>
      <c r="FL644" s="25"/>
      <c r="FM644" s="25"/>
      <c r="FN644" s="25"/>
      <c r="FO644" s="25"/>
      <c r="FP644" s="25"/>
      <c r="FQ644" s="25"/>
      <c r="FR644" s="25"/>
      <c r="FS644" s="25"/>
      <c r="FT644" s="25"/>
      <c r="FU644" s="25"/>
      <c r="FV644" s="25"/>
      <c r="FW644" s="25"/>
      <c r="FX644" s="25"/>
      <c r="FY644" s="25"/>
      <c r="FZ644" s="25"/>
      <c r="GA644" s="25"/>
      <c r="GB644" s="25"/>
      <c r="GC644" s="25"/>
      <c r="GD644" s="25"/>
      <c r="GE644" s="25"/>
      <c r="GF644" s="25"/>
      <c r="GG644" s="25"/>
      <c r="GH644" s="25"/>
      <c r="GI644" s="25"/>
      <c r="GJ644" s="25"/>
      <c r="GK644" s="25"/>
      <c r="GL644" s="25"/>
      <c r="GM644" s="25"/>
      <c r="GN644" s="25"/>
      <c r="GO644" s="25"/>
      <c r="GP644" s="25"/>
      <c r="GQ644" s="25"/>
      <c r="GR644" s="25"/>
      <c r="GS644" s="25"/>
      <c r="GT644" s="25"/>
      <c r="GU644" s="25"/>
      <c r="GV644" s="25"/>
      <c r="GW644" s="25"/>
      <c r="GX644" s="25"/>
      <c r="GY644" s="25"/>
      <c r="GZ644" s="25"/>
    </row>
    <row r="645" spans="1:208">
      <c r="A645" s="1" t="s">
        <v>275</v>
      </c>
      <c r="B645" s="2" t="s">
        <v>746</v>
      </c>
      <c r="C645" s="1" t="s">
        <v>24</v>
      </c>
      <c r="D645" s="1" t="s">
        <v>17</v>
      </c>
      <c r="E645" s="1" t="s">
        <v>24</v>
      </c>
      <c r="F645" s="1" t="s">
        <v>24</v>
      </c>
      <c r="G645" s="1" t="s">
        <v>24</v>
      </c>
      <c r="H645" s="1" t="s">
        <v>24</v>
      </c>
      <c r="I645" s="1" t="s">
        <v>24</v>
      </c>
      <c r="J645" s="1" t="s">
        <v>747</v>
      </c>
      <c r="K645" s="1">
        <v>2</v>
      </c>
      <c r="L645" s="1" t="s">
        <v>26</v>
      </c>
      <c r="N645" s="3">
        <f t="shared" si="13"/>
        <v>0</v>
      </c>
      <c r="S645" s="3"/>
      <c r="V645" s="3"/>
      <c r="W645" s="1"/>
      <c r="X645" s="1"/>
      <c r="Y645" s="1"/>
      <c r="Z645" s="3">
        <f>Tabla1[[#This Row],[COSTO TOTAL]]</f>
        <v>0</v>
      </c>
      <c r="AA645" s="1"/>
      <c r="AB645" s="1"/>
      <c r="AC645" s="1"/>
      <c r="AD645" s="1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  <c r="CR645" s="25"/>
      <c r="CS645" s="25"/>
      <c r="CT645" s="25"/>
      <c r="CU645" s="25"/>
      <c r="CV645" s="25"/>
      <c r="CW645" s="25"/>
      <c r="CX645" s="25"/>
      <c r="CY645" s="25"/>
      <c r="CZ645" s="25"/>
      <c r="DA645" s="25"/>
      <c r="DB645" s="25"/>
      <c r="DC645" s="25"/>
      <c r="DD645" s="25"/>
      <c r="DE645" s="25"/>
      <c r="DF645" s="25"/>
      <c r="DG645" s="25"/>
      <c r="DH645" s="25"/>
      <c r="DI645" s="25"/>
      <c r="DJ645" s="25"/>
      <c r="DK645" s="25"/>
      <c r="DL645" s="25"/>
      <c r="DM645" s="25"/>
      <c r="DN645" s="25"/>
      <c r="DO645" s="25"/>
      <c r="DP645" s="25"/>
      <c r="DQ645" s="25"/>
      <c r="DR645" s="25"/>
      <c r="DS645" s="25"/>
      <c r="DT645" s="25"/>
      <c r="DU645" s="25"/>
      <c r="DV645" s="25"/>
      <c r="DW645" s="25"/>
      <c r="DX645" s="25"/>
      <c r="DY645" s="25"/>
      <c r="DZ645" s="25"/>
      <c r="EA645" s="25"/>
      <c r="EB645" s="25"/>
      <c r="EC645" s="25"/>
      <c r="ED645" s="25"/>
      <c r="EE645" s="25"/>
      <c r="EF645" s="25"/>
      <c r="EG645" s="25"/>
      <c r="EH645" s="25"/>
      <c r="EI645" s="25"/>
      <c r="EJ645" s="25"/>
      <c r="EK645" s="25"/>
      <c r="EL645" s="25"/>
      <c r="EM645" s="25"/>
      <c r="EN645" s="25"/>
      <c r="EO645" s="25"/>
      <c r="EP645" s="25"/>
      <c r="EQ645" s="25"/>
      <c r="ER645" s="25"/>
      <c r="ES645" s="25"/>
      <c r="ET645" s="25"/>
      <c r="EU645" s="25"/>
      <c r="EV645" s="25"/>
      <c r="EW645" s="25"/>
      <c r="EX645" s="25"/>
      <c r="EY645" s="25"/>
      <c r="EZ645" s="25"/>
      <c r="FA645" s="25"/>
      <c r="FB645" s="25"/>
      <c r="FC645" s="25"/>
      <c r="FD645" s="25"/>
      <c r="FE645" s="25"/>
      <c r="FF645" s="25"/>
      <c r="FG645" s="25"/>
      <c r="FH645" s="25"/>
      <c r="FI645" s="25"/>
      <c r="FJ645" s="25"/>
      <c r="FK645" s="25"/>
      <c r="FL645" s="25"/>
      <c r="FM645" s="25"/>
      <c r="FN645" s="25"/>
      <c r="FO645" s="25"/>
      <c r="FP645" s="25"/>
      <c r="FQ645" s="25"/>
      <c r="FR645" s="25"/>
      <c r="FS645" s="25"/>
      <c r="FT645" s="25"/>
      <c r="FU645" s="25"/>
      <c r="FV645" s="25"/>
      <c r="FW645" s="25"/>
      <c r="FX645" s="25"/>
      <c r="FY645" s="25"/>
      <c r="FZ645" s="25"/>
      <c r="GA645" s="25"/>
      <c r="GB645" s="25"/>
      <c r="GC645" s="25"/>
      <c r="GD645" s="25"/>
      <c r="GE645" s="25"/>
      <c r="GF645" s="25"/>
      <c r="GG645" s="25"/>
      <c r="GH645" s="25"/>
      <c r="GI645" s="25"/>
      <c r="GJ645" s="25"/>
      <c r="GK645" s="25"/>
      <c r="GL645" s="25"/>
      <c r="GM645" s="25"/>
      <c r="GN645" s="25"/>
      <c r="GO645" s="25"/>
      <c r="GP645" s="25"/>
      <c r="GQ645" s="25"/>
      <c r="GR645" s="25"/>
      <c r="GS645" s="25"/>
      <c r="GT645" s="25"/>
      <c r="GU645" s="25"/>
      <c r="GV645" s="25"/>
      <c r="GW645" s="25"/>
      <c r="GX645" s="25"/>
      <c r="GY645" s="25"/>
      <c r="GZ645" s="25"/>
    </row>
    <row r="646" spans="1:208">
      <c r="A646" s="1" t="s">
        <v>275</v>
      </c>
      <c r="B646" s="2" t="s">
        <v>746</v>
      </c>
      <c r="C646" s="1" t="s">
        <v>24</v>
      </c>
      <c r="D646" s="1" t="s">
        <v>17</v>
      </c>
      <c r="E646" s="1" t="s">
        <v>24</v>
      </c>
      <c r="F646" s="1" t="s">
        <v>24</v>
      </c>
      <c r="G646" s="1" t="s">
        <v>24</v>
      </c>
      <c r="H646" s="1" t="s">
        <v>24</v>
      </c>
      <c r="I646" s="1" t="s">
        <v>24</v>
      </c>
      <c r="J646" s="1" t="s">
        <v>748</v>
      </c>
      <c r="K646" s="1">
        <v>2</v>
      </c>
      <c r="L646" s="1" t="s">
        <v>26</v>
      </c>
      <c r="N646" s="3">
        <f t="shared" si="13"/>
        <v>0</v>
      </c>
      <c r="S646" s="3"/>
      <c r="V646" s="3"/>
      <c r="W646" s="1"/>
      <c r="X646" s="1"/>
      <c r="Y646" s="1"/>
      <c r="Z646" s="3">
        <f>Tabla1[[#This Row],[COSTO TOTAL]]</f>
        <v>0</v>
      </c>
      <c r="AA646" s="1"/>
      <c r="AB646" s="1"/>
      <c r="AC646" s="1"/>
      <c r="AD646" s="1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  <c r="BT646" s="25"/>
      <c r="BU646" s="25"/>
      <c r="BV646" s="25"/>
      <c r="BW646" s="25"/>
      <c r="BX646" s="25"/>
      <c r="BY646" s="25"/>
      <c r="BZ646" s="25"/>
      <c r="CA646" s="25"/>
      <c r="CB646" s="25"/>
      <c r="CC646" s="25"/>
      <c r="CD646" s="25"/>
      <c r="CE646" s="25"/>
      <c r="CF646" s="25"/>
      <c r="CG646" s="25"/>
      <c r="CH646" s="25"/>
      <c r="CI646" s="25"/>
      <c r="CJ646" s="25"/>
      <c r="CK646" s="25"/>
      <c r="CL646" s="25"/>
      <c r="CM646" s="25"/>
      <c r="CN646" s="25"/>
      <c r="CO646" s="25"/>
      <c r="CP646" s="25"/>
      <c r="CQ646" s="25"/>
      <c r="CR646" s="25"/>
      <c r="CS646" s="25"/>
      <c r="CT646" s="25"/>
      <c r="CU646" s="25"/>
      <c r="CV646" s="25"/>
      <c r="CW646" s="25"/>
      <c r="CX646" s="25"/>
      <c r="CY646" s="25"/>
      <c r="CZ646" s="25"/>
      <c r="DA646" s="25"/>
      <c r="DB646" s="25"/>
      <c r="DC646" s="25"/>
      <c r="DD646" s="25"/>
      <c r="DE646" s="25"/>
      <c r="DF646" s="25"/>
      <c r="DG646" s="25"/>
      <c r="DH646" s="25"/>
      <c r="DI646" s="25"/>
      <c r="DJ646" s="25"/>
      <c r="DK646" s="25"/>
      <c r="DL646" s="25"/>
      <c r="DM646" s="25"/>
      <c r="DN646" s="25"/>
      <c r="DO646" s="25"/>
      <c r="DP646" s="25"/>
      <c r="DQ646" s="25"/>
      <c r="DR646" s="25"/>
      <c r="DS646" s="25"/>
      <c r="DT646" s="25"/>
      <c r="DU646" s="25"/>
      <c r="DV646" s="25"/>
      <c r="DW646" s="25"/>
      <c r="DX646" s="25"/>
      <c r="DY646" s="25"/>
      <c r="DZ646" s="25"/>
      <c r="EA646" s="25"/>
      <c r="EB646" s="25"/>
      <c r="EC646" s="25"/>
      <c r="ED646" s="25"/>
      <c r="EE646" s="25"/>
      <c r="EF646" s="25"/>
      <c r="EG646" s="25"/>
      <c r="EH646" s="25"/>
      <c r="EI646" s="25"/>
      <c r="EJ646" s="25"/>
      <c r="EK646" s="25"/>
      <c r="EL646" s="25"/>
      <c r="EM646" s="25"/>
      <c r="EN646" s="25"/>
      <c r="EO646" s="25"/>
      <c r="EP646" s="25"/>
      <c r="EQ646" s="25"/>
      <c r="ER646" s="25"/>
      <c r="ES646" s="25"/>
      <c r="ET646" s="25"/>
      <c r="EU646" s="25"/>
      <c r="EV646" s="25"/>
      <c r="EW646" s="25"/>
      <c r="EX646" s="25"/>
      <c r="EY646" s="25"/>
      <c r="EZ646" s="25"/>
      <c r="FA646" s="25"/>
      <c r="FB646" s="25"/>
      <c r="FC646" s="25"/>
      <c r="FD646" s="25"/>
      <c r="FE646" s="25"/>
      <c r="FF646" s="25"/>
      <c r="FG646" s="25"/>
      <c r="FH646" s="25"/>
      <c r="FI646" s="25"/>
      <c r="FJ646" s="25"/>
      <c r="FK646" s="25"/>
      <c r="FL646" s="25"/>
      <c r="FM646" s="25"/>
      <c r="FN646" s="25"/>
      <c r="FO646" s="25"/>
      <c r="FP646" s="25"/>
      <c r="FQ646" s="25"/>
      <c r="FR646" s="25"/>
      <c r="FS646" s="25"/>
      <c r="FT646" s="25"/>
      <c r="FU646" s="25"/>
      <c r="FV646" s="25"/>
      <c r="FW646" s="25"/>
      <c r="FX646" s="25"/>
      <c r="FY646" s="25"/>
      <c r="FZ646" s="25"/>
      <c r="GA646" s="25"/>
      <c r="GB646" s="25"/>
      <c r="GC646" s="25"/>
      <c r="GD646" s="25"/>
      <c r="GE646" s="25"/>
      <c r="GF646" s="25"/>
      <c r="GG646" s="25"/>
      <c r="GH646" s="25"/>
      <c r="GI646" s="25"/>
      <c r="GJ646" s="25"/>
      <c r="GK646" s="25"/>
      <c r="GL646" s="25"/>
      <c r="GM646" s="25"/>
      <c r="GN646" s="25"/>
      <c r="GO646" s="25"/>
      <c r="GP646" s="25"/>
      <c r="GQ646" s="25"/>
      <c r="GR646" s="25"/>
      <c r="GS646" s="25"/>
      <c r="GT646" s="25"/>
      <c r="GU646" s="25"/>
      <c r="GV646" s="25"/>
      <c r="GW646" s="25"/>
      <c r="GX646" s="25"/>
      <c r="GY646" s="25"/>
      <c r="GZ646" s="25"/>
    </row>
    <row r="647" spans="1:208">
      <c r="A647" s="1" t="s">
        <v>275</v>
      </c>
      <c r="B647" s="2" t="s">
        <v>746</v>
      </c>
      <c r="C647" s="1" t="s">
        <v>24</v>
      </c>
      <c r="D647" s="1" t="s">
        <v>17</v>
      </c>
      <c r="E647" s="1" t="s">
        <v>24</v>
      </c>
      <c r="F647" s="1" t="s">
        <v>24</v>
      </c>
      <c r="G647" s="1" t="s">
        <v>24</v>
      </c>
      <c r="H647" s="1" t="s">
        <v>24</v>
      </c>
      <c r="I647" s="1" t="s">
        <v>24</v>
      </c>
      <c r="J647" s="1" t="s">
        <v>749</v>
      </c>
      <c r="K647" s="1">
        <v>2</v>
      </c>
      <c r="L647" s="1" t="s">
        <v>26</v>
      </c>
      <c r="N647" s="3">
        <f t="shared" si="13"/>
        <v>0</v>
      </c>
      <c r="S647" s="3"/>
      <c r="V647" s="3"/>
      <c r="W647" s="1"/>
      <c r="X647" s="1"/>
      <c r="Y647" s="1"/>
      <c r="Z647" s="3">
        <f>Tabla1[[#This Row],[COSTO TOTAL]]</f>
        <v>0</v>
      </c>
      <c r="AA647" s="1"/>
      <c r="AB647" s="1"/>
      <c r="AC647" s="1"/>
      <c r="AD647" s="1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  <c r="CR647" s="25"/>
      <c r="CS647" s="25"/>
      <c r="CT647" s="25"/>
      <c r="CU647" s="25"/>
      <c r="CV647" s="25"/>
      <c r="CW647" s="25"/>
      <c r="CX647" s="25"/>
      <c r="CY647" s="25"/>
      <c r="CZ647" s="25"/>
      <c r="DA647" s="25"/>
      <c r="DB647" s="25"/>
      <c r="DC647" s="25"/>
      <c r="DD647" s="25"/>
      <c r="DE647" s="25"/>
      <c r="DF647" s="25"/>
      <c r="DG647" s="25"/>
      <c r="DH647" s="25"/>
      <c r="DI647" s="25"/>
      <c r="DJ647" s="25"/>
      <c r="DK647" s="25"/>
      <c r="DL647" s="25"/>
      <c r="DM647" s="25"/>
      <c r="DN647" s="25"/>
      <c r="DO647" s="25"/>
      <c r="DP647" s="25"/>
      <c r="DQ647" s="25"/>
      <c r="DR647" s="25"/>
      <c r="DS647" s="25"/>
      <c r="DT647" s="25"/>
      <c r="DU647" s="25"/>
      <c r="DV647" s="25"/>
      <c r="DW647" s="25"/>
      <c r="DX647" s="25"/>
      <c r="DY647" s="25"/>
      <c r="DZ647" s="25"/>
      <c r="EA647" s="25"/>
      <c r="EB647" s="25"/>
      <c r="EC647" s="25"/>
      <c r="ED647" s="25"/>
      <c r="EE647" s="25"/>
      <c r="EF647" s="25"/>
      <c r="EG647" s="25"/>
      <c r="EH647" s="25"/>
      <c r="EI647" s="25"/>
      <c r="EJ647" s="25"/>
      <c r="EK647" s="25"/>
      <c r="EL647" s="25"/>
      <c r="EM647" s="25"/>
      <c r="EN647" s="25"/>
      <c r="EO647" s="25"/>
      <c r="EP647" s="25"/>
      <c r="EQ647" s="25"/>
      <c r="ER647" s="25"/>
      <c r="ES647" s="25"/>
      <c r="ET647" s="25"/>
      <c r="EU647" s="25"/>
      <c r="EV647" s="25"/>
      <c r="EW647" s="25"/>
      <c r="EX647" s="25"/>
      <c r="EY647" s="25"/>
      <c r="EZ647" s="25"/>
      <c r="FA647" s="25"/>
      <c r="FB647" s="25"/>
      <c r="FC647" s="25"/>
      <c r="FD647" s="25"/>
      <c r="FE647" s="25"/>
      <c r="FF647" s="25"/>
      <c r="FG647" s="25"/>
      <c r="FH647" s="25"/>
      <c r="FI647" s="25"/>
      <c r="FJ647" s="25"/>
      <c r="FK647" s="25"/>
      <c r="FL647" s="25"/>
      <c r="FM647" s="25"/>
      <c r="FN647" s="25"/>
      <c r="FO647" s="25"/>
      <c r="FP647" s="25"/>
      <c r="FQ647" s="25"/>
      <c r="FR647" s="25"/>
      <c r="FS647" s="25"/>
      <c r="FT647" s="25"/>
      <c r="FU647" s="25"/>
      <c r="FV647" s="25"/>
      <c r="FW647" s="25"/>
      <c r="FX647" s="25"/>
      <c r="FY647" s="25"/>
      <c r="FZ647" s="25"/>
      <c r="GA647" s="25"/>
      <c r="GB647" s="25"/>
      <c r="GC647" s="25"/>
      <c r="GD647" s="25"/>
      <c r="GE647" s="25"/>
      <c r="GF647" s="25"/>
      <c r="GG647" s="25"/>
      <c r="GH647" s="25"/>
      <c r="GI647" s="25"/>
      <c r="GJ647" s="25"/>
      <c r="GK647" s="25"/>
      <c r="GL647" s="25"/>
      <c r="GM647" s="25"/>
      <c r="GN647" s="25"/>
      <c r="GO647" s="25"/>
      <c r="GP647" s="25"/>
      <c r="GQ647" s="25"/>
      <c r="GR647" s="25"/>
      <c r="GS647" s="25"/>
      <c r="GT647" s="25"/>
      <c r="GU647" s="25"/>
      <c r="GV647" s="25"/>
      <c r="GW647" s="25"/>
      <c r="GX647" s="25"/>
      <c r="GY647" s="25"/>
      <c r="GZ647" s="25"/>
    </row>
    <row r="648" spans="1:208">
      <c r="A648" s="1" t="s">
        <v>275</v>
      </c>
      <c r="B648" s="2">
        <v>43686</v>
      </c>
      <c r="C648" s="1" t="s">
        <v>24</v>
      </c>
      <c r="D648" s="1" t="s">
        <v>17</v>
      </c>
      <c r="E648" s="1" t="s">
        <v>24</v>
      </c>
      <c r="F648" s="1" t="s">
        <v>24</v>
      </c>
      <c r="G648" s="1" t="s">
        <v>24</v>
      </c>
      <c r="H648" s="1">
        <v>4501645405</v>
      </c>
      <c r="I648" s="1" t="s">
        <v>24</v>
      </c>
      <c r="J648" s="1" t="s">
        <v>750</v>
      </c>
      <c r="K648" s="1">
        <v>1</v>
      </c>
      <c r="L648" s="1" t="s">
        <v>26</v>
      </c>
      <c r="M648" s="3">
        <v>31394</v>
      </c>
      <c r="N648" s="3">
        <f t="shared" si="13"/>
        <v>31394</v>
      </c>
      <c r="S648" s="3"/>
      <c r="V648" s="3"/>
      <c r="W648" s="1"/>
      <c r="X648" s="1"/>
      <c r="Y648" s="1"/>
      <c r="Z648" s="3">
        <f>Tabla1[[#This Row],[COSTO TOTAL]]</f>
        <v>31394</v>
      </c>
      <c r="AA648" s="1"/>
      <c r="AB648" s="1"/>
      <c r="AC648" s="1"/>
      <c r="AD648" s="1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  <c r="BT648" s="25"/>
      <c r="BU648" s="25"/>
      <c r="BV648" s="25"/>
      <c r="BW648" s="25"/>
      <c r="BX648" s="25"/>
      <c r="BY648" s="25"/>
      <c r="BZ648" s="25"/>
      <c r="CA648" s="25"/>
      <c r="CB648" s="25"/>
      <c r="CC648" s="25"/>
      <c r="CD648" s="25"/>
      <c r="CE648" s="25"/>
      <c r="CF648" s="25"/>
      <c r="CG648" s="25"/>
      <c r="CH648" s="25"/>
      <c r="CI648" s="25"/>
      <c r="CJ648" s="25"/>
      <c r="CK648" s="25"/>
      <c r="CL648" s="25"/>
      <c r="CM648" s="25"/>
      <c r="CN648" s="25"/>
      <c r="CO648" s="25"/>
      <c r="CP648" s="25"/>
      <c r="CQ648" s="25"/>
      <c r="CR648" s="25"/>
      <c r="CS648" s="25"/>
      <c r="CT648" s="25"/>
      <c r="CU648" s="25"/>
      <c r="CV648" s="25"/>
      <c r="CW648" s="25"/>
      <c r="CX648" s="25"/>
      <c r="CY648" s="25"/>
      <c r="CZ648" s="25"/>
      <c r="DA648" s="25"/>
      <c r="DB648" s="25"/>
      <c r="DC648" s="25"/>
      <c r="DD648" s="25"/>
      <c r="DE648" s="25"/>
      <c r="DF648" s="25"/>
      <c r="DG648" s="25"/>
      <c r="DH648" s="25"/>
      <c r="DI648" s="25"/>
      <c r="DJ648" s="25"/>
      <c r="DK648" s="25"/>
      <c r="DL648" s="25"/>
      <c r="DM648" s="25"/>
      <c r="DN648" s="25"/>
      <c r="DO648" s="25"/>
      <c r="DP648" s="25"/>
      <c r="DQ648" s="25"/>
      <c r="DR648" s="25"/>
      <c r="DS648" s="25"/>
      <c r="DT648" s="25"/>
      <c r="DU648" s="25"/>
      <c r="DV648" s="25"/>
      <c r="DW648" s="25"/>
      <c r="DX648" s="25"/>
      <c r="DY648" s="25"/>
      <c r="DZ648" s="25"/>
      <c r="EA648" s="25"/>
      <c r="EB648" s="25"/>
      <c r="EC648" s="25"/>
      <c r="ED648" s="25"/>
      <c r="EE648" s="25"/>
      <c r="EF648" s="25"/>
      <c r="EG648" s="25"/>
      <c r="EH648" s="25"/>
      <c r="EI648" s="25"/>
      <c r="EJ648" s="25"/>
      <c r="EK648" s="25"/>
      <c r="EL648" s="25"/>
      <c r="EM648" s="25"/>
      <c r="EN648" s="25"/>
      <c r="EO648" s="25"/>
      <c r="EP648" s="25"/>
      <c r="EQ648" s="25"/>
      <c r="ER648" s="25"/>
      <c r="ES648" s="25"/>
      <c r="ET648" s="25"/>
      <c r="EU648" s="25"/>
      <c r="EV648" s="25"/>
      <c r="EW648" s="25"/>
      <c r="EX648" s="25"/>
      <c r="EY648" s="25"/>
      <c r="EZ648" s="25"/>
      <c r="FA648" s="25"/>
      <c r="FB648" s="25"/>
      <c r="FC648" s="25"/>
      <c r="FD648" s="25"/>
      <c r="FE648" s="25"/>
      <c r="FF648" s="25"/>
      <c r="FG648" s="25"/>
      <c r="FH648" s="25"/>
      <c r="FI648" s="25"/>
      <c r="FJ648" s="25"/>
      <c r="FK648" s="25"/>
      <c r="FL648" s="25"/>
      <c r="FM648" s="25"/>
      <c r="FN648" s="25"/>
      <c r="FO648" s="25"/>
      <c r="FP648" s="25"/>
      <c r="FQ648" s="25"/>
      <c r="FR648" s="25"/>
      <c r="FS648" s="25"/>
      <c r="FT648" s="25"/>
      <c r="FU648" s="25"/>
      <c r="FV648" s="25"/>
      <c r="FW648" s="25"/>
      <c r="FX648" s="25"/>
      <c r="FY648" s="25"/>
      <c r="FZ648" s="25"/>
      <c r="GA648" s="25"/>
      <c r="GB648" s="25"/>
      <c r="GC648" s="25"/>
      <c r="GD648" s="25"/>
      <c r="GE648" s="25"/>
      <c r="GF648" s="25"/>
      <c r="GG648" s="25"/>
      <c r="GH648" s="25"/>
      <c r="GI648" s="25"/>
      <c r="GJ648" s="25"/>
      <c r="GK648" s="25"/>
      <c r="GL648" s="25"/>
      <c r="GM648" s="25"/>
      <c r="GN648" s="25"/>
      <c r="GO648" s="25"/>
      <c r="GP648" s="25"/>
      <c r="GQ648" s="25"/>
      <c r="GR648" s="25"/>
      <c r="GS648" s="25"/>
      <c r="GT648" s="25"/>
      <c r="GU648" s="25"/>
      <c r="GV648" s="25"/>
      <c r="GW648" s="25"/>
      <c r="GX648" s="25"/>
      <c r="GY648" s="25"/>
      <c r="GZ648" s="25"/>
    </row>
    <row r="649" spans="1:208">
      <c r="A649" s="1" t="s">
        <v>315</v>
      </c>
      <c r="B649" s="2">
        <v>43621</v>
      </c>
      <c r="C649" s="1" t="s">
        <v>22</v>
      </c>
      <c r="D649" s="1" t="s">
        <v>17</v>
      </c>
      <c r="E649" s="1" t="s">
        <v>24</v>
      </c>
      <c r="F649" s="1" t="s">
        <v>113</v>
      </c>
      <c r="G649" s="1" t="s">
        <v>24</v>
      </c>
      <c r="H649" s="1">
        <v>4501668255</v>
      </c>
      <c r="I649" s="1" t="s">
        <v>24</v>
      </c>
      <c r="J649" s="1" t="s">
        <v>751</v>
      </c>
      <c r="K649" s="1">
        <v>1</v>
      </c>
      <c r="L649" s="1" t="s">
        <v>26</v>
      </c>
      <c r="M649" s="3">
        <v>2300</v>
      </c>
      <c r="N649" s="3">
        <f t="shared" si="13"/>
        <v>2300</v>
      </c>
      <c r="S649" s="3"/>
      <c r="V649" s="3"/>
      <c r="W649" s="1"/>
      <c r="X649" s="1"/>
      <c r="Y649" s="1"/>
      <c r="Z649" s="3">
        <f>Tabla1[[#This Row],[COSTO TOTAL]]</f>
        <v>2300</v>
      </c>
      <c r="AA649" s="1"/>
      <c r="AB649" s="1"/>
      <c r="AC649" s="1"/>
      <c r="AD649" s="1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  <c r="BT649" s="25"/>
      <c r="BU649" s="25"/>
      <c r="BV649" s="25"/>
      <c r="BW649" s="25"/>
      <c r="BX649" s="25"/>
      <c r="BY649" s="25"/>
      <c r="BZ649" s="25"/>
      <c r="CA649" s="25"/>
      <c r="CB649" s="25"/>
      <c r="CC649" s="25"/>
      <c r="CD649" s="25"/>
      <c r="CE649" s="25"/>
      <c r="CF649" s="25"/>
      <c r="CG649" s="25"/>
      <c r="CH649" s="25"/>
      <c r="CI649" s="25"/>
      <c r="CJ649" s="25"/>
      <c r="CK649" s="25"/>
      <c r="CL649" s="25"/>
      <c r="CM649" s="25"/>
      <c r="CN649" s="25"/>
      <c r="CO649" s="25"/>
      <c r="CP649" s="25"/>
      <c r="CQ649" s="25"/>
      <c r="CR649" s="25"/>
      <c r="CS649" s="25"/>
      <c r="CT649" s="25"/>
      <c r="CU649" s="25"/>
      <c r="CV649" s="25"/>
      <c r="CW649" s="25"/>
      <c r="CX649" s="25"/>
      <c r="CY649" s="25"/>
      <c r="CZ649" s="25"/>
      <c r="DA649" s="25"/>
      <c r="DB649" s="25"/>
      <c r="DC649" s="25"/>
      <c r="DD649" s="25"/>
      <c r="DE649" s="25"/>
      <c r="DF649" s="25"/>
      <c r="DG649" s="25"/>
      <c r="DH649" s="25"/>
      <c r="DI649" s="25"/>
      <c r="DJ649" s="25"/>
      <c r="DK649" s="25"/>
      <c r="DL649" s="25"/>
      <c r="DM649" s="25"/>
      <c r="DN649" s="25"/>
      <c r="DO649" s="25"/>
      <c r="DP649" s="25"/>
      <c r="DQ649" s="25"/>
      <c r="DR649" s="25"/>
      <c r="DS649" s="25"/>
      <c r="DT649" s="25"/>
      <c r="DU649" s="25"/>
      <c r="DV649" s="25"/>
      <c r="DW649" s="25"/>
      <c r="DX649" s="25"/>
      <c r="DY649" s="25"/>
      <c r="DZ649" s="25"/>
      <c r="EA649" s="25"/>
      <c r="EB649" s="25"/>
      <c r="EC649" s="25"/>
      <c r="ED649" s="25"/>
      <c r="EE649" s="25"/>
      <c r="EF649" s="25"/>
      <c r="EG649" s="25"/>
      <c r="EH649" s="25"/>
      <c r="EI649" s="25"/>
      <c r="EJ649" s="25"/>
      <c r="EK649" s="25"/>
      <c r="EL649" s="25"/>
      <c r="EM649" s="25"/>
      <c r="EN649" s="25"/>
      <c r="EO649" s="25"/>
      <c r="EP649" s="25"/>
      <c r="EQ649" s="25"/>
      <c r="ER649" s="25"/>
      <c r="ES649" s="25"/>
      <c r="ET649" s="25"/>
      <c r="EU649" s="25"/>
      <c r="EV649" s="25"/>
      <c r="EW649" s="25"/>
      <c r="EX649" s="25"/>
      <c r="EY649" s="25"/>
      <c r="EZ649" s="25"/>
      <c r="FA649" s="25"/>
      <c r="FB649" s="25"/>
      <c r="FC649" s="25"/>
      <c r="FD649" s="25"/>
      <c r="FE649" s="25"/>
      <c r="FF649" s="25"/>
      <c r="FG649" s="25"/>
      <c r="FH649" s="25"/>
      <c r="FI649" s="25"/>
      <c r="FJ649" s="25"/>
      <c r="FK649" s="25"/>
      <c r="FL649" s="25"/>
      <c r="FM649" s="25"/>
      <c r="FN649" s="25"/>
      <c r="FO649" s="25"/>
      <c r="FP649" s="25"/>
      <c r="FQ649" s="25"/>
      <c r="FR649" s="25"/>
      <c r="FS649" s="25"/>
      <c r="FT649" s="25"/>
      <c r="FU649" s="25"/>
      <c r="FV649" s="25"/>
      <c r="FW649" s="25"/>
      <c r="FX649" s="25"/>
      <c r="FY649" s="25"/>
      <c r="FZ649" s="25"/>
      <c r="GA649" s="25"/>
      <c r="GB649" s="25"/>
      <c r="GC649" s="25"/>
      <c r="GD649" s="25"/>
      <c r="GE649" s="25"/>
      <c r="GF649" s="25"/>
      <c r="GG649" s="25"/>
      <c r="GH649" s="25"/>
      <c r="GI649" s="25"/>
      <c r="GJ649" s="25"/>
      <c r="GK649" s="25"/>
      <c r="GL649" s="25"/>
      <c r="GM649" s="25"/>
      <c r="GN649" s="25"/>
      <c r="GO649" s="25"/>
      <c r="GP649" s="25"/>
      <c r="GQ649" s="25"/>
      <c r="GR649" s="25"/>
      <c r="GS649" s="25"/>
      <c r="GT649" s="25"/>
      <c r="GU649" s="25"/>
      <c r="GV649" s="25"/>
      <c r="GW649" s="25"/>
      <c r="GX649" s="25"/>
      <c r="GY649" s="25"/>
      <c r="GZ649" s="25"/>
    </row>
    <row r="650" spans="1:208">
      <c r="A650" s="1" t="s">
        <v>315</v>
      </c>
      <c r="B650" s="2">
        <v>43621</v>
      </c>
      <c r="C650" s="1" t="s">
        <v>22</v>
      </c>
      <c r="D650" s="1" t="s">
        <v>17</v>
      </c>
      <c r="E650" s="1" t="s">
        <v>24</v>
      </c>
      <c r="F650" s="1" t="s">
        <v>113</v>
      </c>
      <c r="G650" s="1" t="s">
        <v>24</v>
      </c>
      <c r="H650" s="1">
        <v>4501668255</v>
      </c>
      <c r="I650" s="1" t="s">
        <v>24</v>
      </c>
      <c r="J650" s="1" t="s">
        <v>752</v>
      </c>
      <c r="K650" s="1">
        <v>2</v>
      </c>
      <c r="L650" s="1" t="s">
        <v>26</v>
      </c>
      <c r="M650" s="3">
        <v>3360</v>
      </c>
      <c r="N650" s="3">
        <f t="shared" si="13"/>
        <v>6720</v>
      </c>
      <c r="S650" s="3"/>
      <c r="V650" s="3"/>
      <c r="W650" s="1"/>
      <c r="X650" s="1"/>
      <c r="Y650" s="1"/>
      <c r="Z650" s="3">
        <f>Tabla1[[#This Row],[COSTO TOTAL]]</f>
        <v>6720</v>
      </c>
      <c r="AA650" s="1"/>
      <c r="AB650" s="1"/>
      <c r="AC650" s="1"/>
      <c r="AD650" s="1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  <c r="CR650" s="25"/>
      <c r="CS650" s="25"/>
      <c r="CT650" s="25"/>
      <c r="CU650" s="25"/>
      <c r="CV650" s="25"/>
      <c r="CW650" s="25"/>
      <c r="CX650" s="25"/>
      <c r="CY650" s="25"/>
      <c r="CZ650" s="25"/>
      <c r="DA650" s="25"/>
      <c r="DB650" s="25"/>
      <c r="DC650" s="25"/>
      <c r="DD650" s="25"/>
      <c r="DE650" s="25"/>
      <c r="DF650" s="25"/>
      <c r="DG650" s="25"/>
      <c r="DH650" s="25"/>
      <c r="DI650" s="25"/>
      <c r="DJ650" s="25"/>
      <c r="DK650" s="25"/>
      <c r="DL650" s="25"/>
      <c r="DM650" s="25"/>
      <c r="DN650" s="25"/>
      <c r="DO650" s="25"/>
      <c r="DP650" s="25"/>
      <c r="DQ650" s="25"/>
      <c r="DR650" s="25"/>
      <c r="DS650" s="25"/>
      <c r="DT650" s="25"/>
      <c r="DU650" s="25"/>
      <c r="DV650" s="25"/>
      <c r="DW650" s="25"/>
      <c r="DX650" s="25"/>
      <c r="DY650" s="25"/>
      <c r="DZ650" s="25"/>
      <c r="EA650" s="25"/>
      <c r="EB650" s="25"/>
      <c r="EC650" s="25"/>
      <c r="ED650" s="25"/>
      <c r="EE650" s="25"/>
      <c r="EF650" s="25"/>
      <c r="EG650" s="25"/>
      <c r="EH650" s="25"/>
      <c r="EI650" s="25"/>
      <c r="EJ650" s="25"/>
      <c r="EK650" s="25"/>
      <c r="EL650" s="25"/>
      <c r="EM650" s="25"/>
      <c r="EN650" s="25"/>
      <c r="EO650" s="25"/>
      <c r="EP650" s="25"/>
      <c r="EQ650" s="25"/>
      <c r="ER650" s="25"/>
      <c r="ES650" s="25"/>
      <c r="ET650" s="25"/>
      <c r="EU650" s="25"/>
      <c r="EV650" s="25"/>
      <c r="EW650" s="25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  <c r="FN650" s="25"/>
      <c r="FO650" s="25"/>
      <c r="FP650" s="25"/>
      <c r="FQ650" s="25"/>
      <c r="FR650" s="25"/>
      <c r="FS650" s="25"/>
      <c r="FT650" s="25"/>
      <c r="FU650" s="25"/>
      <c r="FV650" s="25"/>
      <c r="FW650" s="25"/>
      <c r="FX650" s="25"/>
      <c r="FY650" s="25"/>
      <c r="FZ650" s="25"/>
      <c r="GA650" s="25"/>
      <c r="GB650" s="25"/>
      <c r="GC650" s="25"/>
      <c r="GD650" s="25"/>
      <c r="GE650" s="25"/>
      <c r="GF650" s="25"/>
      <c r="GG650" s="25"/>
      <c r="GH650" s="25"/>
      <c r="GI650" s="25"/>
      <c r="GJ650" s="25"/>
      <c r="GK650" s="25"/>
      <c r="GL650" s="25"/>
      <c r="GM650" s="25"/>
      <c r="GN650" s="25"/>
      <c r="GO650" s="25"/>
      <c r="GP650" s="25"/>
      <c r="GQ650" s="25"/>
      <c r="GR650" s="25"/>
      <c r="GS650" s="25"/>
      <c r="GT650" s="25"/>
      <c r="GU650" s="25"/>
      <c r="GV650" s="25"/>
      <c r="GW650" s="25"/>
      <c r="GX650" s="25"/>
      <c r="GY650" s="25"/>
      <c r="GZ650" s="25"/>
    </row>
    <row r="651" spans="1:208">
      <c r="A651" s="1" t="s">
        <v>315</v>
      </c>
      <c r="B651" s="2">
        <v>43621</v>
      </c>
      <c r="C651" s="1" t="s">
        <v>22</v>
      </c>
      <c r="D651" s="1" t="s">
        <v>17</v>
      </c>
      <c r="E651" s="1" t="s">
        <v>24</v>
      </c>
      <c r="F651" s="1" t="s">
        <v>113</v>
      </c>
      <c r="G651" s="1" t="s">
        <v>24</v>
      </c>
      <c r="H651" s="1">
        <v>4501668255</v>
      </c>
      <c r="I651" s="1" t="s">
        <v>24</v>
      </c>
      <c r="J651" s="1" t="s">
        <v>753</v>
      </c>
      <c r="K651" s="1">
        <v>2</v>
      </c>
      <c r="L651" s="1" t="s">
        <v>26</v>
      </c>
      <c r="M651" s="3">
        <v>760</v>
      </c>
      <c r="N651" s="3">
        <f t="shared" si="13"/>
        <v>1520</v>
      </c>
      <c r="S651" s="3"/>
      <c r="V651" s="3"/>
      <c r="W651" s="1"/>
      <c r="X651" s="1"/>
      <c r="Y651" s="1"/>
      <c r="Z651" s="3">
        <f>Tabla1[[#This Row],[COSTO TOTAL]]</f>
        <v>1520</v>
      </c>
      <c r="AA651" s="1"/>
      <c r="AB651" s="1"/>
      <c r="AC651" s="1"/>
      <c r="AD651" s="1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  <c r="CR651" s="25"/>
      <c r="CS651" s="25"/>
      <c r="CT651" s="25"/>
      <c r="CU651" s="25"/>
      <c r="CV651" s="25"/>
      <c r="CW651" s="25"/>
      <c r="CX651" s="25"/>
      <c r="CY651" s="25"/>
      <c r="CZ651" s="25"/>
      <c r="DA651" s="25"/>
      <c r="DB651" s="25"/>
      <c r="DC651" s="25"/>
      <c r="DD651" s="25"/>
      <c r="DE651" s="25"/>
      <c r="DF651" s="25"/>
      <c r="DG651" s="25"/>
      <c r="DH651" s="25"/>
      <c r="DI651" s="25"/>
      <c r="DJ651" s="25"/>
      <c r="DK651" s="25"/>
      <c r="DL651" s="25"/>
      <c r="DM651" s="25"/>
      <c r="DN651" s="25"/>
      <c r="DO651" s="25"/>
      <c r="DP651" s="25"/>
      <c r="DQ651" s="25"/>
      <c r="DR651" s="25"/>
      <c r="DS651" s="25"/>
      <c r="DT651" s="25"/>
      <c r="DU651" s="25"/>
      <c r="DV651" s="25"/>
      <c r="DW651" s="25"/>
      <c r="DX651" s="25"/>
      <c r="DY651" s="25"/>
      <c r="DZ651" s="25"/>
      <c r="EA651" s="25"/>
      <c r="EB651" s="25"/>
      <c r="EC651" s="25"/>
      <c r="ED651" s="25"/>
      <c r="EE651" s="25"/>
      <c r="EF651" s="25"/>
      <c r="EG651" s="25"/>
      <c r="EH651" s="25"/>
      <c r="EI651" s="25"/>
      <c r="EJ651" s="25"/>
      <c r="EK651" s="25"/>
      <c r="EL651" s="25"/>
      <c r="EM651" s="25"/>
      <c r="EN651" s="25"/>
      <c r="EO651" s="25"/>
      <c r="EP651" s="25"/>
      <c r="EQ651" s="25"/>
      <c r="ER651" s="25"/>
      <c r="ES651" s="25"/>
      <c r="ET651" s="25"/>
      <c r="EU651" s="25"/>
      <c r="EV651" s="25"/>
      <c r="EW651" s="25"/>
      <c r="EX651" s="25"/>
      <c r="EY651" s="25"/>
      <c r="EZ651" s="25"/>
      <c r="FA651" s="25"/>
      <c r="FB651" s="25"/>
      <c r="FC651" s="25"/>
      <c r="FD651" s="25"/>
      <c r="FE651" s="25"/>
      <c r="FF651" s="25"/>
      <c r="FG651" s="25"/>
      <c r="FH651" s="25"/>
      <c r="FI651" s="25"/>
      <c r="FJ651" s="25"/>
      <c r="FK651" s="25"/>
      <c r="FL651" s="25"/>
      <c r="FM651" s="25"/>
      <c r="FN651" s="25"/>
      <c r="FO651" s="25"/>
      <c r="FP651" s="25"/>
      <c r="FQ651" s="25"/>
      <c r="FR651" s="25"/>
      <c r="FS651" s="25"/>
      <c r="FT651" s="25"/>
      <c r="FU651" s="25"/>
      <c r="FV651" s="25"/>
      <c r="FW651" s="25"/>
      <c r="FX651" s="25"/>
      <c r="FY651" s="25"/>
      <c r="FZ651" s="25"/>
      <c r="GA651" s="25"/>
      <c r="GB651" s="25"/>
      <c r="GC651" s="25"/>
      <c r="GD651" s="25"/>
      <c r="GE651" s="25"/>
      <c r="GF651" s="25"/>
      <c r="GG651" s="25"/>
      <c r="GH651" s="25"/>
      <c r="GI651" s="25"/>
      <c r="GJ651" s="25"/>
      <c r="GK651" s="25"/>
      <c r="GL651" s="25"/>
      <c r="GM651" s="25"/>
      <c r="GN651" s="25"/>
      <c r="GO651" s="25"/>
      <c r="GP651" s="25"/>
      <c r="GQ651" s="25"/>
      <c r="GR651" s="25"/>
      <c r="GS651" s="25"/>
      <c r="GT651" s="25"/>
      <c r="GU651" s="25"/>
      <c r="GV651" s="25"/>
      <c r="GW651" s="25"/>
      <c r="GX651" s="25"/>
      <c r="GY651" s="25"/>
      <c r="GZ651" s="25"/>
    </row>
    <row r="652" spans="1:208">
      <c r="A652" s="1" t="s">
        <v>352</v>
      </c>
      <c r="B652" s="2">
        <v>43354</v>
      </c>
      <c r="C652" s="1">
        <v>7535155</v>
      </c>
      <c r="D652" s="1" t="s">
        <v>17</v>
      </c>
      <c r="E652" s="1" t="s">
        <v>754</v>
      </c>
      <c r="F652" s="1" t="s">
        <v>755</v>
      </c>
      <c r="G652" s="1" t="s">
        <v>24</v>
      </c>
      <c r="H652" s="1">
        <v>4501555729</v>
      </c>
      <c r="I652" s="1" t="s">
        <v>24</v>
      </c>
      <c r="J652" s="1" t="s">
        <v>756</v>
      </c>
      <c r="K652" s="1">
        <v>1</v>
      </c>
      <c r="L652" s="1" t="s">
        <v>26</v>
      </c>
      <c r="M652" s="3">
        <v>71080</v>
      </c>
      <c r="N652" s="3">
        <f t="shared" si="13"/>
        <v>71080</v>
      </c>
      <c r="S652" s="3"/>
      <c r="V652" s="3"/>
      <c r="W652" s="1"/>
      <c r="X652" s="1"/>
      <c r="Y652" s="1"/>
      <c r="Z652" s="3">
        <f>Tabla1[[#This Row],[COSTO TOTAL]]</f>
        <v>71080</v>
      </c>
      <c r="AA652" s="1"/>
      <c r="AB652" s="1"/>
      <c r="AC652" s="1"/>
      <c r="AD652" s="1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  <c r="CR652" s="25"/>
      <c r="CS652" s="25"/>
      <c r="CT652" s="25"/>
      <c r="CU652" s="25"/>
      <c r="CV652" s="25"/>
      <c r="CW652" s="25"/>
      <c r="CX652" s="25"/>
      <c r="CY652" s="25"/>
      <c r="CZ652" s="25"/>
      <c r="DA652" s="25"/>
      <c r="DB652" s="25"/>
      <c r="DC652" s="25"/>
      <c r="DD652" s="25"/>
      <c r="DE652" s="25"/>
      <c r="DF652" s="25"/>
      <c r="DG652" s="25"/>
      <c r="DH652" s="25"/>
      <c r="DI652" s="25"/>
      <c r="DJ652" s="25"/>
      <c r="DK652" s="25"/>
      <c r="DL652" s="25"/>
      <c r="DM652" s="25"/>
      <c r="DN652" s="25"/>
      <c r="DO652" s="25"/>
      <c r="DP652" s="25"/>
      <c r="DQ652" s="25"/>
      <c r="DR652" s="25"/>
      <c r="DS652" s="25"/>
      <c r="DT652" s="25"/>
      <c r="DU652" s="25"/>
      <c r="DV652" s="25"/>
      <c r="DW652" s="25"/>
      <c r="DX652" s="25"/>
      <c r="DY652" s="25"/>
      <c r="DZ652" s="25"/>
      <c r="EA652" s="25"/>
      <c r="EB652" s="25"/>
      <c r="EC652" s="25"/>
      <c r="ED652" s="25"/>
      <c r="EE652" s="25"/>
      <c r="EF652" s="25"/>
      <c r="EG652" s="25"/>
      <c r="EH652" s="25"/>
      <c r="EI652" s="25"/>
      <c r="EJ652" s="25"/>
      <c r="EK652" s="25"/>
      <c r="EL652" s="25"/>
      <c r="EM652" s="25"/>
      <c r="EN652" s="25"/>
      <c r="EO652" s="25"/>
      <c r="EP652" s="25"/>
      <c r="EQ652" s="25"/>
      <c r="ER652" s="25"/>
      <c r="ES652" s="25"/>
      <c r="ET652" s="25"/>
      <c r="EU652" s="25"/>
      <c r="EV652" s="25"/>
      <c r="EW652" s="25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  <c r="FN652" s="25"/>
      <c r="FO652" s="25"/>
      <c r="FP652" s="25"/>
      <c r="FQ652" s="25"/>
      <c r="FR652" s="25"/>
      <c r="FS652" s="25"/>
      <c r="FT652" s="25"/>
      <c r="FU652" s="25"/>
      <c r="FV652" s="25"/>
      <c r="FW652" s="25"/>
      <c r="FX652" s="25"/>
      <c r="FY652" s="25"/>
      <c r="FZ652" s="25"/>
      <c r="GA652" s="25"/>
      <c r="GB652" s="25"/>
      <c r="GC652" s="25"/>
      <c r="GD652" s="25"/>
      <c r="GE652" s="25"/>
      <c r="GF652" s="25"/>
      <c r="GG652" s="25"/>
      <c r="GH652" s="25"/>
      <c r="GI652" s="25"/>
      <c r="GJ652" s="25"/>
      <c r="GK652" s="25"/>
      <c r="GL652" s="25"/>
      <c r="GM652" s="25"/>
      <c r="GN652" s="25"/>
      <c r="GO652" s="25"/>
      <c r="GP652" s="25"/>
      <c r="GQ652" s="25"/>
      <c r="GR652" s="25"/>
      <c r="GS652" s="25"/>
      <c r="GT652" s="25"/>
      <c r="GU652" s="25"/>
      <c r="GV652" s="25"/>
      <c r="GW652" s="25"/>
      <c r="GX652" s="25"/>
      <c r="GY652" s="25"/>
      <c r="GZ652" s="25"/>
    </row>
    <row r="653" spans="1:208">
      <c r="A653" s="1" t="s">
        <v>352</v>
      </c>
      <c r="B653" s="2">
        <v>43263</v>
      </c>
      <c r="C653" s="1">
        <v>7575035</v>
      </c>
      <c r="D653" s="1" t="s">
        <v>17</v>
      </c>
      <c r="E653" s="1" t="s">
        <v>757</v>
      </c>
      <c r="F653" s="1" t="s">
        <v>758</v>
      </c>
      <c r="H653" s="1">
        <v>4501558728</v>
      </c>
      <c r="I653" s="1" t="s">
        <v>24</v>
      </c>
      <c r="J653" s="1" t="s">
        <v>759</v>
      </c>
      <c r="K653" s="1">
        <v>1</v>
      </c>
      <c r="L653" s="1" t="s">
        <v>26</v>
      </c>
      <c r="M653" s="3">
        <v>362</v>
      </c>
      <c r="N653" s="3">
        <f t="shared" si="13"/>
        <v>362</v>
      </c>
      <c r="S653" s="3"/>
      <c r="V653" s="3"/>
      <c r="W653" s="1"/>
      <c r="X653" s="1"/>
      <c r="Y653" s="1"/>
      <c r="Z653" s="3">
        <f>Tabla1[[#This Row],[COSTO TOTAL]]</f>
        <v>362</v>
      </c>
      <c r="AA653" s="1"/>
      <c r="AB653" s="1"/>
      <c r="AC653" s="1"/>
      <c r="AD653" s="1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  <c r="CR653" s="25"/>
      <c r="CS653" s="25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5"/>
      <c r="DI653" s="25"/>
      <c r="DJ653" s="25"/>
      <c r="DK653" s="25"/>
      <c r="DL653" s="25"/>
      <c r="DM653" s="25"/>
      <c r="DN653" s="25"/>
      <c r="DO653" s="25"/>
      <c r="DP653" s="25"/>
      <c r="DQ653" s="25"/>
      <c r="DR653" s="25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  <c r="ET653" s="25"/>
      <c r="EU653" s="25"/>
      <c r="EV653" s="25"/>
      <c r="EW653" s="25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  <c r="FN653" s="25"/>
      <c r="FO653" s="25"/>
      <c r="FP653" s="25"/>
      <c r="FQ653" s="25"/>
      <c r="FR653" s="25"/>
      <c r="FS653" s="25"/>
      <c r="FT653" s="25"/>
      <c r="FU653" s="25"/>
      <c r="FV653" s="25"/>
      <c r="FW653" s="25"/>
      <c r="FX653" s="25"/>
      <c r="FY653" s="25"/>
      <c r="FZ653" s="25"/>
      <c r="GA653" s="25"/>
      <c r="GB653" s="25"/>
      <c r="GC653" s="25"/>
      <c r="GD653" s="25"/>
      <c r="GE653" s="25"/>
      <c r="GF653" s="25"/>
      <c r="GG653" s="25"/>
      <c r="GH653" s="25"/>
      <c r="GI653" s="25"/>
      <c r="GJ653" s="25"/>
      <c r="GK653" s="25"/>
      <c r="GL653" s="25"/>
      <c r="GM653" s="25"/>
      <c r="GN653" s="25"/>
      <c r="GO653" s="25"/>
      <c r="GP653" s="25"/>
      <c r="GQ653" s="25"/>
      <c r="GR653" s="25"/>
      <c r="GS653" s="25"/>
      <c r="GT653" s="25"/>
      <c r="GU653" s="25"/>
      <c r="GV653" s="25"/>
      <c r="GW653" s="25"/>
      <c r="GX653" s="25"/>
      <c r="GY653" s="25"/>
      <c r="GZ653" s="25"/>
    </row>
    <row r="654" spans="1:208">
      <c r="A654" s="1" t="s">
        <v>592</v>
      </c>
      <c r="B654" s="2">
        <v>43798</v>
      </c>
      <c r="C654" s="1" t="s">
        <v>24</v>
      </c>
      <c r="D654" s="1" t="s">
        <v>17</v>
      </c>
      <c r="E654" s="1" t="s">
        <v>24</v>
      </c>
      <c r="F654" s="1" t="s">
        <v>481</v>
      </c>
      <c r="G654" s="1" t="s">
        <v>24</v>
      </c>
      <c r="H654" s="1">
        <v>4501724670</v>
      </c>
      <c r="I654" s="1" t="s">
        <v>24</v>
      </c>
      <c r="J654" s="1" t="s">
        <v>760</v>
      </c>
      <c r="K654" s="1">
        <v>2</v>
      </c>
      <c r="L654" s="1" t="s">
        <v>26</v>
      </c>
      <c r="M654" s="3">
        <v>3541.2</v>
      </c>
      <c r="N654" s="3">
        <f t="shared" si="13"/>
        <v>7082.4</v>
      </c>
      <c r="S654" s="3"/>
      <c r="V654" s="3"/>
      <c r="W654" s="1"/>
      <c r="X654" s="1"/>
      <c r="Y654" s="1"/>
      <c r="Z654" s="3">
        <f>Tabla1[[#This Row],[COSTO TOTAL]]</f>
        <v>7082.4</v>
      </c>
      <c r="AA654" s="1"/>
      <c r="AB654" s="1"/>
      <c r="AC654" s="1"/>
      <c r="AD654" s="1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  <c r="BT654" s="25"/>
      <c r="BU654" s="25"/>
      <c r="BV654" s="25"/>
      <c r="BW654" s="25"/>
      <c r="BX654" s="25"/>
      <c r="BY654" s="25"/>
      <c r="BZ654" s="25"/>
      <c r="CA654" s="25"/>
      <c r="CB654" s="25"/>
      <c r="CC654" s="25"/>
      <c r="CD654" s="25"/>
      <c r="CE654" s="25"/>
      <c r="CF654" s="25"/>
      <c r="CG654" s="25"/>
      <c r="CH654" s="25"/>
      <c r="CI654" s="25"/>
      <c r="CJ654" s="25"/>
      <c r="CK654" s="25"/>
      <c r="CL654" s="25"/>
      <c r="CM654" s="25"/>
      <c r="CN654" s="25"/>
      <c r="CO654" s="25"/>
      <c r="CP654" s="25"/>
      <c r="CQ654" s="25"/>
      <c r="CR654" s="25"/>
      <c r="CS654" s="25"/>
      <c r="CT654" s="25"/>
      <c r="CU654" s="25"/>
      <c r="CV654" s="25"/>
      <c r="CW654" s="25"/>
      <c r="CX654" s="25"/>
      <c r="CY654" s="25"/>
      <c r="CZ654" s="25"/>
      <c r="DA654" s="25"/>
      <c r="DB654" s="25"/>
      <c r="DC654" s="25"/>
      <c r="DD654" s="25"/>
      <c r="DE654" s="25"/>
      <c r="DF654" s="25"/>
      <c r="DG654" s="25"/>
      <c r="DH654" s="25"/>
      <c r="DI654" s="25"/>
      <c r="DJ654" s="25"/>
      <c r="DK654" s="25"/>
      <c r="DL654" s="25"/>
      <c r="DM654" s="25"/>
      <c r="DN654" s="25"/>
      <c r="DO654" s="25"/>
      <c r="DP654" s="25"/>
      <c r="DQ654" s="25"/>
      <c r="DR654" s="25"/>
      <c r="DS654" s="25"/>
      <c r="DT654" s="25"/>
      <c r="DU654" s="25"/>
      <c r="DV654" s="25"/>
      <c r="DW654" s="25"/>
      <c r="DX654" s="25"/>
      <c r="DY654" s="25"/>
      <c r="DZ654" s="25"/>
      <c r="EA654" s="25"/>
      <c r="EB654" s="25"/>
      <c r="EC654" s="25"/>
      <c r="ED654" s="25"/>
      <c r="EE654" s="25"/>
      <c r="EF654" s="25"/>
      <c r="EG654" s="25"/>
      <c r="EH654" s="25"/>
      <c r="EI654" s="25"/>
      <c r="EJ654" s="25"/>
      <c r="EK654" s="25"/>
      <c r="EL654" s="25"/>
      <c r="EM654" s="25"/>
      <c r="EN654" s="25"/>
      <c r="EO654" s="25"/>
      <c r="EP654" s="25"/>
      <c r="EQ654" s="25"/>
      <c r="ER654" s="25"/>
      <c r="ES654" s="25"/>
      <c r="ET654" s="25"/>
      <c r="EU654" s="25"/>
      <c r="EV654" s="25"/>
      <c r="EW654" s="25"/>
      <c r="EX654" s="25"/>
      <c r="EY654" s="25"/>
      <c r="EZ654" s="25"/>
      <c r="FA654" s="25"/>
      <c r="FB654" s="25"/>
      <c r="FC654" s="25"/>
      <c r="FD654" s="25"/>
      <c r="FE654" s="25"/>
      <c r="FF654" s="25"/>
      <c r="FG654" s="25"/>
      <c r="FH654" s="25"/>
      <c r="FI654" s="25"/>
      <c r="FJ654" s="25"/>
      <c r="FK654" s="25"/>
      <c r="FL654" s="25"/>
      <c r="FM654" s="25"/>
      <c r="FN654" s="25"/>
      <c r="FO654" s="25"/>
      <c r="FP654" s="25"/>
      <c r="FQ654" s="25"/>
      <c r="FR654" s="25"/>
      <c r="FS654" s="25"/>
      <c r="FT654" s="25"/>
      <c r="FU654" s="25"/>
      <c r="FV654" s="25"/>
      <c r="FW654" s="25"/>
      <c r="FX654" s="25"/>
      <c r="FY654" s="25"/>
      <c r="FZ654" s="25"/>
      <c r="GA654" s="25"/>
      <c r="GB654" s="25"/>
      <c r="GC654" s="25"/>
      <c r="GD654" s="25"/>
      <c r="GE654" s="25"/>
      <c r="GF654" s="25"/>
      <c r="GG654" s="25"/>
      <c r="GH654" s="25"/>
      <c r="GI654" s="25"/>
      <c r="GJ654" s="25"/>
      <c r="GK654" s="25"/>
      <c r="GL654" s="25"/>
      <c r="GM654" s="25"/>
      <c r="GN654" s="25"/>
      <c r="GO654" s="25"/>
      <c r="GP654" s="25"/>
      <c r="GQ654" s="25"/>
      <c r="GR654" s="25"/>
      <c r="GS654" s="25"/>
      <c r="GT654" s="25"/>
      <c r="GU654" s="25"/>
      <c r="GV654" s="25"/>
      <c r="GW654" s="25"/>
      <c r="GX654" s="25"/>
      <c r="GY654" s="25"/>
      <c r="GZ654" s="25"/>
    </row>
    <row r="655" spans="1:208">
      <c r="A655" s="1" t="s">
        <v>592</v>
      </c>
      <c r="B655" s="2">
        <v>43798</v>
      </c>
      <c r="C655" s="1" t="s">
        <v>24</v>
      </c>
      <c r="D655" s="1" t="s">
        <v>17</v>
      </c>
      <c r="E655" s="1" t="s">
        <v>24</v>
      </c>
      <c r="F655" s="1" t="s">
        <v>481</v>
      </c>
      <c r="G655" s="1" t="s">
        <v>24</v>
      </c>
      <c r="H655" s="1">
        <v>4501724670</v>
      </c>
      <c r="I655" s="1" t="s">
        <v>24</v>
      </c>
      <c r="J655" s="1" t="s">
        <v>761</v>
      </c>
      <c r="K655" s="1">
        <v>2</v>
      </c>
      <c r="L655" s="1" t="s">
        <v>26</v>
      </c>
      <c r="M655" s="3">
        <v>4923.6000000000004</v>
      </c>
      <c r="N655" s="3">
        <f t="shared" si="13"/>
        <v>9847.2000000000007</v>
      </c>
      <c r="S655" s="3"/>
      <c r="V655" s="3"/>
      <c r="W655" s="1"/>
      <c r="X655" s="1"/>
      <c r="Y655" s="1"/>
      <c r="Z655" s="3">
        <f>Tabla1[[#This Row],[COSTO TOTAL]]</f>
        <v>9847.2000000000007</v>
      </c>
      <c r="AA655" s="1"/>
      <c r="AB655" s="1"/>
      <c r="AC655" s="1"/>
      <c r="AD655" s="1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5"/>
      <c r="CV655" s="25"/>
      <c r="CW655" s="25"/>
      <c r="CX655" s="25"/>
      <c r="CY655" s="25"/>
      <c r="CZ655" s="25"/>
      <c r="DA655" s="25"/>
      <c r="DB655" s="25"/>
      <c r="DC655" s="25"/>
      <c r="DD655" s="25"/>
      <c r="DE655" s="25"/>
      <c r="DF655" s="25"/>
      <c r="DG655" s="25"/>
      <c r="DH655" s="25"/>
      <c r="DI655" s="25"/>
      <c r="DJ655" s="25"/>
      <c r="DK655" s="25"/>
      <c r="DL655" s="25"/>
      <c r="DM655" s="25"/>
      <c r="DN655" s="25"/>
      <c r="DO655" s="25"/>
      <c r="DP655" s="25"/>
      <c r="DQ655" s="25"/>
      <c r="DR655" s="25"/>
      <c r="DS655" s="25"/>
      <c r="DT655" s="25"/>
      <c r="DU655" s="25"/>
      <c r="DV655" s="25"/>
      <c r="DW655" s="25"/>
      <c r="DX655" s="25"/>
      <c r="DY655" s="25"/>
      <c r="DZ655" s="25"/>
      <c r="EA655" s="25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25"/>
      <c r="EP655" s="25"/>
      <c r="EQ655" s="25"/>
      <c r="ER655" s="25"/>
      <c r="ES655" s="25"/>
      <c r="ET655" s="25"/>
      <c r="EU655" s="25"/>
      <c r="EV655" s="25"/>
      <c r="EW655" s="25"/>
      <c r="EX655" s="25"/>
      <c r="EY655" s="25"/>
      <c r="EZ655" s="25"/>
      <c r="FA655" s="25"/>
      <c r="FB655" s="25"/>
      <c r="FC655" s="25"/>
      <c r="FD655" s="25"/>
      <c r="FE655" s="25"/>
      <c r="FF655" s="25"/>
      <c r="FG655" s="25"/>
      <c r="FH655" s="25"/>
      <c r="FI655" s="25"/>
      <c r="FJ655" s="25"/>
      <c r="FK655" s="25"/>
      <c r="FL655" s="25"/>
      <c r="FM655" s="25"/>
      <c r="FN655" s="25"/>
      <c r="FO655" s="25"/>
      <c r="FP655" s="25"/>
      <c r="FQ655" s="25"/>
      <c r="FR655" s="25"/>
      <c r="FS655" s="25"/>
      <c r="FT655" s="25"/>
      <c r="FU655" s="25"/>
      <c r="FV655" s="25"/>
      <c r="FW655" s="25"/>
      <c r="FX655" s="25"/>
      <c r="FY655" s="25"/>
      <c r="FZ655" s="25"/>
      <c r="GA655" s="25"/>
      <c r="GB655" s="25"/>
      <c r="GC655" s="25"/>
      <c r="GD655" s="25"/>
      <c r="GE655" s="25"/>
      <c r="GF655" s="25"/>
      <c r="GG655" s="25"/>
      <c r="GH655" s="25"/>
      <c r="GI655" s="25"/>
      <c r="GJ655" s="25"/>
      <c r="GK655" s="25"/>
      <c r="GL655" s="25"/>
      <c r="GM655" s="25"/>
      <c r="GN655" s="25"/>
      <c r="GO655" s="25"/>
      <c r="GP655" s="25"/>
      <c r="GQ655" s="25"/>
      <c r="GR655" s="25"/>
      <c r="GS655" s="25"/>
      <c r="GT655" s="25"/>
      <c r="GU655" s="25"/>
      <c r="GV655" s="25"/>
      <c r="GW655" s="25"/>
      <c r="GX655" s="25"/>
      <c r="GY655" s="25"/>
      <c r="GZ655" s="25"/>
    </row>
    <row r="656" spans="1:208">
      <c r="A656" s="1" t="s">
        <v>592</v>
      </c>
      <c r="B656" s="2">
        <v>43798</v>
      </c>
      <c r="C656" s="1" t="s">
        <v>24</v>
      </c>
      <c r="D656" s="1" t="s">
        <v>17</v>
      </c>
      <c r="E656" s="1" t="s">
        <v>24</v>
      </c>
      <c r="F656" s="1" t="s">
        <v>481</v>
      </c>
      <c r="G656" s="1" t="s">
        <v>24</v>
      </c>
      <c r="H656" s="1">
        <v>4501724670</v>
      </c>
      <c r="I656" s="1" t="s">
        <v>24</v>
      </c>
      <c r="J656" s="1" t="s">
        <v>762</v>
      </c>
      <c r="K656" s="1">
        <v>1</v>
      </c>
      <c r="L656" s="1" t="s">
        <v>26</v>
      </c>
      <c r="M656" s="3">
        <v>28785</v>
      </c>
      <c r="N656" s="3">
        <f t="shared" si="13"/>
        <v>28785</v>
      </c>
      <c r="S656" s="3"/>
      <c r="V656" s="3"/>
      <c r="W656" s="1"/>
      <c r="X656" s="1"/>
      <c r="Y656" s="1"/>
      <c r="Z656" s="3">
        <f>Tabla1[[#This Row],[COSTO TOTAL]]</f>
        <v>28785</v>
      </c>
      <c r="AA656" s="1"/>
      <c r="AB656" s="1"/>
      <c r="AC656" s="1" t="s">
        <v>1051</v>
      </c>
      <c r="AD656" s="1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  <c r="BT656" s="25"/>
      <c r="BU656" s="25"/>
      <c r="BV656" s="25"/>
      <c r="BW656" s="25"/>
      <c r="BX656" s="25"/>
      <c r="BY656" s="25"/>
      <c r="BZ656" s="25"/>
      <c r="CA656" s="25"/>
      <c r="CB656" s="25"/>
      <c r="CC656" s="25"/>
      <c r="CD656" s="25"/>
      <c r="CE656" s="25"/>
      <c r="CF656" s="25"/>
      <c r="CG656" s="25"/>
      <c r="CH656" s="25"/>
      <c r="CI656" s="25"/>
      <c r="CJ656" s="25"/>
      <c r="CK656" s="25"/>
      <c r="CL656" s="25"/>
      <c r="CM656" s="25"/>
      <c r="CN656" s="25"/>
      <c r="CO656" s="25"/>
      <c r="CP656" s="25"/>
      <c r="CQ656" s="25"/>
      <c r="CR656" s="25"/>
      <c r="CS656" s="25"/>
      <c r="CT656" s="25"/>
      <c r="CU656" s="25"/>
      <c r="CV656" s="25"/>
      <c r="CW656" s="25"/>
      <c r="CX656" s="25"/>
      <c r="CY656" s="25"/>
      <c r="CZ656" s="25"/>
      <c r="DA656" s="25"/>
      <c r="DB656" s="25"/>
      <c r="DC656" s="25"/>
      <c r="DD656" s="25"/>
      <c r="DE656" s="25"/>
      <c r="DF656" s="25"/>
      <c r="DG656" s="25"/>
      <c r="DH656" s="25"/>
      <c r="DI656" s="25"/>
      <c r="DJ656" s="25"/>
      <c r="DK656" s="25"/>
      <c r="DL656" s="25"/>
      <c r="DM656" s="25"/>
      <c r="DN656" s="25"/>
      <c r="DO656" s="25"/>
      <c r="DP656" s="25"/>
      <c r="DQ656" s="25"/>
      <c r="DR656" s="25"/>
      <c r="DS656" s="25"/>
      <c r="DT656" s="25"/>
      <c r="DU656" s="25"/>
      <c r="DV656" s="25"/>
      <c r="DW656" s="25"/>
      <c r="DX656" s="25"/>
      <c r="DY656" s="25"/>
      <c r="DZ656" s="25"/>
      <c r="EA656" s="25"/>
      <c r="EB656" s="25"/>
      <c r="EC656" s="25"/>
      <c r="ED656" s="25"/>
      <c r="EE656" s="25"/>
      <c r="EF656" s="25"/>
      <c r="EG656" s="25"/>
      <c r="EH656" s="25"/>
      <c r="EI656" s="25"/>
      <c r="EJ656" s="25"/>
      <c r="EK656" s="25"/>
      <c r="EL656" s="25"/>
      <c r="EM656" s="25"/>
      <c r="EN656" s="25"/>
      <c r="EO656" s="25"/>
      <c r="EP656" s="25"/>
      <c r="EQ656" s="25"/>
      <c r="ER656" s="25"/>
      <c r="ES656" s="25"/>
      <c r="ET656" s="25"/>
      <c r="EU656" s="25"/>
      <c r="EV656" s="25"/>
      <c r="EW656" s="25"/>
      <c r="EX656" s="25"/>
      <c r="EY656" s="25"/>
      <c r="EZ656" s="25"/>
      <c r="FA656" s="25"/>
      <c r="FB656" s="25"/>
      <c r="FC656" s="25"/>
      <c r="FD656" s="25"/>
      <c r="FE656" s="25"/>
      <c r="FF656" s="25"/>
      <c r="FG656" s="25"/>
      <c r="FH656" s="25"/>
      <c r="FI656" s="25"/>
      <c r="FJ656" s="25"/>
      <c r="FK656" s="25"/>
      <c r="FL656" s="25"/>
      <c r="FM656" s="25"/>
      <c r="FN656" s="25"/>
      <c r="FO656" s="25"/>
      <c r="FP656" s="25"/>
      <c r="FQ656" s="25"/>
      <c r="FR656" s="25"/>
      <c r="FS656" s="25"/>
      <c r="FT656" s="25"/>
      <c r="FU656" s="25"/>
      <c r="FV656" s="25"/>
      <c r="FW656" s="25"/>
      <c r="FX656" s="25"/>
      <c r="FY656" s="25"/>
      <c r="FZ656" s="25"/>
      <c r="GA656" s="25"/>
      <c r="GB656" s="25"/>
      <c r="GC656" s="25"/>
      <c r="GD656" s="25"/>
      <c r="GE656" s="25"/>
      <c r="GF656" s="25"/>
      <c r="GG656" s="25"/>
      <c r="GH656" s="25"/>
      <c r="GI656" s="25"/>
      <c r="GJ656" s="25"/>
      <c r="GK656" s="25"/>
      <c r="GL656" s="25"/>
      <c r="GM656" s="25"/>
      <c r="GN656" s="25"/>
      <c r="GO656" s="25"/>
      <c r="GP656" s="25"/>
      <c r="GQ656" s="25"/>
      <c r="GR656" s="25"/>
      <c r="GS656" s="25"/>
      <c r="GT656" s="25"/>
      <c r="GU656" s="25"/>
      <c r="GV656" s="25"/>
      <c r="GW656" s="25"/>
      <c r="GX656" s="25"/>
      <c r="GY656" s="25"/>
      <c r="GZ656" s="25"/>
    </row>
    <row r="657" spans="1:208">
      <c r="A657" s="1" t="s">
        <v>592</v>
      </c>
      <c r="B657" s="2">
        <v>43798</v>
      </c>
      <c r="C657" s="1" t="s">
        <v>24</v>
      </c>
      <c r="D657" s="1" t="s">
        <v>17</v>
      </c>
      <c r="E657" s="1" t="s">
        <v>24</v>
      </c>
      <c r="F657" s="1" t="s">
        <v>481</v>
      </c>
      <c r="G657" s="1" t="s">
        <v>24</v>
      </c>
      <c r="H657" s="1">
        <v>4501724670</v>
      </c>
      <c r="I657" s="1" t="s">
        <v>24</v>
      </c>
      <c r="J657" s="1" t="s">
        <v>763</v>
      </c>
      <c r="K657" s="1">
        <v>1</v>
      </c>
      <c r="L657" s="1" t="s">
        <v>26</v>
      </c>
      <c r="M657" s="3">
        <v>24522.400000000001</v>
      </c>
      <c r="N657" s="3">
        <f t="shared" si="13"/>
        <v>24522.400000000001</v>
      </c>
      <c r="S657" s="3"/>
      <c r="V657" s="3"/>
      <c r="W657" s="1"/>
      <c r="X657" s="1"/>
      <c r="Y657" s="1"/>
      <c r="Z657" s="3">
        <f>Tabla1[[#This Row],[COSTO TOTAL]]</f>
        <v>24522.400000000001</v>
      </c>
      <c r="AA657" s="1"/>
      <c r="AB657" s="1"/>
      <c r="AC657" s="1"/>
      <c r="AD657" s="1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  <c r="CR657" s="25"/>
      <c r="CS657" s="25"/>
      <c r="CT657" s="25"/>
      <c r="CU657" s="25"/>
      <c r="CV657" s="25"/>
      <c r="CW657" s="25"/>
      <c r="CX657" s="25"/>
      <c r="CY657" s="25"/>
      <c r="CZ657" s="25"/>
      <c r="DA657" s="25"/>
      <c r="DB657" s="25"/>
      <c r="DC657" s="25"/>
      <c r="DD657" s="25"/>
      <c r="DE657" s="25"/>
      <c r="DF657" s="25"/>
      <c r="DG657" s="25"/>
      <c r="DH657" s="25"/>
      <c r="DI657" s="25"/>
      <c r="DJ657" s="25"/>
      <c r="DK657" s="25"/>
      <c r="DL657" s="25"/>
      <c r="DM657" s="25"/>
      <c r="DN657" s="25"/>
      <c r="DO657" s="25"/>
      <c r="DP657" s="25"/>
      <c r="DQ657" s="25"/>
      <c r="DR657" s="25"/>
      <c r="DS657" s="25"/>
      <c r="DT657" s="25"/>
      <c r="DU657" s="25"/>
      <c r="DV657" s="25"/>
      <c r="DW657" s="25"/>
      <c r="DX657" s="25"/>
      <c r="DY657" s="25"/>
      <c r="DZ657" s="25"/>
      <c r="EA657" s="25"/>
      <c r="EB657" s="25"/>
      <c r="EC657" s="25"/>
      <c r="ED657" s="25"/>
      <c r="EE657" s="25"/>
      <c r="EF657" s="25"/>
      <c r="EG657" s="25"/>
      <c r="EH657" s="25"/>
      <c r="EI657" s="25"/>
      <c r="EJ657" s="25"/>
      <c r="EK657" s="25"/>
      <c r="EL657" s="25"/>
      <c r="EM657" s="25"/>
      <c r="EN657" s="25"/>
      <c r="EO657" s="25"/>
      <c r="EP657" s="25"/>
      <c r="EQ657" s="25"/>
      <c r="ER657" s="25"/>
      <c r="ES657" s="25"/>
      <c r="ET657" s="25"/>
      <c r="EU657" s="25"/>
      <c r="EV657" s="25"/>
      <c r="EW657" s="25"/>
      <c r="EX657" s="25"/>
      <c r="EY657" s="25"/>
      <c r="EZ657" s="25"/>
      <c r="FA657" s="25"/>
      <c r="FB657" s="25"/>
      <c r="FC657" s="25"/>
      <c r="FD657" s="25"/>
      <c r="FE657" s="25"/>
      <c r="FF657" s="25"/>
      <c r="FG657" s="25"/>
      <c r="FH657" s="25"/>
      <c r="FI657" s="25"/>
      <c r="FJ657" s="25"/>
      <c r="FK657" s="25"/>
      <c r="FL657" s="25"/>
      <c r="FM657" s="25"/>
      <c r="FN657" s="25"/>
      <c r="FO657" s="25"/>
      <c r="FP657" s="25"/>
      <c r="FQ657" s="25"/>
      <c r="FR657" s="25"/>
      <c r="FS657" s="25"/>
      <c r="FT657" s="25"/>
      <c r="FU657" s="25"/>
      <c r="FV657" s="25"/>
      <c r="FW657" s="25"/>
      <c r="FX657" s="25"/>
      <c r="FY657" s="25"/>
      <c r="FZ657" s="25"/>
      <c r="GA657" s="25"/>
      <c r="GB657" s="25"/>
      <c r="GC657" s="25"/>
      <c r="GD657" s="25"/>
      <c r="GE657" s="25"/>
      <c r="GF657" s="25"/>
      <c r="GG657" s="25"/>
      <c r="GH657" s="25"/>
      <c r="GI657" s="25"/>
      <c r="GJ657" s="25"/>
      <c r="GK657" s="25"/>
      <c r="GL657" s="25"/>
      <c r="GM657" s="25"/>
      <c r="GN657" s="25"/>
      <c r="GO657" s="25"/>
      <c r="GP657" s="25"/>
      <c r="GQ657" s="25"/>
      <c r="GR657" s="25"/>
      <c r="GS657" s="25"/>
      <c r="GT657" s="25"/>
      <c r="GU657" s="25"/>
      <c r="GV657" s="25"/>
      <c r="GW657" s="25"/>
      <c r="GX657" s="25"/>
      <c r="GY657" s="25"/>
      <c r="GZ657" s="25"/>
    </row>
    <row r="658" spans="1:208">
      <c r="A658" s="1" t="s">
        <v>592</v>
      </c>
      <c r="B658" s="2">
        <v>43798</v>
      </c>
      <c r="C658" s="1" t="s">
        <v>24</v>
      </c>
      <c r="D658" s="1" t="s">
        <v>17</v>
      </c>
      <c r="E658" s="1" t="s">
        <v>24</v>
      </c>
      <c r="F658" s="1" t="s">
        <v>481</v>
      </c>
      <c r="G658" s="1" t="s">
        <v>24</v>
      </c>
      <c r="H658" s="1">
        <v>4501724670</v>
      </c>
      <c r="I658" s="1" t="s">
        <v>24</v>
      </c>
      <c r="J658" s="1" t="s">
        <v>764</v>
      </c>
      <c r="K658" s="1">
        <v>1</v>
      </c>
      <c r="L658" s="1" t="s">
        <v>26</v>
      </c>
      <c r="M658" s="3">
        <v>23683.4</v>
      </c>
      <c r="N658" s="3">
        <f t="shared" si="13"/>
        <v>23683.4</v>
      </c>
      <c r="S658" s="3"/>
      <c r="V658" s="3"/>
      <c r="W658" s="1"/>
      <c r="X658" s="1"/>
      <c r="Y658" s="1"/>
      <c r="Z658" s="3">
        <f>Tabla1[[#This Row],[COSTO TOTAL]]</f>
        <v>23683.4</v>
      </c>
      <c r="AA658" s="1"/>
      <c r="AB658" s="1"/>
      <c r="AC658" s="1"/>
      <c r="AD658" s="1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  <c r="BT658" s="25"/>
      <c r="BU658" s="25"/>
      <c r="BV658" s="25"/>
      <c r="BW658" s="25"/>
      <c r="BX658" s="25"/>
      <c r="BY658" s="25"/>
      <c r="BZ658" s="25"/>
      <c r="CA658" s="25"/>
      <c r="CB658" s="25"/>
      <c r="CC658" s="25"/>
      <c r="CD658" s="25"/>
      <c r="CE658" s="25"/>
      <c r="CF658" s="25"/>
      <c r="CG658" s="25"/>
      <c r="CH658" s="25"/>
      <c r="CI658" s="25"/>
      <c r="CJ658" s="25"/>
      <c r="CK658" s="25"/>
      <c r="CL658" s="25"/>
      <c r="CM658" s="25"/>
      <c r="CN658" s="25"/>
      <c r="CO658" s="25"/>
      <c r="CP658" s="25"/>
      <c r="CQ658" s="25"/>
      <c r="CR658" s="25"/>
      <c r="CS658" s="25"/>
      <c r="CT658" s="25"/>
      <c r="CU658" s="25"/>
      <c r="CV658" s="25"/>
      <c r="CW658" s="25"/>
      <c r="CX658" s="25"/>
      <c r="CY658" s="25"/>
      <c r="CZ658" s="25"/>
      <c r="DA658" s="25"/>
      <c r="DB658" s="25"/>
      <c r="DC658" s="25"/>
      <c r="DD658" s="25"/>
      <c r="DE658" s="25"/>
      <c r="DF658" s="25"/>
      <c r="DG658" s="25"/>
      <c r="DH658" s="25"/>
      <c r="DI658" s="25"/>
      <c r="DJ658" s="25"/>
      <c r="DK658" s="25"/>
      <c r="DL658" s="25"/>
      <c r="DM658" s="25"/>
      <c r="DN658" s="25"/>
      <c r="DO658" s="25"/>
      <c r="DP658" s="25"/>
      <c r="DQ658" s="25"/>
      <c r="DR658" s="25"/>
      <c r="DS658" s="25"/>
      <c r="DT658" s="25"/>
      <c r="DU658" s="25"/>
      <c r="DV658" s="25"/>
      <c r="DW658" s="25"/>
      <c r="DX658" s="25"/>
      <c r="DY658" s="25"/>
      <c r="DZ658" s="25"/>
      <c r="EA658" s="25"/>
      <c r="EB658" s="25"/>
      <c r="EC658" s="25"/>
      <c r="ED658" s="25"/>
      <c r="EE658" s="25"/>
      <c r="EF658" s="25"/>
      <c r="EG658" s="25"/>
      <c r="EH658" s="25"/>
      <c r="EI658" s="25"/>
      <c r="EJ658" s="25"/>
      <c r="EK658" s="25"/>
      <c r="EL658" s="25"/>
      <c r="EM658" s="25"/>
      <c r="EN658" s="25"/>
      <c r="EO658" s="25"/>
      <c r="EP658" s="25"/>
      <c r="EQ658" s="25"/>
      <c r="ER658" s="25"/>
      <c r="ES658" s="25"/>
      <c r="ET658" s="25"/>
      <c r="EU658" s="25"/>
      <c r="EV658" s="25"/>
      <c r="EW658" s="25"/>
      <c r="EX658" s="25"/>
      <c r="EY658" s="25"/>
      <c r="EZ658" s="25"/>
      <c r="FA658" s="25"/>
      <c r="FB658" s="25"/>
      <c r="FC658" s="25"/>
      <c r="FD658" s="25"/>
      <c r="FE658" s="25"/>
      <c r="FF658" s="25"/>
      <c r="FG658" s="25"/>
      <c r="FH658" s="25"/>
      <c r="FI658" s="25"/>
      <c r="FJ658" s="25"/>
      <c r="FK658" s="25"/>
      <c r="FL658" s="25"/>
      <c r="FM658" s="25"/>
      <c r="FN658" s="25"/>
      <c r="FO658" s="25"/>
      <c r="FP658" s="25"/>
      <c r="FQ658" s="25"/>
      <c r="FR658" s="25"/>
      <c r="FS658" s="25"/>
      <c r="FT658" s="25"/>
      <c r="FU658" s="25"/>
      <c r="FV658" s="25"/>
      <c r="FW658" s="25"/>
      <c r="FX658" s="25"/>
      <c r="FY658" s="25"/>
      <c r="FZ658" s="25"/>
      <c r="GA658" s="25"/>
      <c r="GB658" s="25"/>
      <c r="GC658" s="25"/>
      <c r="GD658" s="25"/>
      <c r="GE658" s="25"/>
      <c r="GF658" s="25"/>
      <c r="GG658" s="25"/>
      <c r="GH658" s="25"/>
      <c r="GI658" s="25"/>
      <c r="GJ658" s="25"/>
      <c r="GK658" s="25"/>
      <c r="GL658" s="25"/>
      <c r="GM658" s="25"/>
      <c r="GN658" s="25"/>
      <c r="GO658" s="25"/>
      <c r="GP658" s="25"/>
      <c r="GQ658" s="25"/>
      <c r="GR658" s="25"/>
      <c r="GS658" s="25"/>
      <c r="GT658" s="25"/>
      <c r="GU658" s="25"/>
      <c r="GV658" s="25"/>
      <c r="GW658" s="25"/>
      <c r="GX658" s="25"/>
      <c r="GY658" s="25"/>
      <c r="GZ658" s="25"/>
    </row>
    <row r="659" spans="1:208">
      <c r="A659" s="1" t="s">
        <v>592</v>
      </c>
      <c r="B659" s="2">
        <v>43798</v>
      </c>
      <c r="C659" s="1" t="s">
        <v>24</v>
      </c>
      <c r="D659" s="1" t="s">
        <v>17</v>
      </c>
      <c r="E659" s="1" t="s">
        <v>24</v>
      </c>
      <c r="F659" s="1" t="s">
        <v>481</v>
      </c>
      <c r="G659" s="1" t="s">
        <v>24</v>
      </c>
      <c r="H659" s="1">
        <v>4501724670</v>
      </c>
      <c r="I659" s="1" t="s">
        <v>24</v>
      </c>
      <c r="J659" s="1" t="s">
        <v>765</v>
      </c>
      <c r="K659" s="1">
        <v>1</v>
      </c>
      <c r="L659" s="1" t="s">
        <v>26</v>
      </c>
      <c r="M659" s="3">
        <v>15578.6</v>
      </c>
      <c r="N659" s="3">
        <f t="shared" si="13"/>
        <v>15578.6</v>
      </c>
      <c r="S659" s="3"/>
      <c r="V659" s="3"/>
      <c r="W659" s="1"/>
      <c r="X659" s="1"/>
      <c r="Y659" s="1"/>
      <c r="Z659" s="3">
        <f>Tabla1[[#This Row],[COSTO TOTAL]]</f>
        <v>15578.6</v>
      </c>
      <c r="AA659" s="1"/>
      <c r="AB659" s="1"/>
      <c r="AC659" s="1"/>
      <c r="AD659" s="1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  <c r="BT659" s="25"/>
      <c r="BU659" s="25"/>
      <c r="BV659" s="25"/>
      <c r="BW659" s="25"/>
      <c r="BX659" s="25"/>
      <c r="BY659" s="25"/>
      <c r="BZ659" s="25"/>
      <c r="CA659" s="25"/>
      <c r="CB659" s="25"/>
      <c r="CC659" s="25"/>
      <c r="CD659" s="25"/>
      <c r="CE659" s="25"/>
      <c r="CF659" s="25"/>
      <c r="CG659" s="25"/>
      <c r="CH659" s="25"/>
      <c r="CI659" s="25"/>
      <c r="CJ659" s="25"/>
      <c r="CK659" s="25"/>
      <c r="CL659" s="25"/>
      <c r="CM659" s="25"/>
      <c r="CN659" s="25"/>
      <c r="CO659" s="25"/>
      <c r="CP659" s="25"/>
      <c r="CQ659" s="25"/>
      <c r="CR659" s="25"/>
      <c r="CS659" s="25"/>
      <c r="CT659" s="25"/>
      <c r="CU659" s="25"/>
      <c r="CV659" s="25"/>
      <c r="CW659" s="25"/>
      <c r="CX659" s="25"/>
      <c r="CY659" s="25"/>
      <c r="CZ659" s="25"/>
      <c r="DA659" s="25"/>
      <c r="DB659" s="25"/>
      <c r="DC659" s="25"/>
      <c r="DD659" s="25"/>
      <c r="DE659" s="25"/>
      <c r="DF659" s="25"/>
      <c r="DG659" s="25"/>
      <c r="DH659" s="25"/>
      <c r="DI659" s="25"/>
      <c r="DJ659" s="25"/>
      <c r="DK659" s="25"/>
      <c r="DL659" s="25"/>
      <c r="DM659" s="25"/>
      <c r="DN659" s="25"/>
      <c r="DO659" s="25"/>
      <c r="DP659" s="25"/>
      <c r="DQ659" s="25"/>
      <c r="DR659" s="25"/>
      <c r="DS659" s="25"/>
      <c r="DT659" s="25"/>
      <c r="DU659" s="25"/>
      <c r="DV659" s="25"/>
      <c r="DW659" s="25"/>
      <c r="DX659" s="25"/>
      <c r="DY659" s="25"/>
      <c r="DZ659" s="25"/>
      <c r="EA659" s="25"/>
      <c r="EB659" s="25"/>
      <c r="EC659" s="25"/>
      <c r="ED659" s="25"/>
      <c r="EE659" s="25"/>
      <c r="EF659" s="25"/>
      <c r="EG659" s="25"/>
      <c r="EH659" s="25"/>
      <c r="EI659" s="25"/>
      <c r="EJ659" s="25"/>
      <c r="EK659" s="25"/>
      <c r="EL659" s="25"/>
      <c r="EM659" s="25"/>
      <c r="EN659" s="25"/>
      <c r="EO659" s="25"/>
      <c r="EP659" s="25"/>
      <c r="EQ659" s="25"/>
      <c r="ER659" s="25"/>
      <c r="ES659" s="25"/>
      <c r="ET659" s="25"/>
      <c r="EU659" s="25"/>
      <c r="EV659" s="25"/>
      <c r="EW659" s="25"/>
      <c r="EX659" s="25"/>
      <c r="EY659" s="25"/>
      <c r="EZ659" s="25"/>
      <c r="FA659" s="25"/>
      <c r="FB659" s="25"/>
      <c r="FC659" s="25"/>
      <c r="FD659" s="25"/>
      <c r="FE659" s="25"/>
      <c r="FF659" s="25"/>
      <c r="FG659" s="25"/>
      <c r="FH659" s="25"/>
      <c r="FI659" s="25"/>
      <c r="FJ659" s="25"/>
      <c r="FK659" s="25"/>
      <c r="FL659" s="25"/>
      <c r="FM659" s="25"/>
      <c r="FN659" s="25"/>
      <c r="FO659" s="25"/>
      <c r="FP659" s="25"/>
      <c r="FQ659" s="25"/>
      <c r="FR659" s="25"/>
      <c r="FS659" s="25"/>
      <c r="FT659" s="25"/>
      <c r="FU659" s="25"/>
      <c r="FV659" s="25"/>
      <c r="FW659" s="25"/>
      <c r="FX659" s="25"/>
      <c r="FY659" s="25"/>
      <c r="FZ659" s="25"/>
      <c r="GA659" s="25"/>
      <c r="GB659" s="25"/>
      <c r="GC659" s="25"/>
      <c r="GD659" s="25"/>
      <c r="GE659" s="25"/>
      <c r="GF659" s="25"/>
      <c r="GG659" s="25"/>
      <c r="GH659" s="25"/>
      <c r="GI659" s="25"/>
      <c r="GJ659" s="25"/>
      <c r="GK659" s="25"/>
      <c r="GL659" s="25"/>
      <c r="GM659" s="25"/>
      <c r="GN659" s="25"/>
      <c r="GO659" s="25"/>
      <c r="GP659" s="25"/>
      <c r="GQ659" s="25"/>
      <c r="GR659" s="25"/>
      <c r="GS659" s="25"/>
      <c r="GT659" s="25"/>
      <c r="GU659" s="25"/>
      <c r="GV659" s="25"/>
      <c r="GW659" s="25"/>
      <c r="GX659" s="25"/>
      <c r="GY659" s="25"/>
      <c r="GZ659" s="25"/>
    </row>
    <row r="660" spans="1:208">
      <c r="A660" s="1" t="s">
        <v>592</v>
      </c>
      <c r="B660" s="2">
        <v>43798</v>
      </c>
      <c r="C660" s="1" t="s">
        <v>24</v>
      </c>
      <c r="D660" s="1" t="s">
        <v>17</v>
      </c>
      <c r="E660" s="1" t="s">
        <v>24</v>
      </c>
      <c r="F660" s="1" t="s">
        <v>481</v>
      </c>
      <c r="G660" s="1" t="s">
        <v>24</v>
      </c>
      <c r="H660" s="1">
        <v>4501724670</v>
      </c>
      <c r="I660" s="1" t="s">
        <v>24</v>
      </c>
      <c r="J660" s="1" t="s">
        <v>766</v>
      </c>
      <c r="K660" s="1">
        <v>6</v>
      </c>
      <c r="L660" s="1" t="s">
        <v>26</v>
      </c>
      <c r="M660" s="3">
        <v>196.2</v>
      </c>
      <c r="N660" s="3">
        <f t="shared" si="13"/>
        <v>1177.1999999999998</v>
      </c>
      <c r="S660" s="3"/>
      <c r="V660" s="3"/>
      <c r="W660" s="1"/>
      <c r="X660" s="1"/>
      <c r="Y660" s="1"/>
      <c r="Z660" s="3">
        <f>Tabla1[[#This Row],[COSTO TOTAL]]</f>
        <v>1177.1999999999998</v>
      </c>
      <c r="AA660" s="1"/>
      <c r="AB660" s="1"/>
      <c r="AC660" s="1"/>
      <c r="AD660" s="1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  <c r="BT660" s="25"/>
      <c r="BU660" s="25"/>
      <c r="BV660" s="25"/>
      <c r="BW660" s="25"/>
      <c r="BX660" s="25"/>
      <c r="BY660" s="25"/>
      <c r="BZ660" s="25"/>
      <c r="CA660" s="25"/>
      <c r="CB660" s="25"/>
      <c r="CC660" s="25"/>
      <c r="CD660" s="25"/>
      <c r="CE660" s="25"/>
      <c r="CF660" s="25"/>
      <c r="CG660" s="25"/>
      <c r="CH660" s="25"/>
      <c r="CI660" s="25"/>
      <c r="CJ660" s="25"/>
      <c r="CK660" s="25"/>
      <c r="CL660" s="25"/>
      <c r="CM660" s="25"/>
      <c r="CN660" s="25"/>
      <c r="CO660" s="25"/>
      <c r="CP660" s="25"/>
      <c r="CQ660" s="25"/>
      <c r="CR660" s="25"/>
      <c r="CS660" s="25"/>
      <c r="CT660" s="25"/>
      <c r="CU660" s="25"/>
      <c r="CV660" s="25"/>
      <c r="CW660" s="25"/>
      <c r="CX660" s="25"/>
      <c r="CY660" s="25"/>
      <c r="CZ660" s="25"/>
      <c r="DA660" s="25"/>
      <c r="DB660" s="25"/>
      <c r="DC660" s="25"/>
      <c r="DD660" s="25"/>
      <c r="DE660" s="25"/>
      <c r="DF660" s="25"/>
      <c r="DG660" s="25"/>
      <c r="DH660" s="25"/>
      <c r="DI660" s="25"/>
      <c r="DJ660" s="25"/>
      <c r="DK660" s="25"/>
      <c r="DL660" s="25"/>
      <c r="DM660" s="25"/>
      <c r="DN660" s="25"/>
      <c r="DO660" s="25"/>
      <c r="DP660" s="25"/>
      <c r="DQ660" s="25"/>
      <c r="DR660" s="25"/>
      <c r="DS660" s="25"/>
      <c r="DT660" s="25"/>
      <c r="DU660" s="25"/>
      <c r="DV660" s="25"/>
      <c r="DW660" s="25"/>
      <c r="DX660" s="25"/>
      <c r="DY660" s="25"/>
      <c r="DZ660" s="25"/>
      <c r="EA660" s="25"/>
      <c r="EB660" s="25"/>
      <c r="EC660" s="25"/>
      <c r="ED660" s="25"/>
      <c r="EE660" s="25"/>
      <c r="EF660" s="25"/>
      <c r="EG660" s="25"/>
      <c r="EH660" s="25"/>
      <c r="EI660" s="25"/>
      <c r="EJ660" s="25"/>
      <c r="EK660" s="25"/>
      <c r="EL660" s="25"/>
      <c r="EM660" s="25"/>
      <c r="EN660" s="25"/>
      <c r="EO660" s="25"/>
      <c r="EP660" s="25"/>
      <c r="EQ660" s="25"/>
      <c r="ER660" s="25"/>
      <c r="ES660" s="25"/>
      <c r="ET660" s="25"/>
      <c r="EU660" s="25"/>
      <c r="EV660" s="25"/>
      <c r="EW660" s="25"/>
      <c r="EX660" s="25"/>
      <c r="EY660" s="25"/>
      <c r="EZ660" s="25"/>
      <c r="FA660" s="25"/>
      <c r="FB660" s="25"/>
      <c r="FC660" s="25"/>
      <c r="FD660" s="25"/>
      <c r="FE660" s="25"/>
      <c r="FF660" s="25"/>
      <c r="FG660" s="25"/>
      <c r="FH660" s="25"/>
      <c r="FI660" s="25"/>
      <c r="FJ660" s="25"/>
      <c r="FK660" s="25"/>
      <c r="FL660" s="25"/>
      <c r="FM660" s="25"/>
      <c r="FN660" s="25"/>
      <c r="FO660" s="25"/>
      <c r="FP660" s="25"/>
      <c r="FQ660" s="25"/>
      <c r="FR660" s="25"/>
      <c r="FS660" s="25"/>
      <c r="FT660" s="25"/>
      <c r="FU660" s="25"/>
      <c r="FV660" s="25"/>
      <c r="FW660" s="25"/>
      <c r="FX660" s="25"/>
      <c r="FY660" s="25"/>
      <c r="FZ660" s="25"/>
      <c r="GA660" s="25"/>
      <c r="GB660" s="25"/>
      <c r="GC660" s="25"/>
      <c r="GD660" s="25"/>
      <c r="GE660" s="25"/>
      <c r="GF660" s="25"/>
      <c r="GG660" s="25"/>
      <c r="GH660" s="25"/>
      <c r="GI660" s="25"/>
      <c r="GJ660" s="25"/>
      <c r="GK660" s="25"/>
      <c r="GL660" s="25"/>
      <c r="GM660" s="25"/>
      <c r="GN660" s="25"/>
      <c r="GO660" s="25"/>
      <c r="GP660" s="25"/>
      <c r="GQ660" s="25"/>
      <c r="GR660" s="25"/>
      <c r="GS660" s="25"/>
      <c r="GT660" s="25"/>
      <c r="GU660" s="25"/>
      <c r="GV660" s="25"/>
      <c r="GW660" s="25"/>
      <c r="GX660" s="25"/>
      <c r="GY660" s="25"/>
      <c r="GZ660" s="25"/>
    </row>
    <row r="661" spans="1:208">
      <c r="A661" s="1" t="s">
        <v>592</v>
      </c>
      <c r="B661" s="2">
        <v>43798</v>
      </c>
      <c r="C661" s="1" t="s">
        <v>24</v>
      </c>
      <c r="D661" s="1" t="s">
        <v>17</v>
      </c>
      <c r="E661" s="1" t="s">
        <v>24</v>
      </c>
      <c r="F661" s="1" t="s">
        <v>481</v>
      </c>
      <c r="G661" s="1" t="s">
        <v>24</v>
      </c>
      <c r="H661" s="1">
        <v>4501724670</v>
      </c>
      <c r="I661" s="1" t="s">
        <v>24</v>
      </c>
      <c r="J661" s="1" t="s">
        <v>767</v>
      </c>
      <c r="K661" s="1">
        <v>2</v>
      </c>
      <c r="L661" s="1" t="s">
        <v>26</v>
      </c>
      <c r="M661" s="3">
        <v>196.2</v>
      </c>
      <c r="N661" s="3">
        <f t="shared" si="13"/>
        <v>392.4</v>
      </c>
      <c r="S661" s="3"/>
      <c r="V661" s="3"/>
      <c r="W661" s="1"/>
      <c r="X661" s="1"/>
      <c r="Y661" s="1"/>
      <c r="Z661" s="3">
        <f>Tabla1[[#This Row],[COSTO TOTAL]]</f>
        <v>392.4</v>
      </c>
      <c r="AA661" s="1"/>
      <c r="AB661" s="1"/>
      <c r="AC661" s="1"/>
      <c r="AD661" s="1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5"/>
      <c r="DI661" s="25"/>
      <c r="DJ661" s="25"/>
      <c r="DK661" s="25"/>
      <c r="DL661" s="25"/>
      <c r="DM661" s="25"/>
      <c r="DN661" s="25"/>
      <c r="DO661" s="25"/>
      <c r="DP661" s="25"/>
      <c r="DQ661" s="25"/>
      <c r="DR661" s="25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  <c r="ET661" s="25"/>
      <c r="EU661" s="25"/>
      <c r="EV661" s="25"/>
      <c r="EW661" s="25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  <c r="FN661" s="25"/>
      <c r="FO661" s="25"/>
      <c r="FP661" s="25"/>
      <c r="FQ661" s="25"/>
      <c r="FR661" s="25"/>
      <c r="FS661" s="25"/>
      <c r="FT661" s="25"/>
      <c r="FU661" s="25"/>
      <c r="FV661" s="25"/>
      <c r="FW661" s="25"/>
      <c r="FX661" s="25"/>
      <c r="FY661" s="25"/>
      <c r="FZ661" s="25"/>
      <c r="GA661" s="25"/>
      <c r="GB661" s="25"/>
      <c r="GC661" s="25"/>
      <c r="GD661" s="25"/>
      <c r="GE661" s="25"/>
      <c r="GF661" s="25"/>
      <c r="GG661" s="25"/>
      <c r="GH661" s="25"/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</row>
    <row r="662" spans="1:208">
      <c r="A662" s="1" t="s">
        <v>592</v>
      </c>
      <c r="B662" s="2">
        <v>43798</v>
      </c>
      <c r="C662" s="1" t="s">
        <v>24</v>
      </c>
      <c r="D662" s="1" t="s">
        <v>17</v>
      </c>
      <c r="E662" s="1" t="s">
        <v>24</v>
      </c>
      <c r="F662" s="1" t="s">
        <v>481</v>
      </c>
      <c r="G662" s="1" t="s">
        <v>24</v>
      </c>
      <c r="H662" s="1">
        <v>4501724670</v>
      </c>
      <c r="I662" s="1" t="s">
        <v>24</v>
      </c>
      <c r="J662" s="1" t="s">
        <v>768</v>
      </c>
      <c r="K662" s="1">
        <v>3</v>
      </c>
      <c r="L662" s="1" t="s">
        <v>26</v>
      </c>
      <c r="M662" s="3">
        <v>196.2</v>
      </c>
      <c r="N662" s="3">
        <f t="shared" si="13"/>
        <v>588.59999999999991</v>
      </c>
      <c r="S662" s="3"/>
      <c r="V662" s="3"/>
      <c r="W662" s="1"/>
      <c r="X662" s="1"/>
      <c r="Y662" s="1"/>
      <c r="Z662" s="3">
        <f>Tabla1[[#This Row],[COSTO TOTAL]]</f>
        <v>588.59999999999991</v>
      </c>
      <c r="AA662" s="1"/>
      <c r="AB662" s="1"/>
      <c r="AC662" s="1"/>
      <c r="AD662" s="1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5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  <c r="DG662" s="25"/>
      <c r="DH662" s="25"/>
      <c r="DI662" s="25"/>
      <c r="DJ662" s="25"/>
      <c r="DK662" s="25"/>
      <c r="DL662" s="25"/>
      <c r="DM662" s="25"/>
      <c r="DN662" s="25"/>
      <c r="DO662" s="25"/>
      <c r="DP662" s="25"/>
      <c r="DQ662" s="25"/>
      <c r="DR662" s="25"/>
      <c r="DS662" s="25"/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  <c r="EF662" s="25"/>
      <c r="EG662" s="25"/>
      <c r="EH662" s="25"/>
      <c r="EI662" s="25"/>
      <c r="EJ662" s="25"/>
      <c r="EK662" s="25"/>
      <c r="EL662" s="25"/>
      <c r="EM662" s="25"/>
      <c r="EN662" s="25"/>
      <c r="EO662" s="25"/>
      <c r="EP662" s="25"/>
      <c r="EQ662" s="25"/>
      <c r="ER662" s="25"/>
      <c r="ES662" s="25"/>
      <c r="ET662" s="25"/>
      <c r="EU662" s="25"/>
      <c r="EV662" s="25"/>
      <c r="EW662" s="25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  <c r="FN662" s="25"/>
      <c r="FO662" s="25"/>
      <c r="FP662" s="25"/>
      <c r="FQ662" s="25"/>
      <c r="FR662" s="25"/>
      <c r="FS662" s="25"/>
      <c r="FT662" s="25"/>
      <c r="FU662" s="25"/>
      <c r="FV662" s="25"/>
      <c r="FW662" s="25"/>
      <c r="FX662" s="25"/>
      <c r="FY662" s="25"/>
      <c r="FZ662" s="25"/>
      <c r="GA662" s="25"/>
      <c r="GB662" s="25"/>
      <c r="GC662" s="25"/>
      <c r="GD662" s="25"/>
      <c r="GE662" s="25"/>
      <c r="GF662" s="25"/>
      <c r="GG662" s="25"/>
      <c r="GH662" s="25"/>
      <c r="GI662" s="25"/>
      <c r="GJ662" s="25"/>
      <c r="GK662" s="25"/>
      <c r="GL662" s="25"/>
      <c r="GM662" s="25"/>
      <c r="GN662" s="25"/>
      <c r="GO662" s="25"/>
      <c r="GP662" s="25"/>
      <c r="GQ662" s="25"/>
      <c r="GR662" s="25"/>
      <c r="GS662" s="25"/>
      <c r="GT662" s="25"/>
      <c r="GU662" s="25"/>
      <c r="GV662" s="25"/>
      <c r="GW662" s="25"/>
      <c r="GX662" s="25"/>
      <c r="GY662" s="25"/>
      <c r="GZ662" s="25"/>
    </row>
    <row r="663" spans="1:208">
      <c r="A663" s="1" t="s">
        <v>592</v>
      </c>
      <c r="B663" s="2">
        <v>43798</v>
      </c>
      <c r="C663" s="1" t="s">
        <v>24</v>
      </c>
      <c r="D663" s="1" t="s">
        <v>17</v>
      </c>
      <c r="E663" s="1" t="s">
        <v>24</v>
      </c>
      <c r="F663" s="1" t="s">
        <v>481</v>
      </c>
      <c r="G663" s="1" t="s">
        <v>24</v>
      </c>
      <c r="H663" s="1">
        <v>4501724670</v>
      </c>
      <c r="I663" s="1" t="s">
        <v>769</v>
      </c>
      <c r="J663" s="1" t="s">
        <v>770</v>
      </c>
      <c r="K663" s="1">
        <v>0</v>
      </c>
      <c r="L663" s="1" t="s">
        <v>26</v>
      </c>
      <c r="M663" s="3">
        <v>348790</v>
      </c>
      <c r="N663" s="3">
        <f t="shared" si="13"/>
        <v>0</v>
      </c>
      <c r="S663" s="3"/>
      <c r="V663" s="3"/>
      <c r="W663" s="1"/>
      <c r="X663" s="1"/>
      <c r="Y663" s="1"/>
      <c r="Z663" s="3">
        <f>Tabla1[[#This Row],[COSTO TOTAL]]</f>
        <v>0</v>
      </c>
      <c r="AA663" s="1"/>
      <c r="AB663" s="1"/>
      <c r="AC663" s="1"/>
      <c r="AD663" s="1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  <c r="BT663" s="25"/>
      <c r="BU663" s="25"/>
      <c r="BV663" s="25"/>
      <c r="BW663" s="25"/>
      <c r="BX663" s="25"/>
      <c r="BY663" s="25"/>
      <c r="BZ663" s="25"/>
      <c r="CA663" s="25"/>
      <c r="CB663" s="25"/>
      <c r="CC663" s="25"/>
      <c r="CD663" s="25"/>
      <c r="CE663" s="25"/>
      <c r="CF663" s="25"/>
      <c r="CG663" s="25"/>
      <c r="CH663" s="25"/>
      <c r="CI663" s="25"/>
      <c r="CJ663" s="25"/>
      <c r="CK663" s="25"/>
      <c r="CL663" s="25"/>
      <c r="CM663" s="25"/>
      <c r="CN663" s="25"/>
      <c r="CO663" s="25"/>
      <c r="CP663" s="25"/>
      <c r="CQ663" s="25"/>
      <c r="CR663" s="25"/>
      <c r="CS663" s="25"/>
      <c r="CT663" s="25"/>
      <c r="CU663" s="25"/>
      <c r="CV663" s="25"/>
      <c r="CW663" s="25"/>
      <c r="CX663" s="25"/>
      <c r="CY663" s="25"/>
      <c r="CZ663" s="25"/>
      <c r="DA663" s="25"/>
      <c r="DB663" s="25"/>
      <c r="DC663" s="25"/>
      <c r="DD663" s="25"/>
      <c r="DE663" s="25"/>
      <c r="DF663" s="25"/>
      <c r="DG663" s="25"/>
      <c r="DH663" s="25"/>
      <c r="DI663" s="25"/>
      <c r="DJ663" s="25"/>
      <c r="DK663" s="25"/>
      <c r="DL663" s="25"/>
      <c r="DM663" s="25"/>
      <c r="DN663" s="25"/>
      <c r="DO663" s="25"/>
      <c r="DP663" s="25"/>
      <c r="DQ663" s="25"/>
      <c r="DR663" s="25"/>
      <c r="DS663" s="25"/>
      <c r="DT663" s="25"/>
      <c r="DU663" s="25"/>
      <c r="DV663" s="25"/>
      <c r="DW663" s="25"/>
      <c r="DX663" s="25"/>
      <c r="DY663" s="25"/>
      <c r="DZ663" s="25"/>
      <c r="EA663" s="25"/>
      <c r="EB663" s="25"/>
      <c r="EC663" s="25"/>
      <c r="ED663" s="25"/>
      <c r="EE663" s="25"/>
      <c r="EF663" s="25"/>
      <c r="EG663" s="25"/>
      <c r="EH663" s="25"/>
      <c r="EI663" s="25"/>
      <c r="EJ663" s="25"/>
      <c r="EK663" s="25"/>
      <c r="EL663" s="25"/>
      <c r="EM663" s="25"/>
      <c r="EN663" s="25"/>
      <c r="EO663" s="25"/>
      <c r="EP663" s="25"/>
      <c r="EQ663" s="25"/>
      <c r="ER663" s="25"/>
      <c r="ES663" s="25"/>
      <c r="ET663" s="25"/>
      <c r="EU663" s="25"/>
      <c r="EV663" s="25"/>
      <c r="EW663" s="25"/>
      <c r="EX663" s="25"/>
      <c r="EY663" s="25"/>
      <c r="EZ663" s="25"/>
      <c r="FA663" s="25"/>
      <c r="FB663" s="25"/>
      <c r="FC663" s="25"/>
      <c r="FD663" s="25"/>
      <c r="FE663" s="25"/>
      <c r="FF663" s="25"/>
      <c r="FG663" s="25"/>
      <c r="FH663" s="25"/>
      <c r="FI663" s="25"/>
      <c r="FJ663" s="25"/>
      <c r="FK663" s="25"/>
      <c r="FL663" s="25"/>
      <c r="FM663" s="25"/>
      <c r="FN663" s="25"/>
      <c r="FO663" s="25"/>
      <c r="FP663" s="25"/>
      <c r="FQ663" s="25"/>
      <c r="FR663" s="25"/>
      <c r="FS663" s="25"/>
      <c r="FT663" s="25"/>
      <c r="FU663" s="25"/>
      <c r="FV663" s="25"/>
      <c r="FW663" s="25"/>
      <c r="FX663" s="25"/>
      <c r="FY663" s="25"/>
      <c r="FZ663" s="25"/>
      <c r="GA663" s="25"/>
      <c r="GB663" s="25"/>
      <c r="GC663" s="25"/>
      <c r="GD663" s="25"/>
      <c r="GE663" s="25"/>
      <c r="GF663" s="25"/>
      <c r="GG663" s="25"/>
      <c r="GH663" s="25"/>
      <c r="GI663" s="25"/>
      <c r="GJ663" s="25"/>
      <c r="GK663" s="25"/>
      <c r="GL663" s="25"/>
      <c r="GM663" s="25"/>
      <c r="GN663" s="25"/>
      <c r="GO663" s="25"/>
      <c r="GP663" s="25"/>
      <c r="GQ663" s="25"/>
      <c r="GR663" s="25"/>
      <c r="GS663" s="25"/>
      <c r="GT663" s="25"/>
      <c r="GU663" s="25"/>
      <c r="GV663" s="25"/>
      <c r="GW663" s="25"/>
      <c r="GX663" s="25"/>
      <c r="GY663" s="25"/>
      <c r="GZ663" s="25"/>
    </row>
    <row r="664" spans="1:208">
      <c r="A664" s="1" t="s">
        <v>592</v>
      </c>
      <c r="B664" s="2">
        <v>43798</v>
      </c>
      <c r="C664" s="1" t="s">
        <v>24</v>
      </c>
      <c r="D664" s="1" t="s">
        <v>17</v>
      </c>
      <c r="E664" s="1" t="s">
        <v>24</v>
      </c>
      <c r="F664" s="1" t="s">
        <v>481</v>
      </c>
      <c r="G664" s="1" t="s">
        <v>24</v>
      </c>
      <c r="H664" s="1">
        <v>4501724670</v>
      </c>
      <c r="I664" s="1" t="s">
        <v>24</v>
      </c>
      <c r="J664" s="1" t="s">
        <v>771</v>
      </c>
      <c r="K664" s="1">
        <v>1</v>
      </c>
      <c r="L664" s="1" t="s">
        <v>26</v>
      </c>
      <c r="M664" s="3">
        <v>82150</v>
      </c>
      <c r="N664" s="3">
        <f t="shared" si="13"/>
        <v>82150</v>
      </c>
      <c r="S664" s="3"/>
      <c r="V664" s="3"/>
      <c r="W664" s="1"/>
      <c r="X664" s="1"/>
      <c r="Y664" s="1"/>
      <c r="Z664" s="3">
        <f>Tabla1[[#This Row],[COSTO TOTAL]]</f>
        <v>82150</v>
      </c>
      <c r="AA664" s="1"/>
      <c r="AB664" s="1"/>
      <c r="AC664" s="1"/>
      <c r="AD664" s="1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  <c r="BT664" s="25"/>
      <c r="BU664" s="25"/>
      <c r="BV664" s="25"/>
      <c r="BW664" s="25"/>
      <c r="BX664" s="25"/>
      <c r="BY664" s="25"/>
      <c r="BZ664" s="25"/>
      <c r="CA664" s="25"/>
      <c r="CB664" s="25"/>
      <c r="CC664" s="25"/>
      <c r="CD664" s="25"/>
      <c r="CE664" s="25"/>
      <c r="CF664" s="25"/>
      <c r="CG664" s="25"/>
      <c r="CH664" s="25"/>
      <c r="CI664" s="25"/>
      <c r="CJ664" s="25"/>
      <c r="CK664" s="25"/>
      <c r="CL664" s="25"/>
      <c r="CM664" s="25"/>
      <c r="CN664" s="25"/>
      <c r="CO664" s="25"/>
      <c r="CP664" s="25"/>
      <c r="CQ664" s="25"/>
      <c r="CR664" s="25"/>
      <c r="CS664" s="25"/>
      <c r="CT664" s="25"/>
      <c r="CU664" s="25"/>
      <c r="CV664" s="25"/>
      <c r="CW664" s="25"/>
      <c r="CX664" s="25"/>
      <c r="CY664" s="25"/>
      <c r="CZ664" s="25"/>
      <c r="DA664" s="25"/>
      <c r="DB664" s="25"/>
      <c r="DC664" s="25"/>
      <c r="DD664" s="25"/>
      <c r="DE664" s="25"/>
      <c r="DF664" s="25"/>
      <c r="DG664" s="25"/>
      <c r="DH664" s="25"/>
      <c r="DI664" s="25"/>
      <c r="DJ664" s="25"/>
      <c r="DK664" s="25"/>
      <c r="DL664" s="25"/>
      <c r="DM664" s="25"/>
      <c r="DN664" s="25"/>
      <c r="DO664" s="25"/>
      <c r="DP664" s="25"/>
      <c r="DQ664" s="25"/>
      <c r="DR664" s="25"/>
      <c r="DS664" s="25"/>
      <c r="DT664" s="25"/>
      <c r="DU664" s="25"/>
      <c r="DV664" s="25"/>
      <c r="DW664" s="25"/>
      <c r="DX664" s="25"/>
      <c r="DY664" s="25"/>
      <c r="DZ664" s="25"/>
      <c r="EA664" s="25"/>
      <c r="EB664" s="25"/>
      <c r="EC664" s="25"/>
      <c r="ED664" s="25"/>
      <c r="EE664" s="25"/>
      <c r="EF664" s="25"/>
      <c r="EG664" s="25"/>
      <c r="EH664" s="25"/>
      <c r="EI664" s="25"/>
      <c r="EJ664" s="25"/>
      <c r="EK664" s="25"/>
      <c r="EL664" s="25"/>
      <c r="EM664" s="25"/>
      <c r="EN664" s="25"/>
      <c r="EO664" s="25"/>
      <c r="EP664" s="25"/>
      <c r="EQ664" s="25"/>
      <c r="ER664" s="25"/>
      <c r="ES664" s="25"/>
      <c r="ET664" s="25"/>
      <c r="EU664" s="25"/>
      <c r="EV664" s="25"/>
      <c r="EW664" s="25"/>
      <c r="EX664" s="25"/>
      <c r="EY664" s="25"/>
      <c r="EZ664" s="25"/>
      <c r="FA664" s="25"/>
      <c r="FB664" s="25"/>
      <c r="FC664" s="25"/>
      <c r="FD664" s="25"/>
      <c r="FE664" s="25"/>
      <c r="FF664" s="25"/>
      <c r="FG664" s="25"/>
      <c r="FH664" s="25"/>
      <c r="FI664" s="25"/>
      <c r="FJ664" s="25"/>
      <c r="FK664" s="25"/>
      <c r="FL664" s="25"/>
      <c r="FM664" s="25"/>
      <c r="FN664" s="25"/>
      <c r="FO664" s="25"/>
      <c r="FP664" s="25"/>
      <c r="FQ664" s="25"/>
      <c r="FR664" s="25"/>
      <c r="FS664" s="25"/>
      <c r="FT664" s="25"/>
      <c r="FU664" s="25"/>
      <c r="FV664" s="25"/>
      <c r="FW664" s="25"/>
      <c r="FX664" s="25"/>
      <c r="FY664" s="25"/>
      <c r="FZ664" s="25"/>
      <c r="GA664" s="25"/>
      <c r="GB664" s="25"/>
      <c r="GC664" s="25"/>
      <c r="GD664" s="25"/>
      <c r="GE664" s="25"/>
      <c r="GF664" s="25"/>
      <c r="GG664" s="25"/>
      <c r="GH664" s="25"/>
      <c r="GI664" s="25"/>
      <c r="GJ664" s="25"/>
      <c r="GK664" s="25"/>
      <c r="GL664" s="25"/>
      <c r="GM664" s="25"/>
      <c r="GN664" s="25"/>
      <c r="GO664" s="25"/>
      <c r="GP664" s="25"/>
      <c r="GQ664" s="25"/>
      <c r="GR664" s="25"/>
      <c r="GS664" s="25"/>
      <c r="GT664" s="25"/>
      <c r="GU664" s="25"/>
      <c r="GV664" s="25"/>
      <c r="GW664" s="25"/>
      <c r="GX664" s="25"/>
      <c r="GY664" s="25"/>
      <c r="GZ664" s="25"/>
    </row>
    <row r="665" spans="1:208">
      <c r="A665" s="1" t="s">
        <v>592</v>
      </c>
      <c r="B665" s="2">
        <v>43798</v>
      </c>
      <c r="C665" s="1" t="s">
        <v>24</v>
      </c>
      <c r="D665" s="1" t="s">
        <v>17</v>
      </c>
      <c r="E665" s="1" t="s">
        <v>24</v>
      </c>
      <c r="F665" s="1" t="s">
        <v>481</v>
      </c>
      <c r="G665" s="1" t="s">
        <v>24</v>
      </c>
      <c r="H665" s="1">
        <v>4501724670</v>
      </c>
      <c r="I665" s="1" t="s">
        <v>769</v>
      </c>
      <c r="J665" s="1" t="s">
        <v>772</v>
      </c>
      <c r="K665" s="1">
        <v>0</v>
      </c>
      <c r="L665" s="1" t="s">
        <v>26</v>
      </c>
      <c r="M665" s="3">
        <v>88063.4</v>
      </c>
      <c r="N665" s="3">
        <f t="shared" si="13"/>
        <v>0</v>
      </c>
      <c r="S665" s="3"/>
      <c r="V665" s="3"/>
      <c r="W665" s="1"/>
      <c r="X665" s="1"/>
      <c r="Y665" s="1"/>
      <c r="Z665" s="3">
        <f>Tabla1[[#This Row],[COSTO TOTAL]]</f>
        <v>0</v>
      </c>
      <c r="AA665" s="1"/>
      <c r="AB665" s="1"/>
      <c r="AC665" s="1"/>
      <c r="AD665" s="1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  <c r="CR665" s="25"/>
      <c r="CS665" s="25"/>
      <c r="CT665" s="25"/>
      <c r="CU665" s="25"/>
      <c r="CV665" s="25"/>
      <c r="CW665" s="25"/>
      <c r="CX665" s="25"/>
      <c r="CY665" s="25"/>
      <c r="CZ665" s="25"/>
      <c r="DA665" s="25"/>
      <c r="DB665" s="25"/>
      <c r="DC665" s="25"/>
      <c r="DD665" s="25"/>
      <c r="DE665" s="25"/>
      <c r="DF665" s="25"/>
      <c r="DG665" s="25"/>
      <c r="DH665" s="25"/>
      <c r="DI665" s="25"/>
      <c r="DJ665" s="25"/>
      <c r="DK665" s="25"/>
      <c r="DL665" s="25"/>
      <c r="DM665" s="25"/>
      <c r="DN665" s="25"/>
      <c r="DO665" s="25"/>
      <c r="DP665" s="25"/>
      <c r="DQ665" s="25"/>
      <c r="DR665" s="25"/>
      <c r="DS665" s="25"/>
      <c r="DT665" s="25"/>
      <c r="DU665" s="25"/>
      <c r="DV665" s="25"/>
      <c r="DW665" s="25"/>
      <c r="DX665" s="25"/>
      <c r="DY665" s="25"/>
      <c r="DZ665" s="25"/>
      <c r="EA665" s="25"/>
      <c r="EB665" s="25"/>
      <c r="EC665" s="25"/>
      <c r="ED665" s="25"/>
      <c r="EE665" s="25"/>
      <c r="EF665" s="25"/>
      <c r="EG665" s="25"/>
      <c r="EH665" s="25"/>
      <c r="EI665" s="25"/>
      <c r="EJ665" s="25"/>
      <c r="EK665" s="25"/>
      <c r="EL665" s="25"/>
      <c r="EM665" s="25"/>
      <c r="EN665" s="25"/>
      <c r="EO665" s="25"/>
      <c r="EP665" s="25"/>
      <c r="EQ665" s="25"/>
      <c r="ER665" s="25"/>
      <c r="ES665" s="25"/>
      <c r="ET665" s="25"/>
      <c r="EU665" s="25"/>
      <c r="EV665" s="25"/>
      <c r="EW665" s="25"/>
      <c r="EX665" s="25"/>
      <c r="EY665" s="25"/>
      <c r="EZ665" s="25"/>
      <c r="FA665" s="25"/>
      <c r="FB665" s="25"/>
      <c r="FC665" s="25"/>
      <c r="FD665" s="25"/>
      <c r="FE665" s="25"/>
      <c r="FF665" s="25"/>
      <c r="FG665" s="25"/>
      <c r="FH665" s="25"/>
      <c r="FI665" s="25"/>
      <c r="FJ665" s="25"/>
      <c r="FK665" s="25"/>
      <c r="FL665" s="25"/>
      <c r="FM665" s="25"/>
      <c r="FN665" s="25"/>
      <c r="FO665" s="25"/>
      <c r="FP665" s="25"/>
      <c r="FQ665" s="25"/>
      <c r="FR665" s="25"/>
      <c r="FS665" s="25"/>
      <c r="FT665" s="25"/>
      <c r="FU665" s="25"/>
      <c r="FV665" s="25"/>
      <c r="FW665" s="25"/>
      <c r="FX665" s="25"/>
      <c r="FY665" s="25"/>
      <c r="FZ665" s="25"/>
      <c r="GA665" s="25"/>
      <c r="GB665" s="25"/>
      <c r="GC665" s="25"/>
      <c r="GD665" s="25"/>
      <c r="GE665" s="25"/>
      <c r="GF665" s="25"/>
      <c r="GG665" s="25"/>
      <c r="GH665" s="25"/>
      <c r="GI665" s="25"/>
      <c r="GJ665" s="25"/>
      <c r="GK665" s="25"/>
      <c r="GL665" s="25"/>
      <c r="GM665" s="25"/>
      <c r="GN665" s="25"/>
      <c r="GO665" s="25"/>
      <c r="GP665" s="25"/>
      <c r="GQ665" s="25"/>
      <c r="GR665" s="25"/>
      <c r="GS665" s="25"/>
      <c r="GT665" s="25"/>
      <c r="GU665" s="25"/>
      <c r="GV665" s="25"/>
      <c r="GW665" s="25"/>
      <c r="GX665" s="25"/>
      <c r="GY665" s="25"/>
      <c r="GZ665" s="25"/>
    </row>
    <row r="666" spans="1:208">
      <c r="A666" s="1" t="s">
        <v>592</v>
      </c>
      <c r="B666" s="2">
        <v>43798</v>
      </c>
      <c r="C666" s="1" t="s">
        <v>24</v>
      </c>
      <c r="D666" s="1" t="s">
        <v>17</v>
      </c>
      <c r="E666" s="1" t="s">
        <v>24</v>
      </c>
      <c r="F666" s="1" t="s">
        <v>481</v>
      </c>
      <c r="G666" s="1" t="s">
        <v>24</v>
      </c>
      <c r="H666" s="1">
        <v>4501724670</v>
      </c>
      <c r="I666" s="1" t="s">
        <v>24</v>
      </c>
      <c r="J666" s="1" t="s">
        <v>773</v>
      </c>
      <c r="K666" s="1">
        <v>3</v>
      </c>
      <c r="L666" s="1" t="s">
        <v>26</v>
      </c>
      <c r="M666" s="3">
        <v>450.2</v>
      </c>
      <c r="N666" s="3">
        <f t="shared" si="13"/>
        <v>1350.6</v>
      </c>
      <c r="S666" s="3"/>
      <c r="V666" s="3"/>
      <c r="W666" s="1"/>
      <c r="X666" s="1"/>
      <c r="Y666" s="1"/>
      <c r="Z666" s="3">
        <f>Tabla1[[#This Row],[COSTO TOTAL]]</f>
        <v>1350.6</v>
      </c>
      <c r="AA666" s="1"/>
      <c r="AB666" s="1"/>
      <c r="AC666" s="1"/>
      <c r="AD666" s="1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  <c r="BT666" s="25"/>
      <c r="BU666" s="25"/>
      <c r="BV666" s="25"/>
      <c r="BW666" s="25"/>
      <c r="BX666" s="25"/>
      <c r="BY666" s="25"/>
      <c r="BZ666" s="25"/>
      <c r="CA666" s="25"/>
      <c r="CB666" s="25"/>
      <c r="CC666" s="25"/>
      <c r="CD666" s="25"/>
      <c r="CE666" s="25"/>
      <c r="CF666" s="25"/>
      <c r="CG666" s="25"/>
      <c r="CH666" s="25"/>
      <c r="CI666" s="25"/>
      <c r="CJ666" s="25"/>
      <c r="CK666" s="25"/>
      <c r="CL666" s="25"/>
      <c r="CM666" s="25"/>
      <c r="CN666" s="25"/>
      <c r="CO666" s="25"/>
      <c r="CP666" s="25"/>
      <c r="CQ666" s="25"/>
      <c r="CR666" s="25"/>
      <c r="CS666" s="25"/>
      <c r="CT666" s="25"/>
      <c r="CU666" s="25"/>
      <c r="CV666" s="25"/>
      <c r="CW666" s="25"/>
      <c r="CX666" s="25"/>
      <c r="CY666" s="25"/>
      <c r="CZ666" s="25"/>
      <c r="DA666" s="25"/>
      <c r="DB666" s="25"/>
      <c r="DC666" s="25"/>
      <c r="DD666" s="25"/>
      <c r="DE666" s="25"/>
      <c r="DF666" s="25"/>
      <c r="DG666" s="25"/>
      <c r="DH666" s="25"/>
      <c r="DI666" s="25"/>
      <c r="DJ666" s="25"/>
      <c r="DK666" s="25"/>
      <c r="DL666" s="25"/>
      <c r="DM666" s="25"/>
      <c r="DN666" s="25"/>
      <c r="DO666" s="25"/>
      <c r="DP666" s="25"/>
      <c r="DQ666" s="25"/>
      <c r="DR666" s="25"/>
      <c r="DS666" s="25"/>
      <c r="DT666" s="25"/>
      <c r="DU666" s="25"/>
      <c r="DV666" s="25"/>
      <c r="DW666" s="25"/>
      <c r="DX666" s="25"/>
      <c r="DY666" s="25"/>
      <c r="DZ666" s="25"/>
      <c r="EA666" s="25"/>
      <c r="EB666" s="25"/>
      <c r="EC666" s="25"/>
      <c r="ED666" s="25"/>
      <c r="EE666" s="25"/>
      <c r="EF666" s="25"/>
      <c r="EG666" s="25"/>
      <c r="EH666" s="25"/>
      <c r="EI666" s="25"/>
      <c r="EJ666" s="25"/>
      <c r="EK666" s="25"/>
      <c r="EL666" s="25"/>
      <c r="EM666" s="25"/>
      <c r="EN666" s="25"/>
      <c r="EO666" s="25"/>
      <c r="EP666" s="25"/>
      <c r="EQ666" s="25"/>
      <c r="ER666" s="25"/>
      <c r="ES666" s="25"/>
      <c r="ET666" s="25"/>
      <c r="EU666" s="25"/>
      <c r="EV666" s="25"/>
      <c r="EW666" s="25"/>
      <c r="EX666" s="25"/>
      <c r="EY666" s="25"/>
      <c r="EZ666" s="25"/>
      <c r="FA666" s="25"/>
      <c r="FB666" s="25"/>
      <c r="FC666" s="25"/>
      <c r="FD666" s="25"/>
      <c r="FE666" s="25"/>
      <c r="FF666" s="25"/>
      <c r="FG666" s="25"/>
      <c r="FH666" s="25"/>
      <c r="FI666" s="25"/>
      <c r="FJ666" s="25"/>
      <c r="FK666" s="25"/>
      <c r="FL666" s="25"/>
      <c r="FM666" s="25"/>
      <c r="FN666" s="25"/>
      <c r="FO666" s="25"/>
      <c r="FP666" s="25"/>
      <c r="FQ666" s="25"/>
      <c r="FR666" s="25"/>
      <c r="FS666" s="25"/>
      <c r="FT666" s="25"/>
      <c r="FU666" s="25"/>
      <c r="FV666" s="25"/>
      <c r="FW666" s="25"/>
      <c r="FX666" s="25"/>
      <c r="FY666" s="25"/>
      <c r="FZ666" s="25"/>
      <c r="GA666" s="25"/>
      <c r="GB666" s="25"/>
      <c r="GC666" s="25"/>
      <c r="GD666" s="25"/>
      <c r="GE666" s="25"/>
      <c r="GF666" s="25"/>
      <c r="GG666" s="25"/>
      <c r="GH666" s="25"/>
      <c r="GI666" s="25"/>
      <c r="GJ666" s="25"/>
      <c r="GK666" s="25"/>
      <c r="GL666" s="25"/>
      <c r="GM666" s="25"/>
      <c r="GN666" s="25"/>
      <c r="GO666" s="25"/>
      <c r="GP666" s="25"/>
      <c r="GQ666" s="25"/>
      <c r="GR666" s="25"/>
      <c r="GS666" s="25"/>
      <c r="GT666" s="25"/>
      <c r="GU666" s="25"/>
      <c r="GV666" s="25"/>
      <c r="GW666" s="25"/>
      <c r="GX666" s="25"/>
      <c r="GY666" s="25"/>
      <c r="GZ666" s="25"/>
    </row>
    <row r="667" spans="1:208">
      <c r="A667" s="1" t="s">
        <v>367</v>
      </c>
      <c r="B667" s="2">
        <v>43223</v>
      </c>
      <c r="C667" s="1">
        <v>7525023</v>
      </c>
      <c r="D667" s="1" t="s">
        <v>17</v>
      </c>
      <c r="E667" s="1" t="s">
        <v>774</v>
      </c>
      <c r="F667" s="1" t="s">
        <v>374</v>
      </c>
      <c r="H667" s="1">
        <v>4501515794</v>
      </c>
      <c r="I667" s="1" t="s">
        <v>24</v>
      </c>
      <c r="J667" s="1" t="s">
        <v>775</v>
      </c>
      <c r="K667" s="1">
        <v>1</v>
      </c>
      <c r="L667" s="1" t="s">
        <v>26</v>
      </c>
      <c r="M667" s="3">
        <v>300</v>
      </c>
      <c r="N667" s="3">
        <f t="shared" si="13"/>
        <v>300</v>
      </c>
      <c r="S667" s="3"/>
      <c r="V667" s="3"/>
      <c r="W667" s="1"/>
      <c r="X667" s="1"/>
      <c r="Y667" s="1"/>
      <c r="Z667" s="3">
        <f>Tabla1[[#This Row],[COSTO TOTAL]]</f>
        <v>300</v>
      </c>
      <c r="AA667" s="1"/>
      <c r="AB667" s="1"/>
      <c r="AC667" s="1"/>
      <c r="AD667" s="1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  <c r="BT667" s="25"/>
      <c r="BU667" s="25"/>
      <c r="BV667" s="25"/>
      <c r="BW667" s="25"/>
      <c r="BX667" s="25"/>
      <c r="BY667" s="25"/>
      <c r="BZ667" s="25"/>
      <c r="CA667" s="25"/>
      <c r="CB667" s="25"/>
      <c r="CC667" s="25"/>
      <c r="CD667" s="25"/>
      <c r="CE667" s="25"/>
      <c r="CF667" s="25"/>
      <c r="CG667" s="25"/>
      <c r="CH667" s="25"/>
      <c r="CI667" s="25"/>
      <c r="CJ667" s="25"/>
      <c r="CK667" s="25"/>
      <c r="CL667" s="25"/>
      <c r="CM667" s="25"/>
      <c r="CN667" s="25"/>
      <c r="CO667" s="25"/>
      <c r="CP667" s="25"/>
      <c r="CQ667" s="25"/>
      <c r="CR667" s="25"/>
      <c r="CS667" s="25"/>
      <c r="CT667" s="25"/>
      <c r="CU667" s="25"/>
      <c r="CV667" s="25"/>
      <c r="CW667" s="25"/>
      <c r="CX667" s="25"/>
      <c r="CY667" s="25"/>
      <c r="CZ667" s="25"/>
      <c r="DA667" s="25"/>
      <c r="DB667" s="25"/>
      <c r="DC667" s="25"/>
      <c r="DD667" s="25"/>
      <c r="DE667" s="25"/>
      <c r="DF667" s="25"/>
      <c r="DG667" s="25"/>
      <c r="DH667" s="25"/>
      <c r="DI667" s="25"/>
      <c r="DJ667" s="25"/>
      <c r="DK667" s="25"/>
      <c r="DL667" s="25"/>
      <c r="DM667" s="25"/>
      <c r="DN667" s="25"/>
      <c r="DO667" s="25"/>
      <c r="DP667" s="25"/>
      <c r="DQ667" s="25"/>
      <c r="DR667" s="25"/>
      <c r="DS667" s="25"/>
      <c r="DT667" s="25"/>
      <c r="DU667" s="25"/>
      <c r="DV667" s="25"/>
      <c r="DW667" s="25"/>
      <c r="DX667" s="25"/>
      <c r="DY667" s="25"/>
      <c r="DZ667" s="25"/>
      <c r="EA667" s="25"/>
      <c r="EB667" s="25"/>
      <c r="EC667" s="25"/>
      <c r="ED667" s="25"/>
      <c r="EE667" s="25"/>
      <c r="EF667" s="25"/>
      <c r="EG667" s="25"/>
      <c r="EH667" s="25"/>
      <c r="EI667" s="25"/>
      <c r="EJ667" s="25"/>
      <c r="EK667" s="25"/>
      <c r="EL667" s="25"/>
      <c r="EM667" s="25"/>
      <c r="EN667" s="25"/>
      <c r="EO667" s="25"/>
      <c r="EP667" s="25"/>
      <c r="EQ667" s="25"/>
      <c r="ER667" s="25"/>
      <c r="ES667" s="25"/>
      <c r="ET667" s="25"/>
      <c r="EU667" s="25"/>
      <c r="EV667" s="25"/>
      <c r="EW667" s="25"/>
      <c r="EX667" s="25"/>
      <c r="EY667" s="25"/>
      <c r="EZ667" s="25"/>
      <c r="FA667" s="25"/>
      <c r="FB667" s="25"/>
      <c r="FC667" s="25"/>
      <c r="FD667" s="25"/>
      <c r="FE667" s="25"/>
      <c r="FF667" s="25"/>
      <c r="FG667" s="25"/>
      <c r="FH667" s="25"/>
      <c r="FI667" s="25"/>
      <c r="FJ667" s="25"/>
      <c r="FK667" s="25"/>
      <c r="FL667" s="25"/>
      <c r="FM667" s="25"/>
      <c r="FN667" s="25"/>
      <c r="FO667" s="25"/>
      <c r="FP667" s="25"/>
      <c r="FQ667" s="25"/>
      <c r="FR667" s="25"/>
      <c r="FS667" s="25"/>
      <c r="FT667" s="25"/>
      <c r="FU667" s="25"/>
      <c r="FV667" s="25"/>
      <c r="FW667" s="25"/>
      <c r="FX667" s="25"/>
      <c r="FY667" s="25"/>
      <c r="FZ667" s="25"/>
      <c r="GA667" s="25"/>
      <c r="GB667" s="25"/>
      <c r="GC667" s="25"/>
      <c r="GD667" s="25"/>
      <c r="GE667" s="25"/>
      <c r="GF667" s="25"/>
      <c r="GG667" s="25"/>
      <c r="GH667" s="25"/>
      <c r="GI667" s="25"/>
      <c r="GJ667" s="25"/>
      <c r="GK667" s="25"/>
      <c r="GL667" s="25"/>
      <c r="GM667" s="25"/>
      <c r="GN667" s="25"/>
      <c r="GO667" s="25"/>
      <c r="GP667" s="25"/>
      <c r="GQ667" s="25"/>
      <c r="GR667" s="25"/>
      <c r="GS667" s="25"/>
      <c r="GT667" s="25"/>
      <c r="GU667" s="25"/>
      <c r="GV667" s="25"/>
      <c r="GW667" s="25"/>
      <c r="GX667" s="25"/>
      <c r="GY667" s="25"/>
      <c r="GZ667" s="25"/>
    </row>
    <row r="668" spans="1:208">
      <c r="A668" s="1" t="s">
        <v>367</v>
      </c>
      <c r="B668" s="2">
        <v>43388</v>
      </c>
      <c r="C668" s="1">
        <v>7612345</v>
      </c>
      <c r="D668" s="1" t="s">
        <v>17</v>
      </c>
      <c r="E668" s="1" t="s">
        <v>776</v>
      </c>
      <c r="F668" s="1" t="s">
        <v>113</v>
      </c>
      <c r="G668" s="1" t="s">
        <v>24</v>
      </c>
      <c r="H668" s="1">
        <v>4501583636</v>
      </c>
      <c r="I668" s="1" t="s">
        <v>24</v>
      </c>
      <c r="J668" s="1" t="s">
        <v>777</v>
      </c>
      <c r="K668" s="1">
        <v>1</v>
      </c>
      <c r="L668" s="1" t="s">
        <v>26</v>
      </c>
      <c r="M668" s="3">
        <v>31630</v>
      </c>
      <c r="N668" s="3">
        <f t="shared" si="13"/>
        <v>31630</v>
      </c>
      <c r="S668" s="3"/>
      <c r="V668" s="3"/>
      <c r="W668" s="1"/>
      <c r="X668" s="1"/>
      <c r="Y668" s="1"/>
      <c r="Z668" s="3">
        <f>Tabla1[[#This Row],[COSTO TOTAL]]</f>
        <v>31630</v>
      </c>
      <c r="AA668" s="1"/>
      <c r="AB668" s="1"/>
      <c r="AC668" s="1"/>
      <c r="AD668" s="1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  <c r="BT668" s="25"/>
      <c r="BU668" s="25"/>
      <c r="BV668" s="25"/>
      <c r="BW668" s="25"/>
      <c r="BX668" s="25"/>
      <c r="BY668" s="25"/>
      <c r="BZ668" s="25"/>
      <c r="CA668" s="25"/>
      <c r="CB668" s="25"/>
      <c r="CC668" s="25"/>
      <c r="CD668" s="25"/>
      <c r="CE668" s="25"/>
      <c r="CF668" s="25"/>
      <c r="CG668" s="25"/>
      <c r="CH668" s="25"/>
      <c r="CI668" s="25"/>
      <c r="CJ668" s="25"/>
      <c r="CK668" s="25"/>
      <c r="CL668" s="25"/>
      <c r="CM668" s="25"/>
      <c r="CN668" s="25"/>
      <c r="CO668" s="25"/>
      <c r="CP668" s="25"/>
      <c r="CQ668" s="25"/>
      <c r="CR668" s="25"/>
      <c r="CS668" s="25"/>
      <c r="CT668" s="25"/>
      <c r="CU668" s="25"/>
      <c r="CV668" s="25"/>
      <c r="CW668" s="25"/>
      <c r="CX668" s="25"/>
      <c r="CY668" s="25"/>
      <c r="CZ668" s="25"/>
      <c r="DA668" s="25"/>
      <c r="DB668" s="25"/>
      <c r="DC668" s="25"/>
      <c r="DD668" s="25"/>
      <c r="DE668" s="25"/>
      <c r="DF668" s="25"/>
      <c r="DG668" s="25"/>
      <c r="DH668" s="25"/>
      <c r="DI668" s="25"/>
      <c r="DJ668" s="25"/>
      <c r="DK668" s="25"/>
      <c r="DL668" s="25"/>
      <c r="DM668" s="25"/>
      <c r="DN668" s="25"/>
      <c r="DO668" s="25"/>
      <c r="DP668" s="25"/>
      <c r="DQ668" s="25"/>
      <c r="DR668" s="25"/>
      <c r="DS668" s="25"/>
      <c r="DT668" s="25"/>
      <c r="DU668" s="25"/>
      <c r="DV668" s="25"/>
      <c r="DW668" s="25"/>
      <c r="DX668" s="25"/>
      <c r="DY668" s="25"/>
      <c r="DZ668" s="25"/>
      <c r="EA668" s="25"/>
      <c r="EB668" s="25"/>
      <c r="EC668" s="25"/>
      <c r="ED668" s="25"/>
      <c r="EE668" s="25"/>
      <c r="EF668" s="25"/>
      <c r="EG668" s="25"/>
      <c r="EH668" s="25"/>
      <c r="EI668" s="25"/>
      <c r="EJ668" s="25"/>
      <c r="EK668" s="25"/>
      <c r="EL668" s="25"/>
      <c r="EM668" s="25"/>
      <c r="EN668" s="25"/>
      <c r="EO668" s="25"/>
      <c r="EP668" s="25"/>
      <c r="EQ668" s="25"/>
      <c r="ER668" s="25"/>
      <c r="ES668" s="25"/>
      <c r="ET668" s="25"/>
      <c r="EU668" s="25"/>
      <c r="EV668" s="25"/>
      <c r="EW668" s="25"/>
      <c r="EX668" s="25"/>
      <c r="EY668" s="25"/>
      <c r="EZ668" s="25"/>
      <c r="FA668" s="25"/>
      <c r="FB668" s="25"/>
      <c r="FC668" s="25"/>
      <c r="FD668" s="25"/>
      <c r="FE668" s="25"/>
      <c r="FF668" s="25"/>
      <c r="FG668" s="25"/>
      <c r="FH668" s="25"/>
      <c r="FI668" s="25"/>
      <c r="FJ668" s="25"/>
      <c r="FK668" s="25"/>
      <c r="FL668" s="25"/>
      <c r="FM668" s="25"/>
      <c r="FN668" s="25"/>
      <c r="FO668" s="25"/>
      <c r="FP668" s="25"/>
      <c r="FQ668" s="25"/>
      <c r="FR668" s="25"/>
      <c r="FS668" s="25"/>
      <c r="FT668" s="25"/>
      <c r="FU668" s="25"/>
      <c r="FV668" s="25"/>
      <c r="FW668" s="25"/>
      <c r="FX668" s="25"/>
      <c r="FY668" s="25"/>
      <c r="FZ668" s="25"/>
      <c r="GA668" s="25"/>
      <c r="GB668" s="25"/>
      <c r="GC668" s="25"/>
      <c r="GD668" s="25"/>
      <c r="GE668" s="25"/>
      <c r="GF668" s="25"/>
      <c r="GG668" s="25"/>
      <c r="GH668" s="25"/>
      <c r="GI668" s="25"/>
      <c r="GJ668" s="25"/>
      <c r="GK668" s="25"/>
      <c r="GL668" s="25"/>
      <c r="GM668" s="25"/>
      <c r="GN668" s="25"/>
      <c r="GO668" s="25"/>
      <c r="GP668" s="25"/>
      <c r="GQ668" s="25"/>
      <c r="GR668" s="25"/>
      <c r="GS668" s="25"/>
      <c r="GT668" s="25"/>
      <c r="GU668" s="25"/>
      <c r="GV668" s="25"/>
      <c r="GW668" s="25"/>
      <c r="GX668" s="25"/>
      <c r="GY668" s="25"/>
      <c r="GZ668" s="25"/>
    </row>
    <row r="669" spans="1:208">
      <c r="A669" s="1" t="s">
        <v>367</v>
      </c>
      <c r="B669" s="2">
        <v>43375</v>
      </c>
      <c r="C669" s="1">
        <v>7612345</v>
      </c>
      <c r="D669" s="1" t="s">
        <v>17</v>
      </c>
      <c r="E669" s="1" t="s">
        <v>776</v>
      </c>
      <c r="F669" s="1" t="s">
        <v>113</v>
      </c>
      <c r="G669" s="1" t="s">
        <v>24</v>
      </c>
      <c r="H669" s="1">
        <v>4501583636</v>
      </c>
      <c r="I669" s="1" t="s">
        <v>24</v>
      </c>
      <c r="J669" s="1" t="s">
        <v>778</v>
      </c>
      <c r="K669" s="1">
        <v>1</v>
      </c>
      <c r="L669" s="1" t="s">
        <v>26</v>
      </c>
      <c r="M669" s="3">
        <v>31440</v>
      </c>
      <c r="N669" s="3">
        <f t="shared" si="13"/>
        <v>31440</v>
      </c>
      <c r="S669" s="3"/>
      <c r="V669" s="3"/>
      <c r="W669" s="1"/>
      <c r="X669" s="1"/>
      <c r="Y669" s="1"/>
      <c r="Z669" s="3">
        <f>Tabla1[[#This Row],[COSTO TOTAL]]</f>
        <v>31440</v>
      </c>
      <c r="AA669" s="1"/>
      <c r="AB669" s="1"/>
      <c r="AC669" s="1"/>
      <c r="AD669" s="1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  <c r="BT669" s="25"/>
      <c r="BU669" s="25"/>
      <c r="BV669" s="25"/>
      <c r="BW669" s="25"/>
      <c r="BX669" s="25"/>
      <c r="BY669" s="25"/>
      <c r="BZ669" s="25"/>
      <c r="CA669" s="25"/>
      <c r="CB669" s="25"/>
      <c r="CC669" s="25"/>
      <c r="CD669" s="25"/>
      <c r="CE669" s="25"/>
      <c r="CF669" s="25"/>
      <c r="CG669" s="25"/>
      <c r="CH669" s="25"/>
      <c r="CI669" s="25"/>
      <c r="CJ669" s="25"/>
      <c r="CK669" s="25"/>
      <c r="CL669" s="25"/>
      <c r="CM669" s="25"/>
      <c r="CN669" s="25"/>
      <c r="CO669" s="25"/>
      <c r="CP669" s="25"/>
      <c r="CQ669" s="25"/>
      <c r="CR669" s="25"/>
      <c r="CS669" s="25"/>
      <c r="CT669" s="25"/>
      <c r="CU669" s="25"/>
      <c r="CV669" s="25"/>
      <c r="CW669" s="25"/>
      <c r="CX669" s="25"/>
      <c r="CY669" s="25"/>
      <c r="CZ669" s="25"/>
      <c r="DA669" s="25"/>
      <c r="DB669" s="25"/>
      <c r="DC669" s="25"/>
      <c r="DD669" s="25"/>
      <c r="DE669" s="25"/>
      <c r="DF669" s="25"/>
      <c r="DG669" s="25"/>
      <c r="DH669" s="25"/>
      <c r="DI669" s="25"/>
      <c r="DJ669" s="25"/>
      <c r="DK669" s="25"/>
      <c r="DL669" s="25"/>
      <c r="DM669" s="25"/>
      <c r="DN669" s="25"/>
      <c r="DO669" s="25"/>
      <c r="DP669" s="25"/>
      <c r="DQ669" s="25"/>
      <c r="DR669" s="25"/>
      <c r="DS669" s="25"/>
      <c r="DT669" s="25"/>
      <c r="DU669" s="25"/>
      <c r="DV669" s="25"/>
      <c r="DW669" s="25"/>
      <c r="DX669" s="25"/>
      <c r="DY669" s="25"/>
      <c r="DZ669" s="25"/>
      <c r="EA669" s="25"/>
      <c r="EB669" s="25"/>
      <c r="EC669" s="25"/>
      <c r="ED669" s="25"/>
      <c r="EE669" s="25"/>
      <c r="EF669" s="25"/>
      <c r="EG669" s="25"/>
      <c r="EH669" s="25"/>
      <c r="EI669" s="25"/>
      <c r="EJ669" s="25"/>
      <c r="EK669" s="25"/>
      <c r="EL669" s="25"/>
      <c r="EM669" s="25"/>
      <c r="EN669" s="25"/>
      <c r="EO669" s="25"/>
      <c r="EP669" s="25"/>
      <c r="EQ669" s="25"/>
      <c r="ER669" s="25"/>
      <c r="ES669" s="25"/>
      <c r="ET669" s="25"/>
      <c r="EU669" s="25"/>
      <c r="EV669" s="25"/>
      <c r="EW669" s="25"/>
      <c r="EX669" s="25"/>
      <c r="EY669" s="25"/>
      <c r="EZ669" s="25"/>
      <c r="FA669" s="25"/>
      <c r="FB669" s="25"/>
      <c r="FC669" s="25"/>
      <c r="FD669" s="25"/>
      <c r="FE669" s="25"/>
      <c r="FF669" s="25"/>
      <c r="FG669" s="25"/>
      <c r="FH669" s="25"/>
      <c r="FI669" s="25"/>
      <c r="FJ669" s="25"/>
      <c r="FK669" s="25"/>
      <c r="FL669" s="25"/>
      <c r="FM669" s="25"/>
      <c r="FN669" s="25"/>
      <c r="FO669" s="25"/>
      <c r="FP669" s="25"/>
      <c r="FQ669" s="25"/>
      <c r="FR669" s="25"/>
      <c r="FS669" s="25"/>
      <c r="FT669" s="25"/>
      <c r="FU669" s="25"/>
      <c r="FV669" s="25"/>
      <c r="FW669" s="25"/>
      <c r="FX669" s="25"/>
      <c r="FY669" s="25"/>
      <c r="FZ669" s="25"/>
      <c r="GA669" s="25"/>
      <c r="GB669" s="25"/>
      <c r="GC669" s="25"/>
      <c r="GD669" s="25"/>
      <c r="GE669" s="25"/>
      <c r="GF669" s="25"/>
      <c r="GG669" s="25"/>
      <c r="GH669" s="25"/>
      <c r="GI669" s="25"/>
      <c r="GJ669" s="25"/>
      <c r="GK669" s="25"/>
      <c r="GL669" s="25"/>
      <c r="GM669" s="25"/>
      <c r="GN669" s="25"/>
      <c r="GO669" s="25"/>
      <c r="GP669" s="25"/>
      <c r="GQ669" s="25"/>
      <c r="GR669" s="25"/>
      <c r="GS669" s="25"/>
      <c r="GT669" s="25"/>
      <c r="GU669" s="25"/>
      <c r="GV669" s="25"/>
      <c r="GW669" s="25"/>
      <c r="GX669" s="25"/>
      <c r="GY669" s="25"/>
      <c r="GZ669" s="25"/>
    </row>
    <row r="670" spans="1:208">
      <c r="A670" s="1" t="s">
        <v>367</v>
      </c>
      <c r="B670" s="2">
        <v>43223</v>
      </c>
      <c r="C670" s="1">
        <v>7456123</v>
      </c>
      <c r="D670" s="1" t="s">
        <v>17</v>
      </c>
      <c r="E670" s="1" t="s">
        <v>779</v>
      </c>
      <c r="F670" s="1" t="s">
        <v>113</v>
      </c>
      <c r="G670" s="1" t="s">
        <v>24</v>
      </c>
      <c r="H670" s="1">
        <v>4501461689</v>
      </c>
      <c r="I670" s="1" t="s">
        <v>24</v>
      </c>
      <c r="J670" s="1" t="s">
        <v>780</v>
      </c>
      <c r="K670" s="1">
        <v>2</v>
      </c>
      <c r="L670" s="1" t="s">
        <v>26</v>
      </c>
      <c r="M670" s="3">
        <v>70</v>
      </c>
      <c r="N670" s="3">
        <f t="shared" si="13"/>
        <v>140</v>
      </c>
      <c r="S670" s="3"/>
      <c r="V670" s="3"/>
      <c r="W670" s="1"/>
      <c r="X670" s="1"/>
      <c r="Y670" s="1"/>
      <c r="Z670" s="3">
        <f>Tabla1[[#This Row],[COSTO TOTAL]]</f>
        <v>140</v>
      </c>
      <c r="AA670" s="1"/>
      <c r="AB670" s="1"/>
      <c r="AC670" s="1"/>
      <c r="AD670" s="1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  <c r="BT670" s="25"/>
      <c r="BU670" s="25"/>
      <c r="BV670" s="25"/>
      <c r="BW670" s="25"/>
      <c r="BX670" s="25"/>
      <c r="BY670" s="25"/>
      <c r="BZ670" s="25"/>
      <c r="CA670" s="25"/>
      <c r="CB670" s="25"/>
      <c r="CC670" s="25"/>
      <c r="CD670" s="25"/>
      <c r="CE670" s="25"/>
      <c r="CF670" s="25"/>
      <c r="CG670" s="25"/>
      <c r="CH670" s="25"/>
      <c r="CI670" s="25"/>
      <c r="CJ670" s="25"/>
      <c r="CK670" s="25"/>
      <c r="CL670" s="25"/>
      <c r="CM670" s="25"/>
      <c r="CN670" s="25"/>
      <c r="CO670" s="25"/>
      <c r="CP670" s="25"/>
      <c r="CQ670" s="25"/>
      <c r="CR670" s="25"/>
      <c r="CS670" s="25"/>
      <c r="CT670" s="25"/>
      <c r="CU670" s="25"/>
      <c r="CV670" s="25"/>
      <c r="CW670" s="25"/>
      <c r="CX670" s="25"/>
      <c r="CY670" s="25"/>
      <c r="CZ670" s="25"/>
      <c r="DA670" s="25"/>
      <c r="DB670" s="25"/>
      <c r="DC670" s="25"/>
      <c r="DD670" s="25"/>
      <c r="DE670" s="25"/>
      <c r="DF670" s="25"/>
      <c r="DG670" s="25"/>
      <c r="DH670" s="25"/>
      <c r="DI670" s="25"/>
      <c r="DJ670" s="25"/>
      <c r="DK670" s="25"/>
      <c r="DL670" s="25"/>
      <c r="DM670" s="25"/>
      <c r="DN670" s="25"/>
      <c r="DO670" s="25"/>
      <c r="DP670" s="25"/>
      <c r="DQ670" s="25"/>
      <c r="DR670" s="25"/>
      <c r="DS670" s="25"/>
      <c r="DT670" s="25"/>
      <c r="DU670" s="25"/>
      <c r="DV670" s="25"/>
      <c r="DW670" s="25"/>
      <c r="DX670" s="25"/>
      <c r="DY670" s="25"/>
      <c r="DZ670" s="25"/>
      <c r="EA670" s="25"/>
      <c r="EB670" s="25"/>
      <c r="EC670" s="25"/>
      <c r="ED670" s="25"/>
      <c r="EE670" s="25"/>
      <c r="EF670" s="25"/>
      <c r="EG670" s="25"/>
      <c r="EH670" s="25"/>
      <c r="EI670" s="25"/>
      <c r="EJ670" s="25"/>
      <c r="EK670" s="25"/>
      <c r="EL670" s="25"/>
      <c r="EM670" s="25"/>
      <c r="EN670" s="25"/>
      <c r="EO670" s="25"/>
      <c r="EP670" s="25"/>
      <c r="EQ670" s="25"/>
      <c r="ER670" s="25"/>
      <c r="ES670" s="25"/>
      <c r="ET670" s="25"/>
      <c r="EU670" s="25"/>
      <c r="EV670" s="25"/>
      <c r="EW670" s="25"/>
      <c r="EX670" s="25"/>
      <c r="EY670" s="25"/>
      <c r="EZ670" s="25"/>
      <c r="FA670" s="25"/>
      <c r="FB670" s="25"/>
      <c r="FC670" s="25"/>
      <c r="FD670" s="25"/>
      <c r="FE670" s="25"/>
      <c r="FF670" s="25"/>
      <c r="FG670" s="25"/>
      <c r="FH670" s="25"/>
      <c r="FI670" s="25"/>
      <c r="FJ670" s="25"/>
      <c r="FK670" s="25"/>
      <c r="FL670" s="25"/>
      <c r="FM670" s="25"/>
      <c r="FN670" s="25"/>
      <c r="FO670" s="25"/>
      <c r="FP670" s="25"/>
      <c r="FQ670" s="25"/>
      <c r="FR670" s="25"/>
      <c r="FS670" s="25"/>
      <c r="FT670" s="25"/>
      <c r="FU670" s="25"/>
      <c r="FV670" s="25"/>
      <c r="FW670" s="25"/>
      <c r="FX670" s="25"/>
      <c r="FY670" s="25"/>
      <c r="FZ670" s="25"/>
      <c r="GA670" s="25"/>
      <c r="GB670" s="25"/>
      <c r="GC670" s="25"/>
      <c r="GD670" s="25"/>
      <c r="GE670" s="25"/>
      <c r="GF670" s="25"/>
      <c r="GG670" s="25"/>
      <c r="GH670" s="25"/>
      <c r="GI670" s="25"/>
      <c r="GJ670" s="25"/>
      <c r="GK670" s="25"/>
      <c r="GL670" s="25"/>
      <c r="GM670" s="25"/>
      <c r="GN670" s="25"/>
      <c r="GO670" s="25"/>
      <c r="GP670" s="25"/>
      <c r="GQ670" s="25"/>
      <c r="GR670" s="25"/>
      <c r="GS670" s="25"/>
      <c r="GT670" s="25"/>
      <c r="GU670" s="25"/>
      <c r="GV670" s="25"/>
      <c r="GW670" s="25"/>
      <c r="GX670" s="25"/>
      <c r="GY670" s="25"/>
      <c r="GZ670" s="25"/>
    </row>
    <row r="671" spans="1:208">
      <c r="A671" s="1" t="s">
        <v>368</v>
      </c>
      <c r="B671" s="2">
        <v>43185</v>
      </c>
      <c r="C671" s="1">
        <v>7538049</v>
      </c>
      <c r="D671" s="1" t="s">
        <v>17</v>
      </c>
      <c r="E671" s="1" t="s">
        <v>781</v>
      </c>
      <c r="F671" s="1" t="s">
        <v>374</v>
      </c>
      <c r="H671" s="1">
        <v>4501527121</v>
      </c>
      <c r="I671" s="1" t="s">
        <v>24</v>
      </c>
      <c r="J671" s="1" t="s">
        <v>782</v>
      </c>
      <c r="K671" s="1">
        <v>8</v>
      </c>
      <c r="L671" s="1" t="s">
        <v>26</v>
      </c>
      <c r="N671" s="3">
        <f t="shared" si="13"/>
        <v>0</v>
      </c>
      <c r="S671" s="3"/>
      <c r="V671" s="3"/>
      <c r="W671" s="1"/>
      <c r="X671" s="1"/>
      <c r="Y671" s="1"/>
      <c r="Z671" s="3">
        <f>Tabla1[[#This Row],[COSTO TOTAL]]</f>
        <v>0</v>
      </c>
      <c r="AA671" s="1"/>
      <c r="AB671" s="1"/>
      <c r="AC671" s="1"/>
      <c r="AD671" s="1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  <c r="BT671" s="25"/>
      <c r="BU671" s="25"/>
      <c r="BV671" s="25"/>
      <c r="BW671" s="25"/>
      <c r="BX671" s="25"/>
      <c r="BY671" s="25"/>
      <c r="BZ671" s="25"/>
      <c r="CA671" s="25"/>
      <c r="CB671" s="25"/>
      <c r="CC671" s="25"/>
      <c r="CD671" s="25"/>
      <c r="CE671" s="25"/>
      <c r="CF671" s="25"/>
      <c r="CG671" s="25"/>
      <c r="CH671" s="25"/>
      <c r="CI671" s="25"/>
      <c r="CJ671" s="25"/>
      <c r="CK671" s="25"/>
      <c r="CL671" s="25"/>
      <c r="CM671" s="25"/>
      <c r="CN671" s="25"/>
      <c r="CO671" s="25"/>
      <c r="CP671" s="25"/>
      <c r="CQ671" s="25"/>
      <c r="CR671" s="25"/>
      <c r="CS671" s="25"/>
      <c r="CT671" s="25"/>
      <c r="CU671" s="25"/>
      <c r="CV671" s="25"/>
      <c r="CW671" s="25"/>
      <c r="CX671" s="25"/>
      <c r="CY671" s="25"/>
      <c r="CZ671" s="25"/>
      <c r="DA671" s="25"/>
      <c r="DB671" s="25"/>
      <c r="DC671" s="25"/>
      <c r="DD671" s="25"/>
      <c r="DE671" s="25"/>
      <c r="DF671" s="25"/>
      <c r="DG671" s="25"/>
      <c r="DH671" s="25"/>
      <c r="DI671" s="25"/>
      <c r="DJ671" s="25"/>
      <c r="DK671" s="25"/>
      <c r="DL671" s="25"/>
      <c r="DM671" s="25"/>
      <c r="DN671" s="25"/>
      <c r="DO671" s="25"/>
      <c r="DP671" s="25"/>
      <c r="DQ671" s="25"/>
      <c r="DR671" s="25"/>
      <c r="DS671" s="25"/>
      <c r="DT671" s="25"/>
      <c r="DU671" s="25"/>
      <c r="DV671" s="25"/>
      <c r="DW671" s="25"/>
      <c r="DX671" s="25"/>
      <c r="DY671" s="25"/>
      <c r="DZ671" s="25"/>
      <c r="EA671" s="25"/>
      <c r="EB671" s="25"/>
      <c r="EC671" s="25"/>
      <c r="ED671" s="25"/>
      <c r="EE671" s="25"/>
      <c r="EF671" s="25"/>
      <c r="EG671" s="25"/>
      <c r="EH671" s="25"/>
      <c r="EI671" s="25"/>
      <c r="EJ671" s="25"/>
      <c r="EK671" s="25"/>
      <c r="EL671" s="25"/>
      <c r="EM671" s="25"/>
      <c r="EN671" s="25"/>
      <c r="EO671" s="25"/>
      <c r="EP671" s="25"/>
      <c r="EQ671" s="25"/>
      <c r="ER671" s="25"/>
      <c r="ES671" s="25"/>
      <c r="ET671" s="25"/>
      <c r="EU671" s="25"/>
      <c r="EV671" s="25"/>
      <c r="EW671" s="25"/>
      <c r="EX671" s="25"/>
      <c r="EY671" s="25"/>
      <c r="EZ671" s="25"/>
      <c r="FA671" s="25"/>
      <c r="FB671" s="25"/>
      <c r="FC671" s="25"/>
      <c r="FD671" s="25"/>
      <c r="FE671" s="25"/>
      <c r="FF671" s="25"/>
      <c r="FG671" s="25"/>
      <c r="FH671" s="25"/>
      <c r="FI671" s="25"/>
      <c r="FJ671" s="25"/>
      <c r="FK671" s="25"/>
      <c r="FL671" s="25"/>
      <c r="FM671" s="25"/>
      <c r="FN671" s="25"/>
      <c r="FO671" s="25"/>
      <c r="FP671" s="25"/>
      <c r="FQ671" s="25"/>
      <c r="FR671" s="25"/>
      <c r="FS671" s="25"/>
      <c r="FT671" s="25"/>
      <c r="FU671" s="25"/>
      <c r="FV671" s="25"/>
      <c r="FW671" s="25"/>
      <c r="FX671" s="25"/>
      <c r="FY671" s="25"/>
      <c r="FZ671" s="25"/>
      <c r="GA671" s="25"/>
      <c r="GB671" s="25"/>
      <c r="GC671" s="25"/>
      <c r="GD671" s="25"/>
      <c r="GE671" s="25"/>
      <c r="GF671" s="25"/>
      <c r="GG671" s="25"/>
      <c r="GH671" s="25"/>
      <c r="GI671" s="25"/>
      <c r="GJ671" s="25"/>
      <c r="GK671" s="25"/>
      <c r="GL671" s="25"/>
      <c r="GM671" s="25"/>
      <c r="GN671" s="25"/>
      <c r="GO671" s="25"/>
      <c r="GP671" s="25"/>
      <c r="GQ671" s="25"/>
      <c r="GR671" s="25"/>
      <c r="GS671" s="25"/>
      <c r="GT671" s="25"/>
      <c r="GU671" s="25"/>
      <c r="GV671" s="25"/>
      <c r="GW671" s="25"/>
      <c r="GX671" s="25"/>
      <c r="GY671" s="25"/>
      <c r="GZ671" s="25"/>
    </row>
    <row r="672" spans="1:208">
      <c r="A672" s="1" t="s">
        <v>368</v>
      </c>
      <c r="B672" s="2">
        <v>43186</v>
      </c>
      <c r="C672" s="1">
        <v>7538049</v>
      </c>
      <c r="D672" s="1" t="s">
        <v>17</v>
      </c>
      <c r="E672" s="1" t="s">
        <v>781</v>
      </c>
      <c r="F672" s="1" t="s">
        <v>374</v>
      </c>
      <c r="H672" s="1">
        <v>4501527121</v>
      </c>
      <c r="I672" s="1" t="s">
        <v>24</v>
      </c>
      <c r="J672" s="1" t="s">
        <v>784</v>
      </c>
      <c r="K672" s="1">
        <v>2</v>
      </c>
      <c r="L672" s="1" t="s">
        <v>26</v>
      </c>
      <c r="M672" s="3">
        <v>3280</v>
      </c>
      <c r="N672" s="3">
        <f t="shared" si="13"/>
        <v>6560</v>
      </c>
      <c r="S672" s="3"/>
      <c r="V672" s="3"/>
      <c r="W672" s="1"/>
      <c r="X672" s="1"/>
      <c r="Y672" s="1"/>
      <c r="Z672" s="3">
        <f>Tabla1[[#This Row],[COSTO TOTAL]]</f>
        <v>6560</v>
      </c>
      <c r="AA672" s="1"/>
      <c r="AB672" s="1"/>
      <c r="AC672" s="1"/>
      <c r="AD672" s="1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  <c r="BT672" s="25"/>
      <c r="BU672" s="25"/>
      <c r="BV672" s="25"/>
      <c r="BW672" s="25"/>
      <c r="BX672" s="25"/>
      <c r="BY672" s="25"/>
      <c r="BZ672" s="25"/>
      <c r="CA672" s="25"/>
      <c r="CB672" s="25"/>
      <c r="CC672" s="25"/>
      <c r="CD672" s="25"/>
      <c r="CE672" s="25"/>
      <c r="CF672" s="25"/>
      <c r="CG672" s="25"/>
      <c r="CH672" s="25"/>
      <c r="CI672" s="25"/>
      <c r="CJ672" s="25"/>
      <c r="CK672" s="25"/>
      <c r="CL672" s="25"/>
      <c r="CM672" s="25"/>
      <c r="CN672" s="25"/>
      <c r="CO672" s="25"/>
      <c r="CP672" s="25"/>
      <c r="CQ672" s="25"/>
      <c r="CR672" s="25"/>
      <c r="CS672" s="25"/>
      <c r="CT672" s="25"/>
      <c r="CU672" s="25"/>
      <c r="CV672" s="25"/>
      <c r="CW672" s="25"/>
      <c r="CX672" s="25"/>
      <c r="CY672" s="25"/>
      <c r="CZ672" s="25"/>
      <c r="DA672" s="25"/>
      <c r="DB672" s="25"/>
      <c r="DC672" s="25"/>
      <c r="DD672" s="25"/>
      <c r="DE672" s="25"/>
      <c r="DF672" s="25"/>
      <c r="DG672" s="25"/>
      <c r="DH672" s="25"/>
      <c r="DI672" s="25"/>
      <c r="DJ672" s="25"/>
      <c r="DK672" s="25"/>
      <c r="DL672" s="25"/>
      <c r="DM672" s="25"/>
      <c r="DN672" s="25"/>
      <c r="DO672" s="25"/>
      <c r="DP672" s="25"/>
      <c r="DQ672" s="25"/>
      <c r="DR672" s="25"/>
      <c r="DS672" s="25"/>
      <c r="DT672" s="25"/>
      <c r="DU672" s="25"/>
      <c r="DV672" s="25"/>
      <c r="DW672" s="25"/>
      <c r="DX672" s="25"/>
      <c r="DY672" s="25"/>
      <c r="DZ672" s="25"/>
      <c r="EA672" s="25"/>
      <c r="EB672" s="25"/>
      <c r="EC672" s="25"/>
      <c r="ED672" s="25"/>
      <c r="EE672" s="25"/>
      <c r="EF672" s="25"/>
      <c r="EG672" s="25"/>
      <c r="EH672" s="25"/>
      <c r="EI672" s="25"/>
      <c r="EJ672" s="25"/>
      <c r="EK672" s="25"/>
      <c r="EL672" s="25"/>
      <c r="EM672" s="25"/>
      <c r="EN672" s="25"/>
      <c r="EO672" s="25"/>
      <c r="EP672" s="25"/>
      <c r="EQ672" s="25"/>
      <c r="ER672" s="25"/>
      <c r="ES672" s="25"/>
      <c r="ET672" s="25"/>
      <c r="EU672" s="25"/>
      <c r="EV672" s="25"/>
      <c r="EW672" s="25"/>
      <c r="EX672" s="25"/>
      <c r="EY672" s="25"/>
      <c r="EZ672" s="25"/>
      <c r="FA672" s="25"/>
      <c r="FB672" s="25"/>
      <c r="FC672" s="25"/>
      <c r="FD672" s="25"/>
      <c r="FE672" s="25"/>
      <c r="FF672" s="25"/>
      <c r="FG672" s="25"/>
      <c r="FH672" s="25"/>
      <c r="FI672" s="25"/>
      <c r="FJ672" s="25"/>
      <c r="FK672" s="25"/>
      <c r="FL672" s="25"/>
      <c r="FM672" s="25"/>
      <c r="FN672" s="25"/>
      <c r="FO672" s="25"/>
      <c r="FP672" s="25"/>
      <c r="FQ672" s="25"/>
      <c r="FR672" s="25"/>
      <c r="FS672" s="25"/>
      <c r="FT672" s="25"/>
      <c r="FU672" s="25"/>
      <c r="FV672" s="25"/>
      <c r="FW672" s="25"/>
      <c r="FX672" s="25"/>
      <c r="FY672" s="25"/>
      <c r="FZ672" s="25"/>
      <c r="GA672" s="25"/>
      <c r="GB672" s="25"/>
      <c r="GC672" s="25"/>
      <c r="GD672" s="25"/>
      <c r="GE672" s="25"/>
      <c r="GF672" s="25"/>
      <c r="GG672" s="25"/>
      <c r="GH672" s="25"/>
      <c r="GI672" s="25"/>
      <c r="GJ672" s="25"/>
      <c r="GK672" s="25"/>
      <c r="GL672" s="25"/>
      <c r="GM672" s="25"/>
      <c r="GN672" s="25"/>
      <c r="GO672" s="25"/>
      <c r="GP672" s="25"/>
      <c r="GQ672" s="25"/>
      <c r="GR672" s="25"/>
      <c r="GS672" s="25"/>
      <c r="GT672" s="25"/>
      <c r="GU672" s="25"/>
      <c r="GV672" s="25"/>
      <c r="GW672" s="25"/>
      <c r="GX672" s="25"/>
      <c r="GY672" s="25"/>
      <c r="GZ672" s="25"/>
    </row>
    <row r="673" spans="1:208">
      <c r="A673" s="1" t="s">
        <v>368</v>
      </c>
      <c r="B673" s="2">
        <v>43187</v>
      </c>
      <c r="C673" s="1">
        <v>7538049</v>
      </c>
      <c r="D673" s="1" t="s">
        <v>17</v>
      </c>
      <c r="E673" s="1" t="s">
        <v>781</v>
      </c>
      <c r="F673" s="1" t="s">
        <v>374</v>
      </c>
      <c r="H673" s="1">
        <v>4501527121</v>
      </c>
      <c r="I673" s="1" t="s">
        <v>24</v>
      </c>
      <c r="J673" s="1" t="s">
        <v>785</v>
      </c>
      <c r="K673" s="1">
        <v>4</v>
      </c>
      <c r="L673" s="1" t="s">
        <v>26</v>
      </c>
      <c r="N673" s="3">
        <f t="shared" si="13"/>
        <v>0</v>
      </c>
      <c r="S673" s="3"/>
      <c r="V673" s="3"/>
      <c r="W673" s="1"/>
      <c r="X673" s="1"/>
      <c r="Y673" s="1"/>
      <c r="Z673" s="3">
        <f>Tabla1[[#This Row],[COSTO TOTAL]]</f>
        <v>0</v>
      </c>
      <c r="AA673" s="1"/>
      <c r="AB673" s="1"/>
      <c r="AC673" s="1"/>
      <c r="AD673" s="1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  <c r="BT673" s="25"/>
      <c r="BU673" s="25"/>
      <c r="BV673" s="25"/>
      <c r="BW673" s="25"/>
      <c r="BX673" s="25"/>
      <c r="BY673" s="25"/>
      <c r="BZ673" s="25"/>
      <c r="CA673" s="25"/>
      <c r="CB673" s="25"/>
      <c r="CC673" s="25"/>
      <c r="CD673" s="25"/>
      <c r="CE673" s="25"/>
      <c r="CF673" s="25"/>
      <c r="CG673" s="25"/>
      <c r="CH673" s="25"/>
      <c r="CI673" s="25"/>
      <c r="CJ673" s="25"/>
      <c r="CK673" s="25"/>
      <c r="CL673" s="25"/>
      <c r="CM673" s="25"/>
      <c r="CN673" s="25"/>
      <c r="CO673" s="25"/>
      <c r="CP673" s="25"/>
      <c r="CQ673" s="25"/>
      <c r="CR673" s="25"/>
      <c r="CS673" s="25"/>
      <c r="CT673" s="25"/>
      <c r="CU673" s="25"/>
      <c r="CV673" s="25"/>
      <c r="CW673" s="25"/>
      <c r="CX673" s="25"/>
      <c r="CY673" s="25"/>
      <c r="CZ673" s="25"/>
      <c r="DA673" s="25"/>
      <c r="DB673" s="25"/>
      <c r="DC673" s="25"/>
      <c r="DD673" s="25"/>
      <c r="DE673" s="25"/>
      <c r="DF673" s="25"/>
      <c r="DG673" s="25"/>
      <c r="DH673" s="25"/>
      <c r="DI673" s="25"/>
      <c r="DJ673" s="25"/>
      <c r="DK673" s="25"/>
      <c r="DL673" s="25"/>
      <c r="DM673" s="25"/>
      <c r="DN673" s="25"/>
      <c r="DO673" s="25"/>
      <c r="DP673" s="25"/>
      <c r="DQ673" s="25"/>
      <c r="DR673" s="25"/>
      <c r="DS673" s="25"/>
      <c r="DT673" s="25"/>
      <c r="DU673" s="25"/>
      <c r="DV673" s="25"/>
      <c r="DW673" s="25"/>
      <c r="DX673" s="25"/>
      <c r="DY673" s="25"/>
      <c r="DZ673" s="25"/>
      <c r="EA673" s="25"/>
      <c r="EB673" s="25"/>
      <c r="EC673" s="25"/>
      <c r="ED673" s="25"/>
      <c r="EE673" s="25"/>
      <c r="EF673" s="25"/>
      <c r="EG673" s="25"/>
      <c r="EH673" s="25"/>
      <c r="EI673" s="25"/>
      <c r="EJ673" s="25"/>
      <c r="EK673" s="25"/>
      <c r="EL673" s="25"/>
      <c r="EM673" s="25"/>
      <c r="EN673" s="25"/>
      <c r="EO673" s="25"/>
      <c r="EP673" s="25"/>
      <c r="EQ673" s="25"/>
      <c r="ER673" s="25"/>
      <c r="ES673" s="25"/>
      <c r="ET673" s="25"/>
      <c r="EU673" s="25"/>
      <c r="EV673" s="25"/>
      <c r="EW673" s="25"/>
      <c r="EX673" s="25"/>
      <c r="EY673" s="25"/>
      <c r="EZ673" s="25"/>
      <c r="FA673" s="25"/>
      <c r="FB673" s="25"/>
      <c r="FC673" s="25"/>
      <c r="FD673" s="25"/>
      <c r="FE673" s="25"/>
      <c r="FF673" s="25"/>
      <c r="FG673" s="25"/>
      <c r="FH673" s="25"/>
      <c r="FI673" s="25"/>
      <c r="FJ673" s="25"/>
      <c r="FK673" s="25"/>
      <c r="FL673" s="25"/>
      <c r="FM673" s="25"/>
      <c r="FN673" s="25"/>
      <c r="FO673" s="25"/>
      <c r="FP673" s="25"/>
      <c r="FQ673" s="25"/>
      <c r="FR673" s="25"/>
      <c r="FS673" s="25"/>
      <c r="FT673" s="25"/>
      <c r="FU673" s="25"/>
      <c r="FV673" s="25"/>
      <c r="FW673" s="25"/>
      <c r="FX673" s="25"/>
      <c r="FY673" s="25"/>
      <c r="FZ673" s="25"/>
      <c r="GA673" s="25"/>
      <c r="GB673" s="25"/>
      <c r="GC673" s="25"/>
      <c r="GD673" s="25"/>
      <c r="GE673" s="25"/>
      <c r="GF673" s="25"/>
      <c r="GG673" s="25"/>
      <c r="GH673" s="25"/>
      <c r="GI673" s="25"/>
      <c r="GJ673" s="25"/>
      <c r="GK673" s="25"/>
      <c r="GL673" s="25"/>
      <c r="GM673" s="25"/>
      <c r="GN673" s="25"/>
      <c r="GO673" s="25"/>
      <c r="GP673" s="25"/>
      <c r="GQ673" s="25"/>
      <c r="GR673" s="25"/>
      <c r="GS673" s="25"/>
      <c r="GT673" s="25"/>
      <c r="GU673" s="25"/>
      <c r="GV673" s="25"/>
      <c r="GW673" s="25"/>
      <c r="GX673" s="25"/>
      <c r="GY673" s="25"/>
      <c r="GZ673" s="25"/>
    </row>
    <row r="674" spans="1:208">
      <c r="A674" s="1" t="s">
        <v>368</v>
      </c>
      <c r="B674" s="2">
        <v>43188</v>
      </c>
      <c r="C674" s="1">
        <v>7538049</v>
      </c>
      <c r="D674" s="1" t="s">
        <v>17</v>
      </c>
      <c r="E674" s="1" t="s">
        <v>781</v>
      </c>
      <c r="F674" s="1" t="s">
        <v>374</v>
      </c>
      <c r="H674" s="1">
        <v>4501527121</v>
      </c>
      <c r="I674" s="1" t="s">
        <v>24</v>
      </c>
      <c r="J674" s="1" t="s">
        <v>786</v>
      </c>
      <c r="K674" s="1">
        <v>8</v>
      </c>
      <c r="L674" s="1" t="s">
        <v>26</v>
      </c>
      <c r="N674" s="3">
        <f t="shared" si="13"/>
        <v>0</v>
      </c>
      <c r="S674" s="3"/>
      <c r="V674" s="3"/>
      <c r="W674" s="1"/>
      <c r="X674" s="1"/>
      <c r="Y674" s="1"/>
      <c r="Z674" s="3">
        <f>Tabla1[[#This Row],[COSTO TOTAL]]</f>
        <v>0</v>
      </c>
      <c r="AA674" s="1"/>
      <c r="AB674" s="1"/>
      <c r="AC674" s="1"/>
      <c r="AD674" s="1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  <c r="BT674" s="25"/>
      <c r="BU674" s="25"/>
      <c r="BV674" s="25"/>
      <c r="BW674" s="25"/>
      <c r="BX674" s="25"/>
      <c r="BY674" s="25"/>
      <c r="BZ674" s="25"/>
      <c r="CA674" s="25"/>
      <c r="CB674" s="25"/>
      <c r="CC674" s="25"/>
      <c r="CD674" s="25"/>
      <c r="CE674" s="25"/>
      <c r="CF674" s="25"/>
      <c r="CG674" s="25"/>
      <c r="CH674" s="25"/>
      <c r="CI674" s="25"/>
      <c r="CJ674" s="25"/>
      <c r="CK674" s="25"/>
      <c r="CL674" s="25"/>
      <c r="CM674" s="25"/>
      <c r="CN674" s="25"/>
      <c r="CO674" s="25"/>
      <c r="CP674" s="25"/>
      <c r="CQ674" s="25"/>
      <c r="CR674" s="25"/>
      <c r="CS674" s="25"/>
      <c r="CT674" s="25"/>
      <c r="CU674" s="25"/>
      <c r="CV674" s="25"/>
      <c r="CW674" s="25"/>
      <c r="CX674" s="25"/>
      <c r="CY674" s="25"/>
      <c r="CZ674" s="25"/>
      <c r="DA674" s="25"/>
      <c r="DB674" s="25"/>
      <c r="DC674" s="25"/>
      <c r="DD674" s="25"/>
      <c r="DE674" s="25"/>
      <c r="DF674" s="25"/>
      <c r="DG674" s="25"/>
      <c r="DH674" s="25"/>
      <c r="DI674" s="25"/>
      <c r="DJ674" s="25"/>
      <c r="DK674" s="25"/>
      <c r="DL674" s="25"/>
      <c r="DM674" s="25"/>
      <c r="DN674" s="25"/>
      <c r="DO674" s="25"/>
      <c r="DP674" s="25"/>
      <c r="DQ674" s="25"/>
      <c r="DR674" s="25"/>
      <c r="DS674" s="25"/>
      <c r="DT674" s="25"/>
      <c r="DU674" s="25"/>
      <c r="DV674" s="25"/>
      <c r="DW674" s="25"/>
      <c r="DX674" s="25"/>
      <c r="DY674" s="25"/>
      <c r="DZ674" s="25"/>
      <c r="EA674" s="25"/>
      <c r="EB674" s="25"/>
      <c r="EC674" s="25"/>
      <c r="ED674" s="25"/>
      <c r="EE674" s="25"/>
      <c r="EF674" s="25"/>
      <c r="EG674" s="25"/>
      <c r="EH674" s="25"/>
      <c r="EI674" s="25"/>
      <c r="EJ674" s="25"/>
      <c r="EK674" s="25"/>
      <c r="EL674" s="25"/>
      <c r="EM674" s="25"/>
      <c r="EN674" s="25"/>
      <c r="EO674" s="25"/>
      <c r="EP674" s="25"/>
      <c r="EQ674" s="25"/>
      <c r="ER674" s="25"/>
      <c r="ES674" s="25"/>
      <c r="ET674" s="25"/>
      <c r="EU674" s="25"/>
      <c r="EV674" s="25"/>
      <c r="EW674" s="25"/>
      <c r="EX674" s="25"/>
      <c r="EY674" s="25"/>
      <c r="EZ674" s="25"/>
      <c r="FA674" s="25"/>
      <c r="FB674" s="25"/>
      <c r="FC674" s="25"/>
      <c r="FD674" s="25"/>
      <c r="FE674" s="25"/>
      <c r="FF674" s="25"/>
      <c r="FG674" s="25"/>
      <c r="FH674" s="25"/>
      <c r="FI674" s="25"/>
      <c r="FJ674" s="25"/>
      <c r="FK674" s="25"/>
      <c r="FL674" s="25"/>
      <c r="FM674" s="25"/>
      <c r="FN674" s="25"/>
      <c r="FO674" s="25"/>
      <c r="FP674" s="25"/>
      <c r="FQ674" s="25"/>
      <c r="FR674" s="25"/>
      <c r="FS674" s="25"/>
      <c r="FT674" s="25"/>
      <c r="FU674" s="25"/>
      <c r="FV674" s="25"/>
      <c r="FW674" s="25"/>
      <c r="FX674" s="25"/>
      <c r="FY674" s="25"/>
      <c r="FZ674" s="25"/>
      <c r="GA674" s="25"/>
      <c r="GB674" s="25"/>
      <c r="GC674" s="25"/>
      <c r="GD674" s="25"/>
      <c r="GE674" s="25"/>
      <c r="GF674" s="25"/>
      <c r="GG674" s="25"/>
      <c r="GH674" s="25"/>
      <c r="GI674" s="25"/>
      <c r="GJ674" s="25"/>
      <c r="GK674" s="25"/>
      <c r="GL674" s="25"/>
      <c r="GM674" s="25"/>
      <c r="GN674" s="25"/>
      <c r="GO674" s="25"/>
      <c r="GP674" s="25"/>
      <c r="GQ674" s="25"/>
      <c r="GR674" s="25"/>
      <c r="GS674" s="25"/>
      <c r="GT674" s="25"/>
      <c r="GU674" s="25"/>
      <c r="GV674" s="25"/>
      <c r="GW674" s="25"/>
      <c r="GX674" s="25"/>
      <c r="GY674" s="25"/>
      <c r="GZ674" s="25"/>
    </row>
    <row r="675" spans="1:208">
      <c r="A675" s="1" t="s">
        <v>368</v>
      </c>
      <c r="B675" s="2">
        <v>43189</v>
      </c>
      <c r="C675" s="1">
        <v>7538049</v>
      </c>
      <c r="D675" s="1" t="s">
        <v>17</v>
      </c>
      <c r="E675" s="1" t="s">
        <v>781</v>
      </c>
      <c r="F675" s="1" t="s">
        <v>374</v>
      </c>
      <c r="H675" s="1">
        <v>4501527121</v>
      </c>
      <c r="I675" s="1" t="s">
        <v>24</v>
      </c>
      <c r="J675" s="1" t="s">
        <v>787</v>
      </c>
      <c r="K675" s="1">
        <v>8</v>
      </c>
      <c r="L675" s="1" t="s">
        <v>26</v>
      </c>
      <c r="N675" s="3">
        <f t="shared" si="13"/>
        <v>0</v>
      </c>
      <c r="S675" s="3"/>
      <c r="V675" s="3"/>
      <c r="W675" s="1"/>
      <c r="X675" s="1"/>
      <c r="Y675" s="1"/>
      <c r="Z675" s="3">
        <f>Tabla1[[#This Row],[COSTO TOTAL]]</f>
        <v>0</v>
      </c>
      <c r="AA675" s="1"/>
      <c r="AB675" s="1"/>
      <c r="AC675" s="1"/>
      <c r="AD675" s="1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  <c r="BT675" s="25"/>
      <c r="BU675" s="25"/>
      <c r="BV675" s="25"/>
      <c r="BW675" s="25"/>
      <c r="BX675" s="25"/>
      <c r="BY675" s="25"/>
      <c r="BZ675" s="25"/>
      <c r="CA675" s="25"/>
      <c r="CB675" s="25"/>
      <c r="CC675" s="25"/>
      <c r="CD675" s="25"/>
      <c r="CE675" s="25"/>
      <c r="CF675" s="25"/>
      <c r="CG675" s="25"/>
      <c r="CH675" s="25"/>
      <c r="CI675" s="25"/>
      <c r="CJ675" s="25"/>
      <c r="CK675" s="25"/>
      <c r="CL675" s="25"/>
      <c r="CM675" s="25"/>
      <c r="CN675" s="25"/>
      <c r="CO675" s="25"/>
      <c r="CP675" s="25"/>
      <c r="CQ675" s="25"/>
      <c r="CR675" s="25"/>
      <c r="CS675" s="25"/>
      <c r="CT675" s="25"/>
      <c r="CU675" s="25"/>
      <c r="CV675" s="25"/>
      <c r="CW675" s="25"/>
      <c r="CX675" s="25"/>
      <c r="CY675" s="25"/>
      <c r="CZ675" s="25"/>
      <c r="DA675" s="25"/>
      <c r="DB675" s="25"/>
      <c r="DC675" s="25"/>
      <c r="DD675" s="25"/>
      <c r="DE675" s="25"/>
      <c r="DF675" s="25"/>
      <c r="DG675" s="25"/>
      <c r="DH675" s="25"/>
      <c r="DI675" s="25"/>
      <c r="DJ675" s="25"/>
      <c r="DK675" s="25"/>
      <c r="DL675" s="25"/>
      <c r="DM675" s="25"/>
      <c r="DN675" s="25"/>
      <c r="DO675" s="25"/>
      <c r="DP675" s="25"/>
      <c r="DQ675" s="25"/>
      <c r="DR675" s="25"/>
      <c r="DS675" s="25"/>
      <c r="DT675" s="25"/>
      <c r="DU675" s="25"/>
      <c r="DV675" s="25"/>
      <c r="DW675" s="25"/>
      <c r="DX675" s="25"/>
      <c r="DY675" s="25"/>
      <c r="DZ675" s="25"/>
      <c r="EA675" s="25"/>
      <c r="EB675" s="25"/>
      <c r="EC675" s="25"/>
      <c r="ED675" s="25"/>
      <c r="EE675" s="25"/>
      <c r="EF675" s="25"/>
      <c r="EG675" s="25"/>
      <c r="EH675" s="25"/>
      <c r="EI675" s="25"/>
      <c r="EJ675" s="25"/>
      <c r="EK675" s="25"/>
      <c r="EL675" s="25"/>
      <c r="EM675" s="25"/>
      <c r="EN675" s="25"/>
      <c r="EO675" s="25"/>
      <c r="EP675" s="25"/>
      <c r="EQ675" s="25"/>
      <c r="ER675" s="25"/>
      <c r="ES675" s="25"/>
      <c r="ET675" s="25"/>
      <c r="EU675" s="25"/>
      <c r="EV675" s="25"/>
      <c r="EW675" s="25"/>
      <c r="EX675" s="25"/>
      <c r="EY675" s="25"/>
      <c r="EZ675" s="25"/>
      <c r="FA675" s="25"/>
      <c r="FB675" s="25"/>
      <c r="FC675" s="25"/>
      <c r="FD675" s="25"/>
      <c r="FE675" s="25"/>
      <c r="FF675" s="25"/>
      <c r="FG675" s="25"/>
      <c r="FH675" s="25"/>
      <c r="FI675" s="25"/>
      <c r="FJ675" s="25"/>
      <c r="FK675" s="25"/>
      <c r="FL675" s="25"/>
      <c r="FM675" s="25"/>
      <c r="FN675" s="25"/>
      <c r="FO675" s="25"/>
      <c r="FP675" s="25"/>
      <c r="FQ675" s="25"/>
      <c r="FR675" s="25"/>
      <c r="FS675" s="25"/>
      <c r="FT675" s="25"/>
      <c r="FU675" s="25"/>
      <c r="FV675" s="25"/>
      <c r="FW675" s="25"/>
      <c r="FX675" s="25"/>
      <c r="FY675" s="25"/>
      <c r="FZ675" s="25"/>
      <c r="GA675" s="25"/>
      <c r="GB675" s="25"/>
      <c r="GC675" s="25"/>
      <c r="GD675" s="25"/>
      <c r="GE675" s="25"/>
      <c r="GF675" s="25"/>
      <c r="GG675" s="25"/>
      <c r="GH675" s="25"/>
      <c r="GI675" s="25"/>
      <c r="GJ675" s="25"/>
      <c r="GK675" s="25"/>
      <c r="GL675" s="25"/>
      <c r="GM675" s="25"/>
      <c r="GN675" s="25"/>
      <c r="GO675" s="25"/>
      <c r="GP675" s="25"/>
      <c r="GQ675" s="25"/>
      <c r="GR675" s="25"/>
      <c r="GS675" s="25"/>
      <c r="GT675" s="25"/>
      <c r="GU675" s="25"/>
      <c r="GV675" s="25"/>
      <c r="GW675" s="25"/>
      <c r="GX675" s="25"/>
      <c r="GY675" s="25"/>
      <c r="GZ675" s="25"/>
    </row>
    <row r="676" spans="1:208">
      <c r="A676" s="1" t="s">
        <v>368</v>
      </c>
      <c r="B676" s="2">
        <v>43190</v>
      </c>
      <c r="C676" s="1">
        <v>7538049</v>
      </c>
      <c r="D676" s="1" t="s">
        <v>17</v>
      </c>
      <c r="E676" s="1" t="s">
        <v>781</v>
      </c>
      <c r="F676" s="1" t="s">
        <v>374</v>
      </c>
      <c r="H676" s="1">
        <v>4501527121</v>
      </c>
      <c r="I676" s="1" t="s">
        <v>24</v>
      </c>
      <c r="J676" s="1" t="s">
        <v>788</v>
      </c>
      <c r="K676" s="1">
        <v>4</v>
      </c>
      <c r="L676" s="1" t="s">
        <v>26</v>
      </c>
      <c r="N676" s="3">
        <f t="shared" si="13"/>
        <v>0</v>
      </c>
      <c r="S676" s="3"/>
      <c r="V676" s="3"/>
      <c r="W676" s="1"/>
      <c r="X676" s="1"/>
      <c r="Y676" s="1"/>
      <c r="Z676" s="3">
        <f>Tabla1[[#This Row],[COSTO TOTAL]]</f>
        <v>0</v>
      </c>
      <c r="AA676" s="1"/>
      <c r="AB676" s="1"/>
      <c r="AC676" s="1"/>
      <c r="AD676" s="1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  <c r="BT676" s="25"/>
      <c r="BU676" s="25"/>
      <c r="BV676" s="25"/>
      <c r="BW676" s="25"/>
      <c r="BX676" s="25"/>
      <c r="BY676" s="25"/>
      <c r="BZ676" s="25"/>
      <c r="CA676" s="25"/>
      <c r="CB676" s="25"/>
      <c r="CC676" s="25"/>
      <c r="CD676" s="25"/>
      <c r="CE676" s="25"/>
      <c r="CF676" s="25"/>
      <c r="CG676" s="25"/>
      <c r="CH676" s="25"/>
      <c r="CI676" s="25"/>
      <c r="CJ676" s="25"/>
      <c r="CK676" s="25"/>
      <c r="CL676" s="25"/>
      <c r="CM676" s="25"/>
      <c r="CN676" s="25"/>
      <c r="CO676" s="25"/>
      <c r="CP676" s="25"/>
      <c r="CQ676" s="25"/>
      <c r="CR676" s="25"/>
      <c r="CS676" s="25"/>
      <c r="CT676" s="25"/>
      <c r="CU676" s="25"/>
      <c r="CV676" s="25"/>
      <c r="CW676" s="25"/>
      <c r="CX676" s="25"/>
      <c r="CY676" s="25"/>
      <c r="CZ676" s="25"/>
      <c r="DA676" s="25"/>
      <c r="DB676" s="25"/>
      <c r="DC676" s="25"/>
      <c r="DD676" s="25"/>
      <c r="DE676" s="25"/>
      <c r="DF676" s="25"/>
      <c r="DG676" s="25"/>
      <c r="DH676" s="25"/>
      <c r="DI676" s="25"/>
      <c r="DJ676" s="25"/>
      <c r="DK676" s="25"/>
      <c r="DL676" s="25"/>
      <c r="DM676" s="25"/>
      <c r="DN676" s="25"/>
      <c r="DO676" s="25"/>
      <c r="DP676" s="25"/>
      <c r="DQ676" s="25"/>
      <c r="DR676" s="25"/>
      <c r="DS676" s="25"/>
      <c r="DT676" s="25"/>
      <c r="DU676" s="25"/>
      <c r="DV676" s="25"/>
      <c r="DW676" s="25"/>
      <c r="DX676" s="25"/>
      <c r="DY676" s="25"/>
      <c r="DZ676" s="25"/>
      <c r="EA676" s="25"/>
      <c r="EB676" s="25"/>
      <c r="EC676" s="25"/>
      <c r="ED676" s="25"/>
      <c r="EE676" s="25"/>
      <c r="EF676" s="25"/>
      <c r="EG676" s="25"/>
      <c r="EH676" s="25"/>
      <c r="EI676" s="25"/>
      <c r="EJ676" s="25"/>
      <c r="EK676" s="25"/>
      <c r="EL676" s="25"/>
      <c r="EM676" s="25"/>
      <c r="EN676" s="25"/>
      <c r="EO676" s="25"/>
      <c r="EP676" s="25"/>
      <c r="EQ676" s="25"/>
      <c r="ER676" s="25"/>
      <c r="ES676" s="25"/>
      <c r="ET676" s="25"/>
      <c r="EU676" s="25"/>
      <c r="EV676" s="25"/>
      <c r="EW676" s="25"/>
      <c r="EX676" s="25"/>
      <c r="EY676" s="25"/>
      <c r="EZ676" s="25"/>
      <c r="FA676" s="25"/>
      <c r="FB676" s="25"/>
      <c r="FC676" s="25"/>
      <c r="FD676" s="25"/>
      <c r="FE676" s="25"/>
      <c r="FF676" s="25"/>
      <c r="FG676" s="25"/>
      <c r="FH676" s="25"/>
      <c r="FI676" s="25"/>
      <c r="FJ676" s="25"/>
      <c r="FK676" s="25"/>
      <c r="FL676" s="25"/>
      <c r="FM676" s="25"/>
      <c r="FN676" s="25"/>
      <c r="FO676" s="25"/>
      <c r="FP676" s="25"/>
      <c r="FQ676" s="25"/>
      <c r="FR676" s="25"/>
      <c r="FS676" s="25"/>
      <c r="FT676" s="25"/>
      <c r="FU676" s="25"/>
      <c r="FV676" s="25"/>
      <c r="FW676" s="25"/>
      <c r="FX676" s="25"/>
      <c r="FY676" s="25"/>
      <c r="FZ676" s="25"/>
      <c r="GA676" s="25"/>
      <c r="GB676" s="25"/>
      <c r="GC676" s="25"/>
      <c r="GD676" s="25"/>
      <c r="GE676" s="25"/>
      <c r="GF676" s="25"/>
      <c r="GG676" s="25"/>
      <c r="GH676" s="25"/>
      <c r="GI676" s="25"/>
      <c r="GJ676" s="25"/>
      <c r="GK676" s="25"/>
      <c r="GL676" s="25"/>
      <c r="GM676" s="25"/>
      <c r="GN676" s="25"/>
      <c r="GO676" s="25"/>
      <c r="GP676" s="25"/>
      <c r="GQ676" s="25"/>
      <c r="GR676" s="25"/>
      <c r="GS676" s="25"/>
      <c r="GT676" s="25"/>
      <c r="GU676" s="25"/>
      <c r="GV676" s="25"/>
      <c r="GW676" s="25"/>
      <c r="GX676" s="25"/>
      <c r="GY676" s="25"/>
      <c r="GZ676" s="25"/>
    </row>
    <row r="677" spans="1:208">
      <c r="A677" s="1" t="s">
        <v>368</v>
      </c>
      <c r="B677" s="2">
        <v>43191</v>
      </c>
      <c r="C677" s="1">
        <v>7538049</v>
      </c>
      <c r="D677" s="1" t="s">
        <v>17</v>
      </c>
      <c r="E677" s="1" t="s">
        <v>781</v>
      </c>
      <c r="F677" s="1" t="s">
        <v>374</v>
      </c>
      <c r="H677" s="1">
        <v>4501527121</v>
      </c>
      <c r="I677" s="1" t="s">
        <v>24</v>
      </c>
      <c r="J677" s="1" t="s">
        <v>789</v>
      </c>
      <c r="K677" s="1">
        <v>2</v>
      </c>
      <c r="L677" s="1" t="s">
        <v>26</v>
      </c>
      <c r="N677" s="3">
        <f t="shared" si="13"/>
        <v>0</v>
      </c>
      <c r="S677" s="3"/>
      <c r="V677" s="3"/>
      <c r="W677" s="1"/>
      <c r="X677" s="1"/>
      <c r="Y677" s="1"/>
      <c r="Z677" s="3">
        <f>Tabla1[[#This Row],[COSTO TOTAL]]</f>
        <v>0</v>
      </c>
      <c r="AA677" s="1"/>
      <c r="AB677" s="1"/>
      <c r="AC677" s="1"/>
      <c r="AD677" s="1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  <c r="BT677" s="25"/>
      <c r="BU677" s="25"/>
      <c r="BV677" s="25"/>
      <c r="BW677" s="25"/>
      <c r="BX677" s="25"/>
      <c r="BY677" s="25"/>
      <c r="BZ677" s="25"/>
      <c r="CA677" s="25"/>
      <c r="CB677" s="25"/>
      <c r="CC677" s="25"/>
      <c r="CD677" s="25"/>
      <c r="CE677" s="25"/>
      <c r="CF677" s="25"/>
      <c r="CG677" s="25"/>
      <c r="CH677" s="25"/>
      <c r="CI677" s="25"/>
      <c r="CJ677" s="25"/>
      <c r="CK677" s="25"/>
      <c r="CL677" s="25"/>
      <c r="CM677" s="25"/>
      <c r="CN677" s="25"/>
      <c r="CO677" s="25"/>
      <c r="CP677" s="25"/>
      <c r="CQ677" s="25"/>
      <c r="CR677" s="25"/>
      <c r="CS677" s="25"/>
      <c r="CT677" s="25"/>
      <c r="CU677" s="25"/>
      <c r="CV677" s="25"/>
      <c r="CW677" s="25"/>
      <c r="CX677" s="25"/>
      <c r="CY677" s="25"/>
      <c r="CZ677" s="25"/>
      <c r="DA677" s="25"/>
      <c r="DB677" s="25"/>
      <c r="DC677" s="25"/>
      <c r="DD677" s="25"/>
      <c r="DE677" s="25"/>
      <c r="DF677" s="25"/>
      <c r="DG677" s="25"/>
      <c r="DH677" s="25"/>
      <c r="DI677" s="25"/>
      <c r="DJ677" s="25"/>
      <c r="DK677" s="25"/>
      <c r="DL677" s="25"/>
      <c r="DM677" s="25"/>
      <c r="DN677" s="25"/>
      <c r="DO677" s="25"/>
      <c r="DP677" s="25"/>
      <c r="DQ677" s="25"/>
      <c r="DR677" s="25"/>
      <c r="DS677" s="25"/>
      <c r="DT677" s="25"/>
      <c r="DU677" s="25"/>
      <c r="DV677" s="25"/>
      <c r="DW677" s="25"/>
      <c r="DX677" s="25"/>
      <c r="DY677" s="25"/>
      <c r="DZ677" s="25"/>
      <c r="EA677" s="25"/>
      <c r="EB677" s="25"/>
      <c r="EC677" s="25"/>
      <c r="ED677" s="25"/>
      <c r="EE677" s="25"/>
      <c r="EF677" s="25"/>
      <c r="EG677" s="25"/>
      <c r="EH677" s="25"/>
      <c r="EI677" s="25"/>
      <c r="EJ677" s="25"/>
      <c r="EK677" s="25"/>
      <c r="EL677" s="25"/>
      <c r="EM677" s="25"/>
      <c r="EN677" s="25"/>
      <c r="EO677" s="25"/>
      <c r="EP677" s="25"/>
      <c r="EQ677" s="25"/>
      <c r="ER677" s="25"/>
      <c r="ES677" s="25"/>
      <c r="ET677" s="25"/>
      <c r="EU677" s="25"/>
      <c r="EV677" s="25"/>
      <c r="EW677" s="25"/>
      <c r="EX677" s="25"/>
      <c r="EY677" s="25"/>
      <c r="EZ677" s="25"/>
      <c r="FA677" s="25"/>
      <c r="FB677" s="25"/>
      <c r="FC677" s="25"/>
      <c r="FD677" s="25"/>
      <c r="FE677" s="25"/>
      <c r="FF677" s="25"/>
      <c r="FG677" s="25"/>
      <c r="FH677" s="25"/>
      <c r="FI677" s="25"/>
      <c r="FJ677" s="25"/>
      <c r="FK677" s="25"/>
      <c r="FL677" s="25"/>
      <c r="FM677" s="25"/>
      <c r="FN677" s="25"/>
      <c r="FO677" s="25"/>
      <c r="FP677" s="25"/>
      <c r="FQ677" s="25"/>
      <c r="FR677" s="25"/>
      <c r="FS677" s="25"/>
      <c r="FT677" s="25"/>
      <c r="FU677" s="25"/>
      <c r="FV677" s="25"/>
      <c r="FW677" s="25"/>
      <c r="FX677" s="25"/>
      <c r="FY677" s="25"/>
      <c r="FZ677" s="25"/>
      <c r="GA677" s="25"/>
      <c r="GB677" s="25"/>
      <c r="GC677" s="25"/>
      <c r="GD677" s="25"/>
      <c r="GE677" s="25"/>
      <c r="GF677" s="25"/>
      <c r="GG677" s="25"/>
      <c r="GH677" s="25"/>
      <c r="GI677" s="25"/>
      <c r="GJ677" s="25"/>
      <c r="GK677" s="25"/>
      <c r="GL677" s="25"/>
      <c r="GM677" s="25"/>
      <c r="GN677" s="25"/>
      <c r="GO677" s="25"/>
      <c r="GP677" s="25"/>
      <c r="GQ677" s="25"/>
      <c r="GR677" s="25"/>
      <c r="GS677" s="25"/>
      <c r="GT677" s="25"/>
      <c r="GU677" s="25"/>
      <c r="GV677" s="25"/>
      <c r="GW677" s="25"/>
      <c r="GX677" s="25"/>
      <c r="GY677" s="25"/>
      <c r="GZ677" s="25"/>
    </row>
    <row r="678" spans="1:208">
      <c r="A678" s="1" t="s">
        <v>368</v>
      </c>
      <c r="B678" s="2">
        <v>43192</v>
      </c>
      <c r="C678" s="1">
        <v>7538049</v>
      </c>
      <c r="D678" s="1" t="s">
        <v>17</v>
      </c>
      <c r="E678" s="1" t="s">
        <v>781</v>
      </c>
      <c r="F678" s="1" t="s">
        <v>374</v>
      </c>
      <c r="H678" s="1">
        <v>4501527121</v>
      </c>
      <c r="I678" s="1" t="s">
        <v>24</v>
      </c>
      <c r="J678" s="1" t="s">
        <v>790</v>
      </c>
      <c r="K678" s="1">
        <v>2</v>
      </c>
      <c r="L678" s="1" t="s">
        <v>26</v>
      </c>
      <c r="N678" s="3">
        <f t="shared" si="13"/>
        <v>0</v>
      </c>
      <c r="S678" s="3"/>
      <c r="V678" s="3"/>
      <c r="W678" s="1"/>
      <c r="X678" s="1"/>
      <c r="Y678" s="1"/>
      <c r="Z678" s="3">
        <f>Tabla1[[#This Row],[COSTO TOTAL]]</f>
        <v>0</v>
      </c>
      <c r="AA678" s="1"/>
      <c r="AB678" s="1"/>
      <c r="AC678" s="1"/>
      <c r="AD678" s="1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  <c r="BT678" s="25"/>
      <c r="BU678" s="25"/>
      <c r="BV678" s="25"/>
      <c r="BW678" s="25"/>
      <c r="BX678" s="25"/>
      <c r="BY678" s="25"/>
      <c r="BZ678" s="25"/>
      <c r="CA678" s="25"/>
      <c r="CB678" s="25"/>
      <c r="CC678" s="25"/>
      <c r="CD678" s="25"/>
      <c r="CE678" s="25"/>
      <c r="CF678" s="25"/>
      <c r="CG678" s="25"/>
      <c r="CH678" s="25"/>
      <c r="CI678" s="25"/>
      <c r="CJ678" s="25"/>
      <c r="CK678" s="25"/>
      <c r="CL678" s="25"/>
      <c r="CM678" s="25"/>
      <c r="CN678" s="25"/>
      <c r="CO678" s="25"/>
      <c r="CP678" s="25"/>
      <c r="CQ678" s="25"/>
      <c r="CR678" s="25"/>
      <c r="CS678" s="25"/>
      <c r="CT678" s="25"/>
      <c r="CU678" s="25"/>
      <c r="CV678" s="25"/>
      <c r="CW678" s="25"/>
      <c r="CX678" s="25"/>
      <c r="CY678" s="25"/>
      <c r="CZ678" s="25"/>
      <c r="DA678" s="25"/>
      <c r="DB678" s="25"/>
      <c r="DC678" s="25"/>
      <c r="DD678" s="25"/>
      <c r="DE678" s="25"/>
      <c r="DF678" s="25"/>
      <c r="DG678" s="25"/>
      <c r="DH678" s="25"/>
      <c r="DI678" s="25"/>
      <c r="DJ678" s="25"/>
      <c r="DK678" s="25"/>
      <c r="DL678" s="25"/>
      <c r="DM678" s="25"/>
      <c r="DN678" s="25"/>
      <c r="DO678" s="25"/>
      <c r="DP678" s="25"/>
      <c r="DQ678" s="25"/>
      <c r="DR678" s="25"/>
      <c r="DS678" s="25"/>
      <c r="DT678" s="25"/>
      <c r="DU678" s="25"/>
      <c r="DV678" s="25"/>
      <c r="DW678" s="25"/>
      <c r="DX678" s="25"/>
      <c r="DY678" s="25"/>
      <c r="DZ678" s="25"/>
      <c r="EA678" s="25"/>
      <c r="EB678" s="25"/>
      <c r="EC678" s="25"/>
      <c r="ED678" s="25"/>
      <c r="EE678" s="25"/>
      <c r="EF678" s="25"/>
      <c r="EG678" s="25"/>
      <c r="EH678" s="25"/>
      <c r="EI678" s="25"/>
      <c r="EJ678" s="25"/>
      <c r="EK678" s="25"/>
      <c r="EL678" s="25"/>
      <c r="EM678" s="25"/>
      <c r="EN678" s="25"/>
      <c r="EO678" s="25"/>
      <c r="EP678" s="25"/>
      <c r="EQ678" s="25"/>
      <c r="ER678" s="25"/>
      <c r="ES678" s="25"/>
      <c r="ET678" s="25"/>
      <c r="EU678" s="25"/>
      <c r="EV678" s="25"/>
      <c r="EW678" s="25"/>
      <c r="EX678" s="25"/>
      <c r="EY678" s="25"/>
      <c r="EZ678" s="25"/>
      <c r="FA678" s="25"/>
      <c r="FB678" s="25"/>
      <c r="FC678" s="25"/>
      <c r="FD678" s="25"/>
      <c r="FE678" s="25"/>
      <c r="FF678" s="25"/>
      <c r="FG678" s="25"/>
      <c r="FH678" s="25"/>
      <c r="FI678" s="25"/>
      <c r="FJ678" s="25"/>
      <c r="FK678" s="25"/>
      <c r="FL678" s="25"/>
      <c r="FM678" s="25"/>
      <c r="FN678" s="25"/>
      <c r="FO678" s="25"/>
      <c r="FP678" s="25"/>
      <c r="FQ678" s="25"/>
      <c r="FR678" s="25"/>
      <c r="FS678" s="25"/>
      <c r="FT678" s="25"/>
      <c r="FU678" s="25"/>
      <c r="FV678" s="25"/>
      <c r="FW678" s="25"/>
      <c r="FX678" s="25"/>
      <c r="FY678" s="25"/>
      <c r="FZ678" s="25"/>
      <c r="GA678" s="25"/>
      <c r="GB678" s="25"/>
      <c r="GC678" s="25"/>
      <c r="GD678" s="25"/>
      <c r="GE678" s="25"/>
      <c r="GF678" s="25"/>
      <c r="GG678" s="25"/>
      <c r="GH678" s="25"/>
      <c r="GI678" s="25"/>
      <c r="GJ678" s="25"/>
      <c r="GK678" s="25"/>
      <c r="GL678" s="25"/>
      <c r="GM678" s="25"/>
      <c r="GN678" s="25"/>
      <c r="GO678" s="25"/>
      <c r="GP678" s="25"/>
      <c r="GQ678" s="25"/>
      <c r="GR678" s="25"/>
      <c r="GS678" s="25"/>
      <c r="GT678" s="25"/>
      <c r="GU678" s="25"/>
      <c r="GV678" s="25"/>
      <c r="GW678" s="25"/>
      <c r="GX678" s="25"/>
      <c r="GY678" s="25"/>
      <c r="GZ678" s="25"/>
    </row>
    <row r="679" spans="1:208">
      <c r="A679" s="1" t="s">
        <v>368</v>
      </c>
      <c r="B679" s="2">
        <v>43410</v>
      </c>
      <c r="C679" s="1">
        <v>7644181</v>
      </c>
      <c r="D679" s="1" t="s">
        <v>17</v>
      </c>
      <c r="E679" s="1" t="s">
        <v>783</v>
      </c>
      <c r="F679" s="1" t="s">
        <v>113</v>
      </c>
      <c r="G679" s="1" t="s">
        <v>24</v>
      </c>
      <c r="H679" s="1">
        <v>4501604925</v>
      </c>
      <c r="I679" s="1" t="s">
        <v>737</v>
      </c>
      <c r="J679" s="1" t="s">
        <v>791</v>
      </c>
      <c r="K679" s="1">
        <v>5</v>
      </c>
      <c r="L679" s="1" t="s">
        <v>26</v>
      </c>
      <c r="M679" s="3">
        <v>3000</v>
      </c>
      <c r="N679" s="3">
        <f t="shared" si="13"/>
        <v>15000</v>
      </c>
      <c r="S679" s="3"/>
      <c r="V679" s="3"/>
      <c r="W679" s="1"/>
      <c r="X679" s="1"/>
      <c r="Y679" s="1"/>
      <c r="Z679" s="3">
        <f>Tabla1[[#This Row],[COSTO TOTAL]]</f>
        <v>15000</v>
      </c>
      <c r="AA679" s="1"/>
      <c r="AB679" s="1"/>
      <c r="AC679" s="1"/>
      <c r="AD679" s="1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  <c r="BT679" s="25"/>
      <c r="BU679" s="25"/>
      <c r="BV679" s="25"/>
      <c r="BW679" s="25"/>
      <c r="BX679" s="25"/>
      <c r="BY679" s="25"/>
      <c r="BZ679" s="25"/>
      <c r="CA679" s="25"/>
      <c r="CB679" s="25"/>
      <c r="CC679" s="25"/>
      <c r="CD679" s="25"/>
      <c r="CE679" s="25"/>
      <c r="CF679" s="25"/>
      <c r="CG679" s="25"/>
      <c r="CH679" s="25"/>
      <c r="CI679" s="25"/>
      <c r="CJ679" s="25"/>
      <c r="CK679" s="25"/>
      <c r="CL679" s="25"/>
      <c r="CM679" s="25"/>
      <c r="CN679" s="25"/>
      <c r="CO679" s="25"/>
      <c r="CP679" s="25"/>
      <c r="CQ679" s="25"/>
      <c r="CR679" s="25"/>
      <c r="CS679" s="25"/>
      <c r="CT679" s="25"/>
      <c r="CU679" s="25"/>
      <c r="CV679" s="25"/>
      <c r="CW679" s="25"/>
      <c r="CX679" s="25"/>
      <c r="CY679" s="25"/>
      <c r="CZ679" s="25"/>
      <c r="DA679" s="25"/>
      <c r="DB679" s="25"/>
      <c r="DC679" s="25"/>
      <c r="DD679" s="25"/>
      <c r="DE679" s="25"/>
      <c r="DF679" s="25"/>
      <c r="DG679" s="25"/>
      <c r="DH679" s="25"/>
      <c r="DI679" s="25"/>
      <c r="DJ679" s="25"/>
      <c r="DK679" s="25"/>
      <c r="DL679" s="25"/>
      <c r="DM679" s="25"/>
      <c r="DN679" s="25"/>
      <c r="DO679" s="25"/>
      <c r="DP679" s="25"/>
      <c r="DQ679" s="25"/>
      <c r="DR679" s="25"/>
      <c r="DS679" s="25"/>
      <c r="DT679" s="25"/>
      <c r="DU679" s="25"/>
      <c r="DV679" s="25"/>
      <c r="DW679" s="25"/>
      <c r="DX679" s="25"/>
      <c r="DY679" s="25"/>
      <c r="DZ679" s="25"/>
      <c r="EA679" s="25"/>
      <c r="EB679" s="25"/>
      <c r="EC679" s="25"/>
      <c r="ED679" s="25"/>
      <c r="EE679" s="25"/>
      <c r="EF679" s="25"/>
      <c r="EG679" s="25"/>
      <c r="EH679" s="25"/>
      <c r="EI679" s="25"/>
      <c r="EJ679" s="25"/>
      <c r="EK679" s="25"/>
      <c r="EL679" s="25"/>
      <c r="EM679" s="25"/>
      <c r="EN679" s="25"/>
      <c r="EO679" s="25"/>
      <c r="EP679" s="25"/>
      <c r="EQ679" s="25"/>
      <c r="ER679" s="25"/>
      <c r="ES679" s="25"/>
      <c r="ET679" s="25"/>
      <c r="EU679" s="25"/>
      <c r="EV679" s="25"/>
      <c r="EW679" s="25"/>
      <c r="EX679" s="25"/>
      <c r="EY679" s="25"/>
      <c r="EZ679" s="25"/>
      <c r="FA679" s="25"/>
      <c r="FB679" s="25"/>
      <c r="FC679" s="25"/>
      <c r="FD679" s="25"/>
      <c r="FE679" s="25"/>
      <c r="FF679" s="25"/>
      <c r="FG679" s="25"/>
      <c r="FH679" s="25"/>
      <c r="FI679" s="25"/>
      <c r="FJ679" s="25"/>
      <c r="FK679" s="25"/>
      <c r="FL679" s="25"/>
      <c r="FM679" s="25"/>
      <c r="FN679" s="25"/>
      <c r="FO679" s="25"/>
      <c r="FP679" s="25"/>
      <c r="FQ679" s="25"/>
      <c r="FR679" s="25"/>
      <c r="FS679" s="25"/>
      <c r="FT679" s="25"/>
      <c r="FU679" s="25"/>
      <c r="FV679" s="25"/>
      <c r="FW679" s="25"/>
      <c r="FX679" s="25"/>
      <c r="FY679" s="25"/>
      <c r="FZ679" s="25"/>
      <c r="GA679" s="25"/>
      <c r="GB679" s="25"/>
      <c r="GC679" s="25"/>
      <c r="GD679" s="25"/>
      <c r="GE679" s="25"/>
      <c r="GF679" s="25"/>
      <c r="GG679" s="25"/>
      <c r="GH679" s="25"/>
      <c r="GI679" s="25"/>
      <c r="GJ679" s="25"/>
      <c r="GK679" s="25"/>
      <c r="GL679" s="25"/>
      <c r="GM679" s="25"/>
      <c r="GN679" s="25"/>
      <c r="GO679" s="25"/>
      <c r="GP679" s="25"/>
      <c r="GQ679" s="25"/>
      <c r="GR679" s="25"/>
      <c r="GS679" s="25"/>
      <c r="GT679" s="25"/>
      <c r="GU679" s="25"/>
      <c r="GV679" s="25"/>
      <c r="GW679" s="25"/>
      <c r="GX679" s="25"/>
      <c r="GY679" s="25"/>
      <c r="GZ679" s="25"/>
    </row>
    <row r="680" spans="1:208">
      <c r="B680" s="2">
        <v>43768</v>
      </c>
      <c r="C680" s="1" t="s">
        <v>24</v>
      </c>
      <c r="D680" s="1" t="s">
        <v>17</v>
      </c>
      <c r="E680" s="1" t="s">
        <v>24</v>
      </c>
      <c r="F680" s="1" t="s">
        <v>792</v>
      </c>
      <c r="G680" s="1" t="s">
        <v>24</v>
      </c>
      <c r="H680" s="1">
        <v>4501713139</v>
      </c>
      <c r="I680" s="1" t="s">
        <v>24</v>
      </c>
      <c r="J680" s="1" t="s">
        <v>793</v>
      </c>
      <c r="K680" s="1">
        <v>1</v>
      </c>
      <c r="L680" s="1" t="s">
        <v>54</v>
      </c>
      <c r="M680" s="3">
        <v>27000</v>
      </c>
      <c r="N680" s="3">
        <f t="shared" si="13"/>
        <v>27000</v>
      </c>
      <c r="S680" s="3"/>
      <c r="V680" s="3"/>
      <c r="W680" s="1"/>
      <c r="X680" s="1"/>
      <c r="Y680" s="1"/>
      <c r="Z680" s="3">
        <f>Tabla1[[#This Row],[COSTO TOTAL]]</f>
        <v>27000</v>
      </c>
      <c r="AA680" s="1"/>
      <c r="AB680" s="1"/>
      <c r="AC680" s="1"/>
      <c r="AD680" s="1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  <c r="BT680" s="25"/>
      <c r="BU680" s="25"/>
      <c r="BV680" s="25"/>
      <c r="BW680" s="25"/>
      <c r="BX680" s="25"/>
      <c r="BY680" s="25"/>
      <c r="BZ680" s="25"/>
      <c r="CA680" s="25"/>
      <c r="CB680" s="25"/>
      <c r="CC680" s="25"/>
      <c r="CD680" s="25"/>
      <c r="CE680" s="25"/>
      <c r="CF680" s="25"/>
      <c r="CG680" s="25"/>
      <c r="CH680" s="25"/>
      <c r="CI680" s="25"/>
      <c r="CJ680" s="25"/>
      <c r="CK680" s="25"/>
      <c r="CL680" s="25"/>
      <c r="CM680" s="25"/>
      <c r="CN680" s="25"/>
      <c r="CO680" s="25"/>
      <c r="CP680" s="25"/>
      <c r="CQ680" s="25"/>
      <c r="CR680" s="25"/>
      <c r="CS680" s="25"/>
      <c r="CT680" s="25"/>
      <c r="CU680" s="25"/>
      <c r="CV680" s="25"/>
      <c r="CW680" s="25"/>
      <c r="CX680" s="25"/>
      <c r="CY680" s="25"/>
      <c r="CZ680" s="25"/>
      <c r="DA680" s="25"/>
      <c r="DB680" s="25"/>
      <c r="DC680" s="25"/>
      <c r="DD680" s="25"/>
      <c r="DE680" s="25"/>
      <c r="DF680" s="25"/>
      <c r="DG680" s="25"/>
      <c r="DH680" s="25"/>
      <c r="DI680" s="25"/>
      <c r="DJ680" s="25"/>
      <c r="DK680" s="25"/>
      <c r="DL680" s="25"/>
      <c r="DM680" s="25"/>
      <c r="DN680" s="25"/>
      <c r="DO680" s="25"/>
      <c r="DP680" s="25"/>
      <c r="DQ680" s="25"/>
      <c r="DR680" s="25"/>
      <c r="DS680" s="25"/>
      <c r="DT680" s="25"/>
      <c r="DU680" s="25"/>
      <c r="DV680" s="25"/>
      <c r="DW680" s="25"/>
      <c r="DX680" s="25"/>
      <c r="DY680" s="25"/>
      <c r="DZ680" s="25"/>
      <c r="EA680" s="25"/>
      <c r="EB680" s="25"/>
      <c r="EC680" s="25"/>
      <c r="ED680" s="25"/>
      <c r="EE680" s="25"/>
      <c r="EF680" s="25"/>
      <c r="EG680" s="25"/>
      <c r="EH680" s="25"/>
      <c r="EI680" s="25"/>
      <c r="EJ680" s="25"/>
      <c r="EK680" s="25"/>
      <c r="EL680" s="25"/>
      <c r="EM680" s="25"/>
      <c r="EN680" s="25"/>
      <c r="EO680" s="25"/>
      <c r="EP680" s="25"/>
      <c r="EQ680" s="25"/>
      <c r="ER680" s="25"/>
      <c r="ES680" s="25"/>
      <c r="ET680" s="25"/>
      <c r="EU680" s="25"/>
      <c r="EV680" s="25"/>
      <c r="EW680" s="25"/>
      <c r="EX680" s="25"/>
      <c r="EY680" s="25"/>
      <c r="EZ680" s="25"/>
      <c r="FA680" s="25"/>
      <c r="FB680" s="25"/>
      <c r="FC680" s="25"/>
      <c r="FD680" s="25"/>
      <c r="FE680" s="25"/>
      <c r="FF680" s="25"/>
      <c r="FG680" s="25"/>
      <c r="FH680" s="25"/>
      <c r="FI680" s="25"/>
      <c r="FJ680" s="25"/>
      <c r="FK680" s="25"/>
      <c r="FL680" s="25"/>
      <c r="FM680" s="25"/>
      <c r="FN680" s="25"/>
      <c r="FO680" s="25"/>
      <c r="FP680" s="25"/>
      <c r="FQ680" s="25"/>
      <c r="FR680" s="25"/>
      <c r="FS680" s="25"/>
      <c r="FT680" s="25"/>
      <c r="FU680" s="25"/>
      <c r="FV680" s="25"/>
      <c r="FW680" s="25"/>
      <c r="FX680" s="25"/>
      <c r="FY680" s="25"/>
      <c r="FZ680" s="25"/>
      <c r="GA680" s="25"/>
      <c r="GB680" s="25"/>
      <c r="GC680" s="25"/>
      <c r="GD680" s="25"/>
      <c r="GE680" s="25"/>
      <c r="GF680" s="25"/>
      <c r="GG680" s="25"/>
      <c r="GH680" s="25"/>
      <c r="GI680" s="25"/>
      <c r="GJ680" s="25"/>
      <c r="GK680" s="25"/>
      <c r="GL680" s="25"/>
      <c r="GM680" s="25"/>
      <c r="GN680" s="25"/>
      <c r="GO680" s="25"/>
      <c r="GP680" s="25"/>
      <c r="GQ680" s="25"/>
      <c r="GR680" s="25"/>
      <c r="GS680" s="25"/>
      <c r="GT680" s="25"/>
      <c r="GU680" s="25"/>
      <c r="GV680" s="25"/>
      <c r="GW680" s="25"/>
      <c r="GX680" s="25"/>
      <c r="GY680" s="25"/>
      <c r="GZ680" s="25"/>
    </row>
    <row r="681" spans="1:208" s="8" customFormat="1">
      <c r="A681" s="1" t="s">
        <v>275</v>
      </c>
      <c r="B681" s="2">
        <v>43034</v>
      </c>
      <c r="C681" s="1">
        <v>7477324</v>
      </c>
      <c r="D681" s="1" t="s">
        <v>17</v>
      </c>
      <c r="E681" s="1" t="s">
        <v>794</v>
      </c>
      <c r="F681" s="1" t="s">
        <v>449</v>
      </c>
      <c r="G681" s="1" t="s">
        <v>24</v>
      </c>
      <c r="H681" s="1">
        <v>4501475872</v>
      </c>
      <c r="I681" s="1" t="s">
        <v>24</v>
      </c>
      <c r="J681" s="1" t="s">
        <v>795</v>
      </c>
      <c r="K681" s="1">
        <v>10</v>
      </c>
      <c r="L681" s="1" t="s">
        <v>26</v>
      </c>
      <c r="M681" s="3">
        <v>483.6</v>
      </c>
      <c r="N681" s="3">
        <f t="shared" si="13"/>
        <v>4836</v>
      </c>
      <c r="O681" s="1"/>
      <c r="P681" s="1"/>
      <c r="Q681" s="1"/>
      <c r="R681" s="1"/>
      <c r="S681" s="3"/>
      <c r="T681" s="1"/>
      <c r="U681" s="1"/>
      <c r="V681" s="3"/>
      <c r="W681" s="1"/>
      <c r="X681" s="1"/>
      <c r="Y681" s="1"/>
      <c r="Z681" s="3">
        <f>Tabla1[[#This Row],[COSTO TOTAL]]</f>
        <v>4836</v>
      </c>
      <c r="AA681" s="1"/>
      <c r="AB681" s="1"/>
      <c r="AC681" s="1"/>
      <c r="AD681" s="1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  <c r="BT681" s="25"/>
      <c r="BU681" s="25"/>
      <c r="BV681" s="25"/>
      <c r="BW681" s="25"/>
      <c r="BX681" s="25"/>
      <c r="BY681" s="25"/>
      <c r="BZ681" s="25"/>
      <c r="CA681" s="25"/>
      <c r="CB681" s="25"/>
      <c r="CC681" s="25"/>
      <c r="CD681" s="25"/>
      <c r="CE681" s="25"/>
      <c r="CF681" s="25"/>
      <c r="CG681" s="25"/>
      <c r="CH681" s="25"/>
      <c r="CI681" s="25"/>
      <c r="CJ681" s="25"/>
      <c r="CK681" s="25"/>
      <c r="CL681" s="25"/>
      <c r="CM681" s="25"/>
      <c r="CN681" s="25"/>
      <c r="CO681" s="25"/>
      <c r="CP681" s="25"/>
      <c r="CQ681" s="25"/>
      <c r="CR681" s="25"/>
      <c r="CS681" s="25"/>
      <c r="CT681" s="25"/>
      <c r="CU681" s="25"/>
      <c r="CV681" s="25"/>
      <c r="CW681" s="25"/>
      <c r="CX681" s="25"/>
      <c r="CY681" s="25"/>
      <c r="CZ681" s="25"/>
      <c r="DA681" s="25"/>
      <c r="DB681" s="25"/>
      <c r="DC681" s="25"/>
      <c r="DD681" s="25"/>
      <c r="DE681" s="25"/>
      <c r="DF681" s="25"/>
      <c r="DG681" s="25"/>
      <c r="DH681" s="25"/>
      <c r="DI681" s="25"/>
      <c r="DJ681" s="25"/>
      <c r="DK681" s="25"/>
      <c r="DL681" s="25"/>
      <c r="DM681" s="25"/>
      <c r="DN681" s="25"/>
      <c r="DO681" s="25"/>
      <c r="DP681" s="25"/>
      <c r="DQ681" s="25"/>
      <c r="DR681" s="25"/>
      <c r="DS681" s="25"/>
      <c r="DT681" s="25"/>
      <c r="DU681" s="25"/>
      <c r="DV681" s="25"/>
      <c r="DW681" s="25"/>
      <c r="DX681" s="25"/>
      <c r="DY681" s="25"/>
      <c r="DZ681" s="25"/>
      <c r="EA681" s="25"/>
      <c r="EB681" s="25"/>
      <c r="EC681" s="25"/>
      <c r="ED681" s="25"/>
      <c r="EE681" s="25"/>
      <c r="EF681" s="25"/>
      <c r="EG681" s="25"/>
      <c r="EH681" s="25"/>
      <c r="EI681" s="25"/>
      <c r="EJ681" s="25"/>
      <c r="EK681" s="25"/>
      <c r="EL681" s="25"/>
      <c r="EM681" s="25"/>
      <c r="EN681" s="25"/>
      <c r="EO681" s="25"/>
      <c r="EP681" s="25"/>
      <c r="EQ681" s="25"/>
      <c r="ER681" s="25"/>
      <c r="ES681" s="25"/>
      <c r="ET681" s="25"/>
      <c r="EU681" s="25"/>
      <c r="EV681" s="25"/>
      <c r="EW681" s="25"/>
      <c r="EX681" s="25"/>
      <c r="EY681" s="25"/>
      <c r="EZ681" s="25"/>
      <c r="FA681" s="25"/>
      <c r="FB681" s="25"/>
      <c r="FC681" s="25"/>
      <c r="FD681" s="25"/>
      <c r="FE681" s="25"/>
      <c r="FF681" s="25"/>
      <c r="FG681" s="25"/>
      <c r="FH681" s="25"/>
      <c r="FI681" s="25"/>
      <c r="FJ681" s="25"/>
      <c r="FK681" s="25"/>
      <c r="FL681" s="25"/>
      <c r="FM681" s="25"/>
      <c r="FN681" s="25"/>
      <c r="FO681" s="25"/>
      <c r="FP681" s="25"/>
      <c r="FQ681" s="25"/>
      <c r="FR681" s="25"/>
      <c r="FS681" s="25"/>
      <c r="FT681" s="25"/>
      <c r="FU681" s="25"/>
      <c r="FV681" s="25"/>
      <c r="FW681" s="25"/>
      <c r="FX681" s="25"/>
      <c r="FY681" s="25"/>
      <c r="FZ681" s="25"/>
      <c r="GA681" s="25"/>
      <c r="GB681" s="25"/>
      <c r="GC681" s="25"/>
      <c r="GD681" s="25"/>
      <c r="GE681" s="25"/>
      <c r="GF681" s="25"/>
      <c r="GG681" s="25"/>
      <c r="GH681" s="25"/>
      <c r="GI681" s="25"/>
      <c r="GJ681" s="25"/>
      <c r="GK681" s="25"/>
      <c r="GL681" s="25"/>
      <c r="GM681" s="25"/>
      <c r="GN681" s="25"/>
      <c r="GO681" s="25"/>
      <c r="GP681" s="25"/>
      <c r="GQ681" s="25"/>
      <c r="GR681" s="25"/>
      <c r="GS681" s="25"/>
      <c r="GT681" s="25"/>
      <c r="GU681" s="25"/>
      <c r="GV681" s="25"/>
      <c r="GW681" s="25"/>
      <c r="GX681" s="25"/>
      <c r="GY681" s="25"/>
      <c r="GZ681" s="25"/>
    </row>
    <row r="682" spans="1:208">
      <c r="A682" s="1">
        <v>0</v>
      </c>
      <c r="B682" s="2">
        <v>43496</v>
      </c>
      <c r="C682" s="1" t="s">
        <v>24</v>
      </c>
      <c r="D682" s="1" t="s">
        <v>17</v>
      </c>
      <c r="E682" s="1" t="s">
        <v>24</v>
      </c>
      <c r="F682" s="1" t="s">
        <v>122</v>
      </c>
      <c r="G682" s="1" t="s">
        <v>24</v>
      </c>
      <c r="H682" s="1">
        <v>4501749094</v>
      </c>
      <c r="I682" s="1" t="s">
        <v>24</v>
      </c>
      <c r="J682" s="1" t="s">
        <v>247</v>
      </c>
      <c r="K682" s="1">
        <v>21</v>
      </c>
      <c r="L682" s="1" t="s">
        <v>26</v>
      </c>
      <c r="M682" s="3">
        <v>638</v>
      </c>
      <c r="N682" s="3">
        <f>M682*K682</f>
        <v>13398</v>
      </c>
      <c r="S682" s="3"/>
      <c r="V682" s="3"/>
      <c r="W682" s="1"/>
      <c r="X682" s="1"/>
      <c r="Y682" s="1"/>
      <c r="Z682" s="3">
        <f>Tabla1[[#This Row],[COSTO TOTAL]]</f>
        <v>13398</v>
      </c>
      <c r="AA682" s="1"/>
      <c r="AB682" s="1"/>
      <c r="AC682" s="1" t="s">
        <v>112</v>
      </c>
      <c r="AD682" s="1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  <c r="BT682" s="25"/>
      <c r="BU682" s="25"/>
      <c r="BV682" s="25"/>
      <c r="BW682" s="25"/>
      <c r="BX682" s="25"/>
      <c r="BY682" s="25"/>
      <c r="BZ682" s="25"/>
      <c r="CA682" s="25"/>
      <c r="CB682" s="25"/>
      <c r="CC682" s="25"/>
      <c r="CD682" s="25"/>
      <c r="CE682" s="25"/>
      <c r="CF682" s="25"/>
      <c r="CG682" s="25"/>
      <c r="CH682" s="25"/>
      <c r="CI682" s="25"/>
      <c r="CJ682" s="25"/>
      <c r="CK682" s="25"/>
      <c r="CL682" s="25"/>
      <c r="CM682" s="25"/>
      <c r="CN682" s="25"/>
      <c r="CO682" s="25"/>
      <c r="CP682" s="25"/>
      <c r="CQ682" s="25"/>
      <c r="CR682" s="25"/>
      <c r="CS682" s="25"/>
      <c r="CT682" s="25"/>
      <c r="CU682" s="25"/>
      <c r="CV682" s="25"/>
      <c r="CW682" s="25"/>
      <c r="CX682" s="25"/>
      <c r="CY682" s="25"/>
      <c r="CZ682" s="25"/>
      <c r="DA682" s="25"/>
      <c r="DB682" s="25"/>
      <c r="DC682" s="25"/>
      <c r="DD682" s="25"/>
      <c r="DE682" s="25"/>
      <c r="DF682" s="25"/>
      <c r="DG682" s="25"/>
      <c r="DH682" s="25"/>
      <c r="DI682" s="25"/>
      <c r="DJ682" s="25"/>
      <c r="DK682" s="25"/>
      <c r="DL682" s="25"/>
      <c r="DM682" s="25"/>
      <c r="DN682" s="25"/>
      <c r="DO682" s="25"/>
      <c r="DP682" s="25"/>
      <c r="DQ682" s="25"/>
      <c r="DR682" s="25"/>
      <c r="DS682" s="25"/>
      <c r="DT682" s="25"/>
      <c r="DU682" s="25"/>
      <c r="DV682" s="25"/>
      <c r="DW682" s="25"/>
      <c r="DX682" s="25"/>
      <c r="DY682" s="25"/>
      <c r="DZ682" s="25"/>
      <c r="EA682" s="25"/>
      <c r="EB682" s="25"/>
      <c r="EC682" s="25"/>
      <c r="ED682" s="25"/>
      <c r="EE682" s="25"/>
      <c r="EF682" s="25"/>
      <c r="EG682" s="25"/>
      <c r="EH682" s="25"/>
      <c r="EI682" s="25"/>
      <c r="EJ682" s="25"/>
      <c r="EK682" s="25"/>
      <c r="EL682" s="25"/>
      <c r="EM682" s="25"/>
      <c r="EN682" s="25"/>
      <c r="EO682" s="25"/>
      <c r="EP682" s="25"/>
      <c r="EQ682" s="25"/>
      <c r="ER682" s="25"/>
      <c r="ES682" s="25"/>
      <c r="ET682" s="25"/>
      <c r="EU682" s="25"/>
      <c r="EV682" s="25"/>
      <c r="EW682" s="25"/>
      <c r="EX682" s="25"/>
      <c r="EY682" s="25"/>
      <c r="EZ682" s="25"/>
      <c r="FA682" s="25"/>
      <c r="FB682" s="25"/>
      <c r="FC682" s="25"/>
      <c r="FD682" s="25"/>
      <c r="FE682" s="25"/>
      <c r="FF682" s="25"/>
      <c r="FG682" s="25"/>
      <c r="FH682" s="25"/>
      <c r="FI682" s="25"/>
      <c r="FJ682" s="25"/>
      <c r="FK682" s="25"/>
      <c r="FL682" s="25"/>
      <c r="FM682" s="25"/>
      <c r="FN682" s="25"/>
      <c r="FO682" s="25"/>
      <c r="FP682" s="25"/>
      <c r="FQ682" s="25"/>
      <c r="FR682" s="25"/>
      <c r="FS682" s="25"/>
      <c r="FT682" s="25"/>
      <c r="FU682" s="25"/>
      <c r="FV682" s="25"/>
      <c r="FW682" s="25"/>
      <c r="FX682" s="25"/>
      <c r="FY682" s="25"/>
      <c r="FZ682" s="25"/>
      <c r="GA682" s="25"/>
      <c r="GB682" s="25"/>
      <c r="GC682" s="25"/>
      <c r="GD682" s="25"/>
      <c r="GE682" s="25"/>
      <c r="GF682" s="25"/>
      <c r="GG682" s="25"/>
      <c r="GH682" s="25"/>
      <c r="GI682" s="25"/>
      <c r="GJ682" s="25"/>
      <c r="GK682" s="25"/>
      <c r="GL682" s="25"/>
      <c r="GM682" s="25"/>
      <c r="GN682" s="25"/>
      <c r="GO682" s="25"/>
      <c r="GP682" s="25"/>
      <c r="GQ682" s="25"/>
      <c r="GR682" s="25"/>
      <c r="GS682" s="25"/>
      <c r="GT682" s="25"/>
      <c r="GU682" s="25"/>
      <c r="GV682" s="25"/>
      <c r="GW682" s="25"/>
      <c r="GX682" s="25"/>
      <c r="GY682" s="25"/>
      <c r="GZ682" s="25"/>
    </row>
    <row r="683" spans="1:208">
      <c r="A683" s="9"/>
      <c r="B683" s="10"/>
      <c r="C683" s="9"/>
      <c r="D683" s="9"/>
      <c r="E683" s="9"/>
      <c r="F683" s="9"/>
      <c r="G683" s="9"/>
      <c r="H683" s="9"/>
      <c r="I683" s="9"/>
      <c r="J683" s="9" t="s">
        <v>16</v>
      </c>
      <c r="K683" s="9"/>
      <c r="L683" s="9"/>
      <c r="M683" s="11"/>
      <c r="N683" s="11">
        <f t="shared" si="13"/>
        <v>0</v>
      </c>
      <c r="O683" s="9"/>
      <c r="P683" s="9"/>
      <c r="Q683" s="9"/>
      <c r="R683" s="9"/>
      <c r="S683" s="11"/>
      <c r="T683" s="9"/>
      <c r="U683" s="9"/>
      <c r="V683" s="11"/>
      <c r="W683" s="9"/>
      <c r="X683" s="9"/>
      <c r="Y683" s="9"/>
      <c r="Z683" s="9"/>
      <c r="AA683" s="9"/>
      <c r="AB683" s="9"/>
      <c r="AC683" s="9"/>
      <c r="AD683" s="9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  <c r="BT683" s="25"/>
      <c r="BU683" s="25"/>
      <c r="BV683" s="25"/>
      <c r="BW683" s="25"/>
      <c r="BX683" s="25"/>
      <c r="BY683" s="25"/>
      <c r="BZ683" s="25"/>
      <c r="CA683" s="25"/>
      <c r="CB683" s="25"/>
      <c r="CC683" s="25"/>
      <c r="CD683" s="25"/>
      <c r="CE683" s="25"/>
      <c r="CF683" s="25"/>
      <c r="CG683" s="25"/>
      <c r="CH683" s="25"/>
      <c r="CI683" s="25"/>
      <c r="CJ683" s="25"/>
      <c r="CK683" s="25"/>
      <c r="CL683" s="25"/>
      <c r="CM683" s="25"/>
      <c r="CN683" s="25"/>
      <c r="CO683" s="25"/>
      <c r="CP683" s="25"/>
      <c r="CQ683" s="25"/>
      <c r="CR683" s="25"/>
      <c r="CS683" s="25"/>
      <c r="CT683" s="25"/>
      <c r="CU683" s="25"/>
      <c r="CV683" s="25"/>
      <c r="CW683" s="25"/>
      <c r="CX683" s="25"/>
      <c r="CY683" s="25"/>
      <c r="CZ683" s="25"/>
      <c r="DA683" s="25"/>
      <c r="DB683" s="25"/>
      <c r="DC683" s="25"/>
      <c r="DD683" s="25"/>
      <c r="DE683" s="25"/>
      <c r="DF683" s="25"/>
      <c r="DG683" s="25"/>
      <c r="DH683" s="25"/>
      <c r="DI683" s="25"/>
      <c r="DJ683" s="25"/>
      <c r="DK683" s="25"/>
      <c r="DL683" s="25"/>
      <c r="DM683" s="25"/>
      <c r="DN683" s="25"/>
      <c r="DO683" s="25"/>
      <c r="DP683" s="25"/>
      <c r="DQ683" s="25"/>
      <c r="DR683" s="25"/>
      <c r="DS683" s="25"/>
      <c r="DT683" s="25"/>
      <c r="DU683" s="25"/>
      <c r="DV683" s="25"/>
      <c r="DW683" s="25"/>
      <c r="DX683" s="25"/>
      <c r="DY683" s="25"/>
      <c r="DZ683" s="25"/>
      <c r="EA683" s="25"/>
      <c r="EB683" s="25"/>
      <c r="EC683" s="25"/>
      <c r="ED683" s="25"/>
      <c r="EE683" s="25"/>
      <c r="EF683" s="25"/>
      <c r="EG683" s="25"/>
      <c r="EH683" s="25"/>
      <c r="EI683" s="25"/>
      <c r="EJ683" s="25"/>
      <c r="EK683" s="25"/>
      <c r="EL683" s="25"/>
      <c r="EM683" s="25"/>
      <c r="EN683" s="25"/>
      <c r="EO683" s="25"/>
      <c r="EP683" s="25"/>
      <c r="EQ683" s="25"/>
      <c r="ER683" s="25"/>
      <c r="ES683" s="25"/>
      <c r="ET683" s="25"/>
      <c r="EU683" s="25"/>
      <c r="EV683" s="25"/>
      <c r="EW683" s="25"/>
      <c r="EX683" s="25"/>
      <c r="EY683" s="25"/>
      <c r="EZ683" s="25"/>
      <c r="FA683" s="25"/>
      <c r="FB683" s="25"/>
      <c r="FC683" s="25"/>
      <c r="FD683" s="25"/>
      <c r="FE683" s="25"/>
      <c r="FF683" s="25"/>
      <c r="FG683" s="25"/>
      <c r="FH683" s="25"/>
      <c r="FI683" s="25"/>
      <c r="FJ683" s="25"/>
      <c r="FK683" s="25"/>
      <c r="FL683" s="25"/>
      <c r="FM683" s="25"/>
      <c r="FN683" s="25"/>
      <c r="FO683" s="25"/>
      <c r="FP683" s="25"/>
      <c r="FQ683" s="25"/>
      <c r="FR683" s="25"/>
      <c r="FS683" s="25"/>
      <c r="FT683" s="25"/>
      <c r="FU683" s="25"/>
      <c r="FV683" s="25"/>
      <c r="FW683" s="25"/>
      <c r="FX683" s="25"/>
      <c r="FY683" s="25"/>
      <c r="FZ683" s="25"/>
      <c r="GA683" s="25"/>
      <c r="GB683" s="25"/>
      <c r="GC683" s="25"/>
      <c r="GD683" s="25"/>
      <c r="GE683" s="25"/>
      <c r="GF683" s="25"/>
      <c r="GG683" s="25"/>
      <c r="GH683" s="25"/>
      <c r="GI683" s="25"/>
      <c r="GJ683" s="25"/>
      <c r="GK683" s="25"/>
      <c r="GL683" s="25"/>
      <c r="GM683" s="25"/>
      <c r="GN683" s="25"/>
      <c r="GO683" s="25"/>
      <c r="GP683" s="25"/>
      <c r="GQ683" s="25"/>
      <c r="GR683" s="25"/>
      <c r="GS683" s="25"/>
      <c r="GT683" s="25"/>
      <c r="GU683" s="25"/>
      <c r="GV683" s="25"/>
      <c r="GW683" s="25"/>
      <c r="GX683" s="25"/>
      <c r="GY683" s="25"/>
      <c r="GZ683" s="25"/>
    </row>
    <row r="684" spans="1:208">
      <c r="A684" s="1" t="s">
        <v>802</v>
      </c>
      <c r="B684" s="2">
        <v>43788</v>
      </c>
      <c r="C684" s="1" t="s">
        <v>22</v>
      </c>
      <c r="D684" s="1" t="s">
        <v>16</v>
      </c>
      <c r="E684" s="1" t="s">
        <v>24</v>
      </c>
      <c r="F684" s="1" t="s">
        <v>799</v>
      </c>
      <c r="G684" s="1" t="s">
        <v>24</v>
      </c>
      <c r="H684" s="1">
        <v>4501708512</v>
      </c>
      <c r="I684" s="1" t="s">
        <v>24</v>
      </c>
      <c r="J684" s="1" t="s">
        <v>800</v>
      </c>
      <c r="K684" s="1">
        <v>2</v>
      </c>
      <c r="L684" s="1" t="s">
        <v>26</v>
      </c>
      <c r="M684" s="3">
        <v>80738</v>
      </c>
      <c r="N684" s="3">
        <f t="shared" si="13"/>
        <v>161476</v>
      </c>
      <c r="O684" s="1" t="s">
        <v>801</v>
      </c>
      <c r="Q684" s="3"/>
      <c r="R684" s="3"/>
      <c r="V684" s="3"/>
      <c r="W684" s="1"/>
      <c r="X684" s="1"/>
      <c r="Y684" s="1"/>
      <c r="Z684" s="1"/>
      <c r="AA684" s="3">
        <f>Tabla1[[#This Row],[COSTO TOTAL]]</f>
        <v>161476</v>
      </c>
      <c r="AB684" s="1"/>
      <c r="AC684" s="1"/>
      <c r="AD684" s="1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  <c r="BT684" s="25"/>
      <c r="BU684" s="25"/>
      <c r="BV684" s="25"/>
      <c r="BW684" s="25"/>
      <c r="BX684" s="25"/>
      <c r="BY684" s="25"/>
      <c r="BZ684" s="25"/>
      <c r="CA684" s="25"/>
      <c r="CB684" s="25"/>
      <c r="CC684" s="25"/>
      <c r="CD684" s="25"/>
      <c r="CE684" s="25"/>
      <c r="CF684" s="25"/>
      <c r="CG684" s="25"/>
      <c r="CH684" s="25"/>
      <c r="CI684" s="25"/>
      <c r="CJ684" s="25"/>
      <c r="CK684" s="25"/>
      <c r="CL684" s="25"/>
      <c r="CM684" s="25"/>
      <c r="CN684" s="25"/>
      <c r="CO684" s="25"/>
      <c r="CP684" s="25"/>
      <c r="CQ684" s="25"/>
      <c r="CR684" s="25"/>
      <c r="CS684" s="25"/>
      <c r="CT684" s="25"/>
      <c r="CU684" s="25"/>
      <c r="CV684" s="25"/>
      <c r="CW684" s="25"/>
      <c r="CX684" s="25"/>
      <c r="CY684" s="25"/>
      <c r="CZ684" s="25"/>
      <c r="DA684" s="25"/>
      <c r="DB684" s="25"/>
      <c r="DC684" s="25"/>
      <c r="DD684" s="25"/>
      <c r="DE684" s="25"/>
      <c r="DF684" s="25"/>
      <c r="DG684" s="25"/>
      <c r="DH684" s="25"/>
      <c r="DI684" s="25"/>
      <c r="DJ684" s="25"/>
      <c r="DK684" s="25"/>
      <c r="DL684" s="25"/>
      <c r="DM684" s="25"/>
      <c r="DN684" s="25"/>
      <c r="DO684" s="25"/>
      <c r="DP684" s="25"/>
      <c r="DQ684" s="25"/>
      <c r="DR684" s="25"/>
      <c r="DS684" s="25"/>
      <c r="DT684" s="25"/>
      <c r="DU684" s="25"/>
      <c r="DV684" s="25"/>
      <c r="DW684" s="25"/>
      <c r="DX684" s="25"/>
      <c r="DY684" s="25"/>
      <c r="DZ684" s="25"/>
      <c r="EA684" s="25"/>
      <c r="EB684" s="25"/>
      <c r="EC684" s="25"/>
      <c r="ED684" s="25"/>
      <c r="EE684" s="25"/>
      <c r="EF684" s="25"/>
      <c r="EG684" s="25"/>
      <c r="EH684" s="25"/>
      <c r="EI684" s="25"/>
      <c r="EJ684" s="25"/>
      <c r="EK684" s="25"/>
      <c r="EL684" s="25"/>
      <c r="EM684" s="25"/>
      <c r="EN684" s="25"/>
      <c r="EO684" s="25"/>
      <c r="EP684" s="25"/>
      <c r="EQ684" s="25"/>
      <c r="ER684" s="25"/>
      <c r="ES684" s="25"/>
      <c r="ET684" s="25"/>
      <c r="EU684" s="25"/>
      <c r="EV684" s="25"/>
      <c r="EW684" s="25"/>
      <c r="EX684" s="25"/>
      <c r="EY684" s="25"/>
      <c r="EZ684" s="25"/>
      <c r="FA684" s="25"/>
      <c r="FB684" s="25"/>
      <c r="FC684" s="25"/>
      <c r="FD684" s="25"/>
      <c r="FE684" s="25"/>
      <c r="FF684" s="25"/>
      <c r="FG684" s="25"/>
      <c r="FH684" s="25"/>
      <c r="FI684" s="25"/>
      <c r="FJ684" s="25"/>
      <c r="FK684" s="25"/>
      <c r="FL684" s="25"/>
      <c r="FM684" s="25"/>
      <c r="FN684" s="25"/>
      <c r="FO684" s="25"/>
      <c r="FP684" s="25"/>
      <c r="FQ684" s="25"/>
      <c r="FR684" s="25"/>
      <c r="FS684" s="25"/>
      <c r="FT684" s="25"/>
      <c r="FU684" s="25"/>
      <c r="FV684" s="25"/>
      <c r="FW684" s="25"/>
      <c r="FX684" s="25"/>
      <c r="FY684" s="25"/>
      <c r="FZ684" s="25"/>
      <c r="GA684" s="25"/>
      <c r="GB684" s="25"/>
      <c r="GC684" s="25"/>
      <c r="GD684" s="25"/>
      <c r="GE684" s="25"/>
      <c r="GF684" s="25"/>
      <c r="GG684" s="25"/>
      <c r="GH684" s="25"/>
      <c r="GI684" s="25"/>
      <c r="GJ684" s="25"/>
      <c r="GK684" s="25"/>
      <c r="GL684" s="25"/>
      <c r="GM684" s="25"/>
      <c r="GN684" s="25"/>
      <c r="GO684" s="25"/>
      <c r="GP684" s="25"/>
      <c r="GQ684" s="25"/>
      <c r="GR684" s="25"/>
      <c r="GS684" s="25"/>
      <c r="GT684" s="25"/>
      <c r="GU684" s="25"/>
      <c r="GV684" s="25"/>
      <c r="GW684" s="25"/>
      <c r="GX684" s="25"/>
      <c r="GY684" s="25"/>
      <c r="GZ684" s="25"/>
    </row>
    <row r="685" spans="1:208">
      <c r="A685" s="1" t="s">
        <v>803</v>
      </c>
      <c r="B685" s="2" t="s">
        <v>593</v>
      </c>
      <c r="C685" s="1" t="s">
        <v>22</v>
      </c>
      <c r="D685" s="1" t="s">
        <v>16</v>
      </c>
      <c r="E685" s="1" t="s">
        <v>24</v>
      </c>
      <c r="F685" s="1" t="s">
        <v>877</v>
      </c>
      <c r="G685" s="1" t="s">
        <v>24</v>
      </c>
      <c r="H685" s="1">
        <v>4501713137</v>
      </c>
      <c r="I685" s="1" t="s">
        <v>24</v>
      </c>
      <c r="J685" s="1" t="s">
        <v>878</v>
      </c>
      <c r="K685" s="1">
        <v>2</v>
      </c>
      <c r="L685" s="1" t="s">
        <v>26</v>
      </c>
      <c r="M685" s="3">
        <v>3651</v>
      </c>
      <c r="N685" s="3">
        <f t="shared" si="13"/>
        <v>7302</v>
      </c>
      <c r="Q685" s="3"/>
      <c r="R685" s="3"/>
      <c r="V685" s="3"/>
      <c r="W685" s="1"/>
      <c r="X685" s="1"/>
      <c r="Y685" s="1"/>
      <c r="Z685" s="1"/>
      <c r="AA685" s="3">
        <f>Tabla1[[#This Row],[COSTO TOTAL]]</f>
        <v>7302</v>
      </c>
      <c r="AB685" s="1"/>
      <c r="AC685" s="1"/>
      <c r="AD685" s="1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  <c r="BT685" s="25"/>
      <c r="BU685" s="25"/>
      <c r="BV685" s="25"/>
      <c r="BW685" s="25"/>
      <c r="BX685" s="25"/>
      <c r="BY685" s="25"/>
      <c r="BZ685" s="25"/>
      <c r="CA685" s="25"/>
      <c r="CB685" s="25"/>
      <c r="CC685" s="25"/>
      <c r="CD685" s="25"/>
      <c r="CE685" s="25"/>
      <c r="CF685" s="25"/>
      <c r="CG685" s="25"/>
      <c r="CH685" s="25"/>
      <c r="CI685" s="25"/>
      <c r="CJ685" s="25"/>
      <c r="CK685" s="25"/>
      <c r="CL685" s="25"/>
      <c r="CM685" s="25"/>
      <c r="CN685" s="25"/>
      <c r="CO685" s="25"/>
      <c r="CP685" s="25"/>
      <c r="CQ685" s="25"/>
      <c r="CR685" s="25"/>
      <c r="CS685" s="25"/>
      <c r="CT685" s="25"/>
      <c r="CU685" s="25"/>
      <c r="CV685" s="25"/>
      <c r="CW685" s="25"/>
      <c r="CX685" s="25"/>
      <c r="CY685" s="25"/>
      <c r="CZ685" s="25"/>
      <c r="DA685" s="25"/>
      <c r="DB685" s="25"/>
      <c r="DC685" s="25"/>
      <c r="DD685" s="25"/>
      <c r="DE685" s="25"/>
      <c r="DF685" s="25"/>
      <c r="DG685" s="25"/>
      <c r="DH685" s="25"/>
      <c r="DI685" s="25"/>
      <c r="DJ685" s="25"/>
      <c r="DK685" s="25"/>
      <c r="DL685" s="25"/>
      <c r="DM685" s="25"/>
      <c r="DN685" s="25"/>
      <c r="DO685" s="25"/>
      <c r="DP685" s="25"/>
      <c r="DQ685" s="25"/>
      <c r="DR685" s="25"/>
      <c r="DS685" s="25"/>
      <c r="DT685" s="25"/>
      <c r="DU685" s="25"/>
      <c r="DV685" s="25"/>
      <c r="DW685" s="25"/>
      <c r="DX685" s="25"/>
      <c r="DY685" s="25"/>
      <c r="DZ685" s="25"/>
      <c r="EA685" s="25"/>
      <c r="EB685" s="25"/>
      <c r="EC685" s="25"/>
      <c r="ED685" s="25"/>
      <c r="EE685" s="25"/>
      <c r="EF685" s="25"/>
      <c r="EG685" s="25"/>
      <c r="EH685" s="25"/>
      <c r="EI685" s="25"/>
      <c r="EJ685" s="25"/>
      <c r="EK685" s="25"/>
      <c r="EL685" s="25"/>
      <c r="EM685" s="25"/>
      <c r="EN685" s="25"/>
      <c r="EO685" s="25"/>
      <c r="EP685" s="25"/>
      <c r="EQ685" s="25"/>
      <c r="ER685" s="25"/>
      <c r="ES685" s="25"/>
      <c r="ET685" s="25"/>
      <c r="EU685" s="25"/>
      <c r="EV685" s="25"/>
      <c r="EW685" s="25"/>
      <c r="EX685" s="25"/>
      <c r="EY685" s="25"/>
      <c r="EZ685" s="25"/>
      <c r="FA685" s="25"/>
      <c r="FB685" s="25"/>
      <c r="FC685" s="25"/>
      <c r="FD685" s="25"/>
      <c r="FE685" s="25"/>
      <c r="FF685" s="25"/>
      <c r="FG685" s="25"/>
      <c r="FH685" s="25"/>
      <c r="FI685" s="25"/>
      <c r="FJ685" s="25"/>
      <c r="FK685" s="25"/>
      <c r="FL685" s="25"/>
      <c r="FM685" s="25"/>
      <c r="FN685" s="25"/>
      <c r="FO685" s="25"/>
      <c r="FP685" s="25"/>
      <c r="FQ685" s="25"/>
      <c r="FR685" s="25"/>
      <c r="FS685" s="25"/>
      <c r="FT685" s="25"/>
      <c r="FU685" s="25"/>
      <c r="FV685" s="25"/>
      <c r="FW685" s="25"/>
      <c r="FX685" s="25"/>
      <c r="FY685" s="25"/>
      <c r="FZ685" s="25"/>
      <c r="GA685" s="25"/>
      <c r="GB685" s="25"/>
      <c r="GC685" s="25"/>
      <c r="GD685" s="25"/>
      <c r="GE685" s="25"/>
      <c r="GF685" s="25"/>
      <c r="GG685" s="25"/>
      <c r="GH685" s="25"/>
      <c r="GI685" s="25"/>
      <c r="GJ685" s="25"/>
      <c r="GK685" s="25"/>
      <c r="GL685" s="25"/>
      <c r="GM685" s="25"/>
      <c r="GN685" s="25"/>
      <c r="GO685" s="25"/>
      <c r="GP685" s="25"/>
      <c r="GQ685" s="25"/>
      <c r="GR685" s="25"/>
      <c r="GS685" s="25"/>
      <c r="GT685" s="25"/>
      <c r="GU685" s="25"/>
      <c r="GV685" s="25"/>
      <c r="GW685" s="25"/>
      <c r="GX685" s="25"/>
      <c r="GY685" s="25"/>
      <c r="GZ685" s="25"/>
    </row>
    <row r="686" spans="1:208">
      <c r="A686" s="1" t="s">
        <v>806</v>
      </c>
      <c r="B686" s="2">
        <v>43311</v>
      </c>
      <c r="C686" s="1">
        <v>7590734</v>
      </c>
      <c r="D686" s="1" t="s">
        <v>16</v>
      </c>
      <c r="E686" s="1" t="s">
        <v>807</v>
      </c>
      <c r="F686" s="1" t="s">
        <v>808</v>
      </c>
      <c r="H686" s="1">
        <v>4501565414</v>
      </c>
      <c r="I686" s="1" t="s">
        <v>24</v>
      </c>
      <c r="J686" s="1" t="s">
        <v>879</v>
      </c>
      <c r="K686" s="1">
        <v>1</v>
      </c>
      <c r="L686" s="1" t="s">
        <v>26</v>
      </c>
      <c r="M686" s="3">
        <v>14983.8</v>
      </c>
      <c r="N686" s="3">
        <f t="shared" si="13"/>
        <v>14983.8</v>
      </c>
      <c r="Q686" s="3"/>
      <c r="R686" s="3"/>
      <c r="V686" s="3"/>
      <c r="W686" s="1"/>
      <c r="X686" s="1"/>
      <c r="Y686" s="1"/>
      <c r="Z686" s="1"/>
      <c r="AA686" s="3">
        <f>Tabla1[[#This Row],[COSTO TOTAL]]</f>
        <v>14983.8</v>
      </c>
      <c r="AB686" s="1"/>
      <c r="AC686" s="1"/>
      <c r="AD686" s="1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  <c r="BT686" s="25"/>
      <c r="BU686" s="25"/>
      <c r="BV686" s="25"/>
      <c r="BW686" s="25"/>
      <c r="BX686" s="25"/>
      <c r="BY686" s="25"/>
      <c r="BZ686" s="25"/>
      <c r="CA686" s="25"/>
      <c r="CB686" s="25"/>
      <c r="CC686" s="25"/>
      <c r="CD686" s="25"/>
      <c r="CE686" s="25"/>
      <c r="CF686" s="25"/>
      <c r="CG686" s="25"/>
      <c r="CH686" s="25"/>
      <c r="CI686" s="25"/>
      <c r="CJ686" s="25"/>
      <c r="CK686" s="25"/>
      <c r="CL686" s="25"/>
      <c r="CM686" s="25"/>
      <c r="CN686" s="25"/>
      <c r="CO686" s="25"/>
      <c r="CP686" s="25"/>
      <c r="CQ686" s="25"/>
      <c r="CR686" s="25"/>
      <c r="CS686" s="25"/>
      <c r="CT686" s="25"/>
      <c r="CU686" s="25"/>
      <c r="CV686" s="25"/>
      <c r="CW686" s="25"/>
      <c r="CX686" s="25"/>
      <c r="CY686" s="25"/>
      <c r="CZ686" s="25"/>
      <c r="DA686" s="25"/>
      <c r="DB686" s="25"/>
      <c r="DC686" s="25"/>
      <c r="DD686" s="25"/>
      <c r="DE686" s="25"/>
      <c r="DF686" s="25"/>
      <c r="DG686" s="25"/>
      <c r="DH686" s="25"/>
      <c r="DI686" s="25"/>
      <c r="DJ686" s="25"/>
      <c r="DK686" s="25"/>
      <c r="DL686" s="25"/>
      <c r="DM686" s="25"/>
      <c r="DN686" s="25"/>
      <c r="DO686" s="25"/>
      <c r="DP686" s="25"/>
      <c r="DQ686" s="25"/>
      <c r="DR686" s="25"/>
      <c r="DS686" s="25"/>
      <c r="DT686" s="25"/>
      <c r="DU686" s="25"/>
      <c r="DV686" s="25"/>
      <c r="DW686" s="25"/>
      <c r="DX686" s="25"/>
      <c r="DY686" s="25"/>
      <c r="DZ686" s="25"/>
      <c r="EA686" s="25"/>
      <c r="EB686" s="25"/>
      <c r="EC686" s="25"/>
      <c r="ED686" s="25"/>
      <c r="EE686" s="25"/>
      <c r="EF686" s="25"/>
      <c r="EG686" s="25"/>
      <c r="EH686" s="25"/>
      <c r="EI686" s="25"/>
      <c r="EJ686" s="25"/>
      <c r="EK686" s="25"/>
      <c r="EL686" s="25"/>
      <c r="EM686" s="25"/>
      <c r="EN686" s="25"/>
      <c r="EO686" s="25"/>
      <c r="EP686" s="25"/>
      <c r="EQ686" s="25"/>
      <c r="ER686" s="25"/>
      <c r="ES686" s="25"/>
      <c r="ET686" s="25"/>
      <c r="EU686" s="25"/>
      <c r="EV686" s="25"/>
      <c r="EW686" s="25"/>
      <c r="EX686" s="25"/>
      <c r="EY686" s="25"/>
      <c r="EZ686" s="25"/>
      <c r="FA686" s="25"/>
      <c r="FB686" s="25"/>
      <c r="FC686" s="25"/>
      <c r="FD686" s="25"/>
      <c r="FE686" s="25"/>
      <c r="FF686" s="25"/>
      <c r="FG686" s="25"/>
      <c r="FH686" s="25"/>
      <c r="FI686" s="25"/>
      <c r="FJ686" s="25"/>
      <c r="FK686" s="25"/>
      <c r="FL686" s="25"/>
      <c r="FM686" s="25"/>
      <c r="FN686" s="25"/>
      <c r="FO686" s="25"/>
      <c r="FP686" s="25"/>
      <c r="FQ686" s="25"/>
      <c r="FR686" s="25"/>
      <c r="FS686" s="25"/>
      <c r="FT686" s="25"/>
      <c r="FU686" s="25"/>
      <c r="FV686" s="25"/>
      <c r="FW686" s="25"/>
      <c r="FX686" s="25"/>
      <c r="FY686" s="25"/>
      <c r="FZ686" s="25"/>
      <c r="GA686" s="25"/>
      <c r="GB686" s="25"/>
      <c r="GC686" s="25"/>
      <c r="GD686" s="25"/>
      <c r="GE686" s="25"/>
      <c r="GF686" s="25"/>
      <c r="GG686" s="25"/>
      <c r="GH686" s="25"/>
      <c r="GI686" s="25"/>
      <c r="GJ686" s="25"/>
      <c r="GK686" s="25"/>
      <c r="GL686" s="25"/>
      <c r="GM686" s="25"/>
      <c r="GN686" s="25"/>
      <c r="GO686" s="25"/>
      <c r="GP686" s="25"/>
      <c r="GQ686" s="25"/>
      <c r="GR686" s="25"/>
      <c r="GS686" s="25"/>
      <c r="GT686" s="25"/>
      <c r="GU686" s="25"/>
      <c r="GV686" s="25"/>
      <c r="GW686" s="25"/>
      <c r="GX686" s="25"/>
      <c r="GY686" s="25"/>
      <c r="GZ686" s="25"/>
    </row>
    <row r="687" spans="1:208">
      <c r="A687" s="1" t="s">
        <v>806</v>
      </c>
      <c r="B687" s="2">
        <v>43311</v>
      </c>
      <c r="C687" s="1">
        <v>7590734</v>
      </c>
      <c r="D687" s="1" t="s">
        <v>16</v>
      </c>
      <c r="E687" s="1" t="s">
        <v>807</v>
      </c>
      <c r="F687" s="1" t="s">
        <v>808</v>
      </c>
      <c r="G687" s="1" t="s">
        <v>24</v>
      </c>
      <c r="H687" s="1">
        <v>4501565414</v>
      </c>
      <c r="I687" s="1" t="s">
        <v>24</v>
      </c>
      <c r="J687" s="1" t="s">
        <v>880</v>
      </c>
      <c r="K687" s="1">
        <v>1</v>
      </c>
      <c r="L687" s="1" t="s">
        <v>26</v>
      </c>
      <c r="M687" s="3">
        <v>648</v>
      </c>
      <c r="N687" s="3">
        <f t="shared" si="13"/>
        <v>648</v>
      </c>
      <c r="Q687" s="3"/>
      <c r="R687" s="3"/>
      <c r="V687" s="3"/>
      <c r="W687" s="1"/>
      <c r="X687" s="1"/>
      <c r="Y687" s="1"/>
      <c r="Z687" s="1"/>
      <c r="AA687" s="3">
        <f>Tabla1[[#This Row],[COSTO TOTAL]]</f>
        <v>648</v>
      </c>
      <c r="AB687" s="1"/>
      <c r="AC687" s="1"/>
      <c r="AD687" s="1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  <c r="BT687" s="25"/>
      <c r="BU687" s="25"/>
      <c r="BV687" s="25"/>
      <c r="BW687" s="25"/>
      <c r="BX687" s="25"/>
      <c r="BY687" s="25"/>
      <c r="BZ687" s="25"/>
      <c r="CA687" s="25"/>
      <c r="CB687" s="25"/>
      <c r="CC687" s="25"/>
      <c r="CD687" s="25"/>
      <c r="CE687" s="25"/>
      <c r="CF687" s="25"/>
      <c r="CG687" s="25"/>
      <c r="CH687" s="25"/>
      <c r="CI687" s="25"/>
      <c r="CJ687" s="25"/>
      <c r="CK687" s="25"/>
      <c r="CL687" s="25"/>
      <c r="CM687" s="25"/>
      <c r="CN687" s="25"/>
      <c r="CO687" s="25"/>
      <c r="CP687" s="25"/>
      <c r="CQ687" s="25"/>
      <c r="CR687" s="25"/>
      <c r="CS687" s="25"/>
      <c r="CT687" s="25"/>
      <c r="CU687" s="25"/>
      <c r="CV687" s="25"/>
      <c r="CW687" s="25"/>
      <c r="CX687" s="25"/>
      <c r="CY687" s="25"/>
      <c r="CZ687" s="25"/>
      <c r="DA687" s="25"/>
      <c r="DB687" s="25"/>
      <c r="DC687" s="25"/>
      <c r="DD687" s="25"/>
      <c r="DE687" s="25"/>
      <c r="DF687" s="25"/>
      <c r="DG687" s="25"/>
      <c r="DH687" s="25"/>
      <c r="DI687" s="25"/>
      <c r="DJ687" s="25"/>
      <c r="DK687" s="25"/>
      <c r="DL687" s="25"/>
      <c r="DM687" s="25"/>
      <c r="DN687" s="25"/>
      <c r="DO687" s="25"/>
      <c r="DP687" s="25"/>
      <c r="DQ687" s="25"/>
      <c r="DR687" s="25"/>
      <c r="DS687" s="25"/>
      <c r="DT687" s="25"/>
      <c r="DU687" s="25"/>
      <c r="DV687" s="25"/>
      <c r="DW687" s="25"/>
      <c r="DX687" s="25"/>
      <c r="DY687" s="25"/>
      <c r="DZ687" s="25"/>
      <c r="EA687" s="25"/>
      <c r="EB687" s="25"/>
      <c r="EC687" s="25"/>
      <c r="ED687" s="25"/>
      <c r="EE687" s="25"/>
      <c r="EF687" s="25"/>
      <c r="EG687" s="25"/>
      <c r="EH687" s="25"/>
      <c r="EI687" s="25"/>
      <c r="EJ687" s="25"/>
      <c r="EK687" s="25"/>
      <c r="EL687" s="25"/>
      <c r="EM687" s="25"/>
      <c r="EN687" s="25"/>
      <c r="EO687" s="25"/>
      <c r="EP687" s="25"/>
      <c r="EQ687" s="25"/>
      <c r="ER687" s="25"/>
      <c r="ES687" s="25"/>
      <c r="ET687" s="25"/>
      <c r="EU687" s="25"/>
      <c r="EV687" s="25"/>
      <c r="EW687" s="25"/>
      <c r="EX687" s="25"/>
      <c r="EY687" s="25"/>
      <c r="EZ687" s="25"/>
      <c r="FA687" s="25"/>
      <c r="FB687" s="25"/>
      <c r="FC687" s="25"/>
      <c r="FD687" s="25"/>
      <c r="FE687" s="25"/>
      <c r="FF687" s="25"/>
      <c r="FG687" s="25"/>
      <c r="FH687" s="25"/>
      <c r="FI687" s="25"/>
      <c r="FJ687" s="25"/>
      <c r="FK687" s="25"/>
      <c r="FL687" s="25"/>
      <c r="FM687" s="25"/>
      <c r="FN687" s="25"/>
      <c r="FO687" s="25"/>
      <c r="FP687" s="25"/>
      <c r="FQ687" s="25"/>
      <c r="FR687" s="25"/>
      <c r="FS687" s="25"/>
      <c r="FT687" s="25"/>
      <c r="FU687" s="25"/>
      <c r="FV687" s="25"/>
      <c r="FW687" s="25"/>
      <c r="FX687" s="25"/>
      <c r="FY687" s="25"/>
      <c r="FZ687" s="25"/>
      <c r="GA687" s="25"/>
      <c r="GB687" s="25"/>
      <c r="GC687" s="25"/>
      <c r="GD687" s="25"/>
      <c r="GE687" s="25"/>
      <c r="GF687" s="25"/>
      <c r="GG687" s="25"/>
      <c r="GH687" s="25"/>
      <c r="GI687" s="25"/>
      <c r="GJ687" s="25"/>
      <c r="GK687" s="25"/>
      <c r="GL687" s="25"/>
      <c r="GM687" s="25"/>
      <c r="GN687" s="25"/>
      <c r="GO687" s="25"/>
      <c r="GP687" s="25"/>
      <c r="GQ687" s="25"/>
      <c r="GR687" s="25"/>
      <c r="GS687" s="25"/>
      <c r="GT687" s="25"/>
      <c r="GU687" s="25"/>
      <c r="GV687" s="25"/>
      <c r="GW687" s="25"/>
      <c r="GX687" s="25"/>
      <c r="GY687" s="25"/>
      <c r="GZ687" s="25"/>
    </row>
    <row r="688" spans="1:208">
      <c r="A688" s="1" t="s">
        <v>806</v>
      </c>
      <c r="B688" s="2">
        <v>43311</v>
      </c>
      <c r="C688" s="1">
        <v>7590734</v>
      </c>
      <c r="D688" s="1" t="s">
        <v>16</v>
      </c>
      <c r="E688" s="1" t="s">
        <v>807</v>
      </c>
      <c r="F688" s="1" t="s">
        <v>808</v>
      </c>
      <c r="G688" s="1" t="s">
        <v>24</v>
      </c>
      <c r="H688" s="1">
        <v>4501565414</v>
      </c>
      <c r="I688" s="1" t="s">
        <v>24</v>
      </c>
      <c r="J688" s="1" t="s">
        <v>809</v>
      </c>
      <c r="K688" s="1">
        <v>1</v>
      </c>
      <c r="L688" s="1" t="s">
        <v>26</v>
      </c>
      <c r="M688" s="3">
        <v>41345.4</v>
      </c>
      <c r="N688" s="3">
        <f t="shared" ref="N688:N751" si="14">M688*K688</f>
        <v>41345.4</v>
      </c>
      <c r="Q688" s="3"/>
      <c r="R688" s="3"/>
      <c r="V688" s="3"/>
      <c r="W688" s="1"/>
      <c r="X688" s="1"/>
      <c r="Y688" s="1"/>
      <c r="Z688" s="1"/>
      <c r="AA688" s="3">
        <f>Tabla1[[#This Row],[COSTO TOTAL]]</f>
        <v>41345.4</v>
      </c>
      <c r="AB688" s="1"/>
      <c r="AC688" s="1"/>
      <c r="AD688" s="1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  <c r="BT688" s="25"/>
      <c r="BU688" s="25"/>
      <c r="BV688" s="25"/>
      <c r="BW688" s="25"/>
      <c r="BX688" s="25"/>
      <c r="BY688" s="25"/>
      <c r="BZ688" s="25"/>
      <c r="CA688" s="25"/>
      <c r="CB688" s="25"/>
      <c r="CC688" s="25"/>
      <c r="CD688" s="25"/>
      <c r="CE688" s="25"/>
      <c r="CF688" s="25"/>
      <c r="CG688" s="25"/>
      <c r="CH688" s="25"/>
      <c r="CI688" s="25"/>
      <c r="CJ688" s="25"/>
      <c r="CK688" s="25"/>
      <c r="CL688" s="25"/>
      <c r="CM688" s="25"/>
      <c r="CN688" s="25"/>
      <c r="CO688" s="25"/>
      <c r="CP688" s="25"/>
      <c r="CQ688" s="25"/>
      <c r="CR688" s="25"/>
      <c r="CS688" s="25"/>
      <c r="CT688" s="25"/>
      <c r="CU688" s="25"/>
      <c r="CV688" s="25"/>
      <c r="CW688" s="25"/>
      <c r="CX688" s="25"/>
      <c r="CY688" s="25"/>
      <c r="CZ688" s="25"/>
      <c r="DA688" s="25"/>
      <c r="DB688" s="25"/>
      <c r="DC688" s="25"/>
      <c r="DD688" s="25"/>
      <c r="DE688" s="25"/>
      <c r="DF688" s="25"/>
      <c r="DG688" s="25"/>
      <c r="DH688" s="25"/>
      <c r="DI688" s="25"/>
      <c r="DJ688" s="25"/>
      <c r="DK688" s="25"/>
      <c r="DL688" s="25"/>
      <c r="DM688" s="25"/>
      <c r="DN688" s="25"/>
      <c r="DO688" s="25"/>
      <c r="DP688" s="25"/>
      <c r="DQ688" s="25"/>
      <c r="DR688" s="25"/>
      <c r="DS688" s="25"/>
      <c r="DT688" s="25"/>
      <c r="DU688" s="25"/>
      <c r="DV688" s="25"/>
      <c r="DW688" s="25"/>
      <c r="DX688" s="25"/>
      <c r="DY688" s="25"/>
      <c r="DZ688" s="25"/>
      <c r="EA688" s="25"/>
      <c r="EB688" s="25"/>
      <c r="EC688" s="25"/>
      <c r="ED688" s="25"/>
      <c r="EE688" s="25"/>
      <c r="EF688" s="25"/>
      <c r="EG688" s="25"/>
      <c r="EH688" s="25"/>
      <c r="EI688" s="25"/>
      <c r="EJ688" s="25"/>
      <c r="EK688" s="25"/>
      <c r="EL688" s="25"/>
      <c r="EM688" s="25"/>
      <c r="EN688" s="25"/>
      <c r="EO688" s="25"/>
      <c r="EP688" s="25"/>
      <c r="EQ688" s="25"/>
      <c r="ER688" s="25"/>
      <c r="ES688" s="25"/>
      <c r="ET688" s="25"/>
      <c r="EU688" s="25"/>
      <c r="EV688" s="25"/>
      <c r="EW688" s="25"/>
      <c r="EX688" s="25"/>
      <c r="EY688" s="25"/>
      <c r="EZ688" s="25"/>
      <c r="FA688" s="25"/>
      <c r="FB688" s="25"/>
      <c r="FC688" s="25"/>
      <c r="FD688" s="25"/>
      <c r="FE688" s="25"/>
      <c r="FF688" s="25"/>
      <c r="FG688" s="25"/>
      <c r="FH688" s="25"/>
      <c r="FI688" s="25"/>
      <c r="FJ688" s="25"/>
      <c r="FK688" s="25"/>
      <c r="FL688" s="25"/>
      <c r="FM688" s="25"/>
      <c r="FN688" s="25"/>
      <c r="FO688" s="25"/>
      <c r="FP688" s="25"/>
      <c r="FQ688" s="25"/>
      <c r="FR688" s="25"/>
      <c r="FS688" s="25"/>
      <c r="FT688" s="25"/>
      <c r="FU688" s="25"/>
      <c r="FV688" s="25"/>
      <c r="FW688" s="25"/>
      <c r="FX688" s="25"/>
      <c r="FY688" s="25"/>
      <c r="FZ688" s="25"/>
      <c r="GA688" s="25"/>
      <c r="GB688" s="25"/>
      <c r="GC688" s="25"/>
      <c r="GD688" s="25"/>
      <c r="GE688" s="25"/>
      <c r="GF688" s="25"/>
      <c r="GG688" s="25"/>
      <c r="GH688" s="25"/>
      <c r="GI688" s="25"/>
      <c r="GJ688" s="25"/>
      <c r="GK688" s="25"/>
      <c r="GL688" s="25"/>
      <c r="GM688" s="25"/>
      <c r="GN688" s="25"/>
      <c r="GO688" s="25"/>
      <c r="GP688" s="25"/>
      <c r="GQ688" s="25"/>
      <c r="GR688" s="25"/>
      <c r="GS688" s="25"/>
      <c r="GT688" s="25"/>
      <c r="GU688" s="25"/>
      <c r="GV688" s="25"/>
      <c r="GW688" s="25"/>
      <c r="GX688" s="25"/>
      <c r="GY688" s="25"/>
      <c r="GZ688" s="25"/>
    </row>
    <row r="689" spans="1:208">
      <c r="A689" s="1" t="s">
        <v>806</v>
      </c>
      <c r="B689" s="2" t="s">
        <v>37</v>
      </c>
      <c r="D689" s="1" t="s">
        <v>16</v>
      </c>
      <c r="J689" s="1" t="s">
        <v>881</v>
      </c>
      <c r="K689" s="1">
        <v>1</v>
      </c>
      <c r="L689" s="1" t="s">
        <v>26</v>
      </c>
      <c r="N689" s="3">
        <f t="shared" si="14"/>
        <v>0</v>
      </c>
      <c r="Q689" s="3"/>
      <c r="R689" s="3"/>
      <c r="V689" s="3"/>
      <c r="W689" s="1"/>
      <c r="X689" s="1"/>
      <c r="Y689" s="1"/>
      <c r="Z689" s="1"/>
      <c r="AA689" s="3">
        <f>Tabla1[[#This Row],[COSTO TOTAL]]</f>
        <v>0</v>
      </c>
      <c r="AB689" s="1"/>
      <c r="AC689" s="1"/>
      <c r="AD689" s="1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  <c r="BT689" s="25"/>
      <c r="BU689" s="25"/>
      <c r="BV689" s="25"/>
      <c r="BW689" s="25"/>
      <c r="BX689" s="25"/>
      <c r="BY689" s="25"/>
      <c r="BZ689" s="25"/>
      <c r="CA689" s="25"/>
      <c r="CB689" s="25"/>
      <c r="CC689" s="25"/>
      <c r="CD689" s="25"/>
      <c r="CE689" s="25"/>
      <c r="CF689" s="25"/>
      <c r="CG689" s="25"/>
      <c r="CH689" s="25"/>
      <c r="CI689" s="25"/>
      <c r="CJ689" s="25"/>
      <c r="CK689" s="25"/>
      <c r="CL689" s="25"/>
      <c r="CM689" s="25"/>
      <c r="CN689" s="25"/>
      <c r="CO689" s="25"/>
      <c r="CP689" s="25"/>
      <c r="CQ689" s="25"/>
      <c r="CR689" s="25"/>
      <c r="CS689" s="25"/>
      <c r="CT689" s="25"/>
      <c r="CU689" s="25"/>
      <c r="CV689" s="25"/>
      <c r="CW689" s="25"/>
      <c r="CX689" s="25"/>
      <c r="CY689" s="25"/>
      <c r="CZ689" s="25"/>
      <c r="DA689" s="25"/>
      <c r="DB689" s="25"/>
      <c r="DC689" s="25"/>
      <c r="DD689" s="25"/>
      <c r="DE689" s="25"/>
      <c r="DF689" s="25"/>
      <c r="DG689" s="25"/>
      <c r="DH689" s="25"/>
      <c r="DI689" s="25"/>
      <c r="DJ689" s="25"/>
      <c r="DK689" s="25"/>
      <c r="DL689" s="25"/>
      <c r="DM689" s="25"/>
      <c r="DN689" s="25"/>
      <c r="DO689" s="25"/>
      <c r="DP689" s="25"/>
      <c r="DQ689" s="25"/>
      <c r="DR689" s="25"/>
      <c r="DS689" s="25"/>
      <c r="DT689" s="25"/>
      <c r="DU689" s="25"/>
      <c r="DV689" s="25"/>
      <c r="DW689" s="25"/>
      <c r="DX689" s="25"/>
      <c r="DY689" s="25"/>
      <c r="DZ689" s="25"/>
      <c r="EA689" s="25"/>
      <c r="EB689" s="25"/>
      <c r="EC689" s="25"/>
      <c r="ED689" s="25"/>
      <c r="EE689" s="25"/>
      <c r="EF689" s="25"/>
      <c r="EG689" s="25"/>
      <c r="EH689" s="25"/>
      <c r="EI689" s="25"/>
      <c r="EJ689" s="25"/>
      <c r="EK689" s="25"/>
      <c r="EL689" s="25"/>
      <c r="EM689" s="25"/>
      <c r="EN689" s="25"/>
      <c r="EO689" s="25"/>
      <c r="EP689" s="25"/>
      <c r="EQ689" s="25"/>
      <c r="ER689" s="25"/>
      <c r="ES689" s="25"/>
      <c r="ET689" s="25"/>
      <c r="EU689" s="25"/>
      <c r="EV689" s="25"/>
      <c r="EW689" s="25"/>
      <c r="EX689" s="25"/>
      <c r="EY689" s="25"/>
      <c r="EZ689" s="25"/>
      <c r="FA689" s="25"/>
      <c r="FB689" s="25"/>
      <c r="FC689" s="25"/>
      <c r="FD689" s="25"/>
      <c r="FE689" s="25"/>
      <c r="FF689" s="25"/>
      <c r="FG689" s="25"/>
      <c r="FH689" s="25"/>
      <c r="FI689" s="25"/>
      <c r="FJ689" s="25"/>
      <c r="FK689" s="25"/>
      <c r="FL689" s="25"/>
      <c r="FM689" s="25"/>
      <c r="FN689" s="25"/>
      <c r="FO689" s="25"/>
      <c r="FP689" s="25"/>
      <c r="FQ689" s="25"/>
      <c r="FR689" s="25"/>
      <c r="FS689" s="25"/>
      <c r="FT689" s="25"/>
      <c r="FU689" s="25"/>
      <c r="FV689" s="25"/>
      <c r="FW689" s="25"/>
      <c r="FX689" s="25"/>
      <c r="FY689" s="25"/>
      <c r="FZ689" s="25"/>
      <c r="GA689" s="25"/>
      <c r="GB689" s="25"/>
      <c r="GC689" s="25"/>
      <c r="GD689" s="25"/>
      <c r="GE689" s="25"/>
      <c r="GF689" s="25"/>
      <c r="GG689" s="25"/>
      <c r="GH689" s="25"/>
      <c r="GI689" s="25"/>
      <c r="GJ689" s="25"/>
      <c r="GK689" s="25"/>
      <c r="GL689" s="25"/>
      <c r="GM689" s="25"/>
      <c r="GN689" s="25"/>
      <c r="GO689" s="25"/>
      <c r="GP689" s="25"/>
      <c r="GQ689" s="25"/>
      <c r="GR689" s="25"/>
      <c r="GS689" s="25"/>
      <c r="GT689" s="25"/>
      <c r="GU689" s="25"/>
      <c r="GV689" s="25"/>
      <c r="GW689" s="25"/>
      <c r="GX689" s="25"/>
      <c r="GY689" s="25"/>
      <c r="GZ689" s="25"/>
    </row>
    <row r="690" spans="1:208">
      <c r="A690" s="1" t="s">
        <v>806</v>
      </c>
      <c r="B690" s="2">
        <v>43413</v>
      </c>
      <c r="C690" s="1">
        <v>7562568</v>
      </c>
      <c r="D690" s="1" t="s">
        <v>16</v>
      </c>
      <c r="E690" s="1" t="s">
        <v>882</v>
      </c>
      <c r="F690" s="1" t="s">
        <v>113</v>
      </c>
      <c r="G690" s="1" t="s">
        <v>24</v>
      </c>
      <c r="H690" s="1">
        <v>4501604004</v>
      </c>
      <c r="I690" s="1" t="s">
        <v>883</v>
      </c>
      <c r="J690" s="1" t="s">
        <v>884</v>
      </c>
      <c r="K690" s="1">
        <v>3</v>
      </c>
      <c r="L690" s="1" t="s">
        <v>26</v>
      </c>
      <c r="M690" s="3">
        <v>202</v>
      </c>
      <c r="N690" s="3">
        <f t="shared" si="14"/>
        <v>606</v>
      </c>
      <c r="Q690" s="3"/>
      <c r="R690" s="3"/>
      <c r="V690" s="3"/>
      <c r="W690" s="1"/>
      <c r="X690" s="1"/>
      <c r="Y690" s="1"/>
      <c r="Z690" s="1"/>
      <c r="AA690" s="3">
        <f>Tabla1[[#This Row],[COSTO TOTAL]]</f>
        <v>606</v>
      </c>
      <c r="AB690" s="1"/>
      <c r="AC690" s="1"/>
      <c r="AD690" s="1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  <c r="BT690" s="25"/>
      <c r="BU690" s="25"/>
      <c r="BV690" s="25"/>
      <c r="BW690" s="25"/>
      <c r="BX690" s="25"/>
      <c r="BY690" s="25"/>
      <c r="BZ690" s="25"/>
      <c r="CA690" s="25"/>
      <c r="CB690" s="25"/>
      <c r="CC690" s="25"/>
      <c r="CD690" s="25"/>
      <c r="CE690" s="25"/>
      <c r="CF690" s="25"/>
      <c r="CG690" s="25"/>
      <c r="CH690" s="25"/>
      <c r="CI690" s="25"/>
      <c r="CJ690" s="25"/>
      <c r="CK690" s="25"/>
      <c r="CL690" s="25"/>
      <c r="CM690" s="25"/>
      <c r="CN690" s="25"/>
      <c r="CO690" s="25"/>
      <c r="CP690" s="25"/>
      <c r="CQ690" s="25"/>
      <c r="CR690" s="25"/>
      <c r="CS690" s="25"/>
      <c r="CT690" s="25"/>
      <c r="CU690" s="25"/>
      <c r="CV690" s="25"/>
      <c r="CW690" s="25"/>
      <c r="CX690" s="25"/>
      <c r="CY690" s="25"/>
      <c r="CZ690" s="25"/>
      <c r="DA690" s="25"/>
      <c r="DB690" s="25"/>
      <c r="DC690" s="25"/>
      <c r="DD690" s="25"/>
      <c r="DE690" s="25"/>
      <c r="DF690" s="25"/>
      <c r="DG690" s="25"/>
      <c r="DH690" s="25"/>
      <c r="DI690" s="25"/>
      <c r="DJ690" s="25"/>
      <c r="DK690" s="25"/>
      <c r="DL690" s="25"/>
      <c r="DM690" s="25"/>
      <c r="DN690" s="25"/>
      <c r="DO690" s="25"/>
      <c r="DP690" s="25"/>
      <c r="DQ690" s="25"/>
      <c r="DR690" s="25"/>
      <c r="DS690" s="25"/>
      <c r="DT690" s="25"/>
      <c r="DU690" s="25"/>
      <c r="DV690" s="25"/>
      <c r="DW690" s="25"/>
      <c r="DX690" s="25"/>
      <c r="DY690" s="25"/>
      <c r="DZ690" s="25"/>
      <c r="EA690" s="25"/>
      <c r="EB690" s="25"/>
      <c r="EC690" s="25"/>
      <c r="ED690" s="25"/>
      <c r="EE690" s="25"/>
      <c r="EF690" s="25"/>
      <c r="EG690" s="25"/>
      <c r="EH690" s="25"/>
      <c r="EI690" s="25"/>
      <c r="EJ690" s="25"/>
      <c r="EK690" s="25"/>
      <c r="EL690" s="25"/>
      <c r="EM690" s="25"/>
      <c r="EN690" s="25"/>
      <c r="EO690" s="25"/>
      <c r="EP690" s="25"/>
      <c r="EQ690" s="25"/>
      <c r="ER690" s="25"/>
      <c r="ES690" s="25"/>
      <c r="ET690" s="25"/>
      <c r="EU690" s="25"/>
      <c r="EV690" s="25"/>
      <c r="EW690" s="25"/>
      <c r="EX690" s="25"/>
      <c r="EY690" s="25"/>
      <c r="EZ690" s="25"/>
      <c r="FA690" s="25"/>
      <c r="FB690" s="25"/>
      <c r="FC690" s="25"/>
      <c r="FD690" s="25"/>
      <c r="FE690" s="25"/>
      <c r="FF690" s="25"/>
      <c r="FG690" s="25"/>
      <c r="FH690" s="25"/>
      <c r="FI690" s="25"/>
      <c r="FJ690" s="25"/>
      <c r="FK690" s="25"/>
      <c r="FL690" s="25"/>
      <c r="FM690" s="25"/>
      <c r="FN690" s="25"/>
      <c r="FO690" s="25"/>
      <c r="FP690" s="25"/>
      <c r="FQ690" s="25"/>
      <c r="FR690" s="25"/>
      <c r="FS690" s="25"/>
      <c r="FT690" s="25"/>
      <c r="FU690" s="25"/>
      <c r="FV690" s="25"/>
      <c r="FW690" s="25"/>
      <c r="FX690" s="25"/>
      <c r="FY690" s="25"/>
      <c r="FZ690" s="25"/>
      <c r="GA690" s="25"/>
      <c r="GB690" s="25"/>
      <c r="GC690" s="25"/>
      <c r="GD690" s="25"/>
      <c r="GE690" s="25"/>
      <c r="GF690" s="25"/>
      <c r="GG690" s="25"/>
      <c r="GH690" s="25"/>
      <c r="GI690" s="25"/>
      <c r="GJ690" s="25"/>
      <c r="GK690" s="25"/>
      <c r="GL690" s="25"/>
      <c r="GM690" s="25"/>
      <c r="GN690" s="25"/>
      <c r="GO690" s="25"/>
      <c r="GP690" s="25"/>
      <c r="GQ690" s="25"/>
      <c r="GR690" s="25"/>
      <c r="GS690" s="25"/>
      <c r="GT690" s="25"/>
      <c r="GU690" s="25"/>
      <c r="GV690" s="25"/>
      <c r="GW690" s="25"/>
      <c r="GX690" s="25"/>
      <c r="GY690" s="25"/>
      <c r="GZ690" s="25"/>
    </row>
    <row r="691" spans="1:208">
      <c r="A691" s="1" t="s">
        <v>806</v>
      </c>
      <c r="B691" s="2">
        <v>43413</v>
      </c>
      <c r="C691" s="1">
        <v>7562568</v>
      </c>
      <c r="D691" s="1" t="s">
        <v>16</v>
      </c>
      <c r="E691" s="1" t="s">
        <v>882</v>
      </c>
      <c r="F691" s="1" t="s">
        <v>113</v>
      </c>
      <c r="G691" s="1" t="s">
        <v>24</v>
      </c>
      <c r="H691" s="1">
        <v>4501604004</v>
      </c>
      <c r="I691" s="1" t="s">
        <v>883</v>
      </c>
      <c r="J691" s="1" t="s">
        <v>885</v>
      </c>
      <c r="K691" s="1">
        <v>3</v>
      </c>
      <c r="L691" s="1" t="s">
        <v>26</v>
      </c>
      <c r="M691" s="3">
        <v>140</v>
      </c>
      <c r="N691" s="3">
        <f t="shared" si="14"/>
        <v>420</v>
      </c>
      <c r="Q691" s="3"/>
      <c r="R691" s="3"/>
      <c r="V691" s="3"/>
      <c r="W691" s="1"/>
      <c r="X691" s="1"/>
      <c r="Y691" s="1"/>
      <c r="Z691" s="1"/>
      <c r="AA691" s="3">
        <f>Tabla1[[#This Row],[COSTO TOTAL]]</f>
        <v>420</v>
      </c>
      <c r="AB691" s="1"/>
      <c r="AC691" s="1"/>
      <c r="AD691" s="1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  <c r="BT691" s="25"/>
      <c r="BU691" s="25"/>
      <c r="BV691" s="25"/>
      <c r="BW691" s="25"/>
      <c r="BX691" s="25"/>
      <c r="BY691" s="25"/>
      <c r="BZ691" s="25"/>
      <c r="CA691" s="25"/>
      <c r="CB691" s="25"/>
      <c r="CC691" s="25"/>
      <c r="CD691" s="25"/>
      <c r="CE691" s="25"/>
      <c r="CF691" s="25"/>
      <c r="CG691" s="25"/>
      <c r="CH691" s="25"/>
      <c r="CI691" s="25"/>
      <c r="CJ691" s="25"/>
      <c r="CK691" s="25"/>
      <c r="CL691" s="25"/>
      <c r="CM691" s="25"/>
      <c r="CN691" s="25"/>
      <c r="CO691" s="25"/>
      <c r="CP691" s="25"/>
      <c r="CQ691" s="25"/>
      <c r="CR691" s="25"/>
      <c r="CS691" s="25"/>
      <c r="CT691" s="25"/>
      <c r="CU691" s="25"/>
      <c r="CV691" s="25"/>
      <c r="CW691" s="25"/>
      <c r="CX691" s="25"/>
      <c r="CY691" s="25"/>
      <c r="CZ691" s="25"/>
      <c r="DA691" s="25"/>
      <c r="DB691" s="25"/>
      <c r="DC691" s="25"/>
      <c r="DD691" s="25"/>
      <c r="DE691" s="25"/>
      <c r="DF691" s="25"/>
      <c r="DG691" s="25"/>
      <c r="DH691" s="25"/>
      <c r="DI691" s="25"/>
      <c r="DJ691" s="25"/>
      <c r="DK691" s="25"/>
      <c r="DL691" s="25"/>
      <c r="DM691" s="25"/>
      <c r="DN691" s="25"/>
      <c r="DO691" s="25"/>
      <c r="DP691" s="25"/>
      <c r="DQ691" s="25"/>
      <c r="DR691" s="25"/>
      <c r="DS691" s="25"/>
      <c r="DT691" s="25"/>
      <c r="DU691" s="25"/>
      <c r="DV691" s="25"/>
      <c r="DW691" s="25"/>
      <c r="DX691" s="25"/>
      <c r="DY691" s="25"/>
      <c r="DZ691" s="25"/>
      <c r="EA691" s="25"/>
      <c r="EB691" s="25"/>
      <c r="EC691" s="25"/>
      <c r="ED691" s="25"/>
      <c r="EE691" s="25"/>
      <c r="EF691" s="25"/>
      <c r="EG691" s="25"/>
      <c r="EH691" s="25"/>
      <c r="EI691" s="25"/>
      <c r="EJ691" s="25"/>
      <c r="EK691" s="25"/>
      <c r="EL691" s="25"/>
      <c r="EM691" s="25"/>
      <c r="EN691" s="25"/>
      <c r="EO691" s="25"/>
      <c r="EP691" s="25"/>
      <c r="EQ691" s="25"/>
      <c r="ER691" s="25"/>
      <c r="ES691" s="25"/>
      <c r="ET691" s="25"/>
      <c r="EU691" s="25"/>
      <c r="EV691" s="25"/>
      <c r="EW691" s="25"/>
      <c r="EX691" s="25"/>
      <c r="EY691" s="25"/>
      <c r="EZ691" s="25"/>
      <c r="FA691" s="25"/>
      <c r="FB691" s="25"/>
      <c r="FC691" s="25"/>
      <c r="FD691" s="25"/>
      <c r="FE691" s="25"/>
      <c r="FF691" s="25"/>
      <c r="FG691" s="25"/>
      <c r="FH691" s="25"/>
      <c r="FI691" s="25"/>
      <c r="FJ691" s="25"/>
      <c r="FK691" s="25"/>
      <c r="FL691" s="25"/>
      <c r="FM691" s="25"/>
      <c r="FN691" s="25"/>
      <c r="FO691" s="25"/>
      <c r="FP691" s="25"/>
      <c r="FQ691" s="25"/>
      <c r="FR691" s="25"/>
      <c r="FS691" s="25"/>
      <c r="FT691" s="25"/>
      <c r="FU691" s="25"/>
      <c r="FV691" s="25"/>
      <c r="FW691" s="25"/>
      <c r="FX691" s="25"/>
      <c r="FY691" s="25"/>
      <c r="FZ691" s="25"/>
      <c r="GA691" s="25"/>
      <c r="GB691" s="25"/>
      <c r="GC691" s="25"/>
      <c r="GD691" s="25"/>
      <c r="GE691" s="25"/>
      <c r="GF691" s="25"/>
      <c r="GG691" s="25"/>
      <c r="GH691" s="25"/>
      <c r="GI691" s="25"/>
      <c r="GJ691" s="25"/>
      <c r="GK691" s="25"/>
      <c r="GL691" s="25"/>
      <c r="GM691" s="25"/>
      <c r="GN691" s="25"/>
      <c r="GO691" s="25"/>
      <c r="GP691" s="25"/>
      <c r="GQ691" s="25"/>
      <c r="GR691" s="25"/>
      <c r="GS691" s="25"/>
      <c r="GT691" s="25"/>
      <c r="GU691" s="25"/>
      <c r="GV691" s="25"/>
      <c r="GW691" s="25"/>
      <c r="GX691" s="25"/>
      <c r="GY691" s="25"/>
      <c r="GZ691" s="25"/>
    </row>
    <row r="692" spans="1:208">
      <c r="A692" s="1" t="s">
        <v>806</v>
      </c>
      <c r="B692" s="2">
        <v>43413</v>
      </c>
      <c r="C692" s="1">
        <v>7562568</v>
      </c>
      <c r="D692" s="1" t="s">
        <v>16</v>
      </c>
      <c r="E692" s="1" t="s">
        <v>882</v>
      </c>
      <c r="F692" s="1" t="s">
        <v>113</v>
      </c>
      <c r="G692" s="1" t="s">
        <v>24</v>
      </c>
      <c r="H692" s="1">
        <v>4501604004</v>
      </c>
      <c r="I692" s="1" t="s">
        <v>883</v>
      </c>
      <c r="J692" s="1" t="s">
        <v>886</v>
      </c>
      <c r="K692" s="1">
        <v>8</v>
      </c>
      <c r="L692" s="1" t="s">
        <v>26</v>
      </c>
      <c r="M692" s="3">
        <v>150</v>
      </c>
      <c r="N692" s="3">
        <f t="shared" si="14"/>
        <v>1200</v>
      </c>
      <c r="Q692" s="3"/>
      <c r="R692" s="3"/>
      <c r="V692" s="3"/>
      <c r="W692" s="1"/>
      <c r="X692" s="1"/>
      <c r="Y692" s="1"/>
      <c r="Z692" s="1"/>
      <c r="AA692" s="3">
        <f>Tabla1[[#This Row],[COSTO TOTAL]]</f>
        <v>1200</v>
      </c>
      <c r="AB692" s="1"/>
      <c r="AC692" s="1"/>
      <c r="AD692" s="1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  <c r="BT692" s="25"/>
      <c r="BU692" s="25"/>
      <c r="BV692" s="25"/>
      <c r="BW692" s="25"/>
      <c r="BX692" s="25"/>
      <c r="BY692" s="25"/>
      <c r="BZ692" s="25"/>
      <c r="CA692" s="25"/>
      <c r="CB692" s="25"/>
      <c r="CC692" s="25"/>
      <c r="CD692" s="25"/>
      <c r="CE692" s="25"/>
      <c r="CF692" s="25"/>
      <c r="CG692" s="25"/>
      <c r="CH692" s="25"/>
      <c r="CI692" s="25"/>
      <c r="CJ692" s="25"/>
      <c r="CK692" s="25"/>
      <c r="CL692" s="25"/>
      <c r="CM692" s="25"/>
      <c r="CN692" s="25"/>
      <c r="CO692" s="25"/>
      <c r="CP692" s="25"/>
      <c r="CQ692" s="25"/>
      <c r="CR692" s="25"/>
      <c r="CS692" s="25"/>
      <c r="CT692" s="25"/>
      <c r="CU692" s="25"/>
      <c r="CV692" s="25"/>
      <c r="CW692" s="25"/>
      <c r="CX692" s="25"/>
      <c r="CY692" s="25"/>
      <c r="CZ692" s="25"/>
      <c r="DA692" s="25"/>
      <c r="DB692" s="25"/>
      <c r="DC692" s="25"/>
      <c r="DD692" s="25"/>
      <c r="DE692" s="25"/>
      <c r="DF692" s="25"/>
      <c r="DG692" s="25"/>
      <c r="DH692" s="25"/>
      <c r="DI692" s="25"/>
      <c r="DJ692" s="25"/>
      <c r="DK692" s="25"/>
      <c r="DL692" s="25"/>
      <c r="DM692" s="25"/>
      <c r="DN692" s="25"/>
      <c r="DO692" s="25"/>
      <c r="DP692" s="25"/>
      <c r="DQ692" s="25"/>
      <c r="DR692" s="25"/>
      <c r="DS692" s="25"/>
      <c r="DT692" s="25"/>
      <c r="DU692" s="25"/>
      <c r="DV692" s="25"/>
      <c r="DW692" s="25"/>
      <c r="DX692" s="25"/>
      <c r="DY692" s="25"/>
      <c r="DZ692" s="25"/>
      <c r="EA692" s="25"/>
      <c r="EB692" s="25"/>
      <c r="EC692" s="25"/>
      <c r="ED692" s="25"/>
      <c r="EE692" s="25"/>
      <c r="EF692" s="25"/>
      <c r="EG692" s="25"/>
      <c r="EH692" s="25"/>
      <c r="EI692" s="25"/>
      <c r="EJ692" s="25"/>
      <c r="EK692" s="25"/>
      <c r="EL692" s="25"/>
      <c r="EM692" s="25"/>
      <c r="EN692" s="25"/>
      <c r="EO692" s="25"/>
      <c r="EP692" s="25"/>
      <c r="EQ692" s="25"/>
      <c r="ER692" s="25"/>
      <c r="ES692" s="25"/>
      <c r="ET692" s="25"/>
      <c r="EU692" s="25"/>
      <c r="EV692" s="25"/>
      <c r="EW692" s="25"/>
      <c r="EX692" s="25"/>
      <c r="EY692" s="25"/>
      <c r="EZ692" s="25"/>
      <c r="FA692" s="25"/>
      <c r="FB692" s="25"/>
      <c r="FC692" s="25"/>
      <c r="FD692" s="25"/>
      <c r="FE692" s="25"/>
      <c r="FF692" s="25"/>
      <c r="FG692" s="25"/>
      <c r="FH692" s="25"/>
      <c r="FI692" s="25"/>
      <c r="FJ692" s="25"/>
      <c r="FK692" s="25"/>
      <c r="FL692" s="25"/>
      <c r="FM692" s="25"/>
      <c r="FN692" s="25"/>
      <c r="FO692" s="25"/>
      <c r="FP692" s="25"/>
      <c r="FQ692" s="25"/>
      <c r="FR692" s="25"/>
      <c r="FS692" s="25"/>
      <c r="FT692" s="25"/>
      <c r="FU692" s="25"/>
      <c r="FV692" s="25"/>
      <c r="FW692" s="25"/>
      <c r="FX692" s="25"/>
      <c r="FY692" s="25"/>
      <c r="FZ692" s="25"/>
      <c r="GA692" s="25"/>
      <c r="GB692" s="25"/>
      <c r="GC692" s="25"/>
      <c r="GD692" s="25"/>
      <c r="GE692" s="25"/>
      <c r="GF692" s="25"/>
      <c r="GG692" s="25"/>
      <c r="GH692" s="25"/>
      <c r="GI692" s="25"/>
      <c r="GJ692" s="25"/>
      <c r="GK692" s="25"/>
      <c r="GL692" s="25"/>
      <c r="GM692" s="25"/>
      <c r="GN692" s="25"/>
      <c r="GO692" s="25"/>
      <c r="GP692" s="25"/>
      <c r="GQ692" s="25"/>
      <c r="GR692" s="25"/>
      <c r="GS692" s="25"/>
      <c r="GT692" s="25"/>
      <c r="GU692" s="25"/>
      <c r="GV692" s="25"/>
      <c r="GW692" s="25"/>
      <c r="GX692" s="25"/>
      <c r="GY692" s="25"/>
      <c r="GZ692" s="25"/>
    </row>
    <row r="693" spans="1:208">
      <c r="A693" s="1" t="s">
        <v>806</v>
      </c>
      <c r="B693" s="2">
        <v>43413</v>
      </c>
      <c r="C693" s="1">
        <v>7562568</v>
      </c>
      <c r="D693" s="1" t="s">
        <v>16</v>
      </c>
      <c r="E693" s="1" t="s">
        <v>882</v>
      </c>
      <c r="F693" s="1" t="s">
        <v>113</v>
      </c>
      <c r="G693" s="1" t="s">
        <v>24</v>
      </c>
      <c r="H693" s="1">
        <v>4501604004</v>
      </c>
      <c r="I693" s="1" t="s">
        <v>883</v>
      </c>
      <c r="J693" s="1" t="s">
        <v>887</v>
      </c>
      <c r="K693" s="1">
        <v>5</v>
      </c>
      <c r="L693" s="1" t="s">
        <v>26</v>
      </c>
      <c r="M693" s="3">
        <v>290</v>
      </c>
      <c r="N693" s="3">
        <f t="shared" si="14"/>
        <v>1450</v>
      </c>
      <c r="Q693" s="3"/>
      <c r="R693" s="3"/>
      <c r="V693" s="3"/>
      <c r="W693" s="1"/>
      <c r="X693" s="1"/>
      <c r="Y693" s="1"/>
      <c r="Z693" s="1"/>
      <c r="AA693" s="3">
        <f>Tabla1[[#This Row],[COSTO TOTAL]]</f>
        <v>1450</v>
      </c>
      <c r="AB693" s="1"/>
      <c r="AC693" s="1"/>
      <c r="AD693" s="1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5"/>
      <c r="DX693" s="25"/>
      <c r="DY693" s="25"/>
      <c r="DZ693" s="25"/>
      <c r="EA693" s="25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25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  <c r="FN693" s="25"/>
      <c r="FO693" s="25"/>
      <c r="FP693" s="25"/>
      <c r="FQ693" s="25"/>
      <c r="FR693" s="25"/>
      <c r="FS693" s="25"/>
      <c r="FT693" s="25"/>
      <c r="FU693" s="25"/>
      <c r="FV693" s="25"/>
      <c r="FW693" s="25"/>
      <c r="FX693" s="25"/>
      <c r="FY693" s="25"/>
      <c r="FZ693" s="25"/>
      <c r="GA693" s="25"/>
      <c r="GB693" s="25"/>
      <c r="GC693" s="25"/>
      <c r="GD693" s="25"/>
      <c r="GE693" s="25"/>
      <c r="GF693" s="25"/>
      <c r="GG693" s="25"/>
      <c r="GH693" s="25"/>
      <c r="GI693" s="25"/>
      <c r="GJ693" s="25"/>
      <c r="GK693" s="25"/>
      <c r="GL693" s="25"/>
      <c r="GM693" s="25"/>
      <c r="GN693" s="25"/>
      <c r="GO693" s="25"/>
      <c r="GP693" s="25"/>
      <c r="GQ693" s="25"/>
      <c r="GR693" s="25"/>
      <c r="GS693" s="25"/>
      <c r="GT693" s="25"/>
      <c r="GU693" s="25"/>
      <c r="GV693" s="25"/>
      <c r="GW693" s="25"/>
      <c r="GX693" s="25"/>
      <c r="GY693" s="25"/>
      <c r="GZ693" s="25"/>
    </row>
    <row r="694" spans="1:208">
      <c r="A694" s="1" t="s">
        <v>806</v>
      </c>
      <c r="B694" s="2">
        <v>43495</v>
      </c>
      <c r="C694" s="1">
        <v>7650152</v>
      </c>
      <c r="D694" s="1" t="s">
        <v>16</v>
      </c>
      <c r="E694" s="1" t="s">
        <v>888</v>
      </c>
      <c r="F694" s="1" t="s">
        <v>122</v>
      </c>
      <c r="G694" s="1" t="s">
        <v>24</v>
      </c>
      <c r="H694" s="1">
        <v>4501633816</v>
      </c>
      <c r="J694" s="1" t="s">
        <v>889</v>
      </c>
      <c r="K694" s="1">
        <v>2</v>
      </c>
      <c r="L694" s="1" t="s">
        <v>26</v>
      </c>
      <c r="M694" s="3">
        <v>1370</v>
      </c>
      <c r="N694" s="3">
        <f t="shared" si="14"/>
        <v>2740</v>
      </c>
      <c r="Q694" s="3"/>
      <c r="R694" s="3"/>
      <c r="V694" s="3"/>
      <c r="W694" s="1"/>
      <c r="X694" s="1"/>
      <c r="Y694" s="1"/>
      <c r="Z694" s="1"/>
      <c r="AA694" s="3">
        <f>Tabla1[[#This Row],[COSTO TOTAL]]</f>
        <v>2740</v>
      </c>
      <c r="AB694" s="1"/>
      <c r="AC694" s="1"/>
      <c r="AD694" s="1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  <c r="BT694" s="25"/>
      <c r="BU694" s="25"/>
      <c r="BV694" s="25"/>
      <c r="BW694" s="25"/>
      <c r="BX694" s="25"/>
      <c r="BY694" s="25"/>
      <c r="BZ694" s="25"/>
      <c r="CA694" s="25"/>
      <c r="CB694" s="25"/>
      <c r="CC694" s="25"/>
      <c r="CD694" s="25"/>
      <c r="CE694" s="25"/>
      <c r="CF694" s="25"/>
      <c r="CG694" s="25"/>
      <c r="CH694" s="25"/>
      <c r="CI694" s="25"/>
      <c r="CJ694" s="25"/>
      <c r="CK694" s="25"/>
      <c r="CL694" s="25"/>
      <c r="CM694" s="25"/>
      <c r="CN694" s="25"/>
      <c r="CO694" s="25"/>
      <c r="CP694" s="25"/>
      <c r="CQ694" s="25"/>
      <c r="CR694" s="25"/>
      <c r="CS694" s="25"/>
      <c r="CT694" s="25"/>
      <c r="CU694" s="25"/>
      <c r="CV694" s="25"/>
      <c r="CW694" s="25"/>
      <c r="CX694" s="25"/>
      <c r="CY694" s="25"/>
      <c r="CZ694" s="25"/>
      <c r="DA694" s="25"/>
      <c r="DB694" s="25"/>
      <c r="DC694" s="25"/>
      <c r="DD694" s="25"/>
      <c r="DE694" s="25"/>
      <c r="DF694" s="25"/>
      <c r="DG694" s="25"/>
      <c r="DH694" s="25"/>
      <c r="DI694" s="25"/>
      <c r="DJ694" s="25"/>
      <c r="DK694" s="25"/>
      <c r="DL694" s="25"/>
      <c r="DM694" s="25"/>
      <c r="DN694" s="25"/>
      <c r="DO694" s="25"/>
      <c r="DP694" s="25"/>
      <c r="DQ694" s="25"/>
      <c r="DR694" s="25"/>
      <c r="DS694" s="25"/>
      <c r="DT694" s="25"/>
      <c r="DU694" s="25"/>
      <c r="DV694" s="25"/>
      <c r="DW694" s="25"/>
      <c r="DX694" s="25"/>
      <c r="DY694" s="25"/>
      <c r="DZ694" s="25"/>
      <c r="EA694" s="25"/>
      <c r="EB694" s="25"/>
      <c r="EC694" s="25"/>
      <c r="ED694" s="25"/>
      <c r="EE694" s="25"/>
      <c r="EF694" s="25"/>
      <c r="EG694" s="25"/>
      <c r="EH694" s="25"/>
      <c r="EI694" s="25"/>
      <c r="EJ694" s="25"/>
      <c r="EK694" s="25"/>
      <c r="EL694" s="25"/>
      <c r="EM694" s="25"/>
      <c r="EN694" s="25"/>
      <c r="EO694" s="25"/>
      <c r="EP694" s="25"/>
      <c r="EQ694" s="25"/>
      <c r="ER694" s="25"/>
      <c r="ES694" s="25"/>
      <c r="ET694" s="25"/>
      <c r="EU694" s="25"/>
      <c r="EV694" s="25"/>
      <c r="EW694" s="25"/>
      <c r="EX694" s="25"/>
      <c r="EY694" s="25"/>
      <c r="EZ694" s="25"/>
      <c r="FA694" s="25"/>
      <c r="FB694" s="25"/>
      <c r="FC694" s="25"/>
      <c r="FD694" s="25"/>
      <c r="FE694" s="25"/>
      <c r="FF694" s="25"/>
      <c r="FG694" s="25"/>
      <c r="FH694" s="25"/>
      <c r="FI694" s="25"/>
      <c r="FJ694" s="25"/>
      <c r="FK694" s="25"/>
      <c r="FL694" s="25"/>
      <c r="FM694" s="25"/>
      <c r="FN694" s="25"/>
      <c r="FO694" s="25"/>
      <c r="FP694" s="25"/>
      <c r="FQ694" s="25"/>
      <c r="FR694" s="25"/>
      <c r="FS694" s="25"/>
      <c r="FT694" s="25"/>
      <c r="FU694" s="25"/>
      <c r="FV694" s="25"/>
      <c r="FW694" s="25"/>
      <c r="FX694" s="25"/>
      <c r="FY694" s="25"/>
      <c r="FZ694" s="25"/>
      <c r="GA694" s="25"/>
      <c r="GB694" s="25"/>
      <c r="GC694" s="25"/>
      <c r="GD694" s="25"/>
      <c r="GE694" s="25"/>
      <c r="GF694" s="25"/>
      <c r="GG694" s="25"/>
      <c r="GH694" s="25"/>
      <c r="GI694" s="25"/>
      <c r="GJ694" s="25"/>
      <c r="GK694" s="25"/>
      <c r="GL694" s="25"/>
      <c r="GM694" s="25"/>
      <c r="GN694" s="25"/>
      <c r="GO694" s="25"/>
      <c r="GP694" s="25"/>
      <c r="GQ694" s="25"/>
      <c r="GR694" s="25"/>
      <c r="GS694" s="25"/>
      <c r="GT694" s="25"/>
      <c r="GU694" s="25"/>
      <c r="GV694" s="25"/>
      <c r="GW694" s="25"/>
      <c r="GX694" s="25"/>
      <c r="GY694" s="25"/>
      <c r="GZ694" s="25"/>
    </row>
    <row r="695" spans="1:208">
      <c r="A695" s="1" t="s">
        <v>806</v>
      </c>
      <c r="B695" s="2">
        <v>43556</v>
      </c>
      <c r="C695" s="1" t="s">
        <v>22</v>
      </c>
      <c r="D695" s="1" t="s">
        <v>16</v>
      </c>
      <c r="E695" s="1" t="s">
        <v>24</v>
      </c>
      <c r="F695" s="1" t="s">
        <v>808</v>
      </c>
      <c r="G695" s="1" t="s">
        <v>24</v>
      </c>
      <c r="H695" s="1">
        <v>4501641929</v>
      </c>
      <c r="I695" s="1" t="s">
        <v>24</v>
      </c>
      <c r="J695" s="1" t="s">
        <v>890</v>
      </c>
      <c r="K695" s="1">
        <v>1</v>
      </c>
      <c r="L695" s="1" t="s">
        <v>26</v>
      </c>
      <c r="M695" s="3">
        <v>18690</v>
      </c>
      <c r="N695" s="3">
        <f t="shared" si="14"/>
        <v>18690</v>
      </c>
      <c r="O695" s="1" t="s">
        <v>891</v>
      </c>
      <c r="Q695" s="3"/>
      <c r="R695" s="3"/>
      <c r="V695" s="3"/>
      <c r="W695" s="1"/>
      <c r="X695" s="1"/>
      <c r="Y695" s="1"/>
      <c r="Z695" s="1"/>
      <c r="AA695" s="3">
        <f>Tabla1[[#This Row],[COSTO TOTAL]]</f>
        <v>18690</v>
      </c>
      <c r="AB695" s="1"/>
      <c r="AC695" s="1"/>
      <c r="AD695" s="1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  <c r="BT695" s="25"/>
      <c r="BU695" s="25"/>
      <c r="BV695" s="25"/>
      <c r="BW695" s="25"/>
      <c r="BX695" s="25"/>
      <c r="BY695" s="25"/>
      <c r="BZ695" s="25"/>
      <c r="CA695" s="25"/>
      <c r="CB695" s="25"/>
      <c r="CC695" s="25"/>
      <c r="CD695" s="25"/>
      <c r="CE695" s="25"/>
      <c r="CF695" s="25"/>
      <c r="CG695" s="25"/>
      <c r="CH695" s="25"/>
      <c r="CI695" s="25"/>
      <c r="CJ695" s="25"/>
      <c r="CK695" s="25"/>
      <c r="CL695" s="25"/>
      <c r="CM695" s="25"/>
      <c r="CN695" s="25"/>
      <c r="CO695" s="25"/>
      <c r="CP695" s="25"/>
      <c r="CQ695" s="25"/>
      <c r="CR695" s="25"/>
      <c r="CS695" s="25"/>
      <c r="CT695" s="25"/>
      <c r="CU695" s="25"/>
      <c r="CV695" s="25"/>
      <c r="CW695" s="25"/>
      <c r="CX695" s="25"/>
      <c r="CY695" s="25"/>
      <c r="CZ695" s="25"/>
      <c r="DA695" s="25"/>
      <c r="DB695" s="25"/>
      <c r="DC695" s="25"/>
      <c r="DD695" s="25"/>
      <c r="DE695" s="25"/>
      <c r="DF695" s="25"/>
      <c r="DG695" s="25"/>
      <c r="DH695" s="25"/>
      <c r="DI695" s="25"/>
      <c r="DJ695" s="25"/>
      <c r="DK695" s="25"/>
      <c r="DL695" s="25"/>
      <c r="DM695" s="25"/>
      <c r="DN695" s="25"/>
      <c r="DO695" s="25"/>
      <c r="DP695" s="25"/>
      <c r="DQ695" s="25"/>
      <c r="DR695" s="25"/>
      <c r="DS695" s="25"/>
      <c r="DT695" s="25"/>
      <c r="DU695" s="25"/>
      <c r="DV695" s="25"/>
      <c r="DW695" s="25"/>
      <c r="DX695" s="25"/>
      <c r="DY695" s="25"/>
      <c r="DZ695" s="25"/>
      <c r="EA695" s="25"/>
      <c r="EB695" s="25"/>
      <c r="EC695" s="25"/>
      <c r="ED695" s="25"/>
      <c r="EE695" s="25"/>
      <c r="EF695" s="25"/>
      <c r="EG695" s="25"/>
      <c r="EH695" s="25"/>
      <c r="EI695" s="25"/>
      <c r="EJ695" s="25"/>
      <c r="EK695" s="25"/>
      <c r="EL695" s="25"/>
      <c r="EM695" s="25"/>
      <c r="EN695" s="25"/>
      <c r="EO695" s="25"/>
      <c r="EP695" s="25"/>
      <c r="EQ695" s="25"/>
      <c r="ER695" s="25"/>
      <c r="ES695" s="25"/>
      <c r="ET695" s="25"/>
      <c r="EU695" s="25"/>
      <c r="EV695" s="25"/>
      <c r="EW695" s="25"/>
      <c r="EX695" s="25"/>
      <c r="EY695" s="25"/>
      <c r="EZ695" s="25"/>
      <c r="FA695" s="25"/>
      <c r="FB695" s="25"/>
      <c r="FC695" s="25"/>
      <c r="FD695" s="25"/>
      <c r="FE695" s="25"/>
      <c r="FF695" s="25"/>
      <c r="FG695" s="25"/>
      <c r="FH695" s="25"/>
      <c r="FI695" s="25"/>
      <c r="FJ695" s="25"/>
      <c r="FK695" s="25"/>
      <c r="FL695" s="25"/>
      <c r="FM695" s="25"/>
      <c r="FN695" s="25"/>
      <c r="FO695" s="25"/>
      <c r="FP695" s="25"/>
      <c r="FQ695" s="25"/>
      <c r="FR695" s="25"/>
      <c r="FS695" s="25"/>
      <c r="FT695" s="25"/>
      <c r="FU695" s="25"/>
      <c r="FV695" s="25"/>
      <c r="FW695" s="25"/>
      <c r="FX695" s="25"/>
      <c r="FY695" s="25"/>
      <c r="FZ695" s="25"/>
      <c r="GA695" s="25"/>
      <c r="GB695" s="25"/>
      <c r="GC695" s="25"/>
      <c r="GD695" s="25"/>
      <c r="GE695" s="25"/>
      <c r="GF695" s="25"/>
      <c r="GG695" s="25"/>
      <c r="GH695" s="25"/>
      <c r="GI695" s="25"/>
      <c r="GJ695" s="25"/>
      <c r="GK695" s="25"/>
      <c r="GL695" s="25"/>
      <c r="GM695" s="25"/>
      <c r="GN695" s="25"/>
      <c r="GO695" s="25"/>
      <c r="GP695" s="25"/>
      <c r="GQ695" s="25"/>
      <c r="GR695" s="25"/>
      <c r="GS695" s="25"/>
      <c r="GT695" s="25"/>
      <c r="GU695" s="25"/>
      <c r="GV695" s="25"/>
      <c r="GW695" s="25"/>
      <c r="GX695" s="25"/>
      <c r="GY695" s="25"/>
      <c r="GZ695" s="25"/>
    </row>
    <row r="696" spans="1:208">
      <c r="A696" s="1" t="s">
        <v>806</v>
      </c>
      <c r="B696" s="2">
        <v>43600</v>
      </c>
      <c r="C696" s="1" t="s">
        <v>22</v>
      </c>
      <c r="D696" s="1" t="s">
        <v>16</v>
      </c>
      <c r="E696" s="1" t="s">
        <v>24</v>
      </c>
      <c r="F696" s="1" t="s">
        <v>24</v>
      </c>
      <c r="G696" s="1" t="s">
        <v>24</v>
      </c>
      <c r="H696" s="1">
        <v>4501648246</v>
      </c>
      <c r="I696" s="1" t="s">
        <v>24</v>
      </c>
      <c r="J696" s="1" t="s">
        <v>892</v>
      </c>
      <c r="K696" s="1">
        <v>3</v>
      </c>
      <c r="L696" s="1" t="s">
        <v>26</v>
      </c>
      <c r="M696" s="3">
        <v>2350</v>
      </c>
      <c r="N696" s="3">
        <f t="shared" si="14"/>
        <v>7050</v>
      </c>
      <c r="Q696" s="3"/>
      <c r="R696" s="3"/>
      <c r="V696" s="3"/>
      <c r="W696" s="1"/>
      <c r="X696" s="1"/>
      <c r="Y696" s="1"/>
      <c r="Z696" s="1"/>
      <c r="AA696" s="3">
        <f>Tabla1[[#This Row],[COSTO TOTAL]]</f>
        <v>7050</v>
      </c>
      <c r="AB696" s="1"/>
      <c r="AC696" s="1"/>
      <c r="AD696" s="1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  <c r="BT696" s="25"/>
      <c r="BU696" s="25"/>
      <c r="BV696" s="25"/>
      <c r="BW696" s="25"/>
      <c r="BX696" s="25"/>
      <c r="BY696" s="25"/>
      <c r="BZ696" s="25"/>
      <c r="CA696" s="25"/>
      <c r="CB696" s="25"/>
      <c r="CC696" s="25"/>
      <c r="CD696" s="25"/>
      <c r="CE696" s="25"/>
      <c r="CF696" s="25"/>
      <c r="CG696" s="25"/>
      <c r="CH696" s="25"/>
      <c r="CI696" s="25"/>
      <c r="CJ696" s="25"/>
      <c r="CK696" s="25"/>
      <c r="CL696" s="25"/>
      <c r="CM696" s="25"/>
      <c r="CN696" s="25"/>
      <c r="CO696" s="25"/>
      <c r="CP696" s="25"/>
      <c r="CQ696" s="25"/>
      <c r="CR696" s="25"/>
      <c r="CS696" s="25"/>
      <c r="CT696" s="25"/>
      <c r="CU696" s="25"/>
      <c r="CV696" s="25"/>
      <c r="CW696" s="25"/>
      <c r="CX696" s="25"/>
      <c r="CY696" s="25"/>
      <c r="CZ696" s="25"/>
      <c r="DA696" s="25"/>
      <c r="DB696" s="25"/>
      <c r="DC696" s="25"/>
      <c r="DD696" s="25"/>
      <c r="DE696" s="25"/>
      <c r="DF696" s="25"/>
      <c r="DG696" s="25"/>
      <c r="DH696" s="25"/>
      <c r="DI696" s="25"/>
      <c r="DJ696" s="25"/>
      <c r="DK696" s="25"/>
      <c r="DL696" s="25"/>
      <c r="DM696" s="25"/>
      <c r="DN696" s="25"/>
      <c r="DO696" s="25"/>
      <c r="DP696" s="25"/>
      <c r="DQ696" s="25"/>
      <c r="DR696" s="25"/>
      <c r="DS696" s="25"/>
      <c r="DT696" s="25"/>
      <c r="DU696" s="25"/>
      <c r="DV696" s="25"/>
      <c r="DW696" s="25"/>
      <c r="DX696" s="25"/>
      <c r="DY696" s="25"/>
      <c r="DZ696" s="25"/>
      <c r="EA696" s="25"/>
      <c r="EB696" s="25"/>
      <c r="EC696" s="25"/>
      <c r="ED696" s="25"/>
      <c r="EE696" s="25"/>
      <c r="EF696" s="25"/>
      <c r="EG696" s="25"/>
      <c r="EH696" s="25"/>
      <c r="EI696" s="25"/>
      <c r="EJ696" s="25"/>
      <c r="EK696" s="25"/>
      <c r="EL696" s="25"/>
      <c r="EM696" s="25"/>
      <c r="EN696" s="25"/>
      <c r="EO696" s="25"/>
      <c r="EP696" s="25"/>
      <c r="EQ696" s="25"/>
      <c r="ER696" s="25"/>
      <c r="ES696" s="25"/>
      <c r="ET696" s="25"/>
      <c r="EU696" s="25"/>
      <c r="EV696" s="25"/>
      <c r="EW696" s="25"/>
      <c r="EX696" s="25"/>
      <c r="EY696" s="25"/>
      <c r="EZ696" s="25"/>
      <c r="FA696" s="25"/>
      <c r="FB696" s="25"/>
      <c r="FC696" s="25"/>
      <c r="FD696" s="25"/>
      <c r="FE696" s="25"/>
      <c r="FF696" s="25"/>
      <c r="FG696" s="25"/>
      <c r="FH696" s="25"/>
      <c r="FI696" s="25"/>
      <c r="FJ696" s="25"/>
      <c r="FK696" s="25"/>
      <c r="FL696" s="25"/>
      <c r="FM696" s="25"/>
      <c r="FN696" s="25"/>
      <c r="FO696" s="25"/>
      <c r="FP696" s="25"/>
      <c r="FQ696" s="25"/>
      <c r="FR696" s="25"/>
      <c r="FS696" s="25"/>
      <c r="FT696" s="25"/>
      <c r="FU696" s="25"/>
      <c r="FV696" s="25"/>
      <c r="FW696" s="25"/>
      <c r="FX696" s="25"/>
      <c r="FY696" s="25"/>
      <c r="FZ696" s="25"/>
      <c r="GA696" s="25"/>
      <c r="GB696" s="25"/>
      <c r="GC696" s="25"/>
      <c r="GD696" s="25"/>
      <c r="GE696" s="25"/>
      <c r="GF696" s="25"/>
      <c r="GG696" s="25"/>
      <c r="GH696" s="25"/>
      <c r="GI696" s="25"/>
      <c r="GJ696" s="25"/>
      <c r="GK696" s="25"/>
      <c r="GL696" s="25"/>
      <c r="GM696" s="25"/>
      <c r="GN696" s="25"/>
      <c r="GO696" s="25"/>
      <c r="GP696" s="25"/>
      <c r="GQ696" s="25"/>
      <c r="GR696" s="25"/>
      <c r="GS696" s="25"/>
      <c r="GT696" s="25"/>
      <c r="GU696" s="25"/>
      <c r="GV696" s="25"/>
      <c r="GW696" s="25"/>
      <c r="GX696" s="25"/>
      <c r="GY696" s="25"/>
      <c r="GZ696" s="25"/>
    </row>
    <row r="697" spans="1:208">
      <c r="A697" s="1" t="s">
        <v>840</v>
      </c>
      <c r="B697" s="2" t="s">
        <v>37</v>
      </c>
      <c r="C697" s="1" t="s">
        <v>24</v>
      </c>
      <c r="D697" s="1" t="s">
        <v>16</v>
      </c>
      <c r="E697" s="1" t="s">
        <v>893</v>
      </c>
      <c r="F697" s="1" t="s">
        <v>24</v>
      </c>
      <c r="G697" s="1" t="s">
        <v>24</v>
      </c>
      <c r="H697" s="1" t="s">
        <v>24</v>
      </c>
      <c r="I697" s="1" t="s">
        <v>24</v>
      </c>
      <c r="J697" s="1" t="s">
        <v>894</v>
      </c>
      <c r="K697" s="1">
        <v>1</v>
      </c>
      <c r="L697" s="1" t="s">
        <v>26</v>
      </c>
      <c r="N697" s="3">
        <f t="shared" si="14"/>
        <v>0</v>
      </c>
      <c r="Q697" s="3"/>
      <c r="R697" s="3"/>
      <c r="V697" s="3"/>
      <c r="W697" s="1"/>
      <c r="X697" s="1"/>
      <c r="Y697" s="1"/>
      <c r="Z697" s="1"/>
      <c r="AA697" s="3">
        <f>Tabla1[[#This Row],[COSTO TOTAL]]</f>
        <v>0</v>
      </c>
      <c r="AB697" s="1"/>
      <c r="AC697" s="1"/>
      <c r="AD697" s="1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  <c r="BT697" s="25"/>
      <c r="BU697" s="25"/>
      <c r="BV697" s="25"/>
      <c r="BW697" s="25"/>
      <c r="BX697" s="25"/>
      <c r="BY697" s="25"/>
      <c r="BZ697" s="25"/>
      <c r="CA697" s="25"/>
      <c r="CB697" s="25"/>
      <c r="CC697" s="25"/>
      <c r="CD697" s="25"/>
      <c r="CE697" s="25"/>
      <c r="CF697" s="25"/>
      <c r="CG697" s="25"/>
      <c r="CH697" s="25"/>
      <c r="CI697" s="25"/>
      <c r="CJ697" s="25"/>
      <c r="CK697" s="25"/>
      <c r="CL697" s="25"/>
      <c r="CM697" s="25"/>
      <c r="CN697" s="25"/>
      <c r="CO697" s="25"/>
      <c r="CP697" s="25"/>
      <c r="CQ697" s="25"/>
      <c r="CR697" s="25"/>
      <c r="CS697" s="25"/>
      <c r="CT697" s="25"/>
      <c r="CU697" s="25"/>
      <c r="CV697" s="25"/>
      <c r="CW697" s="25"/>
      <c r="CX697" s="25"/>
      <c r="CY697" s="25"/>
      <c r="CZ697" s="25"/>
      <c r="DA697" s="25"/>
      <c r="DB697" s="25"/>
      <c r="DC697" s="25"/>
      <c r="DD697" s="25"/>
      <c r="DE697" s="25"/>
      <c r="DF697" s="25"/>
      <c r="DG697" s="25"/>
      <c r="DH697" s="25"/>
      <c r="DI697" s="25"/>
      <c r="DJ697" s="25"/>
      <c r="DK697" s="25"/>
      <c r="DL697" s="25"/>
      <c r="DM697" s="25"/>
      <c r="DN697" s="25"/>
      <c r="DO697" s="25"/>
      <c r="DP697" s="25"/>
      <c r="DQ697" s="25"/>
      <c r="DR697" s="25"/>
      <c r="DS697" s="25"/>
      <c r="DT697" s="25"/>
      <c r="DU697" s="25"/>
      <c r="DV697" s="25"/>
      <c r="DW697" s="25"/>
      <c r="DX697" s="25"/>
      <c r="DY697" s="25"/>
      <c r="DZ697" s="25"/>
      <c r="EA697" s="25"/>
      <c r="EB697" s="25"/>
      <c r="EC697" s="25"/>
      <c r="ED697" s="25"/>
      <c r="EE697" s="25"/>
      <c r="EF697" s="25"/>
      <c r="EG697" s="25"/>
      <c r="EH697" s="25"/>
      <c r="EI697" s="25"/>
      <c r="EJ697" s="25"/>
      <c r="EK697" s="25"/>
      <c r="EL697" s="25"/>
      <c r="EM697" s="25"/>
      <c r="EN697" s="25"/>
      <c r="EO697" s="25"/>
      <c r="EP697" s="25"/>
      <c r="EQ697" s="25"/>
      <c r="ER697" s="25"/>
      <c r="ES697" s="25"/>
      <c r="ET697" s="25"/>
      <c r="EU697" s="25"/>
      <c r="EV697" s="25"/>
      <c r="EW697" s="25"/>
      <c r="EX697" s="25"/>
      <c r="EY697" s="25"/>
      <c r="EZ697" s="25"/>
      <c r="FA697" s="25"/>
      <c r="FB697" s="25"/>
      <c r="FC697" s="25"/>
      <c r="FD697" s="25"/>
      <c r="FE697" s="25"/>
      <c r="FF697" s="25"/>
      <c r="FG697" s="25"/>
      <c r="FH697" s="25"/>
      <c r="FI697" s="25"/>
      <c r="FJ697" s="25"/>
      <c r="FK697" s="25"/>
      <c r="FL697" s="25"/>
      <c r="FM697" s="25"/>
      <c r="FN697" s="25"/>
      <c r="FO697" s="25"/>
      <c r="FP697" s="25"/>
      <c r="FQ697" s="25"/>
      <c r="FR697" s="25"/>
      <c r="FS697" s="25"/>
      <c r="FT697" s="25"/>
      <c r="FU697" s="25"/>
      <c r="FV697" s="25"/>
      <c r="FW697" s="25"/>
      <c r="FX697" s="25"/>
      <c r="FY697" s="25"/>
      <c r="FZ697" s="25"/>
      <c r="GA697" s="25"/>
      <c r="GB697" s="25"/>
      <c r="GC697" s="25"/>
      <c r="GD697" s="25"/>
      <c r="GE697" s="25"/>
      <c r="GF697" s="25"/>
      <c r="GG697" s="25"/>
      <c r="GH697" s="25"/>
      <c r="GI697" s="25"/>
      <c r="GJ697" s="25"/>
      <c r="GK697" s="25"/>
      <c r="GL697" s="25"/>
      <c r="GM697" s="25"/>
      <c r="GN697" s="25"/>
      <c r="GO697" s="25"/>
      <c r="GP697" s="25"/>
      <c r="GQ697" s="25"/>
      <c r="GR697" s="25"/>
      <c r="GS697" s="25"/>
      <c r="GT697" s="25"/>
      <c r="GU697" s="25"/>
      <c r="GV697" s="25"/>
      <c r="GW697" s="25"/>
      <c r="GX697" s="25"/>
      <c r="GY697" s="25"/>
      <c r="GZ697" s="25"/>
    </row>
    <row r="698" spans="1:208">
      <c r="A698" s="1" t="s">
        <v>840</v>
      </c>
      <c r="B698" s="2">
        <v>43279</v>
      </c>
      <c r="C698" s="1">
        <v>7596944</v>
      </c>
      <c r="D698" s="1" t="s">
        <v>16</v>
      </c>
      <c r="E698" s="1" t="s">
        <v>895</v>
      </c>
      <c r="F698" s="1" t="s">
        <v>24</v>
      </c>
      <c r="H698" s="1" t="s">
        <v>22</v>
      </c>
      <c r="J698" s="1" t="s">
        <v>896</v>
      </c>
      <c r="K698" s="1">
        <v>1</v>
      </c>
      <c r="L698" s="1" t="s">
        <v>26</v>
      </c>
      <c r="N698" s="3">
        <f t="shared" si="14"/>
        <v>0</v>
      </c>
      <c r="O698" s="1" t="s">
        <v>898</v>
      </c>
      <c r="Q698" s="3"/>
      <c r="R698" s="3"/>
      <c r="V698" s="3"/>
      <c r="W698" s="1"/>
      <c r="X698" s="1"/>
      <c r="Y698" s="1"/>
      <c r="Z698" s="1"/>
      <c r="AA698" s="3">
        <f>Tabla1[[#This Row],[COSTO TOTAL]]</f>
        <v>0</v>
      </c>
      <c r="AB698" s="1"/>
      <c r="AC698" s="1"/>
      <c r="AD698" s="1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  <c r="BT698" s="25"/>
      <c r="BU698" s="25"/>
      <c r="BV698" s="25"/>
      <c r="BW698" s="25"/>
      <c r="BX698" s="25"/>
      <c r="BY698" s="25"/>
      <c r="BZ698" s="25"/>
      <c r="CA698" s="25"/>
      <c r="CB698" s="25"/>
      <c r="CC698" s="25"/>
      <c r="CD698" s="25"/>
      <c r="CE698" s="25"/>
      <c r="CF698" s="25"/>
      <c r="CG698" s="25"/>
      <c r="CH698" s="25"/>
      <c r="CI698" s="25"/>
      <c r="CJ698" s="25"/>
      <c r="CK698" s="25"/>
      <c r="CL698" s="25"/>
      <c r="CM698" s="25"/>
      <c r="CN698" s="25"/>
      <c r="CO698" s="25"/>
      <c r="CP698" s="25"/>
      <c r="CQ698" s="25"/>
      <c r="CR698" s="25"/>
      <c r="CS698" s="25"/>
      <c r="CT698" s="25"/>
      <c r="CU698" s="25"/>
      <c r="CV698" s="25"/>
      <c r="CW698" s="25"/>
      <c r="CX698" s="25"/>
      <c r="CY698" s="25"/>
      <c r="CZ698" s="25"/>
      <c r="DA698" s="25"/>
      <c r="DB698" s="25"/>
      <c r="DC698" s="25"/>
      <c r="DD698" s="25"/>
      <c r="DE698" s="25"/>
      <c r="DF698" s="25"/>
      <c r="DG698" s="25"/>
      <c r="DH698" s="25"/>
      <c r="DI698" s="25"/>
      <c r="DJ698" s="25"/>
      <c r="DK698" s="25"/>
      <c r="DL698" s="25"/>
      <c r="DM698" s="25"/>
      <c r="DN698" s="25"/>
      <c r="DO698" s="25"/>
      <c r="DP698" s="25"/>
      <c r="DQ698" s="25"/>
      <c r="DR698" s="25"/>
      <c r="DS698" s="25"/>
      <c r="DT698" s="25"/>
      <c r="DU698" s="25"/>
      <c r="DV698" s="25"/>
      <c r="DW698" s="25"/>
      <c r="DX698" s="25"/>
      <c r="DY698" s="25"/>
      <c r="DZ698" s="25"/>
      <c r="EA698" s="25"/>
      <c r="EB698" s="25"/>
      <c r="EC698" s="25"/>
      <c r="ED698" s="25"/>
      <c r="EE698" s="25"/>
      <c r="EF698" s="25"/>
      <c r="EG698" s="25"/>
      <c r="EH698" s="25"/>
      <c r="EI698" s="25"/>
      <c r="EJ698" s="25"/>
      <c r="EK698" s="25"/>
      <c r="EL698" s="25"/>
      <c r="EM698" s="25"/>
      <c r="EN698" s="25"/>
      <c r="EO698" s="25"/>
      <c r="EP698" s="25"/>
      <c r="EQ698" s="25"/>
      <c r="ER698" s="25"/>
      <c r="ES698" s="25"/>
      <c r="ET698" s="25"/>
      <c r="EU698" s="25"/>
      <c r="EV698" s="25"/>
      <c r="EW698" s="25"/>
      <c r="EX698" s="25"/>
      <c r="EY698" s="25"/>
      <c r="EZ698" s="25"/>
      <c r="FA698" s="25"/>
      <c r="FB698" s="25"/>
      <c r="FC698" s="25"/>
      <c r="FD698" s="25"/>
      <c r="FE698" s="25"/>
      <c r="FF698" s="25"/>
      <c r="FG698" s="25"/>
      <c r="FH698" s="25"/>
      <c r="FI698" s="25"/>
      <c r="FJ698" s="25"/>
      <c r="FK698" s="25"/>
      <c r="FL698" s="25"/>
      <c r="FM698" s="25"/>
      <c r="FN698" s="25"/>
      <c r="FO698" s="25"/>
      <c r="FP698" s="25"/>
      <c r="FQ698" s="25"/>
      <c r="FR698" s="25"/>
      <c r="FS698" s="25"/>
      <c r="FT698" s="25"/>
      <c r="FU698" s="25"/>
      <c r="FV698" s="25"/>
      <c r="FW698" s="25"/>
      <c r="FX698" s="25"/>
      <c r="FY698" s="25"/>
      <c r="FZ698" s="25"/>
      <c r="GA698" s="25"/>
      <c r="GB698" s="25"/>
      <c r="GC698" s="25"/>
      <c r="GD698" s="25"/>
      <c r="GE698" s="25"/>
      <c r="GF698" s="25"/>
      <c r="GG698" s="25"/>
      <c r="GH698" s="25"/>
      <c r="GI698" s="25"/>
      <c r="GJ698" s="25"/>
      <c r="GK698" s="25"/>
      <c r="GL698" s="25"/>
      <c r="GM698" s="25"/>
      <c r="GN698" s="25"/>
      <c r="GO698" s="25"/>
      <c r="GP698" s="25"/>
      <c r="GQ698" s="25"/>
      <c r="GR698" s="25"/>
      <c r="GS698" s="25"/>
      <c r="GT698" s="25"/>
      <c r="GU698" s="25"/>
      <c r="GV698" s="25"/>
      <c r="GW698" s="25"/>
      <c r="GX698" s="25"/>
      <c r="GY698" s="25"/>
      <c r="GZ698" s="25"/>
    </row>
    <row r="699" spans="1:208">
      <c r="A699" s="1" t="s">
        <v>840</v>
      </c>
      <c r="B699" s="2">
        <v>43279</v>
      </c>
      <c r="C699" s="1">
        <v>7596944</v>
      </c>
      <c r="D699" s="1" t="s">
        <v>16</v>
      </c>
      <c r="E699" s="1" t="s">
        <v>895</v>
      </c>
      <c r="F699" s="1" t="s">
        <v>24</v>
      </c>
      <c r="H699" s="1" t="s">
        <v>22</v>
      </c>
      <c r="J699" s="1" t="s">
        <v>897</v>
      </c>
      <c r="K699" s="1">
        <v>1</v>
      </c>
      <c r="L699" s="1" t="s">
        <v>26</v>
      </c>
      <c r="N699" s="3">
        <f t="shared" si="14"/>
        <v>0</v>
      </c>
      <c r="O699" s="1" t="s">
        <v>898</v>
      </c>
      <c r="Q699" s="3"/>
      <c r="R699" s="3"/>
      <c r="V699" s="3"/>
      <c r="W699" s="1"/>
      <c r="X699" s="1"/>
      <c r="Y699" s="1"/>
      <c r="Z699" s="1"/>
      <c r="AA699" s="3">
        <f>Tabla1[[#This Row],[COSTO TOTAL]]</f>
        <v>0</v>
      </c>
      <c r="AB699" s="1"/>
      <c r="AC699" s="1"/>
      <c r="AD699" s="1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  <c r="BT699" s="25"/>
      <c r="BU699" s="25"/>
      <c r="BV699" s="25"/>
      <c r="BW699" s="25"/>
      <c r="BX699" s="25"/>
      <c r="BY699" s="25"/>
      <c r="BZ699" s="25"/>
      <c r="CA699" s="25"/>
      <c r="CB699" s="25"/>
      <c r="CC699" s="25"/>
      <c r="CD699" s="25"/>
      <c r="CE699" s="25"/>
      <c r="CF699" s="25"/>
      <c r="CG699" s="25"/>
      <c r="CH699" s="25"/>
      <c r="CI699" s="25"/>
      <c r="CJ699" s="25"/>
      <c r="CK699" s="25"/>
      <c r="CL699" s="25"/>
      <c r="CM699" s="25"/>
      <c r="CN699" s="25"/>
      <c r="CO699" s="25"/>
      <c r="CP699" s="25"/>
      <c r="CQ699" s="25"/>
      <c r="CR699" s="25"/>
      <c r="CS699" s="25"/>
      <c r="CT699" s="25"/>
      <c r="CU699" s="25"/>
      <c r="CV699" s="25"/>
      <c r="CW699" s="25"/>
      <c r="CX699" s="25"/>
      <c r="CY699" s="25"/>
      <c r="CZ699" s="25"/>
      <c r="DA699" s="25"/>
      <c r="DB699" s="25"/>
      <c r="DC699" s="25"/>
      <c r="DD699" s="25"/>
      <c r="DE699" s="25"/>
      <c r="DF699" s="25"/>
      <c r="DG699" s="25"/>
      <c r="DH699" s="25"/>
      <c r="DI699" s="25"/>
      <c r="DJ699" s="25"/>
      <c r="DK699" s="25"/>
      <c r="DL699" s="25"/>
      <c r="DM699" s="25"/>
      <c r="DN699" s="25"/>
      <c r="DO699" s="25"/>
      <c r="DP699" s="25"/>
      <c r="DQ699" s="25"/>
      <c r="DR699" s="25"/>
      <c r="DS699" s="25"/>
      <c r="DT699" s="25"/>
      <c r="DU699" s="25"/>
      <c r="DV699" s="25"/>
      <c r="DW699" s="25"/>
      <c r="DX699" s="25"/>
      <c r="DY699" s="25"/>
      <c r="DZ699" s="25"/>
      <c r="EA699" s="25"/>
      <c r="EB699" s="25"/>
      <c r="EC699" s="25"/>
      <c r="ED699" s="25"/>
      <c r="EE699" s="25"/>
      <c r="EF699" s="25"/>
      <c r="EG699" s="25"/>
      <c r="EH699" s="25"/>
      <c r="EI699" s="25"/>
      <c r="EJ699" s="25"/>
      <c r="EK699" s="25"/>
      <c r="EL699" s="25"/>
      <c r="EM699" s="25"/>
      <c r="EN699" s="25"/>
      <c r="EO699" s="25"/>
      <c r="EP699" s="25"/>
      <c r="EQ699" s="25"/>
      <c r="ER699" s="25"/>
      <c r="ES699" s="25"/>
      <c r="ET699" s="25"/>
      <c r="EU699" s="25"/>
      <c r="EV699" s="25"/>
      <c r="EW699" s="25"/>
      <c r="EX699" s="25"/>
      <c r="EY699" s="25"/>
      <c r="EZ699" s="25"/>
      <c r="FA699" s="25"/>
      <c r="FB699" s="25"/>
      <c r="FC699" s="25"/>
      <c r="FD699" s="25"/>
      <c r="FE699" s="25"/>
      <c r="FF699" s="25"/>
      <c r="FG699" s="25"/>
      <c r="FH699" s="25"/>
      <c r="FI699" s="25"/>
      <c r="FJ699" s="25"/>
      <c r="FK699" s="25"/>
      <c r="FL699" s="25"/>
      <c r="FM699" s="25"/>
      <c r="FN699" s="25"/>
      <c r="FO699" s="25"/>
      <c r="FP699" s="25"/>
      <c r="FQ699" s="25"/>
      <c r="FR699" s="25"/>
      <c r="FS699" s="25"/>
      <c r="FT699" s="25"/>
      <c r="FU699" s="25"/>
      <c r="FV699" s="25"/>
      <c r="FW699" s="25"/>
      <c r="FX699" s="25"/>
      <c r="FY699" s="25"/>
      <c r="FZ699" s="25"/>
      <c r="GA699" s="25"/>
      <c r="GB699" s="25"/>
      <c r="GC699" s="25"/>
      <c r="GD699" s="25"/>
      <c r="GE699" s="25"/>
      <c r="GF699" s="25"/>
      <c r="GG699" s="25"/>
      <c r="GH699" s="25"/>
      <c r="GI699" s="25"/>
      <c r="GJ699" s="25"/>
      <c r="GK699" s="25"/>
      <c r="GL699" s="25"/>
      <c r="GM699" s="25"/>
      <c r="GN699" s="25"/>
      <c r="GO699" s="25"/>
      <c r="GP699" s="25"/>
      <c r="GQ699" s="25"/>
      <c r="GR699" s="25"/>
      <c r="GS699" s="25"/>
      <c r="GT699" s="25"/>
      <c r="GU699" s="25"/>
      <c r="GV699" s="25"/>
      <c r="GW699" s="25"/>
      <c r="GX699" s="25"/>
      <c r="GY699" s="25"/>
      <c r="GZ699" s="25"/>
    </row>
    <row r="700" spans="1:208">
      <c r="A700" s="1" t="s">
        <v>853</v>
      </c>
      <c r="B700" s="2">
        <v>43311</v>
      </c>
      <c r="C700" s="1" t="s">
        <v>22</v>
      </c>
      <c r="D700" s="1" t="s">
        <v>16</v>
      </c>
      <c r="E700" s="1" t="s">
        <v>899</v>
      </c>
      <c r="F700" s="1" t="s">
        <v>24</v>
      </c>
      <c r="H700" s="1" t="s">
        <v>22</v>
      </c>
      <c r="J700" s="1" t="s">
        <v>900</v>
      </c>
      <c r="K700" s="1">
        <v>2</v>
      </c>
      <c r="L700" s="1" t="s">
        <v>901</v>
      </c>
      <c r="N700" s="3">
        <f t="shared" si="14"/>
        <v>0</v>
      </c>
      <c r="O700" s="1" t="s">
        <v>902</v>
      </c>
      <c r="Q700" s="3"/>
      <c r="R700" s="3"/>
      <c r="V700" s="3"/>
      <c r="W700" s="1"/>
      <c r="X700" s="1"/>
      <c r="Y700" s="1"/>
      <c r="Z700" s="1"/>
      <c r="AA700" s="3">
        <f>Tabla1[[#This Row],[COSTO TOTAL]]</f>
        <v>0</v>
      </c>
      <c r="AB700" s="1"/>
      <c r="AC700" s="1"/>
      <c r="AD700" s="1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  <c r="BT700" s="25"/>
      <c r="BU700" s="25"/>
      <c r="BV700" s="25"/>
      <c r="BW700" s="25"/>
      <c r="BX700" s="25"/>
      <c r="BY700" s="25"/>
      <c r="BZ700" s="25"/>
      <c r="CA700" s="25"/>
      <c r="CB700" s="25"/>
      <c r="CC700" s="25"/>
      <c r="CD700" s="25"/>
      <c r="CE700" s="25"/>
      <c r="CF700" s="25"/>
      <c r="CG700" s="25"/>
      <c r="CH700" s="25"/>
      <c r="CI700" s="25"/>
      <c r="CJ700" s="25"/>
      <c r="CK700" s="25"/>
      <c r="CL700" s="25"/>
      <c r="CM700" s="25"/>
      <c r="CN700" s="25"/>
      <c r="CO700" s="25"/>
      <c r="CP700" s="25"/>
      <c r="CQ700" s="25"/>
      <c r="CR700" s="25"/>
      <c r="CS700" s="25"/>
      <c r="CT700" s="25"/>
      <c r="CU700" s="25"/>
      <c r="CV700" s="25"/>
      <c r="CW700" s="25"/>
      <c r="CX700" s="25"/>
      <c r="CY700" s="25"/>
      <c r="CZ700" s="25"/>
      <c r="DA700" s="25"/>
      <c r="DB700" s="25"/>
      <c r="DC700" s="25"/>
      <c r="DD700" s="25"/>
      <c r="DE700" s="25"/>
      <c r="DF700" s="25"/>
      <c r="DG700" s="25"/>
      <c r="DH700" s="25"/>
      <c r="DI700" s="25"/>
      <c r="DJ700" s="25"/>
      <c r="DK700" s="25"/>
      <c r="DL700" s="25"/>
      <c r="DM700" s="25"/>
      <c r="DN700" s="25"/>
      <c r="DO700" s="25"/>
      <c r="DP700" s="25"/>
      <c r="DQ700" s="25"/>
      <c r="DR700" s="25"/>
      <c r="DS700" s="25"/>
      <c r="DT700" s="25"/>
      <c r="DU700" s="25"/>
      <c r="DV700" s="25"/>
      <c r="DW700" s="25"/>
      <c r="DX700" s="25"/>
      <c r="DY700" s="25"/>
      <c r="DZ700" s="25"/>
      <c r="EA700" s="25"/>
      <c r="EB700" s="25"/>
      <c r="EC700" s="25"/>
      <c r="ED700" s="25"/>
      <c r="EE700" s="25"/>
      <c r="EF700" s="25"/>
      <c r="EG700" s="25"/>
      <c r="EH700" s="25"/>
      <c r="EI700" s="25"/>
      <c r="EJ700" s="25"/>
      <c r="EK700" s="25"/>
      <c r="EL700" s="25"/>
      <c r="EM700" s="25"/>
      <c r="EN700" s="25"/>
      <c r="EO700" s="25"/>
      <c r="EP700" s="25"/>
      <c r="EQ700" s="25"/>
      <c r="ER700" s="25"/>
      <c r="ES700" s="25"/>
      <c r="ET700" s="25"/>
      <c r="EU700" s="25"/>
      <c r="EV700" s="25"/>
      <c r="EW700" s="25"/>
      <c r="EX700" s="25"/>
      <c r="EY700" s="25"/>
      <c r="EZ700" s="25"/>
      <c r="FA700" s="25"/>
      <c r="FB700" s="25"/>
      <c r="FC700" s="25"/>
      <c r="FD700" s="25"/>
      <c r="FE700" s="25"/>
      <c r="FF700" s="25"/>
      <c r="FG700" s="25"/>
      <c r="FH700" s="25"/>
      <c r="FI700" s="25"/>
      <c r="FJ700" s="25"/>
      <c r="FK700" s="25"/>
      <c r="FL700" s="25"/>
      <c r="FM700" s="25"/>
      <c r="FN700" s="25"/>
      <c r="FO700" s="25"/>
      <c r="FP700" s="25"/>
      <c r="FQ700" s="25"/>
      <c r="FR700" s="25"/>
      <c r="FS700" s="25"/>
      <c r="FT700" s="25"/>
      <c r="FU700" s="25"/>
      <c r="FV700" s="25"/>
      <c r="FW700" s="25"/>
      <c r="FX700" s="25"/>
      <c r="FY700" s="25"/>
      <c r="FZ700" s="25"/>
      <c r="GA700" s="25"/>
      <c r="GB700" s="25"/>
      <c r="GC700" s="25"/>
      <c r="GD700" s="25"/>
      <c r="GE700" s="25"/>
      <c r="GF700" s="25"/>
      <c r="GG700" s="25"/>
      <c r="GH700" s="25"/>
      <c r="GI700" s="25"/>
      <c r="GJ700" s="25"/>
      <c r="GK700" s="25"/>
      <c r="GL700" s="25"/>
      <c r="GM700" s="25"/>
      <c r="GN700" s="25"/>
      <c r="GO700" s="25"/>
      <c r="GP700" s="25"/>
      <c r="GQ700" s="25"/>
      <c r="GR700" s="25"/>
      <c r="GS700" s="25"/>
      <c r="GT700" s="25"/>
      <c r="GU700" s="25"/>
      <c r="GV700" s="25"/>
      <c r="GW700" s="25"/>
      <c r="GX700" s="25"/>
      <c r="GY700" s="25"/>
      <c r="GZ700" s="25"/>
    </row>
    <row r="701" spans="1:208">
      <c r="A701" s="1" t="s">
        <v>853</v>
      </c>
      <c r="B701" s="2">
        <v>43311</v>
      </c>
      <c r="C701" s="1" t="s">
        <v>22</v>
      </c>
      <c r="D701" s="1" t="s">
        <v>16</v>
      </c>
      <c r="E701" s="1" t="s">
        <v>903</v>
      </c>
      <c r="F701" s="1" t="s">
        <v>24</v>
      </c>
      <c r="H701" s="1" t="s">
        <v>22</v>
      </c>
      <c r="J701" s="1" t="s">
        <v>904</v>
      </c>
      <c r="K701" s="1">
        <v>3</v>
      </c>
      <c r="L701" s="1" t="s">
        <v>26</v>
      </c>
      <c r="N701" s="3">
        <f t="shared" si="14"/>
        <v>0</v>
      </c>
      <c r="O701" s="1" t="s">
        <v>902</v>
      </c>
      <c r="Q701" s="3"/>
      <c r="R701" s="3"/>
      <c r="V701" s="3"/>
      <c r="W701" s="1"/>
      <c r="X701" s="1"/>
      <c r="Y701" s="1"/>
      <c r="Z701" s="1"/>
      <c r="AA701" s="3">
        <f>Tabla1[[#This Row],[COSTO TOTAL]]</f>
        <v>0</v>
      </c>
      <c r="AB701" s="1"/>
      <c r="AC701" s="1"/>
      <c r="AD701" s="1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  <c r="BT701" s="25"/>
      <c r="BU701" s="25"/>
      <c r="BV701" s="25"/>
      <c r="BW701" s="25"/>
      <c r="BX701" s="25"/>
      <c r="BY701" s="25"/>
      <c r="BZ701" s="25"/>
      <c r="CA701" s="25"/>
      <c r="CB701" s="25"/>
      <c r="CC701" s="25"/>
      <c r="CD701" s="25"/>
      <c r="CE701" s="25"/>
      <c r="CF701" s="25"/>
      <c r="CG701" s="25"/>
      <c r="CH701" s="25"/>
      <c r="CI701" s="25"/>
      <c r="CJ701" s="25"/>
      <c r="CK701" s="25"/>
      <c r="CL701" s="25"/>
      <c r="CM701" s="25"/>
      <c r="CN701" s="25"/>
      <c r="CO701" s="25"/>
      <c r="CP701" s="25"/>
      <c r="CQ701" s="25"/>
      <c r="CR701" s="25"/>
      <c r="CS701" s="25"/>
      <c r="CT701" s="25"/>
      <c r="CU701" s="25"/>
      <c r="CV701" s="25"/>
      <c r="CW701" s="25"/>
      <c r="CX701" s="25"/>
      <c r="CY701" s="25"/>
      <c r="CZ701" s="25"/>
      <c r="DA701" s="25"/>
      <c r="DB701" s="25"/>
      <c r="DC701" s="25"/>
      <c r="DD701" s="25"/>
      <c r="DE701" s="25"/>
      <c r="DF701" s="25"/>
      <c r="DG701" s="25"/>
      <c r="DH701" s="25"/>
      <c r="DI701" s="25"/>
      <c r="DJ701" s="25"/>
      <c r="DK701" s="25"/>
      <c r="DL701" s="25"/>
      <c r="DM701" s="25"/>
      <c r="DN701" s="25"/>
      <c r="DO701" s="25"/>
      <c r="DP701" s="25"/>
      <c r="DQ701" s="25"/>
      <c r="DR701" s="25"/>
      <c r="DS701" s="25"/>
      <c r="DT701" s="25"/>
      <c r="DU701" s="25"/>
      <c r="DV701" s="25"/>
      <c r="DW701" s="25"/>
      <c r="DX701" s="25"/>
      <c r="DY701" s="25"/>
      <c r="DZ701" s="25"/>
      <c r="EA701" s="25"/>
      <c r="EB701" s="25"/>
      <c r="EC701" s="25"/>
      <c r="ED701" s="25"/>
      <c r="EE701" s="25"/>
      <c r="EF701" s="25"/>
      <c r="EG701" s="25"/>
      <c r="EH701" s="25"/>
      <c r="EI701" s="25"/>
      <c r="EJ701" s="25"/>
      <c r="EK701" s="25"/>
      <c r="EL701" s="25"/>
      <c r="EM701" s="25"/>
      <c r="EN701" s="25"/>
      <c r="EO701" s="25"/>
      <c r="EP701" s="25"/>
      <c r="EQ701" s="25"/>
      <c r="ER701" s="25"/>
      <c r="ES701" s="25"/>
      <c r="ET701" s="25"/>
      <c r="EU701" s="25"/>
      <c r="EV701" s="25"/>
      <c r="EW701" s="25"/>
      <c r="EX701" s="25"/>
      <c r="EY701" s="25"/>
      <c r="EZ701" s="25"/>
      <c r="FA701" s="25"/>
      <c r="FB701" s="25"/>
      <c r="FC701" s="25"/>
      <c r="FD701" s="25"/>
      <c r="FE701" s="25"/>
      <c r="FF701" s="25"/>
      <c r="FG701" s="25"/>
      <c r="FH701" s="25"/>
      <c r="FI701" s="25"/>
      <c r="FJ701" s="25"/>
      <c r="FK701" s="25"/>
      <c r="FL701" s="25"/>
      <c r="FM701" s="25"/>
      <c r="FN701" s="25"/>
      <c r="FO701" s="25"/>
      <c r="FP701" s="25"/>
      <c r="FQ701" s="25"/>
      <c r="FR701" s="25"/>
      <c r="FS701" s="25"/>
      <c r="FT701" s="25"/>
      <c r="FU701" s="25"/>
      <c r="FV701" s="25"/>
      <c r="FW701" s="25"/>
      <c r="FX701" s="25"/>
      <c r="FY701" s="25"/>
      <c r="FZ701" s="25"/>
      <c r="GA701" s="25"/>
      <c r="GB701" s="25"/>
      <c r="GC701" s="25"/>
      <c r="GD701" s="25"/>
      <c r="GE701" s="25"/>
      <c r="GF701" s="25"/>
      <c r="GG701" s="25"/>
      <c r="GH701" s="25"/>
      <c r="GI701" s="25"/>
      <c r="GJ701" s="25"/>
      <c r="GK701" s="25"/>
      <c r="GL701" s="25"/>
      <c r="GM701" s="25"/>
      <c r="GN701" s="25"/>
      <c r="GO701" s="25"/>
      <c r="GP701" s="25"/>
      <c r="GQ701" s="25"/>
      <c r="GR701" s="25"/>
      <c r="GS701" s="25"/>
      <c r="GT701" s="25"/>
      <c r="GU701" s="25"/>
      <c r="GV701" s="25"/>
      <c r="GW701" s="25"/>
      <c r="GX701" s="25"/>
      <c r="GY701" s="25"/>
      <c r="GZ701" s="25"/>
    </row>
    <row r="702" spans="1:208">
      <c r="A702" s="1" t="s">
        <v>853</v>
      </c>
      <c r="B702" s="2">
        <v>43021</v>
      </c>
      <c r="C702" s="1" t="s">
        <v>22</v>
      </c>
      <c r="D702" s="1" t="s">
        <v>16</v>
      </c>
      <c r="E702" s="1" t="s">
        <v>24</v>
      </c>
      <c r="F702" s="1" t="s">
        <v>905</v>
      </c>
      <c r="H702" s="1">
        <v>4501471393</v>
      </c>
      <c r="J702" s="1" t="s">
        <v>906</v>
      </c>
      <c r="K702" s="1">
        <v>2</v>
      </c>
      <c r="L702" s="1" t="s">
        <v>26</v>
      </c>
      <c r="M702" s="3">
        <v>11758</v>
      </c>
      <c r="N702" s="3">
        <f t="shared" si="14"/>
        <v>23516</v>
      </c>
      <c r="Q702" s="3"/>
      <c r="R702" s="3"/>
      <c r="V702" s="3"/>
      <c r="W702" s="1"/>
      <c r="X702" s="1"/>
      <c r="Y702" s="1"/>
      <c r="Z702" s="1"/>
      <c r="AA702" s="3">
        <f>Tabla1[[#This Row],[COSTO TOTAL]]</f>
        <v>23516</v>
      </c>
      <c r="AB702" s="1"/>
      <c r="AC702" s="1"/>
      <c r="AD702" s="1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  <c r="BT702" s="25"/>
      <c r="BU702" s="25"/>
      <c r="BV702" s="25"/>
      <c r="BW702" s="25"/>
      <c r="BX702" s="25"/>
      <c r="BY702" s="25"/>
      <c r="BZ702" s="25"/>
      <c r="CA702" s="25"/>
      <c r="CB702" s="25"/>
      <c r="CC702" s="25"/>
      <c r="CD702" s="25"/>
      <c r="CE702" s="25"/>
      <c r="CF702" s="25"/>
      <c r="CG702" s="25"/>
      <c r="CH702" s="25"/>
      <c r="CI702" s="25"/>
      <c r="CJ702" s="25"/>
      <c r="CK702" s="25"/>
      <c r="CL702" s="25"/>
      <c r="CM702" s="25"/>
      <c r="CN702" s="25"/>
      <c r="CO702" s="25"/>
      <c r="CP702" s="25"/>
      <c r="CQ702" s="25"/>
      <c r="CR702" s="25"/>
      <c r="CS702" s="25"/>
      <c r="CT702" s="25"/>
      <c r="CU702" s="25"/>
      <c r="CV702" s="25"/>
      <c r="CW702" s="25"/>
      <c r="CX702" s="25"/>
      <c r="CY702" s="25"/>
      <c r="CZ702" s="25"/>
      <c r="DA702" s="25"/>
      <c r="DB702" s="25"/>
      <c r="DC702" s="25"/>
      <c r="DD702" s="25"/>
      <c r="DE702" s="25"/>
      <c r="DF702" s="25"/>
      <c r="DG702" s="25"/>
      <c r="DH702" s="25"/>
      <c r="DI702" s="25"/>
      <c r="DJ702" s="25"/>
      <c r="DK702" s="25"/>
      <c r="DL702" s="25"/>
      <c r="DM702" s="25"/>
      <c r="DN702" s="25"/>
      <c r="DO702" s="25"/>
      <c r="DP702" s="25"/>
      <c r="DQ702" s="25"/>
      <c r="DR702" s="25"/>
      <c r="DS702" s="25"/>
      <c r="DT702" s="25"/>
      <c r="DU702" s="25"/>
      <c r="DV702" s="25"/>
      <c r="DW702" s="25"/>
      <c r="DX702" s="25"/>
      <c r="DY702" s="25"/>
      <c r="DZ702" s="25"/>
      <c r="EA702" s="25"/>
      <c r="EB702" s="25"/>
      <c r="EC702" s="25"/>
      <c r="ED702" s="25"/>
      <c r="EE702" s="25"/>
      <c r="EF702" s="25"/>
      <c r="EG702" s="25"/>
      <c r="EH702" s="25"/>
      <c r="EI702" s="25"/>
      <c r="EJ702" s="25"/>
      <c r="EK702" s="25"/>
      <c r="EL702" s="25"/>
      <c r="EM702" s="25"/>
      <c r="EN702" s="25"/>
      <c r="EO702" s="25"/>
      <c r="EP702" s="25"/>
      <c r="EQ702" s="25"/>
      <c r="ER702" s="25"/>
      <c r="ES702" s="25"/>
      <c r="ET702" s="25"/>
      <c r="EU702" s="25"/>
      <c r="EV702" s="25"/>
      <c r="EW702" s="25"/>
      <c r="EX702" s="25"/>
      <c r="EY702" s="25"/>
      <c r="EZ702" s="25"/>
      <c r="FA702" s="25"/>
      <c r="FB702" s="25"/>
      <c r="FC702" s="25"/>
      <c r="FD702" s="25"/>
      <c r="FE702" s="25"/>
      <c r="FF702" s="25"/>
      <c r="FG702" s="25"/>
      <c r="FH702" s="25"/>
      <c r="FI702" s="25"/>
      <c r="FJ702" s="25"/>
      <c r="FK702" s="25"/>
      <c r="FL702" s="25"/>
      <c r="FM702" s="25"/>
      <c r="FN702" s="25"/>
      <c r="FO702" s="25"/>
      <c r="FP702" s="25"/>
      <c r="FQ702" s="25"/>
      <c r="FR702" s="25"/>
      <c r="FS702" s="25"/>
      <c r="FT702" s="25"/>
      <c r="FU702" s="25"/>
      <c r="FV702" s="25"/>
      <c r="FW702" s="25"/>
      <c r="FX702" s="25"/>
      <c r="FY702" s="25"/>
      <c r="FZ702" s="25"/>
      <c r="GA702" s="25"/>
      <c r="GB702" s="25"/>
      <c r="GC702" s="25"/>
      <c r="GD702" s="25"/>
      <c r="GE702" s="25"/>
      <c r="GF702" s="25"/>
      <c r="GG702" s="25"/>
      <c r="GH702" s="25"/>
      <c r="GI702" s="25"/>
      <c r="GJ702" s="25"/>
      <c r="GK702" s="25"/>
      <c r="GL702" s="25"/>
      <c r="GM702" s="25"/>
      <c r="GN702" s="25"/>
      <c r="GO702" s="25"/>
      <c r="GP702" s="25"/>
      <c r="GQ702" s="25"/>
      <c r="GR702" s="25"/>
      <c r="GS702" s="25"/>
      <c r="GT702" s="25"/>
      <c r="GU702" s="25"/>
      <c r="GV702" s="25"/>
      <c r="GW702" s="25"/>
      <c r="GX702" s="25"/>
      <c r="GY702" s="25"/>
      <c r="GZ702" s="25"/>
    </row>
    <row r="703" spans="1:208">
      <c r="A703" s="1" t="s">
        <v>907</v>
      </c>
      <c r="B703" s="2">
        <v>43434</v>
      </c>
      <c r="C703" s="1">
        <v>7664484</v>
      </c>
      <c r="D703" s="1" t="s">
        <v>16</v>
      </c>
      <c r="E703" s="1" t="s">
        <v>908</v>
      </c>
      <c r="F703" s="1" t="s">
        <v>113</v>
      </c>
      <c r="G703" s="1" t="s">
        <v>24</v>
      </c>
      <c r="H703" s="1">
        <v>4501619857</v>
      </c>
      <c r="I703" s="1" t="s">
        <v>909</v>
      </c>
      <c r="J703" s="1" t="s">
        <v>910</v>
      </c>
      <c r="K703" s="1">
        <v>1</v>
      </c>
      <c r="L703" s="1" t="s">
        <v>26</v>
      </c>
      <c r="N703" s="3">
        <f t="shared" si="14"/>
        <v>0</v>
      </c>
      <c r="Q703" s="3"/>
      <c r="R703" s="3"/>
      <c r="V703" s="3"/>
      <c r="W703" s="1"/>
      <c r="X703" s="1"/>
      <c r="Y703" s="1"/>
      <c r="Z703" s="1"/>
      <c r="AA703" s="3">
        <f>Tabla1[[#This Row],[COSTO TOTAL]]</f>
        <v>0</v>
      </c>
      <c r="AB703" s="1"/>
      <c r="AC703" s="1"/>
      <c r="AD703" s="1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  <c r="BT703" s="25"/>
      <c r="BU703" s="25"/>
      <c r="BV703" s="25"/>
      <c r="BW703" s="25"/>
      <c r="BX703" s="25"/>
      <c r="BY703" s="25"/>
      <c r="BZ703" s="25"/>
      <c r="CA703" s="25"/>
      <c r="CB703" s="25"/>
      <c r="CC703" s="25"/>
      <c r="CD703" s="25"/>
      <c r="CE703" s="25"/>
      <c r="CF703" s="25"/>
      <c r="CG703" s="25"/>
      <c r="CH703" s="25"/>
      <c r="CI703" s="25"/>
      <c r="CJ703" s="25"/>
      <c r="CK703" s="25"/>
      <c r="CL703" s="25"/>
      <c r="CM703" s="25"/>
      <c r="CN703" s="25"/>
      <c r="CO703" s="25"/>
      <c r="CP703" s="25"/>
      <c r="CQ703" s="25"/>
      <c r="CR703" s="25"/>
      <c r="CS703" s="25"/>
      <c r="CT703" s="25"/>
      <c r="CU703" s="25"/>
      <c r="CV703" s="25"/>
      <c r="CW703" s="25"/>
      <c r="CX703" s="25"/>
      <c r="CY703" s="25"/>
      <c r="CZ703" s="25"/>
      <c r="DA703" s="25"/>
      <c r="DB703" s="25"/>
      <c r="DC703" s="25"/>
      <c r="DD703" s="25"/>
      <c r="DE703" s="25"/>
      <c r="DF703" s="25"/>
      <c r="DG703" s="25"/>
      <c r="DH703" s="25"/>
      <c r="DI703" s="25"/>
      <c r="DJ703" s="25"/>
      <c r="DK703" s="25"/>
      <c r="DL703" s="25"/>
      <c r="DM703" s="25"/>
      <c r="DN703" s="25"/>
      <c r="DO703" s="25"/>
      <c r="DP703" s="25"/>
      <c r="DQ703" s="25"/>
      <c r="DR703" s="25"/>
      <c r="DS703" s="25"/>
      <c r="DT703" s="25"/>
      <c r="DU703" s="25"/>
      <c r="DV703" s="25"/>
      <c r="DW703" s="25"/>
      <c r="DX703" s="25"/>
      <c r="DY703" s="25"/>
      <c r="DZ703" s="25"/>
      <c r="EA703" s="25"/>
      <c r="EB703" s="25"/>
      <c r="EC703" s="25"/>
      <c r="ED703" s="25"/>
      <c r="EE703" s="25"/>
      <c r="EF703" s="25"/>
      <c r="EG703" s="25"/>
      <c r="EH703" s="25"/>
      <c r="EI703" s="25"/>
      <c r="EJ703" s="25"/>
      <c r="EK703" s="25"/>
      <c r="EL703" s="25"/>
      <c r="EM703" s="25"/>
      <c r="EN703" s="25"/>
      <c r="EO703" s="25"/>
      <c r="EP703" s="25"/>
      <c r="EQ703" s="25"/>
      <c r="ER703" s="25"/>
      <c r="ES703" s="25"/>
      <c r="ET703" s="25"/>
      <c r="EU703" s="25"/>
      <c r="EV703" s="25"/>
      <c r="EW703" s="25"/>
      <c r="EX703" s="25"/>
      <c r="EY703" s="25"/>
      <c r="EZ703" s="25"/>
      <c r="FA703" s="25"/>
      <c r="FB703" s="25"/>
      <c r="FC703" s="25"/>
      <c r="FD703" s="25"/>
      <c r="FE703" s="25"/>
      <c r="FF703" s="25"/>
      <c r="FG703" s="25"/>
      <c r="FH703" s="25"/>
      <c r="FI703" s="25"/>
      <c r="FJ703" s="25"/>
      <c r="FK703" s="25"/>
      <c r="FL703" s="25"/>
      <c r="FM703" s="25"/>
      <c r="FN703" s="25"/>
      <c r="FO703" s="25"/>
      <c r="FP703" s="25"/>
      <c r="FQ703" s="25"/>
      <c r="FR703" s="25"/>
      <c r="FS703" s="25"/>
      <c r="FT703" s="25"/>
      <c r="FU703" s="25"/>
      <c r="FV703" s="25"/>
      <c r="FW703" s="25"/>
      <c r="FX703" s="25"/>
      <c r="FY703" s="25"/>
      <c r="FZ703" s="25"/>
      <c r="GA703" s="25"/>
      <c r="GB703" s="25"/>
      <c r="GC703" s="25"/>
      <c r="GD703" s="25"/>
      <c r="GE703" s="25"/>
      <c r="GF703" s="25"/>
      <c r="GG703" s="25"/>
      <c r="GH703" s="25"/>
      <c r="GI703" s="25"/>
      <c r="GJ703" s="25"/>
      <c r="GK703" s="25"/>
      <c r="GL703" s="25"/>
      <c r="GM703" s="25"/>
      <c r="GN703" s="25"/>
      <c r="GO703" s="25"/>
      <c r="GP703" s="25"/>
      <c r="GQ703" s="25"/>
      <c r="GR703" s="25"/>
      <c r="GS703" s="25"/>
      <c r="GT703" s="25"/>
      <c r="GU703" s="25"/>
      <c r="GV703" s="25"/>
      <c r="GW703" s="25"/>
      <c r="GX703" s="25"/>
      <c r="GY703" s="25"/>
      <c r="GZ703" s="25"/>
    </row>
    <row r="704" spans="1:208">
      <c r="A704" s="1" t="s">
        <v>911</v>
      </c>
      <c r="B704" s="2">
        <v>43773</v>
      </c>
      <c r="C704" s="1" t="s">
        <v>22</v>
      </c>
      <c r="D704" s="1" t="s">
        <v>16</v>
      </c>
      <c r="E704" s="1" t="s">
        <v>24</v>
      </c>
      <c r="F704" s="1" t="s">
        <v>912</v>
      </c>
      <c r="G704" s="1" t="s">
        <v>24</v>
      </c>
      <c r="H704" s="1">
        <v>4501717359</v>
      </c>
      <c r="J704" s="1" t="s">
        <v>913</v>
      </c>
      <c r="K704" s="1">
        <v>1</v>
      </c>
      <c r="L704" s="1" t="s">
        <v>26</v>
      </c>
      <c r="M704" s="3">
        <v>21800</v>
      </c>
      <c r="N704" s="3">
        <f t="shared" si="14"/>
        <v>21800</v>
      </c>
      <c r="Q704" s="3"/>
      <c r="R704" s="3"/>
      <c r="V704" s="3"/>
      <c r="W704" s="1"/>
      <c r="X704" s="1"/>
      <c r="Y704" s="1"/>
      <c r="Z704" s="1"/>
      <c r="AA704" s="3">
        <f>Tabla1[[#This Row],[COSTO TOTAL]]</f>
        <v>21800</v>
      </c>
      <c r="AB704" s="1"/>
      <c r="AC704" s="1"/>
      <c r="AD704" s="1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  <c r="CR704" s="25"/>
      <c r="CS704" s="25"/>
      <c r="CT704" s="25"/>
      <c r="CU704" s="25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  <c r="DG704" s="25"/>
      <c r="DH704" s="25"/>
      <c r="DI704" s="25"/>
      <c r="DJ704" s="25"/>
      <c r="DK704" s="25"/>
      <c r="DL704" s="25"/>
      <c r="DM704" s="25"/>
      <c r="DN704" s="25"/>
      <c r="DO704" s="25"/>
      <c r="DP704" s="25"/>
      <c r="DQ704" s="25"/>
      <c r="DR704" s="25"/>
      <c r="DS704" s="25"/>
      <c r="DT704" s="25"/>
      <c r="DU704" s="25"/>
      <c r="DV704" s="25"/>
      <c r="DW704" s="25"/>
      <c r="DX704" s="25"/>
      <c r="DY704" s="25"/>
      <c r="DZ704" s="25"/>
      <c r="EA704" s="25"/>
      <c r="EB704" s="25"/>
      <c r="EC704" s="25"/>
      <c r="ED704" s="25"/>
      <c r="EE704" s="25"/>
      <c r="EF704" s="25"/>
      <c r="EG704" s="25"/>
      <c r="EH704" s="25"/>
      <c r="EI704" s="25"/>
      <c r="EJ704" s="25"/>
      <c r="EK704" s="25"/>
      <c r="EL704" s="25"/>
      <c r="EM704" s="25"/>
      <c r="EN704" s="25"/>
      <c r="EO704" s="25"/>
      <c r="EP704" s="25"/>
      <c r="EQ704" s="25"/>
      <c r="ER704" s="25"/>
      <c r="ES704" s="25"/>
      <c r="ET704" s="25"/>
      <c r="EU704" s="25"/>
      <c r="EV704" s="25"/>
      <c r="EW704" s="25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  <c r="FN704" s="25"/>
      <c r="FO704" s="25"/>
      <c r="FP704" s="25"/>
      <c r="FQ704" s="25"/>
      <c r="FR704" s="25"/>
      <c r="FS704" s="25"/>
      <c r="FT704" s="25"/>
      <c r="FU704" s="25"/>
      <c r="FV704" s="25"/>
      <c r="FW704" s="25"/>
      <c r="FX704" s="25"/>
      <c r="FY704" s="25"/>
      <c r="FZ704" s="25"/>
      <c r="GA704" s="25"/>
      <c r="GB704" s="25"/>
      <c r="GC704" s="25"/>
      <c r="GD704" s="25"/>
      <c r="GE704" s="25"/>
      <c r="GF704" s="25"/>
      <c r="GG704" s="25"/>
      <c r="GH704" s="25"/>
      <c r="GI704" s="25"/>
      <c r="GJ704" s="25"/>
      <c r="GK704" s="25"/>
      <c r="GL704" s="25"/>
      <c r="GM704" s="25"/>
      <c r="GN704" s="25"/>
      <c r="GO704" s="25"/>
      <c r="GP704" s="25"/>
      <c r="GQ704" s="25"/>
      <c r="GR704" s="25"/>
      <c r="GS704" s="25"/>
      <c r="GT704" s="25"/>
      <c r="GU704" s="25"/>
      <c r="GV704" s="25"/>
      <c r="GW704" s="25"/>
      <c r="GX704" s="25"/>
      <c r="GY704" s="25"/>
      <c r="GZ704" s="25"/>
    </row>
    <row r="705" spans="1:208">
      <c r="A705" s="1" t="s">
        <v>911</v>
      </c>
      <c r="B705" s="2">
        <v>43773</v>
      </c>
      <c r="C705" s="1" t="s">
        <v>22</v>
      </c>
      <c r="D705" s="1" t="s">
        <v>16</v>
      </c>
      <c r="E705" s="1" t="s">
        <v>24</v>
      </c>
      <c r="F705" s="1" t="s">
        <v>703</v>
      </c>
      <c r="G705" s="1" t="s">
        <v>24</v>
      </c>
      <c r="H705" s="1" t="s">
        <v>24</v>
      </c>
      <c r="I705" s="1" t="s">
        <v>24</v>
      </c>
      <c r="J705" s="1" t="s">
        <v>914</v>
      </c>
      <c r="K705" s="1">
        <v>2</v>
      </c>
      <c r="L705" s="1" t="s">
        <v>26</v>
      </c>
      <c r="N705" s="3">
        <f t="shared" si="14"/>
        <v>0</v>
      </c>
      <c r="Q705" s="3"/>
      <c r="R705" s="3"/>
      <c r="V705" s="3"/>
      <c r="W705" s="1"/>
      <c r="X705" s="1"/>
      <c r="Y705" s="1"/>
      <c r="Z705" s="1"/>
      <c r="AA705" s="3">
        <f>Tabla1[[#This Row],[COSTO TOTAL]]</f>
        <v>0</v>
      </c>
      <c r="AB705" s="1"/>
      <c r="AC705" s="1"/>
      <c r="AD705" s="1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  <c r="CR705" s="25"/>
      <c r="CS705" s="25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5"/>
      <c r="DI705" s="25"/>
      <c r="DJ705" s="25"/>
      <c r="DK705" s="25"/>
      <c r="DL705" s="25"/>
      <c r="DM705" s="25"/>
      <c r="DN705" s="25"/>
      <c r="DO705" s="25"/>
      <c r="DP705" s="25"/>
      <c r="DQ705" s="25"/>
      <c r="DR705" s="25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  <c r="ET705" s="25"/>
      <c r="EU705" s="25"/>
      <c r="EV705" s="25"/>
      <c r="EW705" s="25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  <c r="FN705" s="25"/>
      <c r="FO705" s="25"/>
      <c r="FP705" s="25"/>
      <c r="FQ705" s="25"/>
      <c r="FR705" s="25"/>
      <c r="FS705" s="25"/>
      <c r="FT705" s="25"/>
      <c r="FU705" s="25"/>
      <c r="FV705" s="25"/>
      <c r="FW705" s="25"/>
      <c r="FX705" s="25"/>
      <c r="FY705" s="25"/>
      <c r="FZ705" s="25"/>
      <c r="GA705" s="25"/>
      <c r="GB705" s="25"/>
      <c r="GC705" s="25"/>
      <c r="GD705" s="25"/>
      <c r="GE705" s="25"/>
      <c r="GF705" s="25"/>
      <c r="GG705" s="25"/>
      <c r="GH705" s="25"/>
      <c r="GI705" s="25"/>
      <c r="GJ705" s="25"/>
      <c r="GK705" s="25"/>
      <c r="GL705" s="25"/>
      <c r="GM705" s="25"/>
      <c r="GN705" s="25"/>
      <c r="GO705" s="25"/>
      <c r="GP705" s="25"/>
      <c r="GQ705" s="25"/>
      <c r="GR705" s="25"/>
      <c r="GS705" s="25"/>
      <c r="GT705" s="25"/>
      <c r="GU705" s="25"/>
      <c r="GV705" s="25"/>
      <c r="GW705" s="25"/>
      <c r="GX705" s="25"/>
      <c r="GY705" s="25"/>
      <c r="GZ705" s="25"/>
    </row>
    <row r="706" spans="1:208">
      <c r="A706" s="1" t="s">
        <v>911</v>
      </c>
      <c r="B706" s="2">
        <v>43773</v>
      </c>
      <c r="C706" s="1" t="s">
        <v>22</v>
      </c>
      <c r="D706" s="1" t="s">
        <v>16</v>
      </c>
      <c r="E706" s="1" t="s">
        <v>24</v>
      </c>
      <c r="F706" s="1" t="s">
        <v>703</v>
      </c>
      <c r="G706" s="1" t="s">
        <v>24</v>
      </c>
      <c r="H706" s="1" t="s">
        <v>24</v>
      </c>
      <c r="I706" s="1" t="s">
        <v>24</v>
      </c>
      <c r="J706" s="1" t="s">
        <v>915</v>
      </c>
      <c r="K706" s="1">
        <v>12</v>
      </c>
      <c r="L706" s="1" t="s">
        <v>26</v>
      </c>
      <c r="N706" s="3">
        <f t="shared" si="14"/>
        <v>0</v>
      </c>
      <c r="Q706" s="3"/>
      <c r="R706" s="3"/>
      <c r="V706" s="3"/>
      <c r="W706" s="1"/>
      <c r="X706" s="1"/>
      <c r="Y706" s="1"/>
      <c r="Z706" s="1"/>
      <c r="AA706" s="3">
        <f>Tabla1[[#This Row],[COSTO TOTAL]]</f>
        <v>0</v>
      </c>
      <c r="AB706" s="1"/>
      <c r="AC706" s="1"/>
      <c r="AD706" s="1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  <c r="BT706" s="25"/>
      <c r="BU706" s="25"/>
      <c r="BV706" s="25"/>
      <c r="BW706" s="25"/>
      <c r="BX706" s="25"/>
      <c r="BY706" s="25"/>
      <c r="BZ706" s="25"/>
      <c r="CA706" s="25"/>
      <c r="CB706" s="25"/>
      <c r="CC706" s="25"/>
      <c r="CD706" s="25"/>
      <c r="CE706" s="25"/>
      <c r="CF706" s="25"/>
      <c r="CG706" s="25"/>
      <c r="CH706" s="25"/>
      <c r="CI706" s="25"/>
      <c r="CJ706" s="25"/>
      <c r="CK706" s="25"/>
      <c r="CL706" s="25"/>
      <c r="CM706" s="25"/>
      <c r="CN706" s="25"/>
      <c r="CO706" s="25"/>
      <c r="CP706" s="25"/>
      <c r="CQ706" s="25"/>
      <c r="CR706" s="25"/>
      <c r="CS706" s="25"/>
      <c r="CT706" s="25"/>
      <c r="CU706" s="25"/>
      <c r="CV706" s="25"/>
      <c r="CW706" s="25"/>
      <c r="CX706" s="25"/>
      <c r="CY706" s="25"/>
      <c r="CZ706" s="25"/>
      <c r="DA706" s="25"/>
      <c r="DB706" s="25"/>
      <c r="DC706" s="25"/>
      <c r="DD706" s="25"/>
      <c r="DE706" s="25"/>
      <c r="DF706" s="25"/>
      <c r="DG706" s="25"/>
      <c r="DH706" s="25"/>
      <c r="DI706" s="25"/>
      <c r="DJ706" s="25"/>
      <c r="DK706" s="25"/>
      <c r="DL706" s="25"/>
      <c r="DM706" s="25"/>
      <c r="DN706" s="25"/>
      <c r="DO706" s="25"/>
      <c r="DP706" s="25"/>
      <c r="DQ706" s="25"/>
      <c r="DR706" s="25"/>
      <c r="DS706" s="25"/>
      <c r="DT706" s="25"/>
      <c r="DU706" s="25"/>
      <c r="DV706" s="25"/>
      <c r="DW706" s="25"/>
      <c r="DX706" s="25"/>
      <c r="DY706" s="25"/>
      <c r="DZ706" s="25"/>
      <c r="EA706" s="25"/>
      <c r="EB706" s="25"/>
      <c r="EC706" s="25"/>
      <c r="ED706" s="25"/>
      <c r="EE706" s="25"/>
      <c r="EF706" s="25"/>
      <c r="EG706" s="25"/>
      <c r="EH706" s="25"/>
      <c r="EI706" s="25"/>
      <c r="EJ706" s="25"/>
      <c r="EK706" s="25"/>
      <c r="EL706" s="25"/>
      <c r="EM706" s="25"/>
      <c r="EN706" s="25"/>
      <c r="EO706" s="25"/>
      <c r="EP706" s="25"/>
      <c r="EQ706" s="25"/>
      <c r="ER706" s="25"/>
      <c r="ES706" s="25"/>
      <c r="ET706" s="25"/>
      <c r="EU706" s="25"/>
      <c r="EV706" s="25"/>
      <c r="EW706" s="25"/>
      <c r="EX706" s="25"/>
      <c r="EY706" s="25"/>
      <c r="EZ706" s="25"/>
      <c r="FA706" s="25"/>
      <c r="FB706" s="25"/>
      <c r="FC706" s="25"/>
      <c r="FD706" s="25"/>
      <c r="FE706" s="25"/>
      <c r="FF706" s="25"/>
      <c r="FG706" s="25"/>
      <c r="FH706" s="25"/>
      <c r="FI706" s="25"/>
      <c r="FJ706" s="25"/>
      <c r="FK706" s="25"/>
      <c r="FL706" s="25"/>
      <c r="FM706" s="25"/>
      <c r="FN706" s="25"/>
      <c r="FO706" s="25"/>
      <c r="FP706" s="25"/>
      <c r="FQ706" s="25"/>
      <c r="FR706" s="25"/>
      <c r="FS706" s="25"/>
      <c r="FT706" s="25"/>
      <c r="FU706" s="25"/>
      <c r="FV706" s="25"/>
      <c r="FW706" s="25"/>
      <c r="FX706" s="25"/>
      <c r="FY706" s="25"/>
      <c r="FZ706" s="25"/>
      <c r="GA706" s="25"/>
      <c r="GB706" s="25"/>
      <c r="GC706" s="25"/>
      <c r="GD706" s="25"/>
      <c r="GE706" s="25"/>
      <c r="GF706" s="25"/>
      <c r="GG706" s="25"/>
      <c r="GH706" s="25"/>
      <c r="GI706" s="25"/>
      <c r="GJ706" s="25"/>
      <c r="GK706" s="25"/>
      <c r="GL706" s="25"/>
      <c r="GM706" s="25"/>
      <c r="GN706" s="25"/>
      <c r="GO706" s="25"/>
      <c r="GP706" s="25"/>
      <c r="GQ706" s="25"/>
      <c r="GR706" s="25"/>
      <c r="GS706" s="25"/>
      <c r="GT706" s="25"/>
      <c r="GU706" s="25"/>
      <c r="GV706" s="25"/>
      <c r="GW706" s="25"/>
      <c r="GX706" s="25"/>
      <c r="GY706" s="25"/>
      <c r="GZ706" s="25"/>
    </row>
    <row r="707" spans="1:208">
      <c r="A707" s="1" t="s">
        <v>911</v>
      </c>
      <c r="B707" s="2">
        <v>43773</v>
      </c>
      <c r="C707" s="1" t="s">
        <v>22</v>
      </c>
      <c r="D707" s="1" t="s">
        <v>16</v>
      </c>
      <c r="E707" s="1" t="s">
        <v>24</v>
      </c>
      <c r="F707" s="1" t="s">
        <v>703</v>
      </c>
      <c r="G707" s="1" t="s">
        <v>24</v>
      </c>
      <c r="H707" s="1" t="s">
        <v>24</v>
      </c>
      <c r="I707" s="1" t="s">
        <v>24</v>
      </c>
      <c r="J707" s="1" t="s">
        <v>916</v>
      </c>
      <c r="K707" s="1">
        <v>12</v>
      </c>
      <c r="L707" s="1" t="s">
        <v>26</v>
      </c>
      <c r="N707" s="3">
        <f t="shared" si="14"/>
        <v>0</v>
      </c>
      <c r="Q707" s="3"/>
      <c r="R707" s="3"/>
      <c r="V707" s="3"/>
      <c r="W707" s="1"/>
      <c r="X707" s="1"/>
      <c r="Y707" s="1"/>
      <c r="Z707" s="1"/>
      <c r="AA707" s="3">
        <f>Tabla1[[#This Row],[COSTO TOTAL]]</f>
        <v>0</v>
      </c>
      <c r="AB707" s="1"/>
      <c r="AC707" s="1"/>
      <c r="AD707" s="1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  <c r="CR707" s="25"/>
      <c r="CS707" s="25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5"/>
      <c r="DI707" s="25"/>
      <c r="DJ707" s="25"/>
      <c r="DK707" s="25"/>
      <c r="DL707" s="25"/>
      <c r="DM707" s="25"/>
      <c r="DN707" s="25"/>
      <c r="DO707" s="25"/>
      <c r="DP707" s="25"/>
      <c r="DQ707" s="25"/>
      <c r="DR707" s="25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  <c r="ET707" s="25"/>
      <c r="EU707" s="25"/>
      <c r="EV707" s="25"/>
      <c r="EW707" s="25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  <c r="FN707" s="25"/>
      <c r="FO707" s="25"/>
      <c r="FP707" s="25"/>
      <c r="FQ707" s="25"/>
      <c r="FR707" s="25"/>
      <c r="FS707" s="25"/>
      <c r="FT707" s="25"/>
      <c r="FU707" s="25"/>
      <c r="FV707" s="25"/>
      <c r="FW707" s="25"/>
      <c r="FX707" s="25"/>
      <c r="FY707" s="25"/>
      <c r="FZ707" s="25"/>
      <c r="GA707" s="25"/>
      <c r="GB707" s="25"/>
      <c r="GC707" s="25"/>
      <c r="GD707" s="25"/>
      <c r="GE707" s="25"/>
      <c r="GF707" s="25"/>
      <c r="GG707" s="25"/>
      <c r="GH707" s="25"/>
      <c r="GI707" s="25"/>
      <c r="GJ707" s="25"/>
      <c r="GK707" s="25"/>
      <c r="GL707" s="25"/>
      <c r="GM707" s="25"/>
      <c r="GN707" s="25"/>
      <c r="GO707" s="25"/>
      <c r="GP707" s="25"/>
      <c r="GQ707" s="25"/>
      <c r="GR707" s="25"/>
      <c r="GS707" s="25"/>
      <c r="GT707" s="25"/>
      <c r="GU707" s="25"/>
      <c r="GV707" s="25"/>
      <c r="GW707" s="25"/>
      <c r="GX707" s="25"/>
      <c r="GY707" s="25"/>
      <c r="GZ707" s="25"/>
    </row>
    <row r="708" spans="1:208">
      <c r="A708" s="1" t="s">
        <v>911</v>
      </c>
      <c r="B708" s="2">
        <v>43773</v>
      </c>
      <c r="C708" s="1" t="s">
        <v>22</v>
      </c>
      <c r="D708" s="1" t="s">
        <v>16</v>
      </c>
      <c r="E708" s="1" t="s">
        <v>24</v>
      </c>
      <c r="F708" s="1" t="s">
        <v>703</v>
      </c>
      <c r="G708" s="1" t="s">
        <v>24</v>
      </c>
      <c r="H708" s="1" t="s">
        <v>24</v>
      </c>
      <c r="I708" s="1" t="s">
        <v>24</v>
      </c>
      <c r="J708" s="1" t="s">
        <v>917</v>
      </c>
      <c r="K708" s="1">
        <v>12</v>
      </c>
      <c r="L708" s="1" t="s">
        <v>26</v>
      </c>
      <c r="N708" s="3">
        <f t="shared" si="14"/>
        <v>0</v>
      </c>
      <c r="Q708" s="3"/>
      <c r="R708" s="3"/>
      <c r="V708" s="3"/>
      <c r="W708" s="1"/>
      <c r="X708" s="1"/>
      <c r="Y708" s="1"/>
      <c r="Z708" s="1"/>
      <c r="AA708" s="3">
        <f>Tabla1[[#This Row],[COSTO TOTAL]]</f>
        <v>0</v>
      </c>
      <c r="AB708" s="1"/>
      <c r="AC708" s="1"/>
      <c r="AD708" s="1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  <c r="BT708" s="25"/>
      <c r="BU708" s="25"/>
      <c r="BV708" s="25"/>
      <c r="BW708" s="25"/>
      <c r="BX708" s="25"/>
      <c r="BY708" s="25"/>
      <c r="BZ708" s="25"/>
      <c r="CA708" s="25"/>
      <c r="CB708" s="25"/>
      <c r="CC708" s="25"/>
      <c r="CD708" s="25"/>
      <c r="CE708" s="25"/>
      <c r="CF708" s="25"/>
      <c r="CG708" s="25"/>
      <c r="CH708" s="25"/>
      <c r="CI708" s="25"/>
      <c r="CJ708" s="25"/>
      <c r="CK708" s="25"/>
      <c r="CL708" s="25"/>
      <c r="CM708" s="25"/>
      <c r="CN708" s="25"/>
      <c r="CO708" s="25"/>
      <c r="CP708" s="25"/>
      <c r="CQ708" s="25"/>
      <c r="CR708" s="25"/>
      <c r="CS708" s="25"/>
      <c r="CT708" s="25"/>
      <c r="CU708" s="25"/>
      <c r="CV708" s="25"/>
      <c r="CW708" s="25"/>
      <c r="CX708" s="25"/>
      <c r="CY708" s="25"/>
      <c r="CZ708" s="25"/>
      <c r="DA708" s="25"/>
      <c r="DB708" s="25"/>
      <c r="DC708" s="25"/>
      <c r="DD708" s="25"/>
      <c r="DE708" s="25"/>
      <c r="DF708" s="25"/>
      <c r="DG708" s="25"/>
      <c r="DH708" s="25"/>
      <c r="DI708" s="25"/>
      <c r="DJ708" s="25"/>
      <c r="DK708" s="25"/>
      <c r="DL708" s="25"/>
      <c r="DM708" s="25"/>
      <c r="DN708" s="25"/>
      <c r="DO708" s="25"/>
      <c r="DP708" s="25"/>
      <c r="DQ708" s="25"/>
      <c r="DR708" s="25"/>
      <c r="DS708" s="25"/>
      <c r="DT708" s="25"/>
      <c r="DU708" s="25"/>
      <c r="DV708" s="25"/>
      <c r="DW708" s="25"/>
      <c r="DX708" s="25"/>
      <c r="DY708" s="25"/>
      <c r="DZ708" s="25"/>
      <c r="EA708" s="25"/>
      <c r="EB708" s="25"/>
      <c r="EC708" s="25"/>
      <c r="ED708" s="25"/>
      <c r="EE708" s="25"/>
      <c r="EF708" s="25"/>
      <c r="EG708" s="25"/>
      <c r="EH708" s="25"/>
      <c r="EI708" s="25"/>
      <c r="EJ708" s="25"/>
      <c r="EK708" s="25"/>
      <c r="EL708" s="25"/>
      <c r="EM708" s="25"/>
      <c r="EN708" s="25"/>
      <c r="EO708" s="25"/>
      <c r="EP708" s="25"/>
      <c r="EQ708" s="25"/>
      <c r="ER708" s="25"/>
      <c r="ES708" s="25"/>
      <c r="ET708" s="25"/>
      <c r="EU708" s="25"/>
      <c r="EV708" s="25"/>
      <c r="EW708" s="25"/>
      <c r="EX708" s="25"/>
      <c r="EY708" s="25"/>
      <c r="EZ708" s="25"/>
      <c r="FA708" s="25"/>
      <c r="FB708" s="25"/>
      <c r="FC708" s="25"/>
      <c r="FD708" s="25"/>
      <c r="FE708" s="25"/>
      <c r="FF708" s="25"/>
      <c r="FG708" s="25"/>
      <c r="FH708" s="25"/>
      <c r="FI708" s="25"/>
      <c r="FJ708" s="25"/>
      <c r="FK708" s="25"/>
      <c r="FL708" s="25"/>
      <c r="FM708" s="25"/>
      <c r="FN708" s="25"/>
      <c r="FO708" s="25"/>
      <c r="FP708" s="25"/>
      <c r="FQ708" s="25"/>
      <c r="FR708" s="25"/>
      <c r="FS708" s="25"/>
      <c r="FT708" s="25"/>
      <c r="FU708" s="25"/>
      <c r="FV708" s="25"/>
      <c r="FW708" s="25"/>
      <c r="FX708" s="25"/>
      <c r="FY708" s="25"/>
      <c r="FZ708" s="25"/>
      <c r="GA708" s="25"/>
      <c r="GB708" s="25"/>
      <c r="GC708" s="25"/>
      <c r="GD708" s="25"/>
      <c r="GE708" s="25"/>
      <c r="GF708" s="25"/>
      <c r="GG708" s="25"/>
      <c r="GH708" s="25"/>
      <c r="GI708" s="25"/>
      <c r="GJ708" s="25"/>
      <c r="GK708" s="25"/>
      <c r="GL708" s="25"/>
      <c r="GM708" s="25"/>
      <c r="GN708" s="25"/>
      <c r="GO708" s="25"/>
      <c r="GP708" s="25"/>
      <c r="GQ708" s="25"/>
      <c r="GR708" s="25"/>
      <c r="GS708" s="25"/>
      <c r="GT708" s="25"/>
      <c r="GU708" s="25"/>
      <c r="GV708" s="25"/>
      <c r="GW708" s="25"/>
      <c r="GX708" s="25"/>
      <c r="GY708" s="25"/>
      <c r="GZ708" s="25"/>
    </row>
    <row r="709" spans="1:208">
      <c r="A709" s="1" t="s">
        <v>858</v>
      </c>
      <c r="B709" s="2">
        <v>43322</v>
      </c>
      <c r="C709" s="1">
        <v>7604134</v>
      </c>
      <c r="D709" s="1" t="s">
        <v>16</v>
      </c>
      <c r="E709" s="1" t="s">
        <v>918</v>
      </c>
      <c r="F709" s="1" t="s">
        <v>919</v>
      </c>
      <c r="H709" s="1">
        <v>4501575398</v>
      </c>
      <c r="J709" s="1" t="s">
        <v>920</v>
      </c>
      <c r="K709" s="1">
        <v>2</v>
      </c>
      <c r="L709" s="1" t="s">
        <v>26</v>
      </c>
      <c r="M709" s="3">
        <v>10037.280000000001</v>
      </c>
      <c r="N709" s="3">
        <f t="shared" si="14"/>
        <v>20074.560000000001</v>
      </c>
      <c r="Q709" s="3"/>
      <c r="R709" s="3"/>
      <c r="V709" s="3"/>
      <c r="W709" s="1"/>
      <c r="X709" s="1"/>
      <c r="Y709" s="1"/>
      <c r="Z709" s="1"/>
      <c r="AA709" s="3">
        <f>Tabla1[[#This Row],[COSTO TOTAL]]</f>
        <v>20074.560000000001</v>
      </c>
      <c r="AB709" s="1"/>
      <c r="AC709" s="1"/>
      <c r="AD709" s="1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  <c r="BT709" s="25"/>
      <c r="BU709" s="25"/>
      <c r="BV709" s="25"/>
      <c r="BW709" s="25"/>
      <c r="BX709" s="25"/>
      <c r="BY709" s="25"/>
      <c r="BZ709" s="25"/>
      <c r="CA709" s="25"/>
      <c r="CB709" s="25"/>
      <c r="CC709" s="25"/>
      <c r="CD709" s="25"/>
      <c r="CE709" s="25"/>
      <c r="CF709" s="25"/>
      <c r="CG709" s="25"/>
      <c r="CH709" s="25"/>
      <c r="CI709" s="25"/>
      <c r="CJ709" s="25"/>
      <c r="CK709" s="25"/>
      <c r="CL709" s="25"/>
      <c r="CM709" s="25"/>
      <c r="CN709" s="25"/>
      <c r="CO709" s="25"/>
      <c r="CP709" s="25"/>
      <c r="CQ709" s="25"/>
      <c r="CR709" s="25"/>
      <c r="CS709" s="25"/>
      <c r="CT709" s="25"/>
      <c r="CU709" s="25"/>
      <c r="CV709" s="25"/>
      <c r="CW709" s="25"/>
      <c r="CX709" s="25"/>
      <c r="CY709" s="25"/>
      <c r="CZ709" s="25"/>
      <c r="DA709" s="25"/>
      <c r="DB709" s="25"/>
      <c r="DC709" s="25"/>
      <c r="DD709" s="25"/>
      <c r="DE709" s="25"/>
      <c r="DF709" s="25"/>
      <c r="DG709" s="25"/>
      <c r="DH709" s="25"/>
      <c r="DI709" s="25"/>
      <c r="DJ709" s="25"/>
      <c r="DK709" s="25"/>
      <c r="DL709" s="25"/>
      <c r="DM709" s="25"/>
      <c r="DN709" s="25"/>
      <c r="DO709" s="25"/>
      <c r="DP709" s="25"/>
      <c r="DQ709" s="25"/>
      <c r="DR709" s="25"/>
      <c r="DS709" s="25"/>
      <c r="DT709" s="25"/>
      <c r="DU709" s="25"/>
      <c r="DV709" s="25"/>
      <c r="DW709" s="25"/>
      <c r="DX709" s="25"/>
      <c r="DY709" s="25"/>
      <c r="DZ709" s="25"/>
      <c r="EA709" s="25"/>
      <c r="EB709" s="25"/>
      <c r="EC709" s="25"/>
      <c r="ED709" s="25"/>
      <c r="EE709" s="25"/>
      <c r="EF709" s="25"/>
      <c r="EG709" s="25"/>
      <c r="EH709" s="25"/>
      <c r="EI709" s="25"/>
      <c r="EJ709" s="25"/>
      <c r="EK709" s="25"/>
      <c r="EL709" s="25"/>
      <c r="EM709" s="25"/>
      <c r="EN709" s="25"/>
      <c r="EO709" s="25"/>
      <c r="EP709" s="25"/>
      <c r="EQ709" s="25"/>
      <c r="ER709" s="25"/>
      <c r="ES709" s="25"/>
      <c r="ET709" s="25"/>
      <c r="EU709" s="25"/>
      <c r="EV709" s="25"/>
      <c r="EW709" s="25"/>
      <c r="EX709" s="25"/>
      <c r="EY709" s="25"/>
      <c r="EZ709" s="25"/>
      <c r="FA709" s="25"/>
      <c r="FB709" s="25"/>
      <c r="FC709" s="25"/>
      <c r="FD709" s="25"/>
      <c r="FE709" s="25"/>
      <c r="FF709" s="25"/>
      <c r="FG709" s="25"/>
      <c r="FH709" s="25"/>
      <c r="FI709" s="25"/>
      <c r="FJ709" s="25"/>
      <c r="FK709" s="25"/>
      <c r="FL709" s="25"/>
      <c r="FM709" s="25"/>
      <c r="FN709" s="25"/>
      <c r="FO709" s="25"/>
      <c r="FP709" s="25"/>
      <c r="FQ709" s="25"/>
      <c r="FR709" s="25"/>
      <c r="FS709" s="25"/>
      <c r="FT709" s="25"/>
      <c r="FU709" s="25"/>
      <c r="FV709" s="25"/>
      <c r="FW709" s="25"/>
      <c r="FX709" s="25"/>
      <c r="FY709" s="25"/>
      <c r="FZ709" s="25"/>
      <c r="GA709" s="25"/>
      <c r="GB709" s="25"/>
      <c r="GC709" s="25"/>
      <c r="GD709" s="25"/>
      <c r="GE709" s="25"/>
      <c r="GF709" s="25"/>
      <c r="GG709" s="25"/>
      <c r="GH709" s="25"/>
      <c r="GI709" s="25"/>
      <c r="GJ709" s="25"/>
      <c r="GK709" s="25"/>
      <c r="GL709" s="25"/>
      <c r="GM709" s="25"/>
      <c r="GN709" s="25"/>
      <c r="GO709" s="25"/>
      <c r="GP709" s="25"/>
      <c r="GQ709" s="25"/>
      <c r="GR709" s="25"/>
      <c r="GS709" s="25"/>
      <c r="GT709" s="25"/>
      <c r="GU709" s="25"/>
      <c r="GV709" s="25"/>
      <c r="GW709" s="25"/>
      <c r="GX709" s="25"/>
      <c r="GY709" s="25"/>
      <c r="GZ709" s="25"/>
    </row>
    <row r="710" spans="1:208">
      <c r="A710" s="1" t="s">
        <v>858</v>
      </c>
      <c r="B710" s="2">
        <v>43322</v>
      </c>
      <c r="C710" s="1">
        <v>7604134</v>
      </c>
      <c r="D710" s="1" t="s">
        <v>16</v>
      </c>
      <c r="E710" s="1" t="s">
        <v>918</v>
      </c>
      <c r="F710" s="1" t="s">
        <v>919</v>
      </c>
      <c r="H710" s="1">
        <v>4501575398</v>
      </c>
      <c r="J710" s="1" t="s">
        <v>921</v>
      </c>
      <c r="K710" s="1">
        <v>2</v>
      </c>
      <c r="L710" s="1" t="s">
        <v>26</v>
      </c>
      <c r="M710" s="3">
        <v>11953.49</v>
      </c>
      <c r="N710" s="3">
        <f t="shared" si="14"/>
        <v>23906.98</v>
      </c>
      <c r="Q710" s="3"/>
      <c r="R710" s="3"/>
      <c r="V710" s="3"/>
      <c r="W710" s="1"/>
      <c r="X710" s="1"/>
      <c r="Y710" s="1"/>
      <c r="Z710" s="1"/>
      <c r="AA710" s="3">
        <f>Tabla1[[#This Row],[COSTO TOTAL]]</f>
        <v>23906.98</v>
      </c>
      <c r="AB710" s="1"/>
      <c r="AC710" s="1"/>
      <c r="AD710" s="1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  <c r="BT710" s="25"/>
      <c r="BU710" s="25"/>
      <c r="BV710" s="25"/>
      <c r="BW710" s="25"/>
      <c r="BX710" s="25"/>
      <c r="BY710" s="25"/>
      <c r="BZ710" s="25"/>
      <c r="CA710" s="25"/>
      <c r="CB710" s="25"/>
      <c r="CC710" s="25"/>
      <c r="CD710" s="25"/>
      <c r="CE710" s="25"/>
      <c r="CF710" s="25"/>
      <c r="CG710" s="25"/>
      <c r="CH710" s="25"/>
      <c r="CI710" s="25"/>
      <c r="CJ710" s="25"/>
      <c r="CK710" s="25"/>
      <c r="CL710" s="25"/>
      <c r="CM710" s="25"/>
      <c r="CN710" s="25"/>
      <c r="CO710" s="25"/>
      <c r="CP710" s="25"/>
      <c r="CQ710" s="25"/>
      <c r="CR710" s="25"/>
      <c r="CS710" s="25"/>
      <c r="CT710" s="25"/>
      <c r="CU710" s="25"/>
      <c r="CV710" s="25"/>
      <c r="CW710" s="25"/>
      <c r="CX710" s="25"/>
      <c r="CY710" s="25"/>
      <c r="CZ710" s="25"/>
      <c r="DA710" s="25"/>
      <c r="DB710" s="25"/>
      <c r="DC710" s="25"/>
      <c r="DD710" s="25"/>
      <c r="DE710" s="25"/>
      <c r="DF710" s="25"/>
      <c r="DG710" s="25"/>
      <c r="DH710" s="25"/>
      <c r="DI710" s="25"/>
      <c r="DJ710" s="25"/>
      <c r="DK710" s="25"/>
      <c r="DL710" s="25"/>
      <c r="DM710" s="25"/>
      <c r="DN710" s="25"/>
      <c r="DO710" s="25"/>
      <c r="DP710" s="25"/>
      <c r="DQ710" s="25"/>
      <c r="DR710" s="25"/>
      <c r="DS710" s="25"/>
      <c r="DT710" s="25"/>
      <c r="DU710" s="25"/>
      <c r="DV710" s="25"/>
      <c r="DW710" s="25"/>
      <c r="DX710" s="25"/>
      <c r="DY710" s="25"/>
      <c r="DZ710" s="25"/>
      <c r="EA710" s="25"/>
      <c r="EB710" s="25"/>
      <c r="EC710" s="25"/>
      <c r="ED710" s="25"/>
      <c r="EE710" s="25"/>
      <c r="EF710" s="25"/>
      <c r="EG710" s="25"/>
      <c r="EH710" s="25"/>
      <c r="EI710" s="25"/>
      <c r="EJ710" s="25"/>
      <c r="EK710" s="25"/>
      <c r="EL710" s="25"/>
      <c r="EM710" s="25"/>
      <c r="EN710" s="25"/>
      <c r="EO710" s="25"/>
      <c r="EP710" s="25"/>
      <c r="EQ710" s="25"/>
      <c r="ER710" s="25"/>
      <c r="ES710" s="25"/>
      <c r="ET710" s="25"/>
      <c r="EU710" s="25"/>
      <c r="EV710" s="25"/>
      <c r="EW710" s="25"/>
      <c r="EX710" s="25"/>
      <c r="EY710" s="25"/>
      <c r="EZ710" s="25"/>
      <c r="FA710" s="25"/>
      <c r="FB710" s="25"/>
      <c r="FC710" s="25"/>
      <c r="FD710" s="25"/>
      <c r="FE710" s="25"/>
      <c r="FF710" s="25"/>
      <c r="FG710" s="25"/>
      <c r="FH710" s="25"/>
      <c r="FI710" s="25"/>
      <c r="FJ710" s="25"/>
      <c r="FK710" s="25"/>
      <c r="FL710" s="25"/>
      <c r="FM710" s="25"/>
      <c r="FN710" s="25"/>
      <c r="FO710" s="25"/>
      <c r="FP710" s="25"/>
      <c r="FQ710" s="25"/>
      <c r="FR710" s="25"/>
      <c r="FS710" s="25"/>
      <c r="FT710" s="25"/>
      <c r="FU710" s="25"/>
      <c r="FV710" s="25"/>
      <c r="FW710" s="25"/>
      <c r="FX710" s="25"/>
      <c r="FY710" s="25"/>
      <c r="FZ710" s="25"/>
      <c r="GA710" s="25"/>
      <c r="GB710" s="25"/>
      <c r="GC710" s="25"/>
      <c r="GD710" s="25"/>
      <c r="GE710" s="25"/>
      <c r="GF710" s="25"/>
      <c r="GG710" s="25"/>
      <c r="GH710" s="25"/>
      <c r="GI710" s="25"/>
      <c r="GJ710" s="25"/>
      <c r="GK710" s="25"/>
      <c r="GL710" s="25"/>
      <c r="GM710" s="25"/>
      <c r="GN710" s="25"/>
      <c r="GO710" s="25"/>
      <c r="GP710" s="25"/>
      <c r="GQ710" s="25"/>
      <c r="GR710" s="25"/>
      <c r="GS710" s="25"/>
      <c r="GT710" s="25"/>
      <c r="GU710" s="25"/>
      <c r="GV710" s="25"/>
      <c r="GW710" s="25"/>
      <c r="GX710" s="25"/>
      <c r="GY710" s="25"/>
      <c r="GZ710" s="25"/>
    </row>
    <row r="711" spans="1:208">
      <c r="A711" s="1" t="s">
        <v>858</v>
      </c>
      <c r="B711" s="2">
        <v>43206</v>
      </c>
      <c r="C711" s="1">
        <v>7541776</v>
      </c>
      <c r="D711" s="1" t="s">
        <v>16</v>
      </c>
      <c r="E711" s="1" t="s">
        <v>922</v>
      </c>
      <c r="F711" s="1" t="s">
        <v>923</v>
      </c>
      <c r="H711" s="1">
        <v>4501535638</v>
      </c>
      <c r="I711" s="1" t="s">
        <v>24</v>
      </c>
      <c r="J711" s="1" t="s">
        <v>924</v>
      </c>
      <c r="K711" s="1">
        <v>5</v>
      </c>
      <c r="L711" s="1" t="s">
        <v>26</v>
      </c>
      <c r="M711" s="3">
        <v>740</v>
      </c>
      <c r="N711" s="3">
        <f t="shared" si="14"/>
        <v>3700</v>
      </c>
      <c r="Q711" s="3"/>
      <c r="R711" s="3"/>
      <c r="V711" s="3"/>
      <c r="W711" s="1"/>
      <c r="X711" s="1"/>
      <c r="Y711" s="1"/>
      <c r="Z711" s="1"/>
      <c r="AA711" s="3">
        <f>Tabla1[[#This Row],[COSTO TOTAL]]</f>
        <v>3700</v>
      </c>
      <c r="AB711" s="1"/>
      <c r="AC711" s="1"/>
      <c r="AD711" s="1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  <c r="CR711" s="25"/>
      <c r="CS711" s="25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5"/>
      <c r="DI711" s="25"/>
      <c r="DJ711" s="25"/>
      <c r="DK711" s="25"/>
      <c r="DL711" s="25"/>
      <c r="DM711" s="25"/>
      <c r="DN711" s="25"/>
      <c r="DO711" s="25"/>
      <c r="DP711" s="25"/>
      <c r="DQ711" s="25"/>
      <c r="DR711" s="25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  <c r="ET711" s="25"/>
      <c r="EU711" s="25"/>
      <c r="EV711" s="25"/>
      <c r="EW711" s="25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  <c r="FN711" s="25"/>
      <c r="FO711" s="25"/>
      <c r="FP711" s="25"/>
      <c r="FQ711" s="25"/>
      <c r="FR711" s="25"/>
      <c r="FS711" s="25"/>
      <c r="FT711" s="25"/>
      <c r="FU711" s="25"/>
      <c r="FV711" s="25"/>
      <c r="FW711" s="25"/>
      <c r="FX711" s="25"/>
      <c r="FY711" s="25"/>
      <c r="FZ711" s="25"/>
      <c r="GA711" s="25"/>
      <c r="GB711" s="25"/>
      <c r="GC711" s="25"/>
      <c r="GD711" s="25"/>
      <c r="GE711" s="25"/>
      <c r="GF711" s="25"/>
      <c r="GG711" s="25"/>
      <c r="GH711" s="25"/>
      <c r="GI711" s="25"/>
      <c r="GJ711" s="25"/>
      <c r="GK711" s="25"/>
      <c r="GL711" s="25"/>
      <c r="GM711" s="25"/>
      <c r="GN711" s="25"/>
      <c r="GO711" s="25"/>
      <c r="GP711" s="25"/>
      <c r="GQ711" s="25"/>
      <c r="GR711" s="25"/>
      <c r="GS711" s="25"/>
      <c r="GT711" s="25"/>
      <c r="GU711" s="25"/>
      <c r="GV711" s="25"/>
      <c r="GW711" s="25"/>
      <c r="GX711" s="25"/>
      <c r="GY711" s="25"/>
      <c r="GZ711" s="25"/>
    </row>
    <row r="712" spans="1:208">
      <c r="A712" s="1" t="s">
        <v>858</v>
      </c>
      <c r="B712" s="2">
        <v>43350</v>
      </c>
      <c r="C712" s="1">
        <v>7618331</v>
      </c>
      <c r="D712" s="1" t="s">
        <v>16</v>
      </c>
      <c r="E712" s="1" t="s">
        <v>925</v>
      </c>
      <c r="F712" s="1" t="s">
        <v>174</v>
      </c>
      <c r="G712" s="1" t="s">
        <v>24</v>
      </c>
      <c r="H712" s="1">
        <v>4501589113</v>
      </c>
      <c r="I712" s="1" t="s">
        <v>24</v>
      </c>
      <c r="J712" s="1" t="s">
        <v>926</v>
      </c>
      <c r="K712" s="1">
        <v>6</v>
      </c>
      <c r="L712" s="1" t="s">
        <v>26</v>
      </c>
      <c r="M712" s="3">
        <v>116.1</v>
      </c>
      <c r="N712" s="3">
        <f t="shared" si="14"/>
        <v>696.59999999999991</v>
      </c>
      <c r="Q712" s="3"/>
      <c r="R712" s="3"/>
      <c r="V712" s="3"/>
      <c r="W712" s="1"/>
      <c r="X712" s="1"/>
      <c r="Y712" s="1"/>
      <c r="Z712" s="1"/>
      <c r="AA712" s="3">
        <f>Tabla1[[#This Row],[COSTO TOTAL]]</f>
        <v>696.59999999999991</v>
      </c>
      <c r="AB712" s="1"/>
      <c r="AC712" s="1"/>
      <c r="AD712" s="1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  <c r="BT712" s="25"/>
      <c r="BU712" s="25"/>
      <c r="BV712" s="25"/>
      <c r="BW712" s="25"/>
      <c r="BX712" s="25"/>
      <c r="BY712" s="25"/>
      <c r="BZ712" s="25"/>
      <c r="CA712" s="25"/>
      <c r="CB712" s="25"/>
      <c r="CC712" s="25"/>
      <c r="CD712" s="25"/>
      <c r="CE712" s="25"/>
      <c r="CF712" s="25"/>
      <c r="CG712" s="25"/>
      <c r="CH712" s="25"/>
      <c r="CI712" s="25"/>
      <c r="CJ712" s="25"/>
      <c r="CK712" s="25"/>
      <c r="CL712" s="25"/>
      <c r="CM712" s="25"/>
      <c r="CN712" s="25"/>
      <c r="CO712" s="25"/>
      <c r="CP712" s="25"/>
      <c r="CQ712" s="25"/>
      <c r="CR712" s="25"/>
      <c r="CS712" s="25"/>
      <c r="CT712" s="25"/>
      <c r="CU712" s="25"/>
      <c r="CV712" s="25"/>
      <c r="CW712" s="25"/>
      <c r="CX712" s="25"/>
      <c r="CY712" s="25"/>
      <c r="CZ712" s="25"/>
      <c r="DA712" s="25"/>
      <c r="DB712" s="25"/>
      <c r="DC712" s="25"/>
      <c r="DD712" s="25"/>
      <c r="DE712" s="25"/>
      <c r="DF712" s="25"/>
      <c r="DG712" s="25"/>
      <c r="DH712" s="25"/>
      <c r="DI712" s="25"/>
      <c r="DJ712" s="25"/>
      <c r="DK712" s="25"/>
      <c r="DL712" s="25"/>
      <c r="DM712" s="25"/>
      <c r="DN712" s="25"/>
      <c r="DO712" s="25"/>
      <c r="DP712" s="25"/>
      <c r="DQ712" s="25"/>
      <c r="DR712" s="25"/>
      <c r="DS712" s="25"/>
      <c r="DT712" s="25"/>
      <c r="DU712" s="25"/>
      <c r="DV712" s="25"/>
      <c r="DW712" s="25"/>
      <c r="DX712" s="25"/>
      <c r="DY712" s="25"/>
      <c r="DZ712" s="25"/>
      <c r="EA712" s="25"/>
      <c r="EB712" s="25"/>
      <c r="EC712" s="25"/>
      <c r="ED712" s="25"/>
      <c r="EE712" s="25"/>
      <c r="EF712" s="25"/>
      <c r="EG712" s="25"/>
      <c r="EH712" s="25"/>
      <c r="EI712" s="25"/>
      <c r="EJ712" s="25"/>
      <c r="EK712" s="25"/>
      <c r="EL712" s="25"/>
      <c r="EM712" s="25"/>
      <c r="EN712" s="25"/>
      <c r="EO712" s="25"/>
      <c r="EP712" s="25"/>
      <c r="EQ712" s="25"/>
      <c r="ER712" s="25"/>
      <c r="ES712" s="25"/>
      <c r="ET712" s="25"/>
      <c r="EU712" s="25"/>
      <c r="EV712" s="25"/>
      <c r="EW712" s="25"/>
      <c r="EX712" s="25"/>
      <c r="EY712" s="25"/>
      <c r="EZ712" s="25"/>
      <c r="FA712" s="25"/>
      <c r="FB712" s="25"/>
      <c r="FC712" s="25"/>
      <c r="FD712" s="25"/>
      <c r="FE712" s="25"/>
      <c r="FF712" s="25"/>
      <c r="FG712" s="25"/>
      <c r="FH712" s="25"/>
      <c r="FI712" s="25"/>
      <c r="FJ712" s="25"/>
      <c r="FK712" s="25"/>
      <c r="FL712" s="25"/>
      <c r="FM712" s="25"/>
      <c r="FN712" s="25"/>
      <c r="FO712" s="25"/>
      <c r="FP712" s="25"/>
      <c r="FQ712" s="25"/>
      <c r="FR712" s="25"/>
      <c r="FS712" s="25"/>
      <c r="FT712" s="25"/>
      <c r="FU712" s="25"/>
      <c r="FV712" s="25"/>
      <c r="FW712" s="25"/>
      <c r="FX712" s="25"/>
      <c r="FY712" s="25"/>
      <c r="FZ712" s="25"/>
      <c r="GA712" s="25"/>
      <c r="GB712" s="25"/>
      <c r="GC712" s="25"/>
      <c r="GD712" s="25"/>
      <c r="GE712" s="25"/>
      <c r="GF712" s="25"/>
      <c r="GG712" s="25"/>
      <c r="GH712" s="25"/>
      <c r="GI712" s="25"/>
      <c r="GJ712" s="25"/>
      <c r="GK712" s="25"/>
      <c r="GL712" s="25"/>
      <c r="GM712" s="25"/>
      <c r="GN712" s="25"/>
      <c r="GO712" s="25"/>
      <c r="GP712" s="25"/>
      <c r="GQ712" s="25"/>
      <c r="GR712" s="25"/>
      <c r="GS712" s="25"/>
      <c r="GT712" s="25"/>
      <c r="GU712" s="25"/>
      <c r="GV712" s="25"/>
      <c r="GW712" s="25"/>
      <c r="GX712" s="25"/>
      <c r="GY712" s="25"/>
      <c r="GZ712" s="25"/>
    </row>
    <row r="713" spans="1:208">
      <c r="A713" s="1" t="s">
        <v>858</v>
      </c>
      <c r="B713" s="2">
        <v>43354</v>
      </c>
      <c r="C713" s="1">
        <v>7618694</v>
      </c>
      <c r="D713" s="1" t="s">
        <v>16</v>
      </c>
      <c r="E713" s="1" t="s">
        <v>927</v>
      </c>
      <c r="F713" s="1" t="s">
        <v>174</v>
      </c>
      <c r="G713" s="1" t="s">
        <v>24</v>
      </c>
      <c r="H713" s="1">
        <v>4501588715</v>
      </c>
      <c r="I713" s="1" t="s">
        <v>24</v>
      </c>
      <c r="J713" s="1" t="s">
        <v>928</v>
      </c>
      <c r="K713" s="1">
        <v>1</v>
      </c>
      <c r="L713" s="1" t="s">
        <v>26</v>
      </c>
      <c r="M713" s="3">
        <v>436.2</v>
      </c>
      <c r="N713" s="3">
        <f t="shared" si="14"/>
        <v>436.2</v>
      </c>
      <c r="Q713" s="3"/>
      <c r="R713" s="3"/>
      <c r="V713" s="3"/>
      <c r="W713" s="1"/>
      <c r="X713" s="1"/>
      <c r="Y713" s="1"/>
      <c r="Z713" s="1"/>
      <c r="AA713" s="3">
        <f>Tabla1[[#This Row],[COSTO TOTAL]]</f>
        <v>436.2</v>
      </c>
      <c r="AB713" s="1"/>
      <c r="AC713" s="1"/>
      <c r="AD713" s="1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  <c r="BT713" s="25"/>
      <c r="BU713" s="25"/>
      <c r="BV713" s="25"/>
      <c r="BW713" s="25"/>
      <c r="BX713" s="25"/>
      <c r="BY713" s="25"/>
      <c r="BZ713" s="25"/>
      <c r="CA713" s="25"/>
      <c r="CB713" s="25"/>
      <c r="CC713" s="25"/>
      <c r="CD713" s="25"/>
      <c r="CE713" s="25"/>
      <c r="CF713" s="25"/>
      <c r="CG713" s="25"/>
      <c r="CH713" s="25"/>
      <c r="CI713" s="25"/>
      <c r="CJ713" s="25"/>
      <c r="CK713" s="25"/>
      <c r="CL713" s="25"/>
      <c r="CM713" s="25"/>
      <c r="CN713" s="25"/>
      <c r="CO713" s="25"/>
      <c r="CP713" s="25"/>
      <c r="CQ713" s="25"/>
      <c r="CR713" s="25"/>
      <c r="CS713" s="25"/>
      <c r="CT713" s="25"/>
      <c r="CU713" s="25"/>
      <c r="CV713" s="25"/>
      <c r="CW713" s="25"/>
      <c r="CX713" s="25"/>
      <c r="CY713" s="25"/>
      <c r="CZ713" s="25"/>
      <c r="DA713" s="25"/>
      <c r="DB713" s="25"/>
      <c r="DC713" s="25"/>
      <c r="DD713" s="25"/>
      <c r="DE713" s="25"/>
      <c r="DF713" s="25"/>
      <c r="DG713" s="25"/>
      <c r="DH713" s="25"/>
      <c r="DI713" s="25"/>
      <c r="DJ713" s="25"/>
      <c r="DK713" s="25"/>
      <c r="DL713" s="25"/>
      <c r="DM713" s="25"/>
      <c r="DN713" s="25"/>
      <c r="DO713" s="25"/>
      <c r="DP713" s="25"/>
      <c r="DQ713" s="25"/>
      <c r="DR713" s="25"/>
      <c r="DS713" s="25"/>
      <c r="DT713" s="25"/>
      <c r="DU713" s="25"/>
      <c r="DV713" s="25"/>
      <c r="DW713" s="25"/>
      <c r="DX713" s="25"/>
      <c r="DY713" s="25"/>
      <c r="DZ713" s="25"/>
      <c r="EA713" s="25"/>
      <c r="EB713" s="25"/>
      <c r="EC713" s="25"/>
      <c r="ED713" s="25"/>
      <c r="EE713" s="25"/>
      <c r="EF713" s="25"/>
      <c r="EG713" s="25"/>
      <c r="EH713" s="25"/>
      <c r="EI713" s="25"/>
      <c r="EJ713" s="25"/>
      <c r="EK713" s="25"/>
      <c r="EL713" s="25"/>
      <c r="EM713" s="25"/>
      <c r="EN713" s="25"/>
      <c r="EO713" s="25"/>
      <c r="EP713" s="25"/>
      <c r="EQ713" s="25"/>
      <c r="ER713" s="25"/>
      <c r="ES713" s="25"/>
      <c r="ET713" s="25"/>
      <c r="EU713" s="25"/>
      <c r="EV713" s="25"/>
      <c r="EW713" s="25"/>
      <c r="EX713" s="25"/>
      <c r="EY713" s="25"/>
      <c r="EZ713" s="25"/>
      <c r="FA713" s="25"/>
      <c r="FB713" s="25"/>
      <c r="FC713" s="25"/>
      <c r="FD713" s="25"/>
      <c r="FE713" s="25"/>
      <c r="FF713" s="25"/>
      <c r="FG713" s="25"/>
      <c r="FH713" s="25"/>
      <c r="FI713" s="25"/>
      <c r="FJ713" s="25"/>
      <c r="FK713" s="25"/>
      <c r="FL713" s="25"/>
      <c r="FM713" s="25"/>
      <c r="FN713" s="25"/>
      <c r="FO713" s="25"/>
      <c r="FP713" s="25"/>
      <c r="FQ713" s="25"/>
      <c r="FR713" s="25"/>
      <c r="FS713" s="25"/>
      <c r="FT713" s="25"/>
      <c r="FU713" s="25"/>
      <c r="FV713" s="25"/>
      <c r="FW713" s="25"/>
      <c r="FX713" s="25"/>
      <c r="FY713" s="25"/>
      <c r="FZ713" s="25"/>
      <c r="GA713" s="25"/>
      <c r="GB713" s="25"/>
      <c r="GC713" s="25"/>
      <c r="GD713" s="25"/>
      <c r="GE713" s="25"/>
      <c r="GF713" s="25"/>
      <c r="GG713" s="25"/>
      <c r="GH713" s="25"/>
      <c r="GI713" s="25"/>
      <c r="GJ713" s="25"/>
      <c r="GK713" s="25"/>
      <c r="GL713" s="25"/>
      <c r="GM713" s="25"/>
      <c r="GN713" s="25"/>
      <c r="GO713" s="25"/>
      <c r="GP713" s="25"/>
      <c r="GQ713" s="25"/>
      <c r="GR713" s="25"/>
      <c r="GS713" s="25"/>
      <c r="GT713" s="25"/>
      <c r="GU713" s="25"/>
      <c r="GV713" s="25"/>
      <c r="GW713" s="25"/>
      <c r="GX713" s="25"/>
      <c r="GY713" s="25"/>
      <c r="GZ713" s="25"/>
    </row>
    <row r="714" spans="1:208">
      <c r="A714" s="1" t="s">
        <v>858</v>
      </c>
      <c r="B714" s="2">
        <v>43354</v>
      </c>
      <c r="C714" s="1">
        <v>7618694</v>
      </c>
      <c r="D714" s="1" t="s">
        <v>16</v>
      </c>
      <c r="E714" s="1" t="s">
        <v>927</v>
      </c>
      <c r="F714" s="1" t="s">
        <v>174</v>
      </c>
      <c r="G714" s="1" t="s">
        <v>24</v>
      </c>
      <c r="H714" s="1">
        <v>4501588715</v>
      </c>
      <c r="I714" s="1" t="s">
        <v>24</v>
      </c>
      <c r="J714" s="1" t="s">
        <v>929</v>
      </c>
      <c r="K714" s="1">
        <v>1</v>
      </c>
      <c r="L714" s="1" t="s">
        <v>26</v>
      </c>
      <c r="M714" s="3">
        <v>396</v>
      </c>
      <c r="N714" s="3">
        <f t="shared" si="14"/>
        <v>396</v>
      </c>
      <c r="Q714" s="3"/>
      <c r="R714" s="3"/>
      <c r="V714" s="3"/>
      <c r="W714" s="1"/>
      <c r="X714" s="1"/>
      <c r="Y714" s="1"/>
      <c r="Z714" s="1"/>
      <c r="AA714" s="3">
        <f>Tabla1[[#This Row],[COSTO TOTAL]]</f>
        <v>396</v>
      </c>
      <c r="AB714" s="1"/>
      <c r="AC714" s="1"/>
      <c r="AD714" s="1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  <c r="BT714" s="25"/>
      <c r="BU714" s="25"/>
      <c r="BV714" s="25"/>
      <c r="BW714" s="25"/>
      <c r="BX714" s="25"/>
      <c r="BY714" s="25"/>
      <c r="BZ714" s="25"/>
      <c r="CA714" s="25"/>
      <c r="CB714" s="25"/>
      <c r="CC714" s="25"/>
      <c r="CD714" s="25"/>
      <c r="CE714" s="25"/>
      <c r="CF714" s="25"/>
      <c r="CG714" s="25"/>
      <c r="CH714" s="25"/>
      <c r="CI714" s="25"/>
      <c r="CJ714" s="25"/>
      <c r="CK714" s="25"/>
      <c r="CL714" s="25"/>
      <c r="CM714" s="25"/>
      <c r="CN714" s="25"/>
      <c r="CO714" s="25"/>
      <c r="CP714" s="25"/>
      <c r="CQ714" s="25"/>
      <c r="CR714" s="25"/>
      <c r="CS714" s="25"/>
      <c r="CT714" s="25"/>
      <c r="CU714" s="25"/>
      <c r="CV714" s="25"/>
      <c r="CW714" s="25"/>
      <c r="CX714" s="25"/>
      <c r="CY714" s="25"/>
      <c r="CZ714" s="25"/>
      <c r="DA714" s="25"/>
      <c r="DB714" s="25"/>
      <c r="DC714" s="25"/>
      <c r="DD714" s="25"/>
      <c r="DE714" s="25"/>
      <c r="DF714" s="25"/>
      <c r="DG714" s="25"/>
      <c r="DH714" s="25"/>
      <c r="DI714" s="25"/>
      <c r="DJ714" s="25"/>
      <c r="DK714" s="25"/>
      <c r="DL714" s="25"/>
      <c r="DM714" s="25"/>
      <c r="DN714" s="25"/>
      <c r="DO714" s="25"/>
      <c r="DP714" s="25"/>
      <c r="DQ714" s="25"/>
      <c r="DR714" s="25"/>
      <c r="DS714" s="25"/>
      <c r="DT714" s="25"/>
      <c r="DU714" s="25"/>
      <c r="DV714" s="25"/>
      <c r="DW714" s="25"/>
      <c r="DX714" s="25"/>
      <c r="DY714" s="25"/>
      <c r="DZ714" s="25"/>
      <c r="EA714" s="25"/>
      <c r="EB714" s="25"/>
      <c r="EC714" s="25"/>
      <c r="ED714" s="25"/>
      <c r="EE714" s="25"/>
      <c r="EF714" s="25"/>
      <c r="EG714" s="25"/>
      <c r="EH714" s="25"/>
      <c r="EI714" s="25"/>
      <c r="EJ714" s="25"/>
      <c r="EK714" s="25"/>
      <c r="EL714" s="25"/>
      <c r="EM714" s="25"/>
      <c r="EN714" s="25"/>
      <c r="EO714" s="25"/>
      <c r="EP714" s="25"/>
      <c r="EQ714" s="25"/>
      <c r="ER714" s="25"/>
      <c r="ES714" s="25"/>
      <c r="ET714" s="25"/>
      <c r="EU714" s="25"/>
      <c r="EV714" s="25"/>
      <c r="EW714" s="25"/>
      <c r="EX714" s="25"/>
      <c r="EY714" s="25"/>
      <c r="EZ714" s="25"/>
      <c r="FA714" s="25"/>
      <c r="FB714" s="25"/>
      <c r="FC714" s="25"/>
      <c r="FD714" s="25"/>
      <c r="FE714" s="25"/>
      <c r="FF714" s="25"/>
      <c r="FG714" s="25"/>
      <c r="FH714" s="25"/>
      <c r="FI714" s="25"/>
      <c r="FJ714" s="25"/>
      <c r="FK714" s="25"/>
      <c r="FL714" s="25"/>
      <c r="FM714" s="25"/>
      <c r="FN714" s="25"/>
      <c r="FO714" s="25"/>
      <c r="FP714" s="25"/>
      <c r="FQ714" s="25"/>
      <c r="FR714" s="25"/>
      <c r="FS714" s="25"/>
      <c r="FT714" s="25"/>
      <c r="FU714" s="25"/>
      <c r="FV714" s="25"/>
      <c r="FW714" s="25"/>
      <c r="FX714" s="25"/>
      <c r="FY714" s="25"/>
      <c r="FZ714" s="25"/>
      <c r="GA714" s="25"/>
      <c r="GB714" s="25"/>
      <c r="GC714" s="25"/>
      <c r="GD714" s="25"/>
      <c r="GE714" s="25"/>
      <c r="GF714" s="25"/>
      <c r="GG714" s="25"/>
      <c r="GH714" s="25"/>
      <c r="GI714" s="25"/>
      <c r="GJ714" s="25"/>
      <c r="GK714" s="25"/>
      <c r="GL714" s="25"/>
      <c r="GM714" s="25"/>
      <c r="GN714" s="25"/>
      <c r="GO714" s="25"/>
      <c r="GP714" s="25"/>
      <c r="GQ714" s="25"/>
      <c r="GR714" s="25"/>
      <c r="GS714" s="25"/>
      <c r="GT714" s="25"/>
      <c r="GU714" s="25"/>
      <c r="GV714" s="25"/>
      <c r="GW714" s="25"/>
      <c r="GX714" s="25"/>
      <c r="GY714" s="25"/>
      <c r="GZ714" s="25"/>
    </row>
    <row r="715" spans="1:208">
      <c r="A715" s="1" t="s">
        <v>858</v>
      </c>
      <c r="B715" s="2">
        <v>43354</v>
      </c>
      <c r="C715" s="1">
        <v>7618694</v>
      </c>
      <c r="D715" s="1" t="s">
        <v>16</v>
      </c>
      <c r="E715" s="1" t="s">
        <v>927</v>
      </c>
      <c r="F715" s="1" t="s">
        <v>174</v>
      </c>
      <c r="G715" s="1" t="s">
        <v>24</v>
      </c>
      <c r="H715" s="1">
        <v>4501588715</v>
      </c>
      <c r="I715" s="1" t="s">
        <v>24</v>
      </c>
      <c r="J715" s="1" t="s">
        <v>930</v>
      </c>
      <c r="K715" s="1">
        <v>1</v>
      </c>
      <c r="L715" s="1" t="s">
        <v>26</v>
      </c>
      <c r="M715" s="3">
        <v>1635.8</v>
      </c>
      <c r="N715" s="3">
        <f t="shared" si="14"/>
        <v>1635.8</v>
      </c>
      <c r="Q715" s="3"/>
      <c r="R715" s="3"/>
      <c r="V715" s="3"/>
      <c r="W715" s="1"/>
      <c r="X715" s="1"/>
      <c r="Y715" s="1"/>
      <c r="Z715" s="1"/>
      <c r="AA715" s="3">
        <f>Tabla1[[#This Row],[COSTO TOTAL]]</f>
        <v>1635.8</v>
      </c>
      <c r="AB715" s="1"/>
      <c r="AC715" s="1"/>
      <c r="AD715" s="1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  <c r="BT715" s="25"/>
      <c r="BU715" s="25"/>
      <c r="BV715" s="25"/>
      <c r="BW715" s="25"/>
      <c r="BX715" s="25"/>
      <c r="BY715" s="25"/>
      <c r="BZ715" s="25"/>
      <c r="CA715" s="25"/>
      <c r="CB715" s="25"/>
      <c r="CC715" s="25"/>
      <c r="CD715" s="25"/>
      <c r="CE715" s="25"/>
      <c r="CF715" s="25"/>
      <c r="CG715" s="25"/>
      <c r="CH715" s="25"/>
      <c r="CI715" s="25"/>
      <c r="CJ715" s="25"/>
      <c r="CK715" s="25"/>
      <c r="CL715" s="25"/>
      <c r="CM715" s="25"/>
      <c r="CN715" s="25"/>
      <c r="CO715" s="25"/>
      <c r="CP715" s="25"/>
      <c r="CQ715" s="25"/>
      <c r="CR715" s="25"/>
      <c r="CS715" s="25"/>
      <c r="CT715" s="25"/>
      <c r="CU715" s="25"/>
      <c r="CV715" s="25"/>
      <c r="CW715" s="25"/>
      <c r="CX715" s="25"/>
      <c r="CY715" s="25"/>
      <c r="CZ715" s="25"/>
      <c r="DA715" s="25"/>
      <c r="DB715" s="25"/>
      <c r="DC715" s="25"/>
      <c r="DD715" s="25"/>
      <c r="DE715" s="25"/>
      <c r="DF715" s="25"/>
      <c r="DG715" s="25"/>
      <c r="DH715" s="25"/>
      <c r="DI715" s="25"/>
      <c r="DJ715" s="25"/>
      <c r="DK715" s="25"/>
      <c r="DL715" s="25"/>
      <c r="DM715" s="25"/>
      <c r="DN715" s="25"/>
      <c r="DO715" s="25"/>
      <c r="DP715" s="25"/>
      <c r="DQ715" s="25"/>
      <c r="DR715" s="25"/>
      <c r="DS715" s="25"/>
      <c r="DT715" s="25"/>
      <c r="DU715" s="25"/>
      <c r="DV715" s="25"/>
      <c r="DW715" s="25"/>
      <c r="DX715" s="25"/>
      <c r="DY715" s="25"/>
      <c r="DZ715" s="25"/>
      <c r="EA715" s="25"/>
      <c r="EB715" s="25"/>
      <c r="EC715" s="25"/>
      <c r="ED715" s="25"/>
      <c r="EE715" s="25"/>
      <c r="EF715" s="25"/>
      <c r="EG715" s="25"/>
      <c r="EH715" s="25"/>
      <c r="EI715" s="25"/>
      <c r="EJ715" s="25"/>
      <c r="EK715" s="25"/>
      <c r="EL715" s="25"/>
      <c r="EM715" s="25"/>
      <c r="EN715" s="25"/>
      <c r="EO715" s="25"/>
      <c r="EP715" s="25"/>
      <c r="EQ715" s="25"/>
      <c r="ER715" s="25"/>
      <c r="ES715" s="25"/>
      <c r="ET715" s="25"/>
      <c r="EU715" s="25"/>
      <c r="EV715" s="25"/>
      <c r="EW715" s="25"/>
      <c r="EX715" s="25"/>
      <c r="EY715" s="25"/>
      <c r="EZ715" s="25"/>
      <c r="FA715" s="25"/>
      <c r="FB715" s="25"/>
      <c r="FC715" s="25"/>
      <c r="FD715" s="25"/>
      <c r="FE715" s="25"/>
      <c r="FF715" s="25"/>
      <c r="FG715" s="25"/>
      <c r="FH715" s="25"/>
      <c r="FI715" s="25"/>
      <c r="FJ715" s="25"/>
      <c r="FK715" s="25"/>
      <c r="FL715" s="25"/>
      <c r="FM715" s="25"/>
      <c r="FN715" s="25"/>
      <c r="FO715" s="25"/>
      <c r="FP715" s="25"/>
      <c r="FQ715" s="25"/>
      <c r="FR715" s="25"/>
      <c r="FS715" s="25"/>
      <c r="FT715" s="25"/>
      <c r="FU715" s="25"/>
      <c r="FV715" s="25"/>
      <c r="FW715" s="25"/>
      <c r="FX715" s="25"/>
      <c r="FY715" s="25"/>
      <c r="FZ715" s="25"/>
      <c r="GA715" s="25"/>
      <c r="GB715" s="25"/>
      <c r="GC715" s="25"/>
      <c r="GD715" s="25"/>
      <c r="GE715" s="25"/>
      <c r="GF715" s="25"/>
      <c r="GG715" s="25"/>
      <c r="GH715" s="25"/>
      <c r="GI715" s="25"/>
      <c r="GJ715" s="25"/>
      <c r="GK715" s="25"/>
      <c r="GL715" s="25"/>
      <c r="GM715" s="25"/>
      <c r="GN715" s="25"/>
      <c r="GO715" s="25"/>
      <c r="GP715" s="25"/>
      <c r="GQ715" s="25"/>
      <c r="GR715" s="25"/>
      <c r="GS715" s="25"/>
      <c r="GT715" s="25"/>
      <c r="GU715" s="25"/>
      <c r="GV715" s="25"/>
      <c r="GW715" s="25"/>
      <c r="GX715" s="25"/>
      <c r="GY715" s="25"/>
      <c r="GZ715" s="25"/>
    </row>
    <row r="716" spans="1:208">
      <c r="A716" s="1" t="s">
        <v>858</v>
      </c>
      <c r="B716" s="2">
        <v>43354</v>
      </c>
      <c r="C716" s="1">
        <v>7618694</v>
      </c>
      <c r="D716" s="1" t="s">
        <v>16</v>
      </c>
      <c r="E716" s="1" t="s">
        <v>927</v>
      </c>
      <c r="F716" s="1" t="s">
        <v>174</v>
      </c>
      <c r="G716" s="1" t="s">
        <v>24</v>
      </c>
      <c r="H716" s="1">
        <v>4501588715</v>
      </c>
      <c r="I716" s="1" t="s">
        <v>24</v>
      </c>
      <c r="J716" s="1" t="s">
        <v>931</v>
      </c>
      <c r="K716" s="1">
        <v>1</v>
      </c>
      <c r="L716" s="1" t="s">
        <v>26</v>
      </c>
      <c r="M716" s="3">
        <v>1944.8</v>
      </c>
      <c r="N716" s="3">
        <f t="shared" si="14"/>
        <v>1944.8</v>
      </c>
      <c r="Q716" s="3"/>
      <c r="R716" s="3"/>
      <c r="V716" s="3"/>
      <c r="W716" s="1"/>
      <c r="X716" s="1"/>
      <c r="Y716" s="1"/>
      <c r="Z716" s="1"/>
      <c r="AA716" s="3">
        <f>Tabla1[[#This Row],[COSTO TOTAL]]</f>
        <v>1944.8</v>
      </c>
      <c r="AB716" s="1"/>
      <c r="AC716" s="1"/>
      <c r="AD716" s="1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  <c r="BT716" s="25"/>
      <c r="BU716" s="25"/>
      <c r="BV716" s="25"/>
      <c r="BW716" s="25"/>
      <c r="BX716" s="25"/>
      <c r="BY716" s="25"/>
      <c r="BZ716" s="25"/>
      <c r="CA716" s="25"/>
      <c r="CB716" s="25"/>
      <c r="CC716" s="25"/>
      <c r="CD716" s="25"/>
      <c r="CE716" s="25"/>
      <c r="CF716" s="25"/>
      <c r="CG716" s="25"/>
      <c r="CH716" s="25"/>
      <c r="CI716" s="25"/>
      <c r="CJ716" s="25"/>
      <c r="CK716" s="25"/>
      <c r="CL716" s="25"/>
      <c r="CM716" s="25"/>
      <c r="CN716" s="25"/>
      <c r="CO716" s="25"/>
      <c r="CP716" s="25"/>
      <c r="CQ716" s="25"/>
      <c r="CR716" s="25"/>
      <c r="CS716" s="25"/>
      <c r="CT716" s="25"/>
      <c r="CU716" s="25"/>
      <c r="CV716" s="25"/>
      <c r="CW716" s="25"/>
      <c r="CX716" s="25"/>
      <c r="CY716" s="25"/>
      <c r="CZ716" s="25"/>
      <c r="DA716" s="25"/>
      <c r="DB716" s="25"/>
      <c r="DC716" s="25"/>
      <c r="DD716" s="25"/>
      <c r="DE716" s="25"/>
      <c r="DF716" s="25"/>
      <c r="DG716" s="25"/>
      <c r="DH716" s="25"/>
      <c r="DI716" s="25"/>
      <c r="DJ716" s="25"/>
      <c r="DK716" s="25"/>
      <c r="DL716" s="25"/>
      <c r="DM716" s="25"/>
      <c r="DN716" s="25"/>
      <c r="DO716" s="25"/>
      <c r="DP716" s="25"/>
      <c r="DQ716" s="25"/>
      <c r="DR716" s="25"/>
      <c r="DS716" s="25"/>
      <c r="DT716" s="25"/>
      <c r="DU716" s="25"/>
      <c r="DV716" s="25"/>
      <c r="DW716" s="25"/>
      <c r="DX716" s="25"/>
      <c r="DY716" s="25"/>
      <c r="DZ716" s="25"/>
      <c r="EA716" s="25"/>
      <c r="EB716" s="25"/>
      <c r="EC716" s="25"/>
      <c r="ED716" s="25"/>
      <c r="EE716" s="25"/>
      <c r="EF716" s="25"/>
      <c r="EG716" s="25"/>
      <c r="EH716" s="25"/>
      <c r="EI716" s="25"/>
      <c r="EJ716" s="25"/>
      <c r="EK716" s="25"/>
      <c r="EL716" s="25"/>
      <c r="EM716" s="25"/>
      <c r="EN716" s="25"/>
      <c r="EO716" s="25"/>
      <c r="EP716" s="25"/>
      <c r="EQ716" s="25"/>
      <c r="ER716" s="25"/>
      <c r="ES716" s="25"/>
      <c r="ET716" s="25"/>
      <c r="EU716" s="25"/>
      <c r="EV716" s="25"/>
      <c r="EW716" s="25"/>
      <c r="EX716" s="25"/>
      <c r="EY716" s="25"/>
      <c r="EZ716" s="25"/>
      <c r="FA716" s="25"/>
      <c r="FB716" s="25"/>
      <c r="FC716" s="25"/>
      <c r="FD716" s="25"/>
      <c r="FE716" s="25"/>
      <c r="FF716" s="25"/>
      <c r="FG716" s="25"/>
      <c r="FH716" s="25"/>
      <c r="FI716" s="25"/>
      <c r="FJ716" s="25"/>
      <c r="FK716" s="25"/>
      <c r="FL716" s="25"/>
      <c r="FM716" s="25"/>
      <c r="FN716" s="25"/>
      <c r="FO716" s="25"/>
      <c r="FP716" s="25"/>
      <c r="FQ716" s="25"/>
      <c r="FR716" s="25"/>
      <c r="FS716" s="25"/>
      <c r="FT716" s="25"/>
      <c r="FU716" s="25"/>
      <c r="FV716" s="25"/>
      <c r="FW716" s="25"/>
      <c r="FX716" s="25"/>
      <c r="FY716" s="25"/>
      <c r="FZ716" s="25"/>
      <c r="GA716" s="25"/>
      <c r="GB716" s="25"/>
      <c r="GC716" s="25"/>
      <c r="GD716" s="25"/>
      <c r="GE716" s="25"/>
      <c r="GF716" s="25"/>
      <c r="GG716" s="25"/>
      <c r="GH716" s="25"/>
      <c r="GI716" s="25"/>
      <c r="GJ716" s="25"/>
      <c r="GK716" s="25"/>
      <c r="GL716" s="25"/>
      <c r="GM716" s="25"/>
      <c r="GN716" s="25"/>
      <c r="GO716" s="25"/>
      <c r="GP716" s="25"/>
      <c r="GQ716" s="25"/>
      <c r="GR716" s="25"/>
      <c r="GS716" s="25"/>
      <c r="GT716" s="25"/>
      <c r="GU716" s="25"/>
      <c r="GV716" s="25"/>
      <c r="GW716" s="25"/>
      <c r="GX716" s="25"/>
      <c r="GY716" s="25"/>
      <c r="GZ716" s="25"/>
    </row>
    <row r="717" spans="1:208">
      <c r="A717" s="1" t="s">
        <v>858</v>
      </c>
      <c r="B717" s="2" t="s">
        <v>37</v>
      </c>
      <c r="C717" s="1" t="s">
        <v>22</v>
      </c>
      <c r="D717" s="1" t="s">
        <v>16</v>
      </c>
      <c r="E717" s="1" t="s">
        <v>24</v>
      </c>
      <c r="F717" s="1" t="s">
        <v>174</v>
      </c>
      <c r="H717" s="1" t="s">
        <v>22</v>
      </c>
      <c r="I717" s="1" t="s">
        <v>24</v>
      </c>
      <c r="J717" s="1" t="s">
        <v>932</v>
      </c>
      <c r="K717" s="1">
        <v>4</v>
      </c>
      <c r="L717" s="1" t="s">
        <v>26</v>
      </c>
      <c r="N717" s="3">
        <f t="shared" si="14"/>
        <v>0</v>
      </c>
      <c r="Q717" s="3"/>
      <c r="R717" s="3"/>
      <c r="V717" s="3"/>
      <c r="W717" s="1"/>
      <c r="X717" s="1"/>
      <c r="Y717" s="1"/>
      <c r="Z717" s="1"/>
      <c r="AA717" s="3">
        <f>Tabla1[[#This Row],[COSTO TOTAL]]</f>
        <v>0</v>
      </c>
      <c r="AB717" s="1"/>
      <c r="AC717" s="1"/>
      <c r="AD717" s="1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5"/>
      <c r="DI717" s="25"/>
      <c r="DJ717" s="25"/>
      <c r="DK717" s="25"/>
      <c r="DL717" s="25"/>
      <c r="DM717" s="25"/>
      <c r="DN717" s="25"/>
      <c r="DO717" s="25"/>
      <c r="DP717" s="25"/>
      <c r="DQ717" s="25"/>
      <c r="DR717" s="25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  <c r="ET717" s="25"/>
      <c r="EU717" s="25"/>
      <c r="EV717" s="25"/>
      <c r="EW717" s="25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  <c r="FN717" s="25"/>
      <c r="FO717" s="25"/>
      <c r="FP717" s="25"/>
      <c r="FQ717" s="25"/>
      <c r="FR717" s="25"/>
      <c r="FS717" s="25"/>
      <c r="FT717" s="25"/>
      <c r="FU717" s="25"/>
      <c r="FV717" s="25"/>
      <c r="FW717" s="25"/>
      <c r="FX717" s="25"/>
      <c r="FY717" s="25"/>
      <c r="FZ717" s="25"/>
      <c r="GA717" s="25"/>
      <c r="GB717" s="25"/>
      <c r="GC717" s="25"/>
      <c r="GD717" s="25"/>
      <c r="GE717" s="25"/>
      <c r="GF717" s="25"/>
      <c r="GG717" s="25"/>
      <c r="GH717" s="25"/>
      <c r="GI717" s="25"/>
      <c r="GJ717" s="25"/>
      <c r="GK717" s="25"/>
      <c r="GL717" s="25"/>
      <c r="GM717" s="25"/>
      <c r="GN717" s="25"/>
      <c r="GO717" s="25"/>
      <c r="GP717" s="25"/>
      <c r="GQ717" s="25"/>
      <c r="GR717" s="25"/>
      <c r="GS717" s="25"/>
      <c r="GT717" s="25"/>
      <c r="GU717" s="25"/>
      <c r="GV717" s="25"/>
      <c r="GW717" s="25"/>
      <c r="GX717" s="25"/>
      <c r="GY717" s="25"/>
      <c r="GZ717" s="25"/>
    </row>
    <row r="718" spans="1:208">
      <c r="A718" s="1" t="s">
        <v>858</v>
      </c>
      <c r="B718" s="2">
        <v>43354</v>
      </c>
      <c r="C718" s="1">
        <v>7618694</v>
      </c>
      <c r="D718" s="1" t="s">
        <v>16</v>
      </c>
      <c r="E718" s="1" t="s">
        <v>927</v>
      </c>
      <c r="F718" s="1" t="s">
        <v>174</v>
      </c>
      <c r="G718" s="1" t="s">
        <v>24</v>
      </c>
      <c r="H718" s="1">
        <v>4501588715</v>
      </c>
      <c r="I718" s="1" t="s">
        <v>24</v>
      </c>
      <c r="J718" s="1" t="s">
        <v>933</v>
      </c>
      <c r="K718" s="1">
        <v>1</v>
      </c>
      <c r="L718" s="1" t="s">
        <v>26</v>
      </c>
      <c r="N718" s="3">
        <f t="shared" si="14"/>
        <v>0</v>
      </c>
      <c r="Q718" s="3"/>
      <c r="R718" s="3"/>
      <c r="V718" s="3"/>
      <c r="W718" s="1"/>
      <c r="X718" s="1"/>
      <c r="Y718" s="1"/>
      <c r="Z718" s="1"/>
      <c r="AA718" s="3">
        <f>Tabla1[[#This Row],[COSTO TOTAL]]</f>
        <v>0</v>
      </c>
      <c r="AB718" s="1"/>
      <c r="AC718" s="1"/>
      <c r="AD718" s="1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  <c r="BT718" s="25"/>
      <c r="BU718" s="25"/>
      <c r="BV718" s="25"/>
      <c r="BW718" s="25"/>
      <c r="BX718" s="25"/>
      <c r="BY718" s="25"/>
      <c r="BZ718" s="25"/>
      <c r="CA718" s="25"/>
      <c r="CB718" s="25"/>
      <c r="CC718" s="25"/>
      <c r="CD718" s="25"/>
      <c r="CE718" s="25"/>
      <c r="CF718" s="25"/>
      <c r="CG718" s="25"/>
      <c r="CH718" s="25"/>
      <c r="CI718" s="25"/>
      <c r="CJ718" s="25"/>
      <c r="CK718" s="25"/>
      <c r="CL718" s="25"/>
      <c r="CM718" s="25"/>
      <c r="CN718" s="25"/>
      <c r="CO718" s="25"/>
      <c r="CP718" s="25"/>
      <c r="CQ718" s="25"/>
      <c r="CR718" s="25"/>
      <c r="CS718" s="25"/>
      <c r="CT718" s="25"/>
      <c r="CU718" s="25"/>
      <c r="CV718" s="25"/>
      <c r="CW718" s="25"/>
      <c r="CX718" s="25"/>
      <c r="CY718" s="25"/>
      <c r="CZ718" s="25"/>
      <c r="DA718" s="25"/>
      <c r="DB718" s="25"/>
      <c r="DC718" s="25"/>
      <c r="DD718" s="25"/>
      <c r="DE718" s="25"/>
      <c r="DF718" s="25"/>
      <c r="DG718" s="25"/>
      <c r="DH718" s="25"/>
      <c r="DI718" s="25"/>
      <c r="DJ718" s="25"/>
      <c r="DK718" s="25"/>
      <c r="DL718" s="25"/>
      <c r="DM718" s="25"/>
      <c r="DN718" s="25"/>
      <c r="DO718" s="25"/>
      <c r="DP718" s="25"/>
      <c r="DQ718" s="25"/>
      <c r="DR718" s="25"/>
      <c r="DS718" s="25"/>
      <c r="DT718" s="25"/>
      <c r="DU718" s="25"/>
      <c r="DV718" s="25"/>
      <c r="DW718" s="25"/>
      <c r="DX718" s="25"/>
      <c r="DY718" s="25"/>
      <c r="DZ718" s="25"/>
      <c r="EA718" s="25"/>
      <c r="EB718" s="25"/>
      <c r="EC718" s="25"/>
      <c r="ED718" s="25"/>
      <c r="EE718" s="25"/>
      <c r="EF718" s="25"/>
      <c r="EG718" s="25"/>
      <c r="EH718" s="25"/>
      <c r="EI718" s="25"/>
      <c r="EJ718" s="25"/>
      <c r="EK718" s="25"/>
      <c r="EL718" s="25"/>
      <c r="EM718" s="25"/>
      <c r="EN718" s="25"/>
      <c r="EO718" s="25"/>
      <c r="EP718" s="25"/>
      <c r="EQ718" s="25"/>
      <c r="ER718" s="25"/>
      <c r="ES718" s="25"/>
      <c r="ET718" s="25"/>
      <c r="EU718" s="25"/>
      <c r="EV718" s="25"/>
      <c r="EW718" s="25"/>
      <c r="EX718" s="25"/>
      <c r="EY718" s="25"/>
      <c r="EZ718" s="25"/>
      <c r="FA718" s="25"/>
      <c r="FB718" s="25"/>
      <c r="FC718" s="25"/>
      <c r="FD718" s="25"/>
      <c r="FE718" s="25"/>
      <c r="FF718" s="25"/>
      <c r="FG718" s="25"/>
      <c r="FH718" s="25"/>
      <c r="FI718" s="25"/>
      <c r="FJ718" s="25"/>
      <c r="FK718" s="25"/>
      <c r="FL718" s="25"/>
      <c r="FM718" s="25"/>
      <c r="FN718" s="25"/>
      <c r="FO718" s="25"/>
      <c r="FP718" s="25"/>
      <c r="FQ718" s="25"/>
      <c r="FR718" s="25"/>
      <c r="FS718" s="25"/>
      <c r="FT718" s="25"/>
      <c r="FU718" s="25"/>
      <c r="FV718" s="25"/>
      <c r="FW718" s="25"/>
      <c r="FX718" s="25"/>
      <c r="FY718" s="25"/>
      <c r="FZ718" s="25"/>
      <c r="GA718" s="25"/>
      <c r="GB718" s="25"/>
      <c r="GC718" s="25"/>
      <c r="GD718" s="25"/>
      <c r="GE718" s="25"/>
      <c r="GF718" s="25"/>
      <c r="GG718" s="25"/>
      <c r="GH718" s="25"/>
      <c r="GI718" s="25"/>
      <c r="GJ718" s="25"/>
      <c r="GK718" s="25"/>
      <c r="GL718" s="25"/>
      <c r="GM718" s="25"/>
      <c r="GN718" s="25"/>
      <c r="GO718" s="25"/>
      <c r="GP718" s="25"/>
      <c r="GQ718" s="25"/>
      <c r="GR718" s="25"/>
      <c r="GS718" s="25"/>
      <c r="GT718" s="25"/>
      <c r="GU718" s="25"/>
      <c r="GV718" s="25"/>
      <c r="GW718" s="25"/>
      <c r="GX718" s="25"/>
      <c r="GY718" s="25"/>
      <c r="GZ718" s="25"/>
    </row>
    <row r="719" spans="1:208">
      <c r="A719" s="1" t="s">
        <v>858</v>
      </c>
      <c r="B719" s="2">
        <v>43354</v>
      </c>
      <c r="C719" s="1">
        <v>7618694</v>
      </c>
      <c r="D719" s="1" t="s">
        <v>16</v>
      </c>
      <c r="E719" s="1" t="s">
        <v>927</v>
      </c>
      <c r="F719" s="1" t="s">
        <v>174</v>
      </c>
      <c r="G719" s="1" t="s">
        <v>24</v>
      </c>
      <c r="H719" s="1">
        <v>4501588715</v>
      </c>
      <c r="I719" s="1" t="s">
        <v>24</v>
      </c>
      <c r="J719" s="1" t="s">
        <v>934</v>
      </c>
      <c r="K719" s="1">
        <v>1</v>
      </c>
      <c r="L719" s="1" t="s">
        <v>26</v>
      </c>
      <c r="M719" s="3">
        <v>3689.6</v>
      </c>
      <c r="N719" s="3">
        <f t="shared" si="14"/>
        <v>3689.6</v>
      </c>
      <c r="Q719" s="3"/>
      <c r="R719" s="3"/>
      <c r="V719" s="3"/>
      <c r="W719" s="1"/>
      <c r="X719" s="1"/>
      <c r="Y719" s="1"/>
      <c r="Z719" s="1"/>
      <c r="AA719" s="3">
        <f>Tabla1[[#This Row],[COSTO TOTAL]]</f>
        <v>3689.6</v>
      </c>
      <c r="AB719" s="1"/>
      <c r="AC719" s="1"/>
      <c r="AD719" s="1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  <c r="BT719" s="25"/>
      <c r="BU719" s="25"/>
      <c r="BV719" s="25"/>
      <c r="BW719" s="25"/>
      <c r="BX719" s="25"/>
      <c r="BY719" s="25"/>
      <c r="BZ719" s="25"/>
      <c r="CA719" s="25"/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5"/>
      <c r="CN719" s="25"/>
      <c r="CO719" s="25"/>
      <c r="CP719" s="25"/>
      <c r="CQ719" s="25"/>
      <c r="CR719" s="25"/>
      <c r="CS719" s="25"/>
      <c r="CT719" s="25"/>
      <c r="CU719" s="25"/>
      <c r="CV719" s="25"/>
      <c r="CW719" s="25"/>
      <c r="CX719" s="25"/>
      <c r="CY719" s="25"/>
      <c r="CZ719" s="25"/>
      <c r="DA719" s="25"/>
      <c r="DB719" s="25"/>
      <c r="DC719" s="25"/>
      <c r="DD719" s="25"/>
      <c r="DE719" s="25"/>
      <c r="DF719" s="25"/>
      <c r="DG719" s="25"/>
      <c r="DH719" s="25"/>
      <c r="DI719" s="25"/>
      <c r="DJ719" s="25"/>
      <c r="DK719" s="25"/>
      <c r="DL719" s="25"/>
      <c r="DM719" s="25"/>
      <c r="DN719" s="25"/>
      <c r="DO719" s="25"/>
      <c r="DP719" s="25"/>
      <c r="DQ719" s="25"/>
      <c r="DR719" s="25"/>
      <c r="DS719" s="25"/>
      <c r="DT719" s="25"/>
      <c r="DU719" s="25"/>
      <c r="DV719" s="25"/>
      <c r="DW719" s="25"/>
      <c r="DX719" s="25"/>
      <c r="DY719" s="25"/>
      <c r="DZ719" s="25"/>
      <c r="EA719" s="25"/>
      <c r="EB719" s="25"/>
      <c r="EC719" s="25"/>
      <c r="ED719" s="25"/>
      <c r="EE719" s="25"/>
      <c r="EF719" s="25"/>
      <c r="EG719" s="25"/>
      <c r="EH719" s="25"/>
      <c r="EI719" s="25"/>
      <c r="EJ719" s="25"/>
      <c r="EK719" s="25"/>
      <c r="EL719" s="25"/>
      <c r="EM719" s="25"/>
      <c r="EN719" s="25"/>
      <c r="EO719" s="25"/>
      <c r="EP719" s="25"/>
      <c r="EQ719" s="25"/>
      <c r="ER719" s="25"/>
      <c r="ES719" s="25"/>
      <c r="ET719" s="25"/>
      <c r="EU719" s="25"/>
      <c r="EV719" s="25"/>
      <c r="EW719" s="25"/>
      <c r="EX719" s="25"/>
      <c r="EY719" s="25"/>
      <c r="EZ719" s="25"/>
      <c r="FA719" s="25"/>
      <c r="FB719" s="25"/>
      <c r="FC719" s="25"/>
      <c r="FD719" s="25"/>
      <c r="FE719" s="25"/>
      <c r="FF719" s="25"/>
      <c r="FG719" s="25"/>
      <c r="FH719" s="25"/>
      <c r="FI719" s="25"/>
      <c r="FJ719" s="25"/>
      <c r="FK719" s="25"/>
      <c r="FL719" s="25"/>
      <c r="FM719" s="25"/>
      <c r="FN719" s="25"/>
      <c r="FO719" s="25"/>
      <c r="FP719" s="25"/>
      <c r="FQ719" s="25"/>
      <c r="FR719" s="25"/>
      <c r="FS719" s="25"/>
      <c r="FT719" s="25"/>
      <c r="FU719" s="25"/>
      <c r="FV719" s="25"/>
      <c r="FW719" s="25"/>
      <c r="FX719" s="25"/>
      <c r="FY719" s="25"/>
      <c r="FZ719" s="25"/>
      <c r="GA719" s="25"/>
      <c r="GB719" s="25"/>
      <c r="GC719" s="25"/>
      <c r="GD719" s="25"/>
      <c r="GE719" s="25"/>
      <c r="GF719" s="25"/>
      <c r="GG719" s="25"/>
      <c r="GH719" s="25"/>
      <c r="GI719" s="25"/>
      <c r="GJ719" s="25"/>
      <c r="GK719" s="25"/>
      <c r="GL719" s="25"/>
      <c r="GM719" s="25"/>
      <c r="GN719" s="25"/>
      <c r="GO719" s="25"/>
      <c r="GP719" s="25"/>
      <c r="GQ719" s="25"/>
      <c r="GR719" s="25"/>
      <c r="GS719" s="25"/>
      <c r="GT719" s="25"/>
      <c r="GU719" s="25"/>
      <c r="GV719" s="25"/>
      <c r="GW719" s="25"/>
      <c r="GX719" s="25"/>
      <c r="GY719" s="25"/>
      <c r="GZ719" s="25"/>
    </row>
    <row r="720" spans="1:208">
      <c r="A720" s="1" t="s">
        <v>858</v>
      </c>
      <c r="B720" s="2">
        <v>43354</v>
      </c>
      <c r="C720" s="1">
        <v>7618694</v>
      </c>
      <c r="D720" s="1" t="s">
        <v>16</v>
      </c>
      <c r="E720" s="1" t="s">
        <v>927</v>
      </c>
      <c r="F720" s="1" t="s">
        <v>174</v>
      </c>
      <c r="G720" s="1" t="s">
        <v>24</v>
      </c>
      <c r="H720" s="1">
        <v>4501588715</v>
      </c>
      <c r="I720" s="1" t="s">
        <v>24</v>
      </c>
      <c r="J720" s="1" t="s">
        <v>935</v>
      </c>
      <c r="K720" s="1">
        <v>1</v>
      </c>
      <c r="L720" s="1" t="s">
        <v>26</v>
      </c>
      <c r="M720" s="3">
        <v>1932</v>
      </c>
      <c r="N720" s="3">
        <f t="shared" si="14"/>
        <v>1932</v>
      </c>
      <c r="Q720" s="3"/>
      <c r="R720" s="3"/>
      <c r="V720" s="3"/>
      <c r="W720" s="1"/>
      <c r="X720" s="1"/>
      <c r="Y720" s="1"/>
      <c r="Z720" s="1"/>
      <c r="AA720" s="3">
        <f>Tabla1[[#This Row],[COSTO TOTAL]]</f>
        <v>1932</v>
      </c>
      <c r="AB720" s="1"/>
      <c r="AC720" s="1"/>
      <c r="AD720" s="1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5"/>
      <c r="CV720" s="25"/>
      <c r="CW720" s="25"/>
      <c r="CX720" s="25"/>
      <c r="CY720" s="25"/>
      <c r="CZ720" s="25"/>
      <c r="DA720" s="25"/>
      <c r="DB720" s="25"/>
      <c r="DC720" s="25"/>
      <c r="DD720" s="25"/>
      <c r="DE720" s="25"/>
      <c r="DF720" s="25"/>
      <c r="DG720" s="25"/>
      <c r="DH720" s="25"/>
      <c r="DI720" s="25"/>
      <c r="DJ720" s="25"/>
      <c r="DK720" s="25"/>
      <c r="DL720" s="25"/>
      <c r="DM720" s="25"/>
      <c r="DN720" s="25"/>
      <c r="DO720" s="25"/>
      <c r="DP720" s="25"/>
      <c r="DQ720" s="25"/>
      <c r="DR720" s="25"/>
      <c r="DS720" s="25"/>
      <c r="DT720" s="25"/>
      <c r="DU720" s="25"/>
      <c r="DV720" s="25"/>
      <c r="DW720" s="25"/>
      <c r="DX720" s="25"/>
      <c r="DY720" s="25"/>
      <c r="DZ720" s="25"/>
      <c r="EA720" s="25"/>
      <c r="EB720" s="25"/>
      <c r="EC720" s="25"/>
      <c r="ED720" s="25"/>
      <c r="EE720" s="25"/>
      <c r="EF720" s="25"/>
      <c r="EG720" s="25"/>
      <c r="EH720" s="25"/>
      <c r="EI720" s="25"/>
      <c r="EJ720" s="25"/>
      <c r="EK720" s="25"/>
      <c r="EL720" s="25"/>
      <c r="EM720" s="25"/>
      <c r="EN720" s="25"/>
      <c r="EO720" s="25"/>
      <c r="EP720" s="25"/>
      <c r="EQ720" s="25"/>
      <c r="ER720" s="25"/>
      <c r="ES720" s="25"/>
      <c r="ET720" s="25"/>
      <c r="EU720" s="25"/>
      <c r="EV720" s="25"/>
      <c r="EW720" s="25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  <c r="FN720" s="25"/>
      <c r="FO720" s="25"/>
      <c r="FP720" s="25"/>
      <c r="FQ720" s="25"/>
      <c r="FR720" s="25"/>
      <c r="FS720" s="25"/>
      <c r="FT720" s="25"/>
      <c r="FU720" s="25"/>
      <c r="FV720" s="25"/>
      <c r="FW720" s="25"/>
      <c r="FX720" s="25"/>
      <c r="FY720" s="25"/>
      <c r="FZ720" s="25"/>
      <c r="GA720" s="25"/>
      <c r="GB720" s="25"/>
      <c r="GC720" s="25"/>
      <c r="GD720" s="25"/>
      <c r="GE720" s="25"/>
      <c r="GF720" s="25"/>
      <c r="GG720" s="25"/>
      <c r="GH720" s="25"/>
      <c r="GI720" s="25"/>
      <c r="GJ720" s="25"/>
      <c r="GK720" s="25"/>
      <c r="GL720" s="25"/>
      <c r="GM720" s="25"/>
      <c r="GN720" s="25"/>
      <c r="GO720" s="25"/>
      <c r="GP720" s="25"/>
      <c r="GQ720" s="25"/>
      <c r="GR720" s="25"/>
      <c r="GS720" s="25"/>
      <c r="GT720" s="25"/>
      <c r="GU720" s="25"/>
      <c r="GV720" s="25"/>
      <c r="GW720" s="25"/>
      <c r="GX720" s="25"/>
      <c r="GY720" s="25"/>
      <c r="GZ720" s="25"/>
    </row>
    <row r="721" spans="1:208">
      <c r="A721" s="1" t="s">
        <v>858</v>
      </c>
      <c r="B721" s="2">
        <v>43354</v>
      </c>
      <c r="C721" s="1">
        <v>7618694</v>
      </c>
      <c r="D721" s="1" t="s">
        <v>16</v>
      </c>
      <c r="E721" s="1" t="s">
        <v>927</v>
      </c>
      <c r="F721" s="1" t="s">
        <v>174</v>
      </c>
      <c r="G721" s="1" t="s">
        <v>24</v>
      </c>
      <c r="H721" s="1">
        <v>4501588715</v>
      </c>
      <c r="I721" s="1" t="s">
        <v>24</v>
      </c>
      <c r="J721" s="1" t="s">
        <v>936</v>
      </c>
      <c r="K721" s="1">
        <v>1</v>
      </c>
      <c r="L721" s="1" t="s">
        <v>26</v>
      </c>
      <c r="M721" s="3">
        <v>6216</v>
      </c>
      <c r="N721" s="3">
        <f t="shared" si="14"/>
        <v>6216</v>
      </c>
      <c r="Q721" s="3"/>
      <c r="R721" s="3"/>
      <c r="V721" s="3"/>
      <c r="W721" s="1"/>
      <c r="X721" s="1"/>
      <c r="Y721" s="1"/>
      <c r="Z721" s="1"/>
      <c r="AA721" s="3">
        <f>Tabla1[[#This Row],[COSTO TOTAL]]</f>
        <v>6216</v>
      </c>
      <c r="AB721" s="1"/>
      <c r="AC721" s="1"/>
      <c r="AD721" s="1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  <c r="BT721" s="25"/>
      <c r="BU721" s="25"/>
      <c r="BV721" s="25"/>
      <c r="BW721" s="25"/>
      <c r="BX721" s="25"/>
      <c r="BY721" s="25"/>
      <c r="BZ721" s="25"/>
      <c r="CA721" s="25"/>
      <c r="CB721" s="25"/>
      <c r="CC721" s="25"/>
      <c r="CD721" s="25"/>
      <c r="CE721" s="25"/>
      <c r="CF721" s="25"/>
      <c r="CG721" s="25"/>
      <c r="CH721" s="25"/>
      <c r="CI721" s="25"/>
      <c r="CJ721" s="25"/>
      <c r="CK721" s="25"/>
      <c r="CL721" s="25"/>
      <c r="CM721" s="25"/>
      <c r="CN721" s="25"/>
      <c r="CO721" s="25"/>
      <c r="CP721" s="25"/>
      <c r="CQ721" s="25"/>
      <c r="CR721" s="25"/>
      <c r="CS721" s="25"/>
      <c r="CT721" s="25"/>
      <c r="CU721" s="25"/>
      <c r="CV721" s="25"/>
      <c r="CW721" s="25"/>
      <c r="CX721" s="25"/>
      <c r="CY721" s="25"/>
      <c r="CZ721" s="25"/>
      <c r="DA721" s="25"/>
      <c r="DB721" s="25"/>
      <c r="DC721" s="25"/>
      <c r="DD721" s="25"/>
      <c r="DE721" s="25"/>
      <c r="DF721" s="25"/>
      <c r="DG721" s="25"/>
      <c r="DH721" s="25"/>
      <c r="DI721" s="25"/>
      <c r="DJ721" s="25"/>
      <c r="DK721" s="25"/>
      <c r="DL721" s="25"/>
      <c r="DM721" s="25"/>
      <c r="DN721" s="25"/>
      <c r="DO721" s="25"/>
      <c r="DP721" s="25"/>
      <c r="DQ721" s="25"/>
      <c r="DR721" s="25"/>
      <c r="DS721" s="25"/>
      <c r="DT721" s="25"/>
      <c r="DU721" s="25"/>
      <c r="DV721" s="25"/>
      <c r="DW721" s="25"/>
      <c r="DX721" s="25"/>
      <c r="DY721" s="25"/>
      <c r="DZ721" s="25"/>
      <c r="EA721" s="25"/>
      <c r="EB721" s="25"/>
      <c r="EC721" s="25"/>
      <c r="ED721" s="25"/>
      <c r="EE721" s="25"/>
      <c r="EF721" s="25"/>
      <c r="EG721" s="25"/>
      <c r="EH721" s="25"/>
      <c r="EI721" s="25"/>
      <c r="EJ721" s="25"/>
      <c r="EK721" s="25"/>
      <c r="EL721" s="25"/>
      <c r="EM721" s="25"/>
      <c r="EN721" s="25"/>
      <c r="EO721" s="25"/>
      <c r="EP721" s="25"/>
      <c r="EQ721" s="25"/>
      <c r="ER721" s="25"/>
      <c r="ES721" s="25"/>
      <c r="ET721" s="25"/>
      <c r="EU721" s="25"/>
      <c r="EV721" s="25"/>
      <c r="EW721" s="25"/>
      <c r="EX721" s="25"/>
      <c r="EY721" s="25"/>
      <c r="EZ721" s="25"/>
      <c r="FA721" s="25"/>
      <c r="FB721" s="25"/>
      <c r="FC721" s="25"/>
      <c r="FD721" s="25"/>
      <c r="FE721" s="25"/>
      <c r="FF721" s="25"/>
      <c r="FG721" s="25"/>
      <c r="FH721" s="25"/>
      <c r="FI721" s="25"/>
      <c r="FJ721" s="25"/>
      <c r="FK721" s="25"/>
      <c r="FL721" s="25"/>
      <c r="FM721" s="25"/>
      <c r="FN721" s="25"/>
      <c r="FO721" s="25"/>
      <c r="FP721" s="25"/>
      <c r="FQ721" s="25"/>
      <c r="FR721" s="25"/>
      <c r="FS721" s="25"/>
      <c r="FT721" s="25"/>
      <c r="FU721" s="25"/>
      <c r="FV721" s="25"/>
      <c r="FW721" s="25"/>
      <c r="FX721" s="25"/>
      <c r="FY721" s="25"/>
      <c r="FZ721" s="25"/>
      <c r="GA721" s="25"/>
      <c r="GB721" s="25"/>
      <c r="GC721" s="25"/>
      <c r="GD721" s="25"/>
      <c r="GE721" s="25"/>
      <c r="GF721" s="25"/>
      <c r="GG721" s="25"/>
      <c r="GH721" s="25"/>
      <c r="GI721" s="25"/>
      <c r="GJ721" s="25"/>
      <c r="GK721" s="25"/>
      <c r="GL721" s="25"/>
      <c r="GM721" s="25"/>
      <c r="GN721" s="25"/>
      <c r="GO721" s="25"/>
      <c r="GP721" s="25"/>
      <c r="GQ721" s="25"/>
      <c r="GR721" s="25"/>
      <c r="GS721" s="25"/>
      <c r="GT721" s="25"/>
      <c r="GU721" s="25"/>
      <c r="GV721" s="25"/>
      <c r="GW721" s="25"/>
      <c r="GX721" s="25"/>
      <c r="GY721" s="25"/>
      <c r="GZ721" s="25"/>
    </row>
    <row r="722" spans="1:208">
      <c r="A722" s="1" t="s">
        <v>858</v>
      </c>
      <c r="B722" s="2">
        <v>43217</v>
      </c>
      <c r="C722" s="1">
        <v>7559717</v>
      </c>
      <c r="D722" s="1" t="s">
        <v>16</v>
      </c>
      <c r="E722" s="1" t="s">
        <v>937</v>
      </c>
      <c r="F722" s="1" t="s">
        <v>174</v>
      </c>
      <c r="H722" s="1">
        <v>4501545985</v>
      </c>
      <c r="J722" s="1" t="s">
        <v>938</v>
      </c>
      <c r="K722" s="1">
        <v>5</v>
      </c>
      <c r="L722" s="1" t="s">
        <v>26</v>
      </c>
      <c r="M722" s="3">
        <v>359.53</v>
      </c>
      <c r="N722" s="3">
        <f t="shared" si="14"/>
        <v>1797.6499999999999</v>
      </c>
      <c r="Q722" s="3"/>
      <c r="R722" s="3"/>
      <c r="V722" s="3"/>
      <c r="W722" s="1"/>
      <c r="X722" s="1"/>
      <c r="Y722" s="1"/>
      <c r="Z722" s="1"/>
      <c r="AA722" s="3">
        <f>Tabla1[[#This Row],[COSTO TOTAL]]</f>
        <v>1797.6499999999999</v>
      </c>
      <c r="AB722" s="1"/>
      <c r="AC722" s="1"/>
      <c r="AD722" s="1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  <c r="BT722" s="25"/>
      <c r="BU722" s="25"/>
      <c r="BV722" s="25"/>
      <c r="BW722" s="25"/>
      <c r="BX722" s="25"/>
      <c r="BY722" s="25"/>
      <c r="BZ722" s="25"/>
      <c r="CA722" s="25"/>
      <c r="CB722" s="25"/>
      <c r="CC722" s="25"/>
      <c r="CD722" s="25"/>
      <c r="CE722" s="25"/>
      <c r="CF722" s="25"/>
      <c r="CG722" s="25"/>
      <c r="CH722" s="25"/>
      <c r="CI722" s="25"/>
      <c r="CJ722" s="25"/>
      <c r="CK722" s="25"/>
      <c r="CL722" s="25"/>
      <c r="CM722" s="25"/>
      <c r="CN722" s="25"/>
      <c r="CO722" s="25"/>
      <c r="CP722" s="25"/>
      <c r="CQ722" s="25"/>
      <c r="CR722" s="25"/>
      <c r="CS722" s="25"/>
      <c r="CT722" s="25"/>
      <c r="CU722" s="25"/>
      <c r="CV722" s="25"/>
      <c r="CW722" s="25"/>
      <c r="CX722" s="25"/>
      <c r="CY722" s="25"/>
      <c r="CZ722" s="25"/>
      <c r="DA722" s="25"/>
      <c r="DB722" s="25"/>
      <c r="DC722" s="25"/>
      <c r="DD722" s="25"/>
      <c r="DE722" s="25"/>
      <c r="DF722" s="25"/>
      <c r="DG722" s="25"/>
      <c r="DH722" s="25"/>
      <c r="DI722" s="25"/>
      <c r="DJ722" s="25"/>
      <c r="DK722" s="25"/>
      <c r="DL722" s="25"/>
      <c r="DM722" s="25"/>
      <c r="DN722" s="25"/>
      <c r="DO722" s="25"/>
      <c r="DP722" s="25"/>
      <c r="DQ722" s="25"/>
      <c r="DR722" s="25"/>
      <c r="DS722" s="25"/>
      <c r="DT722" s="25"/>
      <c r="DU722" s="25"/>
      <c r="DV722" s="25"/>
      <c r="DW722" s="25"/>
      <c r="DX722" s="25"/>
      <c r="DY722" s="25"/>
      <c r="DZ722" s="25"/>
      <c r="EA722" s="25"/>
      <c r="EB722" s="25"/>
      <c r="EC722" s="25"/>
      <c r="ED722" s="25"/>
      <c r="EE722" s="25"/>
      <c r="EF722" s="25"/>
      <c r="EG722" s="25"/>
      <c r="EH722" s="25"/>
      <c r="EI722" s="25"/>
      <c r="EJ722" s="25"/>
      <c r="EK722" s="25"/>
      <c r="EL722" s="25"/>
      <c r="EM722" s="25"/>
      <c r="EN722" s="25"/>
      <c r="EO722" s="25"/>
      <c r="EP722" s="25"/>
      <c r="EQ722" s="25"/>
      <c r="ER722" s="25"/>
      <c r="ES722" s="25"/>
      <c r="ET722" s="25"/>
      <c r="EU722" s="25"/>
      <c r="EV722" s="25"/>
      <c r="EW722" s="25"/>
      <c r="EX722" s="25"/>
      <c r="EY722" s="25"/>
      <c r="EZ722" s="25"/>
      <c r="FA722" s="25"/>
      <c r="FB722" s="25"/>
      <c r="FC722" s="25"/>
      <c r="FD722" s="25"/>
      <c r="FE722" s="25"/>
      <c r="FF722" s="25"/>
      <c r="FG722" s="25"/>
      <c r="FH722" s="25"/>
      <c r="FI722" s="25"/>
      <c r="FJ722" s="25"/>
      <c r="FK722" s="25"/>
      <c r="FL722" s="25"/>
      <c r="FM722" s="25"/>
      <c r="FN722" s="25"/>
      <c r="FO722" s="25"/>
      <c r="FP722" s="25"/>
      <c r="FQ722" s="25"/>
      <c r="FR722" s="25"/>
      <c r="FS722" s="25"/>
      <c r="FT722" s="25"/>
      <c r="FU722" s="25"/>
      <c r="FV722" s="25"/>
      <c r="FW722" s="25"/>
      <c r="FX722" s="25"/>
      <c r="FY722" s="25"/>
      <c r="FZ722" s="25"/>
      <c r="GA722" s="25"/>
      <c r="GB722" s="25"/>
      <c r="GC722" s="25"/>
      <c r="GD722" s="25"/>
      <c r="GE722" s="25"/>
      <c r="GF722" s="25"/>
      <c r="GG722" s="25"/>
      <c r="GH722" s="25"/>
      <c r="GI722" s="25"/>
      <c r="GJ722" s="25"/>
      <c r="GK722" s="25"/>
      <c r="GL722" s="25"/>
      <c r="GM722" s="25"/>
      <c r="GN722" s="25"/>
      <c r="GO722" s="25"/>
      <c r="GP722" s="25"/>
      <c r="GQ722" s="25"/>
      <c r="GR722" s="25"/>
      <c r="GS722" s="25"/>
      <c r="GT722" s="25"/>
      <c r="GU722" s="25"/>
      <c r="GV722" s="25"/>
      <c r="GW722" s="25"/>
      <c r="GX722" s="25"/>
      <c r="GY722" s="25"/>
      <c r="GZ722" s="25"/>
    </row>
    <row r="723" spans="1:208">
      <c r="A723" s="1" t="s">
        <v>858</v>
      </c>
      <c r="B723" s="2">
        <v>43217</v>
      </c>
      <c r="C723" s="1">
        <v>7559717</v>
      </c>
      <c r="D723" s="1" t="s">
        <v>16</v>
      </c>
      <c r="E723" s="1" t="s">
        <v>937</v>
      </c>
      <c r="F723" s="1" t="s">
        <v>174</v>
      </c>
      <c r="H723" s="1">
        <v>4501545985</v>
      </c>
      <c r="J723" s="1" t="s">
        <v>939</v>
      </c>
      <c r="K723" s="1">
        <v>2</v>
      </c>
      <c r="L723" s="1" t="s">
        <v>26</v>
      </c>
      <c r="M723" s="3">
        <v>414.54</v>
      </c>
      <c r="N723" s="3">
        <f t="shared" si="14"/>
        <v>829.08</v>
      </c>
      <c r="Q723" s="3"/>
      <c r="R723" s="3"/>
      <c r="V723" s="3"/>
      <c r="W723" s="1"/>
      <c r="X723" s="1"/>
      <c r="Y723" s="1"/>
      <c r="Z723" s="1"/>
      <c r="AA723" s="3">
        <f>Tabla1[[#This Row],[COSTO TOTAL]]</f>
        <v>829.08</v>
      </c>
      <c r="AB723" s="1"/>
      <c r="AC723" s="1"/>
      <c r="AD723" s="1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25"/>
      <c r="CE723" s="25"/>
      <c r="CF723" s="25"/>
      <c r="CG723" s="25"/>
      <c r="CH723" s="25"/>
      <c r="CI723" s="25"/>
      <c r="CJ723" s="25"/>
      <c r="CK723" s="25"/>
      <c r="CL723" s="25"/>
      <c r="CM723" s="25"/>
      <c r="CN723" s="25"/>
      <c r="CO723" s="25"/>
      <c r="CP723" s="25"/>
      <c r="CQ723" s="25"/>
      <c r="CR723" s="25"/>
      <c r="CS723" s="25"/>
      <c r="CT723" s="25"/>
      <c r="CU723" s="25"/>
      <c r="CV723" s="25"/>
      <c r="CW723" s="25"/>
      <c r="CX723" s="25"/>
      <c r="CY723" s="25"/>
      <c r="CZ723" s="25"/>
      <c r="DA723" s="25"/>
      <c r="DB723" s="25"/>
      <c r="DC723" s="25"/>
      <c r="DD723" s="25"/>
      <c r="DE723" s="25"/>
      <c r="DF723" s="25"/>
      <c r="DG723" s="25"/>
      <c r="DH723" s="25"/>
      <c r="DI723" s="25"/>
      <c r="DJ723" s="25"/>
      <c r="DK723" s="25"/>
      <c r="DL723" s="25"/>
      <c r="DM723" s="25"/>
      <c r="DN723" s="25"/>
      <c r="DO723" s="25"/>
      <c r="DP723" s="25"/>
      <c r="DQ723" s="25"/>
      <c r="DR723" s="25"/>
      <c r="DS723" s="25"/>
      <c r="DT723" s="25"/>
      <c r="DU723" s="25"/>
      <c r="DV723" s="25"/>
      <c r="DW723" s="25"/>
      <c r="DX723" s="25"/>
      <c r="DY723" s="25"/>
      <c r="DZ723" s="25"/>
      <c r="EA723" s="25"/>
      <c r="EB723" s="25"/>
      <c r="EC723" s="25"/>
      <c r="ED723" s="25"/>
      <c r="EE723" s="25"/>
      <c r="EF723" s="25"/>
      <c r="EG723" s="25"/>
      <c r="EH723" s="25"/>
      <c r="EI723" s="25"/>
      <c r="EJ723" s="25"/>
      <c r="EK723" s="25"/>
      <c r="EL723" s="25"/>
      <c r="EM723" s="25"/>
      <c r="EN723" s="25"/>
      <c r="EO723" s="25"/>
      <c r="EP723" s="25"/>
      <c r="EQ723" s="25"/>
      <c r="ER723" s="25"/>
      <c r="ES723" s="25"/>
      <c r="ET723" s="25"/>
      <c r="EU723" s="25"/>
      <c r="EV723" s="25"/>
      <c r="EW723" s="25"/>
      <c r="EX723" s="25"/>
      <c r="EY723" s="25"/>
      <c r="EZ723" s="25"/>
      <c r="FA723" s="25"/>
      <c r="FB723" s="25"/>
      <c r="FC723" s="25"/>
      <c r="FD723" s="25"/>
      <c r="FE723" s="25"/>
      <c r="FF723" s="25"/>
      <c r="FG723" s="25"/>
      <c r="FH723" s="25"/>
      <c r="FI723" s="25"/>
      <c r="FJ723" s="25"/>
      <c r="FK723" s="25"/>
      <c r="FL723" s="25"/>
      <c r="FM723" s="25"/>
      <c r="FN723" s="25"/>
      <c r="FO723" s="25"/>
      <c r="FP723" s="25"/>
      <c r="FQ723" s="25"/>
      <c r="FR723" s="25"/>
      <c r="FS723" s="25"/>
      <c r="FT723" s="25"/>
      <c r="FU723" s="25"/>
      <c r="FV723" s="25"/>
      <c r="FW723" s="25"/>
      <c r="FX723" s="25"/>
      <c r="FY723" s="25"/>
      <c r="FZ723" s="25"/>
      <c r="GA723" s="25"/>
      <c r="GB723" s="25"/>
      <c r="GC723" s="25"/>
      <c r="GD723" s="25"/>
      <c r="GE723" s="25"/>
      <c r="GF723" s="25"/>
      <c r="GG723" s="25"/>
      <c r="GH723" s="25"/>
      <c r="GI723" s="25"/>
      <c r="GJ723" s="25"/>
      <c r="GK723" s="25"/>
      <c r="GL723" s="25"/>
      <c r="GM723" s="25"/>
      <c r="GN723" s="25"/>
      <c r="GO723" s="25"/>
      <c r="GP723" s="25"/>
      <c r="GQ723" s="25"/>
      <c r="GR723" s="25"/>
      <c r="GS723" s="25"/>
      <c r="GT723" s="25"/>
      <c r="GU723" s="25"/>
      <c r="GV723" s="25"/>
      <c r="GW723" s="25"/>
      <c r="GX723" s="25"/>
      <c r="GY723" s="25"/>
      <c r="GZ723" s="25"/>
    </row>
    <row r="724" spans="1:208">
      <c r="A724" s="1" t="s">
        <v>858</v>
      </c>
      <c r="B724" s="2">
        <v>43621</v>
      </c>
      <c r="C724" s="1">
        <v>7744649</v>
      </c>
      <c r="D724" s="1" t="s">
        <v>16</v>
      </c>
      <c r="E724" s="1" t="s">
        <v>24</v>
      </c>
      <c r="F724" s="1" t="s">
        <v>174</v>
      </c>
      <c r="G724" s="1" t="s">
        <v>24</v>
      </c>
      <c r="H724" s="1">
        <v>4501675095</v>
      </c>
      <c r="I724" s="1" t="s">
        <v>24</v>
      </c>
      <c r="J724" s="1" t="s">
        <v>940</v>
      </c>
      <c r="K724" s="1">
        <v>2</v>
      </c>
      <c r="L724" s="1" t="s">
        <v>26</v>
      </c>
      <c r="M724" s="3">
        <v>110</v>
      </c>
      <c r="N724" s="3">
        <f t="shared" si="14"/>
        <v>220</v>
      </c>
      <c r="Q724" s="3"/>
      <c r="R724" s="3"/>
      <c r="V724" s="3"/>
      <c r="W724" s="1"/>
      <c r="X724" s="1"/>
      <c r="Y724" s="1"/>
      <c r="Z724" s="1"/>
      <c r="AA724" s="3">
        <f>Tabla1[[#This Row],[COSTO TOTAL]]</f>
        <v>220</v>
      </c>
      <c r="AB724" s="1"/>
      <c r="AC724" s="1"/>
      <c r="AD724" s="1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  <c r="BT724" s="25"/>
      <c r="BU724" s="25"/>
      <c r="BV724" s="25"/>
      <c r="BW724" s="25"/>
      <c r="BX724" s="25"/>
      <c r="BY724" s="25"/>
      <c r="BZ724" s="25"/>
      <c r="CA724" s="25"/>
      <c r="CB724" s="25"/>
      <c r="CC724" s="25"/>
      <c r="CD724" s="25"/>
      <c r="CE724" s="25"/>
      <c r="CF724" s="25"/>
      <c r="CG724" s="25"/>
      <c r="CH724" s="25"/>
      <c r="CI724" s="25"/>
      <c r="CJ724" s="25"/>
      <c r="CK724" s="25"/>
      <c r="CL724" s="25"/>
      <c r="CM724" s="25"/>
      <c r="CN724" s="25"/>
      <c r="CO724" s="25"/>
      <c r="CP724" s="25"/>
      <c r="CQ724" s="25"/>
      <c r="CR724" s="25"/>
      <c r="CS724" s="25"/>
      <c r="CT724" s="25"/>
      <c r="CU724" s="25"/>
      <c r="CV724" s="25"/>
      <c r="CW724" s="25"/>
      <c r="CX724" s="25"/>
      <c r="CY724" s="25"/>
      <c r="CZ724" s="25"/>
      <c r="DA724" s="25"/>
      <c r="DB724" s="25"/>
      <c r="DC724" s="25"/>
      <c r="DD724" s="25"/>
      <c r="DE724" s="25"/>
      <c r="DF724" s="25"/>
      <c r="DG724" s="25"/>
      <c r="DH724" s="25"/>
      <c r="DI724" s="25"/>
      <c r="DJ724" s="25"/>
      <c r="DK724" s="25"/>
      <c r="DL724" s="25"/>
      <c r="DM724" s="25"/>
      <c r="DN724" s="25"/>
      <c r="DO724" s="25"/>
      <c r="DP724" s="25"/>
      <c r="DQ724" s="25"/>
      <c r="DR724" s="25"/>
      <c r="DS724" s="25"/>
      <c r="DT724" s="25"/>
      <c r="DU724" s="25"/>
      <c r="DV724" s="25"/>
      <c r="DW724" s="25"/>
      <c r="DX724" s="25"/>
      <c r="DY724" s="25"/>
      <c r="DZ724" s="25"/>
      <c r="EA724" s="25"/>
      <c r="EB724" s="25"/>
      <c r="EC724" s="25"/>
      <c r="ED724" s="25"/>
      <c r="EE724" s="25"/>
      <c r="EF724" s="25"/>
      <c r="EG724" s="25"/>
      <c r="EH724" s="25"/>
      <c r="EI724" s="25"/>
      <c r="EJ724" s="25"/>
      <c r="EK724" s="25"/>
      <c r="EL724" s="25"/>
      <c r="EM724" s="25"/>
      <c r="EN724" s="25"/>
      <c r="EO724" s="25"/>
      <c r="EP724" s="25"/>
      <c r="EQ724" s="25"/>
      <c r="ER724" s="25"/>
      <c r="ES724" s="25"/>
      <c r="ET724" s="25"/>
      <c r="EU724" s="25"/>
      <c r="EV724" s="25"/>
      <c r="EW724" s="25"/>
      <c r="EX724" s="25"/>
      <c r="EY724" s="25"/>
      <c r="EZ724" s="25"/>
      <c r="FA724" s="25"/>
      <c r="FB724" s="25"/>
      <c r="FC724" s="25"/>
      <c r="FD724" s="25"/>
      <c r="FE724" s="25"/>
      <c r="FF724" s="25"/>
      <c r="FG724" s="25"/>
      <c r="FH724" s="25"/>
      <c r="FI724" s="25"/>
      <c r="FJ724" s="25"/>
      <c r="FK724" s="25"/>
      <c r="FL724" s="25"/>
      <c r="FM724" s="25"/>
      <c r="FN724" s="25"/>
      <c r="FO724" s="25"/>
      <c r="FP724" s="25"/>
      <c r="FQ724" s="25"/>
      <c r="FR724" s="25"/>
      <c r="FS724" s="25"/>
      <c r="FT724" s="25"/>
      <c r="FU724" s="25"/>
      <c r="FV724" s="25"/>
      <c r="FW724" s="25"/>
      <c r="FX724" s="25"/>
      <c r="FY724" s="25"/>
      <c r="FZ724" s="25"/>
      <c r="GA724" s="25"/>
      <c r="GB724" s="25"/>
      <c r="GC724" s="25"/>
      <c r="GD724" s="25"/>
      <c r="GE724" s="25"/>
      <c r="GF724" s="25"/>
      <c r="GG724" s="25"/>
      <c r="GH724" s="25"/>
      <c r="GI724" s="25"/>
      <c r="GJ724" s="25"/>
      <c r="GK724" s="25"/>
      <c r="GL724" s="25"/>
      <c r="GM724" s="25"/>
      <c r="GN724" s="25"/>
      <c r="GO724" s="25"/>
      <c r="GP724" s="25"/>
      <c r="GQ724" s="25"/>
      <c r="GR724" s="25"/>
      <c r="GS724" s="25"/>
      <c r="GT724" s="25"/>
      <c r="GU724" s="25"/>
      <c r="GV724" s="25"/>
      <c r="GW724" s="25"/>
      <c r="GX724" s="25"/>
      <c r="GY724" s="25"/>
      <c r="GZ724" s="25"/>
    </row>
    <row r="725" spans="1:208">
      <c r="A725" s="1" t="s">
        <v>858</v>
      </c>
      <c r="B725" s="2">
        <v>43354</v>
      </c>
      <c r="C725" s="1">
        <v>7378952</v>
      </c>
      <c r="D725" s="1" t="s">
        <v>16</v>
      </c>
      <c r="E725" s="1" t="s">
        <v>941</v>
      </c>
      <c r="F725" s="1" t="s">
        <v>942</v>
      </c>
      <c r="G725" s="1" t="s">
        <v>24</v>
      </c>
      <c r="H725" s="1">
        <v>4501453220</v>
      </c>
      <c r="J725" s="1" t="s">
        <v>943</v>
      </c>
      <c r="K725" s="1">
        <v>3</v>
      </c>
      <c r="L725" s="1" t="s">
        <v>26</v>
      </c>
      <c r="N725" s="3">
        <f t="shared" si="14"/>
        <v>0</v>
      </c>
      <c r="Q725" s="3"/>
      <c r="R725" s="3"/>
      <c r="V725" s="3"/>
      <c r="W725" s="1"/>
      <c r="X725" s="1"/>
      <c r="Y725" s="1"/>
      <c r="Z725" s="1"/>
      <c r="AA725" s="3">
        <f>Tabla1[[#This Row],[COSTO TOTAL]]</f>
        <v>0</v>
      </c>
      <c r="AB725" s="1"/>
      <c r="AC725" s="1"/>
      <c r="AD725" s="1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  <c r="BT725" s="25"/>
      <c r="BU725" s="25"/>
      <c r="BV725" s="25"/>
      <c r="BW725" s="25"/>
      <c r="BX725" s="25"/>
      <c r="BY725" s="25"/>
      <c r="BZ725" s="25"/>
      <c r="CA725" s="25"/>
      <c r="CB725" s="25"/>
      <c r="CC725" s="25"/>
      <c r="CD725" s="25"/>
      <c r="CE725" s="25"/>
      <c r="CF725" s="25"/>
      <c r="CG725" s="25"/>
      <c r="CH725" s="25"/>
      <c r="CI725" s="25"/>
      <c r="CJ725" s="25"/>
      <c r="CK725" s="25"/>
      <c r="CL725" s="25"/>
      <c r="CM725" s="25"/>
      <c r="CN725" s="25"/>
      <c r="CO725" s="25"/>
      <c r="CP725" s="25"/>
      <c r="CQ725" s="25"/>
      <c r="CR725" s="25"/>
      <c r="CS725" s="25"/>
      <c r="CT725" s="25"/>
      <c r="CU725" s="25"/>
      <c r="CV725" s="25"/>
      <c r="CW725" s="25"/>
      <c r="CX725" s="25"/>
      <c r="CY725" s="25"/>
      <c r="CZ725" s="25"/>
      <c r="DA725" s="25"/>
      <c r="DB725" s="25"/>
      <c r="DC725" s="25"/>
      <c r="DD725" s="25"/>
      <c r="DE725" s="25"/>
      <c r="DF725" s="25"/>
      <c r="DG725" s="25"/>
      <c r="DH725" s="25"/>
      <c r="DI725" s="25"/>
      <c r="DJ725" s="25"/>
      <c r="DK725" s="25"/>
      <c r="DL725" s="25"/>
      <c r="DM725" s="25"/>
      <c r="DN725" s="25"/>
      <c r="DO725" s="25"/>
      <c r="DP725" s="25"/>
      <c r="DQ725" s="25"/>
      <c r="DR725" s="25"/>
      <c r="DS725" s="25"/>
      <c r="DT725" s="25"/>
      <c r="DU725" s="25"/>
      <c r="DV725" s="25"/>
      <c r="DW725" s="25"/>
      <c r="DX725" s="25"/>
      <c r="DY725" s="25"/>
      <c r="DZ725" s="25"/>
      <c r="EA725" s="25"/>
      <c r="EB725" s="25"/>
      <c r="EC725" s="25"/>
      <c r="ED725" s="25"/>
      <c r="EE725" s="25"/>
      <c r="EF725" s="25"/>
      <c r="EG725" s="25"/>
      <c r="EH725" s="25"/>
      <c r="EI725" s="25"/>
      <c r="EJ725" s="25"/>
      <c r="EK725" s="25"/>
      <c r="EL725" s="25"/>
      <c r="EM725" s="25"/>
      <c r="EN725" s="25"/>
      <c r="EO725" s="25"/>
      <c r="EP725" s="25"/>
      <c r="EQ725" s="25"/>
      <c r="ER725" s="25"/>
      <c r="ES725" s="25"/>
      <c r="ET725" s="25"/>
      <c r="EU725" s="25"/>
      <c r="EV725" s="25"/>
      <c r="EW725" s="25"/>
      <c r="EX725" s="25"/>
      <c r="EY725" s="25"/>
      <c r="EZ725" s="25"/>
      <c r="FA725" s="25"/>
      <c r="FB725" s="25"/>
      <c r="FC725" s="25"/>
      <c r="FD725" s="25"/>
      <c r="FE725" s="25"/>
      <c r="FF725" s="25"/>
      <c r="FG725" s="25"/>
      <c r="FH725" s="25"/>
      <c r="FI725" s="25"/>
      <c r="FJ725" s="25"/>
      <c r="FK725" s="25"/>
      <c r="FL725" s="25"/>
      <c r="FM725" s="25"/>
      <c r="FN725" s="25"/>
      <c r="FO725" s="25"/>
      <c r="FP725" s="25"/>
      <c r="FQ725" s="25"/>
      <c r="FR725" s="25"/>
      <c r="FS725" s="25"/>
      <c r="FT725" s="25"/>
      <c r="FU725" s="25"/>
      <c r="FV725" s="25"/>
      <c r="FW725" s="25"/>
      <c r="FX725" s="25"/>
      <c r="FY725" s="25"/>
      <c r="FZ725" s="25"/>
      <c r="GA725" s="25"/>
      <c r="GB725" s="25"/>
      <c r="GC725" s="25"/>
      <c r="GD725" s="25"/>
      <c r="GE725" s="25"/>
      <c r="GF725" s="25"/>
      <c r="GG725" s="25"/>
      <c r="GH725" s="25"/>
      <c r="GI725" s="25"/>
      <c r="GJ725" s="25"/>
      <c r="GK725" s="25"/>
      <c r="GL725" s="25"/>
      <c r="GM725" s="25"/>
      <c r="GN725" s="25"/>
      <c r="GO725" s="25"/>
      <c r="GP725" s="25"/>
      <c r="GQ725" s="25"/>
      <c r="GR725" s="25"/>
      <c r="GS725" s="25"/>
      <c r="GT725" s="25"/>
      <c r="GU725" s="25"/>
      <c r="GV725" s="25"/>
      <c r="GW725" s="25"/>
      <c r="GX725" s="25"/>
      <c r="GY725" s="25"/>
      <c r="GZ725" s="25"/>
    </row>
    <row r="726" spans="1:208">
      <c r="A726" s="1" t="s">
        <v>858</v>
      </c>
      <c r="B726" s="2">
        <v>43621</v>
      </c>
      <c r="C726" s="1">
        <v>7744649</v>
      </c>
      <c r="D726" s="1" t="s">
        <v>16</v>
      </c>
      <c r="E726" s="1" t="s">
        <v>24</v>
      </c>
      <c r="F726" s="1" t="s">
        <v>24</v>
      </c>
      <c r="G726" s="1" t="s">
        <v>24</v>
      </c>
      <c r="H726" s="1">
        <v>4501675095</v>
      </c>
      <c r="I726" s="1" t="s">
        <v>24</v>
      </c>
      <c r="J726" s="1" t="s">
        <v>944</v>
      </c>
      <c r="K726" s="1">
        <v>1</v>
      </c>
      <c r="L726" s="1" t="s">
        <v>26</v>
      </c>
      <c r="M726" s="3">
        <v>485</v>
      </c>
      <c r="N726" s="3">
        <f t="shared" si="14"/>
        <v>485</v>
      </c>
      <c r="Q726" s="3"/>
      <c r="R726" s="3"/>
      <c r="V726" s="3"/>
      <c r="W726" s="1"/>
      <c r="X726" s="1"/>
      <c r="Y726" s="1"/>
      <c r="Z726" s="1"/>
      <c r="AA726" s="3">
        <f>Tabla1[[#This Row],[COSTO TOTAL]]</f>
        <v>485</v>
      </c>
      <c r="AB726" s="1"/>
      <c r="AC726" s="1"/>
      <c r="AD726" s="1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  <c r="CR726" s="25"/>
      <c r="CS726" s="25"/>
      <c r="CT726" s="25"/>
      <c r="CU726" s="25"/>
      <c r="CV726" s="25"/>
      <c r="CW726" s="25"/>
      <c r="CX726" s="25"/>
      <c r="CY726" s="25"/>
      <c r="CZ726" s="25"/>
      <c r="DA726" s="25"/>
      <c r="DB726" s="25"/>
      <c r="DC726" s="25"/>
      <c r="DD726" s="25"/>
      <c r="DE726" s="25"/>
      <c r="DF726" s="25"/>
      <c r="DG726" s="25"/>
      <c r="DH726" s="25"/>
      <c r="DI726" s="25"/>
      <c r="DJ726" s="25"/>
      <c r="DK726" s="25"/>
      <c r="DL726" s="25"/>
      <c r="DM726" s="25"/>
      <c r="DN726" s="25"/>
      <c r="DO726" s="25"/>
      <c r="DP726" s="25"/>
      <c r="DQ726" s="25"/>
      <c r="DR726" s="25"/>
      <c r="DS726" s="25"/>
      <c r="DT726" s="25"/>
      <c r="DU726" s="25"/>
      <c r="DV726" s="25"/>
      <c r="DW726" s="25"/>
      <c r="DX726" s="25"/>
      <c r="DY726" s="25"/>
      <c r="DZ726" s="25"/>
      <c r="EA726" s="25"/>
      <c r="EB726" s="25"/>
      <c r="EC726" s="25"/>
      <c r="ED726" s="25"/>
      <c r="EE726" s="25"/>
      <c r="EF726" s="25"/>
      <c r="EG726" s="25"/>
      <c r="EH726" s="25"/>
      <c r="EI726" s="25"/>
      <c r="EJ726" s="25"/>
      <c r="EK726" s="25"/>
      <c r="EL726" s="25"/>
      <c r="EM726" s="25"/>
      <c r="EN726" s="25"/>
      <c r="EO726" s="25"/>
      <c r="EP726" s="25"/>
      <c r="EQ726" s="25"/>
      <c r="ER726" s="25"/>
      <c r="ES726" s="25"/>
      <c r="ET726" s="25"/>
      <c r="EU726" s="25"/>
      <c r="EV726" s="25"/>
      <c r="EW726" s="25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  <c r="FN726" s="25"/>
      <c r="FO726" s="25"/>
      <c r="FP726" s="25"/>
      <c r="FQ726" s="25"/>
      <c r="FR726" s="25"/>
      <c r="FS726" s="25"/>
      <c r="FT726" s="25"/>
      <c r="FU726" s="25"/>
      <c r="FV726" s="25"/>
      <c r="FW726" s="25"/>
      <c r="FX726" s="25"/>
      <c r="FY726" s="25"/>
      <c r="FZ726" s="25"/>
      <c r="GA726" s="25"/>
      <c r="GB726" s="25"/>
      <c r="GC726" s="25"/>
      <c r="GD726" s="25"/>
      <c r="GE726" s="25"/>
      <c r="GF726" s="25"/>
      <c r="GG726" s="25"/>
      <c r="GH726" s="25"/>
      <c r="GI726" s="25"/>
      <c r="GJ726" s="25"/>
      <c r="GK726" s="25"/>
      <c r="GL726" s="25"/>
      <c r="GM726" s="25"/>
      <c r="GN726" s="25"/>
      <c r="GO726" s="25"/>
      <c r="GP726" s="25"/>
      <c r="GQ726" s="25"/>
      <c r="GR726" s="25"/>
      <c r="GS726" s="25"/>
      <c r="GT726" s="25"/>
      <c r="GU726" s="25"/>
      <c r="GV726" s="25"/>
      <c r="GW726" s="25"/>
      <c r="GX726" s="25"/>
      <c r="GY726" s="25"/>
      <c r="GZ726" s="25"/>
    </row>
    <row r="727" spans="1:208">
      <c r="A727" s="1" t="s">
        <v>858</v>
      </c>
      <c r="B727" s="2">
        <v>43733</v>
      </c>
      <c r="C727" s="1" t="s">
        <v>22</v>
      </c>
      <c r="D727" s="1" t="s">
        <v>16</v>
      </c>
      <c r="E727" s="1" t="s">
        <v>24</v>
      </c>
      <c r="F727" s="1" t="s">
        <v>113</v>
      </c>
      <c r="G727" s="1" t="s">
        <v>24</v>
      </c>
      <c r="H727" s="1">
        <v>4501643125</v>
      </c>
      <c r="I727" s="1" t="s">
        <v>24</v>
      </c>
      <c r="J727" s="1" t="s">
        <v>945</v>
      </c>
      <c r="K727" s="1">
        <v>1</v>
      </c>
      <c r="L727" s="1" t="s">
        <v>26</v>
      </c>
      <c r="M727" s="3">
        <v>438</v>
      </c>
      <c r="N727" s="3">
        <f t="shared" si="14"/>
        <v>438</v>
      </c>
      <c r="Q727" s="3"/>
      <c r="R727" s="3"/>
      <c r="V727" s="3"/>
      <c r="W727" s="1"/>
      <c r="X727" s="1"/>
      <c r="Y727" s="1"/>
      <c r="Z727" s="1"/>
      <c r="AA727" s="3">
        <f>Tabla1[[#This Row],[COSTO TOTAL]]</f>
        <v>438</v>
      </c>
      <c r="AB727" s="1"/>
      <c r="AC727" s="1"/>
      <c r="AD727" s="1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  <c r="CR727" s="25"/>
      <c r="CS727" s="25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5"/>
      <c r="DI727" s="25"/>
      <c r="DJ727" s="25"/>
      <c r="DK727" s="25"/>
      <c r="DL727" s="25"/>
      <c r="DM727" s="25"/>
      <c r="DN727" s="25"/>
      <c r="DO727" s="25"/>
      <c r="DP727" s="25"/>
      <c r="DQ727" s="25"/>
      <c r="DR727" s="25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  <c r="ET727" s="25"/>
      <c r="EU727" s="25"/>
      <c r="EV727" s="25"/>
      <c r="EW727" s="25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  <c r="FN727" s="25"/>
      <c r="FO727" s="25"/>
      <c r="FP727" s="25"/>
      <c r="FQ727" s="25"/>
      <c r="FR727" s="25"/>
      <c r="FS727" s="25"/>
      <c r="FT727" s="25"/>
      <c r="FU727" s="25"/>
      <c r="FV727" s="25"/>
      <c r="FW727" s="25"/>
      <c r="FX727" s="25"/>
      <c r="FY727" s="25"/>
      <c r="FZ727" s="25"/>
      <c r="GA727" s="25"/>
      <c r="GB727" s="25"/>
      <c r="GC727" s="25"/>
      <c r="GD727" s="25"/>
      <c r="GE727" s="25"/>
      <c r="GF727" s="25"/>
      <c r="GG727" s="25"/>
      <c r="GH727" s="25"/>
      <c r="GI727" s="25"/>
      <c r="GJ727" s="25"/>
      <c r="GK727" s="25"/>
      <c r="GL727" s="25"/>
      <c r="GM727" s="25"/>
      <c r="GN727" s="25"/>
      <c r="GO727" s="25"/>
      <c r="GP727" s="25"/>
      <c r="GQ727" s="25"/>
      <c r="GR727" s="25"/>
      <c r="GS727" s="25"/>
      <c r="GT727" s="25"/>
      <c r="GU727" s="25"/>
      <c r="GV727" s="25"/>
      <c r="GW727" s="25"/>
      <c r="GX727" s="25"/>
      <c r="GY727" s="25"/>
      <c r="GZ727" s="25"/>
    </row>
    <row r="728" spans="1:208">
      <c r="A728" s="1" t="s">
        <v>858</v>
      </c>
      <c r="B728" s="2">
        <v>43733</v>
      </c>
      <c r="C728" s="1" t="s">
        <v>22</v>
      </c>
      <c r="D728" s="1" t="s">
        <v>16</v>
      </c>
      <c r="E728" s="1" t="s">
        <v>24</v>
      </c>
      <c r="F728" s="1" t="s">
        <v>113</v>
      </c>
      <c r="G728" s="1" t="s">
        <v>24</v>
      </c>
      <c r="H728" s="1">
        <v>4501707281</v>
      </c>
      <c r="I728" s="1" t="s">
        <v>24</v>
      </c>
      <c r="J728" s="1" t="s">
        <v>946</v>
      </c>
      <c r="K728" s="1">
        <v>1</v>
      </c>
      <c r="L728" s="1" t="s">
        <v>26</v>
      </c>
      <c r="N728" s="3">
        <f t="shared" si="14"/>
        <v>0</v>
      </c>
      <c r="Q728" s="3"/>
      <c r="R728" s="3"/>
      <c r="V728" s="3"/>
      <c r="W728" s="1"/>
      <c r="X728" s="1"/>
      <c r="Y728" s="1"/>
      <c r="Z728" s="1"/>
      <c r="AA728" s="3">
        <f>Tabla1[[#This Row],[COSTO TOTAL]]</f>
        <v>0</v>
      </c>
      <c r="AB728" s="1"/>
      <c r="AC728" s="1"/>
      <c r="AD728" s="1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  <c r="BT728" s="25"/>
      <c r="BU728" s="25"/>
      <c r="BV728" s="25"/>
      <c r="BW728" s="25"/>
      <c r="BX728" s="25"/>
      <c r="BY728" s="25"/>
      <c r="BZ728" s="25"/>
      <c r="CA728" s="25"/>
      <c r="CB728" s="25"/>
      <c r="CC728" s="25"/>
      <c r="CD728" s="25"/>
      <c r="CE728" s="25"/>
      <c r="CF728" s="25"/>
      <c r="CG728" s="25"/>
      <c r="CH728" s="25"/>
      <c r="CI728" s="25"/>
      <c r="CJ728" s="25"/>
      <c r="CK728" s="25"/>
      <c r="CL728" s="25"/>
      <c r="CM728" s="25"/>
      <c r="CN728" s="25"/>
      <c r="CO728" s="25"/>
      <c r="CP728" s="25"/>
      <c r="CQ728" s="25"/>
      <c r="CR728" s="25"/>
      <c r="CS728" s="25"/>
      <c r="CT728" s="25"/>
      <c r="CU728" s="25"/>
      <c r="CV728" s="25"/>
      <c r="CW728" s="25"/>
      <c r="CX728" s="25"/>
      <c r="CY728" s="25"/>
      <c r="CZ728" s="25"/>
      <c r="DA728" s="25"/>
      <c r="DB728" s="25"/>
      <c r="DC728" s="25"/>
      <c r="DD728" s="25"/>
      <c r="DE728" s="25"/>
      <c r="DF728" s="25"/>
      <c r="DG728" s="25"/>
      <c r="DH728" s="25"/>
      <c r="DI728" s="25"/>
      <c r="DJ728" s="25"/>
      <c r="DK728" s="25"/>
      <c r="DL728" s="25"/>
      <c r="DM728" s="25"/>
      <c r="DN728" s="25"/>
      <c r="DO728" s="25"/>
      <c r="DP728" s="25"/>
      <c r="DQ728" s="25"/>
      <c r="DR728" s="25"/>
      <c r="DS728" s="25"/>
      <c r="DT728" s="25"/>
      <c r="DU728" s="25"/>
      <c r="DV728" s="25"/>
      <c r="DW728" s="25"/>
      <c r="DX728" s="25"/>
      <c r="DY728" s="25"/>
      <c r="DZ728" s="25"/>
      <c r="EA728" s="25"/>
      <c r="EB728" s="25"/>
      <c r="EC728" s="25"/>
      <c r="ED728" s="25"/>
      <c r="EE728" s="25"/>
      <c r="EF728" s="25"/>
      <c r="EG728" s="25"/>
      <c r="EH728" s="25"/>
      <c r="EI728" s="25"/>
      <c r="EJ728" s="25"/>
      <c r="EK728" s="25"/>
      <c r="EL728" s="25"/>
      <c r="EM728" s="25"/>
      <c r="EN728" s="25"/>
      <c r="EO728" s="25"/>
      <c r="EP728" s="25"/>
      <c r="EQ728" s="25"/>
      <c r="ER728" s="25"/>
      <c r="ES728" s="25"/>
      <c r="ET728" s="25"/>
      <c r="EU728" s="25"/>
      <c r="EV728" s="25"/>
      <c r="EW728" s="25"/>
      <c r="EX728" s="25"/>
      <c r="EY728" s="25"/>
      <c r="EZ728" s="25"/>
      <c r="FA728" s="25"/>
      <c r="FB728" s="25"/>
      <c r="FC728" s="25"/>
      <c r="FD728" s="25"/>
      <c r="FE728" s="25"/>
      <c r="FF728" s="25"/>
      <c r="FG728" s="25"/>
      <c r="FH728" s="25"/>
      <c r="FI728" s="25"/>
      <c r="FJ728" s="25"/>
      <c r="FK728" s="25"/>
      <c r="FL728" s="25"/>
      <c r="FM728" s="25"/>
      <c r="FN728" s="25"/>
      <c r="FO728" s="25"/>
      <c r="FP728" s="25"/>
      <c r="FQ728" s="25"/>
      <c r="FR728" s="25"/>
      <c r="FS728" s="25"/>
      <c r="FT728" s="25"/>
      <c r="FU728" s="25"/>
      <c r="FV728" s="25"/>
      <c r="FW728" s="25"/>
      <c r="FX728" s="25"/>
      <c r="FY728" s="25"/>
      <c r="FZ728" s="25"/>
      <c r="GA728" s="25"/>
      <c r="GB728" s="25"/>
      <c r="GC728" s="25"/>
      <c r="GD728" s="25"/>
      <c r="GE728" s="25"/>
      <c r="GF728" s="25"/>
      <c r="GG728" s="25"/>
      <c r="GH728" s="25"/>
      <c r="GI728" s="25"/>
      <c r="GJ728" s="25"/>
      <c r="GK728" s="25"/>
      <c r="GL728" s="25"/>
      <c r="GM728" s="25"/>
      <c r="GN728" s="25"/>
      <c r="GO728" s="25"/>
      <c r="GP728" s="25"/>
      <c r="GQ728" s="25"/>
      <c r="GR728" s="25"/>
      <c r="GS728" s="25"/>
      <c r="GT728" s="25"/>
      <c r="GU728" s="25"/>
      <c r="GV728" s="25"/>
      <c r="GW728" s="25"/>
      <c r="GX728" s="25"/>
      <c r="GY728" s="25"/>
      <c r="GZ728" s="25"/>
    </row>
    <row r="729" spans="1:208">
      <c r="A729" s="1" t="s">
        <v>858</v>
      </c>
      <c r="B729" s="2">
        <v>43733</v>
      </c>
      <c r="C729" s="1" t="s">
        <v>22</v>
      </c>
      <c r="D729" s="1" t="s">
        <v>16</v>
      </c>
      <c r="E729" s="1" t="s">
        <v>24</v>
      </c>
      <c r="F729" s="1" t="s">
        <v>113</v>
      </c>
      <c r="G729" s="1" t="s">
        <v>24</v>
      </c>
      <c r="H729" s="1">
        <v>4501707281</v>
      </c>
      <c r="I729" s="1" t="s">
        <v>24</v>
      </c>
      <c r="J729" s="1" t="s">
        <v>947</v>
      </c>
      <c r="K729" s="1">
        <v>2</v>
      </c>
      <c r="L729" s="1" t="s">
        <v>26</v>
      </c>
      <c r="N729" s="3">
        <f t="shared" si="14"/>
        <v>0</v>
      </c>
      <c r="Q729" s="3"/>
      <c r="R729" s="3"/>
      <c r="V729" s="3"/>
      <c r="W729" s="1"/>
      <c r="X729" s="1"/>
      <c r="Y729" s="1"/>
      <c r="Z729" s="1"/>
      <c r="AA729" s="3">
        <f>Tabla1[[#This Row],[COSTO TOTAL]]</f>
        <v>0</v>
      </c>
      <c r="AB729" s="1"/>
      <c r="AC729" s="1"/>
      <c r="AD729" s="1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  <c r="BT729" s="25"/>
      <c r="BU729" s="25"/>
      <c r="BV729" s="25"/>
      <c r="BW729" s="25"/>
      <c r="BX729" s="25"/>
      <c r="BY729" s="25"/>
      <c r="BZ729" s="25"/>
      <c r="CA729" s="25"/>
      <c r="CB729" s="25"/>
      <c r="CC729" s="25"/>
      <c r="CD729" s="25"/>
      <c r="CE729" s="25"/>
      <c r="CF729" s="25"/>
      <c r="CG729" s="25"/>
      <c r="CH729" s="25"/>
      <c r="CI729" s="25"/>
      <c r="CJ729" s="25"/>
      <c r="CK729" s="25"/>
      <c r="CL729" s="25"/>
      <c r="CM729" s="25"/>
      <c r="CN729" s="25"/>
      <c r="CO729" s="25"/>
      <c r="CP729" s="25"/>
      <c r="CQ729" s="25"/>
      <c r="CR729" s="25"/>
      <c r="CS729" s="25"/>
      <c r="CT729" s="25"/>
      <c r="CU729" s="25"/>
      <c r="CV729" s="25"/>
      <c r="CW729" s="25"/>
      <c r="CX729" s="25"/>
      <c r="CY729" s="25"/>
      <c r="CZ729" s="25"/>
      <c r="DA729" s="25"/>
      <c r="DB729" s="25"/>
      <c r="DC729" s="25"/>
      <c r="DD729" s="25"/>
      <c r="DE729" s="25"/>
      <c r="DF729" s="25"/>
      <c r="DG729" s="25"/>
      <c r="DH729" s="25"/>
      <c r="DI729" s="25"/>
      <c r="DJ729" s="25"/>
      <c r="DK729" s="25"/>
      <c r="DL729" s="25"/>
      <c r="DM729" s="25"/>
      <c r="DN729" s="25"/>
      <c r="DO729" s="25"/>
      <c r="DP729" s="25"/>
      <c r="DQ729" s="25"/>
      <c r="DR729" s="25"/>
      <c r="DS729" s="25"/>
      <c r="DT729" s="25"/>
      <c r="DU729" s="25"/>
      <c r="DV729" s="25"/>
      <c r="DW729" s="25"/>
      <c r="DX729" s="25"/>
      <c r="DY729" s="25"/>
      <c r="DZ729" s="25"/>
      <c r="EA729" s="25"/>
      <c r="EB729" s="25"/>
      <c r="EC729" s="25"/>
      <c r="ED729" s="25"/>
      <c r="EE729" s="25"/>
      <c r="EF729" s="25"/>
      <c r="EG729" s="25"/>
      <c r="EH729" s="25"/>
      <c r="EI729" s="25"/>
      <c r="EJ729" s="25"/>
      <c r="EK729" s="25"/>
      <c r="EL729" s="25"/>
      <c r="EM729" s="25"/>
      <c r="EN729" s="25"/>
      <c r="EO729" s="25"/>
      <c r="EP729" s="25"/>
      <c r="EQ729" s="25"/>
      <c r="ER729" s="25"/>
      <c r="ES729" s="25"/>
      <c r="ET729" s="25"/>
      <c r="EU729" s="25"/>
      <c r="EV729" s="25"/>
      <c r="EW729" s="25"/>
      <c r="EX729" s="25"/>
      <c r="EY729" s="25"/>
      <c r="EZ729" s="25"/>
      <c r="FA729" s="25"/>
      <c r="FB729" s="25"/>
      <c r="FC729" s="25"/>
      <c r="FD729" s="25"/>
      <c r="FE729" s="25"/>
      <c r="FF729" s="25"/>
      <c r="FG729" s="25"/>
      <c r="FH729" s="25"/>
      <c r="FI729" s="25"/>
      <c r="FJ729" s="25"/>
      <c r="FK729" s="25"/>
      <c r="FL729" s="25"/>
      <c r="FM729" s="25"/>
      <c r="FN729" s="25"/>
      <c r="FO729" s="25"/>
      <c r="FP729" s="25"/>
      <c r="FQ729" s="25"/>
      <c r="FR729" s="25"/>
      <c r="FS729" s="25"/>
      <c r="FT729" s="25"/>
      <c r="FU729" s="25"/>
      <c r="FV729" s="25"/>
      <c r="FW729" s="25"/>
      <c r="FX729" s="25"/>
      <c r="FY729" s="25"/>
      <c r="FZ729" s="25"/>
      <c r="GA729" s="25"/>
      <c r="GB729" s="25"/>
      <c r="GC729" s="25"/>
      <c r="GD729" s="25"/>
      <c r="GE729" s="25"/>
      <c r="GF729" s="25"/>
      <c r="GG729" s="25"/>
      <c r="GH729" s="25"/>
      <c r="GI729" s="25"/>
      <c r="GJ729" s="25"/>
      <c r="GK729" s="25"/>
      <c r="GL729" s="25"/>
      <c r="GM729" s="25"/>
      <c r="GN729" s="25"/>
      <c r="GO729" s="25"/>
      <c r="GP729" s="25"/>
      <c r="GQ729" s="25"/>
      <c r="GR729" s="25"/>
      <c r="GS729" s="25"/>
      <c r="GT729" s="25"/>
      <c r="GU729" s="25"/>
      <c r="GV729" s="25"/>
      <c r="GW729" s="25"/>
      <c r="GX729" s="25"/>
      <c r="GY729" s="25"/>
      <c r="GZ729" s="25"/>
    </row>
    <row r="730" spans="1:208">
      <c r="A730" s="1" t="s">
        <v>858</v>
      </c>
      <c r="B730" s="2">
        <v>43733</v>
      </c>
      <c r="C730" s="1" t="s">
        <v>22</v>
      </c>
      <c r="D730" s="1" t="s">
        <v>16</v>
      </c>
      <c r="E730" s="1" t="s">
        <v>24</v>
      </c>
      <c r="F730" s="1" t="s">
        <v>113</v>
      </c>
      <c r="G730" s="1" t="s">
        <v>24</v>
      </c>
      <c r="H730" s="1">
        <v>4501707281</v>
      </c>
      <c r="I730" s="1" t="s">
        <v>24</v>
      </c>
      <c r="J730" s="1" t="s">
        <v>948</v>
      </c>
      <c r="K730" s="1">
        <v>2</v>
      </c>
      <c r="L730" s="1" t="s">
        <v>26</v>
      </c>
      <c r="N730" s="3">
        <f t="shared" si="14"/>
        <v>0</v>
      </c>
      <c r="Q730" s="3"/>
      <c r="R730" s="3"/>
      <c r="V730" s="3"/>
      <c r="W730" s="1"/>
      <c r="X730" s="1"/>
      <c r="Y730" s="1"/>
      <c r="Z730" s="1"/>
      <c r="AA730" s="3">
        <f>Tabla1[[#This Row],[COSTO TOTAL]]</f>
        <v>0</v>
      </c>
      <c r="AB730" s="1"/>
      <c r="AC730" s="1"/>
      <c r="AD730" s="1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  <c r="BT730" s="25"/>
      <c r="BU730" s="25"/>
      <c r="BV730" s="25"/>
      <c r="BW730" s="25"/>
      <c r="BX730" s="25"/>
      <c r="BY730" s="25"/>
      <c r="BZ730" s="25"/>
      <c r="CA730" s="25"/>
      <c r="CB730" s="25"/>
      <c r="CC730" s="25"/>
      <c r="CD730" s="25"/>
      <c r="CE730" s="25"/>
      <c r="CF730" s="25"/>
      <c r="CG730" s="25"/>
      <c r="CH730" s="25"/>
      <c r="CI730" s="25"/>
      <c r="CJ730" s="25"/>
      <c r="CK730" s="25"/>
      <c r="CL730" s="25"/>
      <c r="CM730" s="25"/>
      <c r="CN730" s="25"/>
      <c r="CO730" s="25"/>
      <c r="CP730" s="25"/>
      <c r="CQ730" s="25"/>
      <c r="CR730" s="25"/>
      <c r="CS730" s="25"/>
      <c r="CT730" s="25"/>
      <c r="CU730" s="25"/>
      <c r="CV730" s="25"/>
      <c r="CW730" s="25"/>
      <c r="CX730" s="25"/>
      <c r="CY730" s="25"/>
      <c r="CZ730" s="25"/>
      <c r="DA730" s="25"/>
      <c r="DB730" s="25"/>
      <c r="DC730" s="25"/>
      <c r="DD730" s="25"/>
      <c r="DE730" s="25"/>
      <c r="DF730" s="25"/>
      <c r="DG730" s="25"/>
      <c r="DH730" s="25"/>
      <c r="DI730" s="25"/>
      <c r="DJ730" s="25"/>
      <c r="DK730" s="25"/>
      <c r="DL730" s="25"/>
      <c r="DM730" s="25"/>
      <c r="DN730" s="25"/>
      <c r="DO730" s="25"/>
      <c r="DP730" s="25"/>
      <c r="DQ730" s="25"/>
      <c r="DR730" s="25"/>
      <c r="DS730" s="25"/>
      <c r="DT730" s="25"/>
      <c r="DU730" s="25"/>
      <c r="DV730" s="25"/>
      <c r="DW730" s="25"/>
      <c r="DX730" s="25"/>
      <c r="DY730" s="25"/>
      <c r="DZ730" s="25"/>
      <c r="EA730" s="25"/>
      <c r="EB730" s="25"/>
      <c r="EC730" s="25"/>
      <c r="ED730" s="25"/>
      <c r="EE730" s="25"/>
      <c r="EF730" s="25"/>
      <c r="EG730" s="25"/>
      <c r="EH730" s="25"/>
      <c r="EI730" s="25"/>
      <c r="EJ730" s="25"/>
      <c r="EK730" s="25"/>
      <c r="EL730" s="25"/>
      <c r="EM730" s="25"/>
      <c r="EN730" s="25"/>
      <c r="EO730" s="25"/>
      <c r="EP730" s="25"/>
      <c r="EQ730" s="25"/>
      <c r="ER730" s="25"/>
      <c r="ES730" s="25"/>
      <c r="ET730" s="25"/>
      <c r="EU730" s="25"/>
      <c r="EV730" s="25"/>
      <c r="EW730" s="25"/>
      <c r="EX730" s="25"/>
      <c r="EY730" s="25"/>
      <c r="EZ730" s="25"/>
      <c r="FA730" s="25"/>
      <c r="FB730" s="25"/>
      <c r="FC730" s="25"/>
      <c r="FD730" s="25"/>
      <c r="FE730" s="25"/>
      <c r="FF730" s="25"/>
      <c r="FG730" s="25"/>
      <c r="FH730" s="25"/>
      <c r="FI730" s="25"/>
      <c r="FJ730" s="25"/>
      <c r="FK730" s="25"/>
      <c r="FL730" s="25"/>
      <c r="FM730" s="25"/>
      <c r="FN730" s="25"/>
      <c r="FO730" s="25"/>
      <c r="FP730" s="25"/>
      <c r="FQ730" s="25"/>
      <c r="FR730" s="25"/>
      <c r="FS730" s="25"/>
      <c r="FT730" s="25"/>
      <c r="FU730" s="25"/>
      <c r="FV730" s="25"/>
      <c r="FW730" s="25"/>
      <c r="FX730" s="25"/>
      <c r="FY730" s="25"/>
      <c r="FZ730" s="25"/>
      <c r="GA730" s="25"/>
      <c r="GB730" s="25"/>
      <c r="GC730" s="25"/>
      <c r="GD730" s="25"/>
      <c r="GE730" s="25"/>
      <c r="GF730" s="25"/>
      <c r="GG730" s="25"/>
      <c r="GH730" s="25"/>
      <c r="GI730" s="25"/>
      <c r="GJ730" s="25"/>
      <c r="GK730" s="25"/>
      <c r="GL730" s="25"/>
      <c r="GM730" s="25"/>
      <c r="GN730" s="25"/>
      <c r="GO730" s="25"/>
      <c r="GP730" s="25"/>
      <c r="GQ730" s="25"/>
      <c r="GR730" s="25"/>
      <c r="GS730" s="25"/>
      <c r="GT730" s="25"/>
      <c r="GU730" s="25"/>
      <c r="GV730" s="25"/>
      <c r="GW730" s="25"/>
      <c r="GX730" s="25"/>
      <c r="GY730" s="25"/>
      <c r="GZ730" s="25"/>
    </row>
    <row r="731" spans="1:208">
      <c r="A731" s="1" t="s">
        <v>858</v>
      </c>
      <c r="B731" s="2">
        <v>43773</v>
      </c>
      <c r="C731" s="1" t="s">
        <v>22</v>
      </c>
      <c r="D731" s="1" t="s">
        <v>16</v>
      </c>
      <c r="E731" s="1" t="s">
        <v>24</v>
      </c>
      <c r="F731" s="1" t="s">
        <v>912</v>
      </c>
      <c r="G731" s="1" t="s">
        <v>24</v>
      </c>
      <c r="H731" s="1">
        <v>4501717360</v>
      </c>
      <c r="J731" s="1" t="s">
        <v>949</v>
      </c>
      <c r="K731" s="1">
        <v>7</v>
      </c>
      <c r="L731" s="1" t="s">
        <v>26</v>
      </c>
      <c r="M731" s="3">
        <v>1200</v>
      </c>
      <c r="N731" s="3">
        <f t="shared" si="14"/>
        <v>8400</v>
      </c>
      <c r="O731" s="1" t="s">
        <v>950</v>
      </c>
      <c r="Q731" s="3"/>
      <c r="R731" s="3"/>
      <c r="V731" s="3"/>
      <c r="W731" s="1"/>
      <c r="X731" s="1"/>
      <c r="Y731" s="1"/>
      <c r="Z731" s="1"/>
      <c r="AA731" s="3">
        <f>Tabla1[[#This Row],[COSTO TOTAL]]</f>
        <v>8400</v>
      </c>
      <c r="AB731" s="1"/>
      <c r="AC731" s="1"/>
      <c r="AD731" s="1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  <c r="BT731" s="25"/>
      <c r="BU731" s="25"/>
      <c r="BV731" s="25"/>
      <c r="BW731" s="25"/>
      <c r="BX731" s="25"/>
      <c r="BY731" s="25"/>
      <c r="BZ731" s="25"/>
      <c r="CA731" s="25"/>
      <c r="CB731" s="25"/>
      <c r="CC731" s="25"/>
      <c r="CD731" s="25"/>
      <c r="CE731" s="25"/>
      <c r="CF731" s="25"/>
      <c r="CG731" s="25"/>
      <c r="CH731" s="25"/>
      <c r="CI731" s="25"/>
      <c r="CJ731" s="25"/>
      <c r="CK731" s="25"/>
      <c r="CL731" s="25"/>
      <c r="CM731" s="25"/>
      <c r="CN731" s="25"/>
      <c r="CO731" s="25"/>
      <c r="CP731" s="25"/>
      <c r="CQ731" s="25"/>
      <c r="CR731" s="25"/>
      <c r="CS731" s="25"/>
      <c r="CT731" s="25"/>
      <c r="CU731" s="25"/>
      <c r="CV731" s="25"/>
      <c r="CW731" s="25"/>
      <c r="CX731" s="25"/>
      <c r="CY731" s="25"/>
      <c r="CZ731" s="25"/>
      <c r="DA731" s="25"/>
      <c r="DB731" s="25"/>
      <c r="DC731" s="25"/>
      <c r="DD731" s="25"/>
      <c r="DE731" s="25"/>
      <c r="DF731" s="25"/>
      <c r="DG731" s="25"/>
      <c r="DH731" s="25"/>
      <c r="DI731" s="25"/>
      <c r="DJ731" s="25"/>
      <c r="DK731" s="25"/>
      <c r="DL731" s="25"/>
      <c r="DM731" s="25"/>
      <c r="DN731" s="25"/>
      <c r="DO731" s="25"/>
      <c r="DP731" s="25"/>
      <c r="DQ731" s="25"/>
      <c r="DR731" s="25"/>
      <c r="DS731" s="25"/>
      <c r="DT731" s="25"/>
      <c r="DU731" s="25"/>
      <c r="DV731" s="25"/>
      <c r="DW731" s="25"/>
      <c r="DX731" s="25"/>
      <c r="DY731" s="25"/>
      <c r="DZ731" s="25"/>
      <c r="EA731" s="25"/>
      <c r="EB731" s="25"/>
      <c r="EC731" s="25"/>
      <c r="ED731" s="25"/>
      <c r="EE731" s="25"/>
      <c r="EF731" s="25"/>
      <c r="EG731" s="25"/>
      <c r="EH731" s="25"/>
      <c r="EI731" s="25"/>
      <c r="EJ731" s="25"/>
      <c r="EK731" s="25"/>
      <c r="EL731" s="25"/>
      <c r="EM731" s="25"/>
      <c r="EN731" s="25"/>
      <c r="EO731" s="25"/>
      <c r="EP731" s="25"/>
      <c r="EQ731" s="25"/>
      <c r="ER731" s="25"/>
      <c r="ES731" s="25"/>
      <c r="ET731" s="25"/>
      <c r="EU731" s="25"/>
      <c r="EV731" s="25"/>
      <c r="EW731" s="25"/>
      <c r="EX731" s="25"/>
      <c r="EY731" s="25"/>
      <c r="EZ731" s="25"/>
      <c r="FA731" s="25"/>
      <c r="FB731" s="25"/>
      <c r="FC731" s="25"/>
      <c r="FD731" s="25"/>
      <c r="FE731" s="25"/>
      <c r="FF731" s="25"/>
      <c r="FG731" s="25"/>
      <c r="FH731" s="25"/>
      <c r="FI731" s="25"/>
      <c r="FJ731" s="25"/>
      <c r="FK731" s="25"/>
      <c r="FL731" s="25"/>
      <c r="FM731" s="25"/>
      <c r="FN731" s="25"/>
      <c r="FO731" s="25"/>
      <c r="FP731" s="25"/>
      <c r="FQ731" s="25"/>
      <c r="FR731" s="25"/>
      <c r="FS731" s="25"/>
      <c r="FT731" s="25"/>
      <c r="FU731" s="25"/>
      <c r="FV731" s="25"/>
      <c r="FW731" s="25"/>
      <c r="FX731" s="25"/>
      <c r="FY731" s="25"/>
      <c r="FZ731" s="25"/>
      <c r="GA731" s="25"/>
      <c r="GB731" s="25"/>
      <c r="GC731" s="25"/>
      <c r="GD731" s="25"/>
      <c r="GE731" s="25"/>
      <c r="GF731" s="25"/>
      <c r="GG731" s="25"/>
      <c r="GH731" s="25"/>
      <c r="GI731" s="25"/>
      <c r="GJ731" s="25"/>
      <c r="GK731" s="25"/>
      <c r="GL731" s="25"/>
      <c r="GM731" s="25"/>
      <c r="GN731" s="25"/>
      <c r="GO731" s="25"/>
      <c r="GP731" s="25"/>
      <c r="GQ731" s="25"/>
      <c r="GR731" s="25"/>
      <c r="GS731" s="25"/>
      <c r="GT731" s="25"/>
      <c r="GU731" s="25"/>
      <c r="GV731" s="25"/>
      <c r="GW731" s="25"/>
      <c r="GX731" s="25"/>
      <c r="GY731" s="25"/>
      <c r="GZ731" s="25"/>
    </row>
    <row r="732" spans="1:208">
      <c r="A732" s="1" t="s">
        <v>858</v>
      </c>
      <c r="B732" s="2">
        <v>43777</v>
      </c>
      <c r="C732" s="1" t="s">
        <v>22</v>
      </c>
      <c r="D732" s="1" t="s">
        <v>16</v>
      </c>
      <c r="E732" s="1" t="s">
        <v>24</v>
      </c>
      <c r="F732" s="1" t="s">
        <v>76</v>
      </c>
      <c r="G732" s="1" t="s">
        <v>24</v>
      </c>
      <c r="H732" s="1">
        <v>4501722421</v>
      </c>
      <c r="I732" s="1" t="s">
        <v>24</v>
      </c>
      <c r="J732" s="1" t="s">
        <v>951</v>
      </c>
      <c r="K732" s="1">
        <v>2</v>
      </c>
      <c r="L732" s="1" t="s">
        <v>26</v>
      </c>
      <c r="M732" s="3">
        <v>600</v>
      </c>
      <c r="N732" s="3">
        <f t="shared" si="14"/>
        <v>1200</v>
      </c>
      <c r="Q732" s="3"/>
      <c r="R732" s="3"/>
      <c r="V732" s="3"/>
      <c r="W732" s="1"/>
      <c r="X732" s="1"/>
      <c r="Y732" s="1"/>
      <c r="Z732" s="1"/>
      <c r="AA732" s="3">
        <f>Tabla1[[#This Row],[COSTO TOTAL]]</f>
        <v>1200</v>
      </c>
      <c r="AB732" s="1"/>
      <c r="AC732" s="1"/>
      <c r="AD732" s="1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  <c r="BT732" s="25"/>
      <c r="BU732" s="25"/>
      <c r="BV732" s="25"/>
      <c r="BW732" s="25"/>
      <c r="BX732" s="25"/>
      <c r="BY732" s="25"/>
      <c r="BZ732" s="25"/>
      <c r="CA732" s="25"/>
      <c r="CB732" s="25"/>
      <c r="CC732" s="25"/>
      <c r="CD732" s="25"/>
      <c r="CE732" s="25"/>
      <c r="CF732" s="25"/>
      <c r="CG732" s="25"/>
      <c r="CH732" s="25"/>
      <c r="CI732" s="25"/>
      <c r="CJ732" s="25"/>
      <c r="CK732" s="25"/>
      <c r="CL732" s="25"/>
      <c r="CM732" s="25"/>
      <c r="CN732" s="25"/>
      <c r="CO732" s="25"/>
      <c r="CP732" s="25"/>
      <c r="CQ732" s="25"/>
      <c r="CR732" s="25"/>
      <c r="CS732" s="25"/>
      <c r="CT732" s="25"/>
      <c r="CU732" s="25"/>
      <c r="CV732" s="25"/>
      <c r="CW732" s="25"/>
      <c r="CX732" s="25"/>
      <c r="CY732" s="25"/>
      <c r="CZ732" s="25"/>
      <c r="DA732" s="25"/>
      <c r="DB732" s="25"/>
      <c r="DC732" s="25"/>
      <c r="DD732" s="25"/>
      <c r="DE732" s="25"/>
      <c r="DF732" s="25"/>
      <c r="DG732" s="25"/>
      <c r="DH732" s="25"/>
      <c r="DI732" s="25"/>
      <c r="DJ732" s="25"/>
      <c r="DK732" s="25"/>
      <c r="DL732" s="25"/>
      <c r="DM732" s="25"/>
      <c r="DN732" s="25"/>
      <c r="DO732" s="25"/>
      <c r="DP732" s="25"/>
      <c r="DQ732" s="25"/>
      <c r="DR732" s="25"/>
      <c r="DS732" s="25"/>
      <c r="DT732" s="25"/>
      <c r="DU732" s="25"/>
      <c r="DV732" s="25"/>
      <c r="DW732" s="25"/>
      <c r="DX732" s="25"/>
      <c r="DY732" s="25"/>
      <c r="DZ732" s="25"/>
      <c r="EA732" s="25"/>
      <c r="EB732" s="25"/>
      <c r="EC732" s="25"/>
      <c r="ED732" s="25"/>
      <c r="EE732" s="25"/>
      <c r="EF732" s="25"/>
      <c r="EG732" s="25"/>
      <c r="EH732" s="25"/>
      <c r="EI732" s="25"/>
      <c r="EJ732" s="25"/>
      <c r="EK732" s="25"/>
      <c r="EL732" s="25"/>
      <c r="EM732" s="25"/>
      <c r="EN732" s="25"/>
      <c r="EO732" s="25"/>
      <c r="EP732" s="25"/>
      <c r="EQ732" s="25"/>
      <c r="ER732" s="25"/>
      <c r="ES732" s="25"/>
      <c r="ET732" s="25"/>
      <c r="EU732" s="25"/>
      <c r="EV732" s="25"/>
      <c r="EW732" s="25"/>
      <c r="EX732" s="25"/>
      <c r="EY732" s="25"/>
      <c r="EZ732" s="25"/>
      <c r="FA732" s="25"/>
      <c r="FB732" s="25"/>
      <c r="FC732" s="25"/>
      <c r="FD732" s="25"/>
      <c r="FE732" s="25"/>
      <c r="FF732" s="25"/>
      <c r="FG732" s="25"/>
      <c r="FH732" s="25"/>
      <c r="FI732" s="25"/>
      <c r="FJ732" s="25"/>
      <c r="FK732" s="25"/>
      <c r="FL732" s="25"/>
      <c r="FM732" s="25"/>
      <c r="FN732" s="25"/>
      <c r="FO732" s="25"/>
      <c r="FP732" s="25"/>
      <c r="FQ732" s="25"/>
      <c r="FR732" s="25"/>
      <c r="FS732" s="25"/>
      <c r="FT732" s="25"/>
      <c r="FU732" s="25"/>
      <c r="FV732" s="25"/>
      <c r="FW732" s="25"/>
      <c r="FX732" s="25"/>
      <c r="FY732" s="25"/>
      <c r="FZ732" s="25"/>
      <c r="GA732" s="25"/>
      <c r="GB732" s="25"/>
      <c r="GC732" s="25"/>
      <c r="GD732" s="25"/>
      <c r="GE732" s="25"/>
      <c r="GF732" s="25"/>
      <c r="GG732" s="25"/>
      <c r="GH732" s="25"/>
      <c r="GI732" s="25"/>
      <c r="GJ732" s="25"/>
      <c r="GK732" s="25"/>
      <c r="GL732" s="25"/>
      <c r="GM732" s="25"/>
      <c r="GN732" s="25"/>
      <c r="GO732" s="25"/>
      <c r="GP732" s="25"/>
      <c r="GQ732" s="25"/>
      <c r="GR732" s="25"/>
      <c r="GS732" s="25"/>
      <c r="GT732" s="25"/>
      <c r="GU732" s="25"/>
      <c r="GV732" s="25"/>
      <c r="GW732" s="25"/>
      <c r="GX732" s="25"/>
      <c r="GY732" s="25"/>
      <c r="GZ732" s="25"/>
    </row>
    <row r="733" spans="1:208">
      <c r="A733" s="1" t="s">
        <v>952</v>
      </c>
      <c r="B733" s="2">
        <v>43185</v>
      </c>
      <c r="C733" s="1">
        <v>7514590</v>
      </c>
      <c r="D733" s="1" t="s">
        <v>16</v>
      </c>
      <c r="E733" s="1" t="s">
        <v>953</v>
      </c>
      <c r="F733" s="1" t="s">
        <v>954</v>
      </c>
      <c r="H733" s="1">
        <v>4501524106</v>
      </c>
      <c r="I733" s="1" t="s">
        <v>24</v>
      </c>
      <c r="J733" s="1" t="s">
        <v>955</v>
      </c>
      <c r="K733" s="1">
        <v>0</v>
      </c>
      <c r="L733" s="1" t="s">
        <v>26</v>
      </c>
      <c r="N733" s="3">
        <f t="shared" si="14"/>
        <v>0</v>
      </c>
      <c r="Q733" s="3"/>
      <c r="R733" s="3"/>
      <c r="V733" s="3"/>
      <c r="W733" s="1"/>
      <c r="X733" s="1"/>
      <c r="Y733" s="1"/>
      <c r="Z733" s="1"/>
      <c r="AA733" s="3">
        <f>Tabla1[[#This Row],[COSTO TOTAL]]</f>
        <v>0</v>
      </c>
      <c r="AB733" s="1"/>
      <c r="AC733" s="1"/>
      <c r="AD733" s="1" t="s">
        <v>112</v>
      </c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  <c r="BT733" s="25"/>
      <c r="BU733" s="25"/>
      <c r="BV733" s="25"/>
      <c r="BW733" s="25"/>
      <c r="BX733" s="25"/>
      <c r="BY733" s="25"/>
      <c r="BZ733" s="25"/>
      <c r="CA733" s="25"/>
      <c r="CB733" s="25"/>
      <c r="CC733" s="25"/>
      <c r="CD733" s="25"/>
      <c r="CE733" s="25"/>
      <c r="CF733" s="25"/>
      <c r="CG733" s="25"/>
      <c r="CH733" s="25"/>
      <c r="CI733" s="25"/>
      <c r="CJ733" s="25"/>
      <c r="CK733" s="25"/>
      <c r="CL733" s="25"/>
      <c r="CM733" s="25"/>
      <c r="CN733" s="25"/>
      <c r="CO733" s="25"/>
      <c r="CP733" s="25"/>
      <c r="CQ733" s="25"/>
      <c r="CR733" s="25"/>
      <c r="CS733" s="25"/>
      <c r="CT733" s="25"/>
      <c r="CU733" s="25"/>
      <c r="CV733" s="25"/>
      <c r="CW733" s="25"/>
      <c r="CX733" s="25"/>
      <c r="CY733" s="25"/>
      <c r="CZ733" s="25"/>
      <c r="DA733" s="25"/>
      <c r="DB733" s="25"/>
      <c r="DC733" s="25"/>
      <c r="DD733" s="25"/>
      <c r="DE733" s="25"/>
      <c r="DF733" s="25"/>
      <c r="DG733" s="25"/>
      <c r="DH733" s="25"/>
      <c r="DI733" s="25"/>
      <c r="DJ733" s="25"/>
      <c r="DK733" s="25"/>
      <c r="DL733" s="25"/>
      <c r="DM733" s="25"/>
      <c r="DN733" s="25"/>
      <c r="DO733" s="25"/>
      <c r="DP733" s="25"/>
      <c r="DQ733" s="25"/>
      <c r="DR733" s="25"/>
      <c r="DS733" s="25"/>
      <c r="DT733" s="25"/>
      <c r="DU733" s="25"/>
      <c r="DV733" s="25"/>
      <c r="DW733" s="25"/>
      <c r="DX733" s="25"/>
      <c r="DY733" s="25"/>
      <c r="DZ733" s="25"/>
      <c r="EA733" s="25"/>
      <c r="EB733" s="25"/>
      <c r="EC733" s="25"/>
      <c r="ED733" s="25"/>
      <c r="EE733" s="25"/>
      <c r="EF733" s="25"/>
      <c r="EG733" s="25"/>
      <c r="EH733" s="25"/>
      <c r="EI733" s="25"/>
      <c r="EJ733" s="25"/>
      <c r="EK733" s="25"/>
      <c r="EL733" s="25"/>
      <c r="EM733" s="25"/>
      <c r="EN733" s="25"/>
      <c r="EO733" s="25"/>
      <c r="EP733" s="25"/>
      <c r="EQ733" s="25"/>
      <c r="ER733" s="25"/>
      <c r="ES733" s="25"/>
      <c r="ET733" s="25"/>
      <c r="EU733" s="25"/>
      <c r="EV733" s="25"/>
      <c r="EW733" s="25"/>
      <c r="EX733" s="25"/>
      <c r="EY733" s="25"/>
      <c r="EZ733" s="25"/>
      <c r="FA733" s="25"/>
      <c r="FB733" s="25"/>
      <c r="FC733" s="25"/>
      <c r="FD733" s="25"/>
      <c r="FE733" s="25"/>
      <c r="FF733" s="25"/>
      <c r="FG733" s="25"/>
      <c r="FH733" s="25"/>
      <c r="FI733" s="25"/>
      <c r="FJ733" s="25"/>
      <c r="FK733" s="25"/>
      <c r="FL733" s="25"/>
      <c r="FM733" s="25"/>
      <c r="FN733" s="25"/>
      <c r="FO733" s="25"/>
      <c r="FP733" s="25"/>
      <c r="FQ733" s="25"/>
      <c r="FR733" s="25"/>
      <c r="FS733" s="25"/>
      <c r="FT733" s="25"/>
      <c r="FU733" s="25"/>
      <c r="FV733" s="25"/>
      <c r="FW733" s="25"/>
      <c r="FX733" s="25"/>
      <c r="FY733" s="25"/>
      <c r="FZ733" s="25"/>
      <c r="GA733" s="25"/>
      <c r="GB733" s="25"/>
      <c r="GC733" s="25"/>
      <c r="GD733" s="25"/>
      <c r="GE733" s="25"/>
      <c r="GF733" s="25"/>
      <c r="GG733" s="25"/>
      <c r="GH733" s="25"/>
      <c r="GI733" s="25"/>
      <c r="GJ733" s="25"/>
      <c r="GK733" s="25"/>
      <c r="GL733" s="25"/>
      <c r="GM733" s="25"/>
      <c r="GN733" s="25"/>
      <c r="GO733" s="25"/>
      <c r="GP733" s="25"/>
      <c r="GQ733" s="25"/>
      <c r="GR733" s="25"/>
      <c r="GS733" s="25"/>
      <c r="GT733" s="25"/>
      <c r="GU733" s="25"/>
      <c r="GV733" s="25"/>
      <c r="GW733" s="25"/>
      <c r="GX733" s="25"/>
      <c r="GY733" s="25"/>
      <c r="GZ733" s="25"/>
    </row>
    <row r="734" spans="1:208">
      <c r="A734" s="1" t="s">
        <v>858</v>
      </c>
      <c r="B734" s="2">
        <v>43777</v>
      </c>
      <c r="C734" s="1" t="s">
        <v>22</v>
      </c>
      <c r="D734" s="1" t="s">
        <v>16</v>
      </c>
      <c r="E734" s="1" t="s">
        <v>24</v>
      </c>
      <c r="F734" s="1" t="s">
        <v>76</v>
      </c>
      <c r="G734" s="1" t="s">
        <v>24</v>
      </c>
      <c r="H734" s="1">
        <v>4501722421</v>
      </c>
      <c r="I734" s="1" t="s">
        <v>24</v>
      </c>
      <c r="J734" s="1" t="s">
        <v>956</v>
      </c>
      <c r="K734" s="1">
        <v>4</v>
      </c>
      <c r="L734" s="1" t="s">
        <v>26</v>
      </c>
      <c r="M734" s="3">
        <v>293.31</v>
      </c>
      <c r="N734" s="3">
        <f t="shared" si="14"/>
        <v>1173.24</v>
      </c>
      <c r="Q734" s="3"/>
      <c r="R734" s="3"/>
      <c r="V734" s="3"/>
      <c r="W734" s="1"/>
      <c r="X734" s="1"/>
      <c r="Y734" s="1"/>
      <c r="Z734" s="1"/>
      <c r="AA734" s="3">
        <f>Tabla1[[#This Row],[COSTO TOTAL]]</f>
        <v>1173.24</v>
      </c>
      <c r="AB734" s="1"/>
      <c r="AC734" s="1"/>
      <c r="AD734" s="1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  <c r="BT734" s="25"/>
      <c r="BU734" s="25"/>
      <c r="BV734" s="25"/>
      <c r="BW734" s="25"/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25"/>
      <c r="CP734" s="25"/>
      <c r="CQ734" s="25"/>
      <c r="CR734" s="25"/>
      <c r="CS734" s="25"/>
      <c r="CT734" s="25"/>
      <c r="CU734" s="25"/>
      <c r="CV734" s="25"/>
      <c r="CW734" s="25"/>
      <c r="CX734" s="25"/>
      <c r="CY734" s="25"/>
      <c r="CZ734" s="25"/>
      <c r="DA734" s="25"/>
      <c r="DB734" s="25"/>
      <c r="DC734" s="25"/>
      <c r="DD734" s="25"/>
      <c r="DE734" s="25"/>
      <c r="DF734" s="25"/>
      <c r="DG734" s="25"/>
      <c r="DH734" s="25"/>
      <c r="DI734" s="25"/>
      <c r="DJ734" s="25"/>
      <c r="DK734" s="25"/>
      <c r="DL734" s="25"/>
      <c r="DM734" s="25"/>
      <c r="DN734" s="25"/>
      <c r="DO734" s="25"/>
      <c r="DP734" s="25"/>
      <c r="DQ734" s="25"/>
      <c r="DR734" s="25"/>
      <c r="DS734" s="25"/>
      <c r="DT734" s="25"/>
      <c r="DU734" s="25"/>
      <c r="DV734" s="25"/>
      <c r="DW734" s="25"/>
      <c r="DX734" s="25"/>
      <c r="DY734" s="25"/>
      <c r="DZ734" s="25"/>
      <c r="EA734" s="25"/>
      <c r="EB734" s="25"/>
      <c r="EC734" s="25"/>
      <c r="ED734" s="25"/>
      <c r="EE734" s="25"/>
      <c r="EF734" s="25"/>
      <c r="EG734" s="25"/>
      <c r="EH734" s="25"/>
      <c r="EI734" s="25"/>
      <c r="EJ734" s="25"/>
      <c r="EK734" s="25"/>
      <c r="EL734" s="25"/>
      <c r="EM734" s="25"/>
      <c r="EN734" s="25"/>
      <c r="EO734" s="25"/>
      <c r="EP734" s="25"/>
      <c r="EQ734" s="25"/>
      <c r="ER734" s="25"/>
      <c r="ES734" s="25"/>
      <c r="ET734" s="25"/>
      <c r="EU734" s="25"/>
      <c r="EV734" s="25"/>
      <c r="EW734" s="25"/>
      <c r="EX734" s="25"/>
      <c r="EY734" s="25"/>
      <c r="EZ734" s="25"/>
      <c r="FA734" s="25"/>
      <c r="FB734" s="25"/>
      <c r="FC734" s="25"/>
      <c r="FD734" s="25"/>
      <c r="FE734" s="25"/>
      <c r="FF734" s="25"/>
      <c r="FG734" s="25"/>
      <c r="FH734" s="25"/>
      <c r="FI734" s="25"/>
      <c r="FJ734" s="25"/>
      <c r="FK734" s="25"/>
      <c r="FL734" s="25"/>
      <c r="FM734" s="25"/>
      <c r="FN734" s="25"/>
      <c r="FO734" s="25"/>
      <c r="FP734" s="25"/>
      <c r="FQ734" s="25"/>
      <c r="FR734" s="25"/>
      <c r="FS734" s="25"/>
      <c r="FT734" s="25"/>
      <c r="FU734" s="25"/>
      <c r="FV734" s="25"/>
      <c r="FW734" s="25"/>
      <c r="FX734" s="25"/>
      <c r="FY734" s="25"/>
      <c r="FZ734" s="25"/>
      <c r="GA734" s="25"/>
      <c r="GB734" s="25"/>
      <c r="GC734" s="25"/>
      <c r="GD734" s="25"/>
      <c r="GE734" s="25"/>
      <c r="GF734" s="25"/>
      <c r="GG734" s="25"/>
      <c r="GH734" s="25"/>
      <c r="GI734" s="25"/>
      <c r="GJ734" s="25"/>
      <c r="GK734" s="25"/>
      <c r="GL734" s="25"/>
      <c r="GM734" s="25"/>
      <c r="GN734" s="25"/>
      <c r="GO734" s="25"/>
      <c r="GP734" s="25"/>
      <c r="GQ734" s="25"/>
      <c r="GR734" s="25"/>
      <c r="GS734" s="25"/>
      <c r="GT734" s="25"/>
      <c r="GU734" s="25"/>
      <c r="GV734" s="25"/>
      <c r="GW734" s="25"/>
      <c r="GX734" s="25"/>
      <c r="GY734" s="25"/>
      <c r="GZ734" s="25"/>
    </row>
    <row r="735" spans="1:208">
      <c r="A735" s="1" t="s">
        <v>952</v>
      </c>
      <c r="B735" s="2">
        <v>43185</v>
      </c>
      <c r="C735" s="1">
        <v>7514590</v>
      </c>
      <c r="D735" s="1" t="s">
        <v>16</v>
      </c>
      <c r="E735" s="1" t="s">
        <v>953</v>
      </c>
      <c r="F735" s="1" t="s">
        <v>954</v>
      </c>
      <c r="H735" s="1">
        <v>4501524106</v>
      </c>
      <c r="I735" s="1" t="s">
        <v>24</v>
      </c>
      <c r="J735" s="1" t="s">
        <v>957</v>
      </c>
      <c r="K735" s="1">
        <v>2</v>
      </c>
      <c r="L735" s="1" t="s">
        <v>26</v>
      </c>
      <c r="N735" s="3">
        <f t="shared" si="14"/>
        <v>0</v>
      </c>
      <c r="Q735" s="3"/>
      <c r="R735" s="3"/>
      <c r="V735" s="3"/>
      <c r="W735" s="1"/>
      <c r="X735" s="1"/>
      <c r="Y735" s="1"/>
      <c r="Z735" s="1"/>
      <c r="AA735" s="3">
        <f>Tabla1[[#This Row],[COSTO TOTAL]]</f>
        <v>0</v>
      </c>
      <c r="AB735" s="1"/>
      <c r="AC735" s="1"/>
      <c r="AD735" s="1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  <c r="BT735" s="25"/>
      <c r="BU735" s="25"/>
      <c r="BV735" s="25"/>
      <c r="BW735" s="25"/>
      <c r="BX735" s="25"/>
      <c r="BY735" s="25"/>
      <c r="BZ735" s="25"/>
      <c r="CA735" s="25"/>
      <c r="CB735" s="25"/>
      <c r="CC735" s="25"/>
      <c r="CD735" s="25"/>
      <c r="CE735" s="25"/>
      <c r="CF735" s="25"/>
      <c r="CG735" s="25"/>
      <c r="CH735" s="25"/>
      <c r="CI735" s="25"/>
      <c r="CJ735" s="25"/>
      <c r="CK735" s="25"/>
      <c r="CL735" s="25"/>
      <c r="CM735" s="25"/>
      <c r="CN735" s="25"/>
      <c r="CO735" s="25"/>
      <c r="CP735" s="25"/>
      <c r="CQ735" s="25"/>
      <c r="CR735" s="25"/>
      <c r="CS735" s="25"/>
      <c r="CT735" s="25"/>
      <c r="CU735" s="25"/>
      <c r="CV735" s="25"/>
      <c r="CW735" s="25"/>
      <c r="CX735" s="25"/>
      <c r="CY735" s="25"/>
      <c r="CZ735" s="25"/>
      <c r="DA735" s="25"/>
      <c r="DB735" s="25"/>
      <c r="DC735" s="25"/>
      <c r="DD735" s="25"/>
      <c r="DE735" s="25"/>
      <c r="DF735" s="25"/>
      <c r="DG735" s="25"/>
      <c r="DH735" s="25"/>
      <c r="DI735" s="25"/>
      <c r="DJ735" s="25"/>
      <c r="DK735" s="25"/>
      <c r="DL735" s="25"/>
      <c r="DM735" s="25"/>
      <c r="DN735" s="25"/>
      <c r="DO735" s="25"/>
      <c r="DP735" s="25"/>
      <c r="DQ735" s="25"/>
      <c r="DR735" s="25"/>
      <c r="DS735" s="25"/>
      <c r="DT735" s="25"/>
      <c r="DU735" s="25"/>
      <c r="DV735" s="25"/>
      <c r="DW735" s="25"/>
      <c r="DX735" s="25"/>
      <c r="DY735" s="25"/>
      <c r="DZ735" s="25"/>
      <c r="EA735" s="25"/>
      <c r="EB735" s="25"/>
      <c r="EC735" s="25"/>
      <c r="ED735" s="25"/>
      <c r="EE735" s="25"/>
      <c r="EF735" s="25"/>
      <c r="EG735" s="25"/>
      <c r="EH735" s="25"/>
      <c r="EI735" s="25"/>
      <c r="EJ735" s="25"/>
      <c r="EK735" s="25"/>
      <c r="EL735" s="25"/>
      <c r="EM735" s="25"/>
      <c r="EN735" s="25"/>
      <c r="EO735" s="25"/>
      <c r="EP735" s="25"/>
      <c r="EQ735" s="25"/>
      <c r="ER735" s="25"/>
      <c r="ES735" s="25"/>
      <c r="ET735" s="25"/>
      <c r="EU735" s="25"/>
      <c r="EV735" s="25"/>
      <c r="EW735" s="25"/>
      <c r="EX735" s="25"/>
      <c r="EY735" s="25"/>
      <c r="EZ735" s="25"/>
      <c r="FA735" s="25"/>
      <c r="FB735" s="25"/>
      <c r="FC735" s="25"/>
      <c r="FD735" s="25"/>
      <c r="FE735" s="25"/>
      <c r="FF735" s="25"/>
      <c r="FG735" s="25"/>
      <c r="FH735" s="25"/>
      <c r="FI735" s="25"/>
      <c r="FJ735" s="25"/>
      <c r="FK735" s="25"/>
      <c r="FL735" s="25"/>
      <c r="FM735" s="25"/>
      <c r="FN735" s="25"/>
      <c r="FO735" s="25"/>
      <c r="FP735" s="25"/>
      <c r="FQ735" s="25"/>
      <c r="FR735" s="25"/>
      <c r="FS735" s="25"/>
      <c r="FT735" s="25"/>
      <c r="FU735" s="25"/>
      <c r="FV735" s="25"/>
      <c r="FW735" s="25"/>
      <c r="FX735" s="25"/>
      <c r="FY735" s="25"/>
      <c r="FZ735" s="25"/>
      <c r="GA735" s="25"/>
      <c r="GB735" s="25"/>
      <c r="GC735" s="25"/>
      <c r="GD735" s="25"/>
      <c r="GE735" s="25"/>
      <c r="GF735" s="25"/>
      <c r="GG735" s="25"/>
      <c r="GH735" s="25"/>
      <c r="GI735" s="25"/>
      <c r="GJ735" s="25"/>
      <c r="GK735" s="25"/>
      <c r="GL735" s="25"/>
      <c r="GM735" s="25"/>
      <c r="GN735" s="25"/>
      <c r="GO735" s="25"/>
      <c r="GP735" s="25"/>
      <c r="GQ735" s="25"/>
      <c r="GR735" s="25"/>
      <c r="GS735" s="25"/>
      <c r="GT735" s="25"/>
      <c r="GU735" s="25"/>
      <c r="GV735" s="25"/>
      <c r="GW735" s="25"/>
      <c r="GX735" s="25"/>
      <c r="GY735" s="25"/>
      <c r="GZ735" s="25"/>
    </row>
    <row r="736" spans="1:208">
      <c r="A736" s="1" t="s">
        <v>952</v>
      </c>
      <c r="B736" s="2">
        <v>43529</v>
      </c>
      <c r="C736" s="1" t="s">
        <v>22</v>
      </c>
      <c r="D736" s="1" t="s">
        <v>16</v>
      </c>
      <c r="E736" s="1" t="s">
        <v>958</v>
      </c>
      <c r="F736" s="1" t="s">
        <v>113</v>
      </c>
      <c r="G736" s="1" t="s">
        <v>24</v>
      </c>
      <c r="H736" s="1" t="s">
        <v>24</v>
      </c>
      <c r="I736" s="1" t="s">
        <v>24</v>
      </c>
      <c r="J736" s="1" t="s">
        <v>959</v>
      </c>
      <c r="K736" s="1">
        <v>1</v>
      </c>
      <c r="L736" s="1" t="s">
        <v>26</v>
      </c>
      <c r="N736" s="3">
        <f t="shared" si="14"/>
        <v>0</v>
      </c>
      <c r="Q736" s="3"/>
      <c r="R736" s="3"/>
      <c r="V736" s="3"/>
      <c r="W736" s="1"/>
      <c r="X736" s="1"/>
      <c r="Y736" s="1"/>
      <c r="Z736" s="1"/>
      <c r="AA736" s="3">
        <f>Tabla1[[#This Row],[COSTO TOTAL]]</f>
        <v>0</v>
      </c>
      <c r="AB736" s="1"/>
      <c r="AC736" s="1"/>
      <c r="AD736" s="1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  <c r="CR736" s="25"/>
      <c r="CS736" s="25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5"/>
      <c r="DI736" s="25"/>
      <c r="DJ736" s="25"/>
      <c r="DK736" s="25"/>
      <c r="DL736" s="25"/>
      <c r="DM736" s="25"/>
      <c r="DN736" s="25"/>
      <c r="DO736" s="25"/>
      <c r="DP736" s="25"/>
      <c r="DQ736" s="25"/>
      <c r="DR736" s="25"/>
      <c r="DS736" s="25"/>
      <c r="DT736" s="25"/>
      <c r="DU736" s="25"/>
      <c r="DV736" s="25"/>
      <c r="DW736" s="25"/>
      <c r="DX736" s="25"/>
      <c r="DY736" s="25"/>
      <c r="DZ736" s="25"/>
      <c r="EA736" s="25"/>
      <c r="EB736" s="25"/>
      <c r="EC736" s="25"/>
      <c r="ED736" s="25"/>
      <c r="EE736" s="25"/>
      <c r="EF736" s="25"/>
      <c r="EG736" s="25"/>
      <c r="EH736" s="25"/>
      <c r="EI736" s="25"/>
      <c r="EJ736" s="25"/>
      <c r="EK736" s="25"/>
      <c r="EL736" s="25"/>
      <c r="EM736" s="25"/>
      <c r="EN736" s="25"/>
      <c r="EO736" s="25"/>
      <c r="EP736" s="25"/>
      <c r="EQ736" s="25"/>
      <c r="ER736" s="25"/>
      <c r="ES736" s="25"/>
      <c r="ET736" s="25"/>
      <c r="EU736" s="25"/>
      <c r="EV736" s="25"/>
      <c r="EW736" s="25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  <c r="FN736" s="25"/>
      <c r="FO736" s="25"/>
      <c r="FP736" s="25"/>
      <c r="FQ736" s="25"/>
      <c r="FR736" s="25"/>
      <c r="FS736" s="25"/>
      <c r="FT736" s="25"/>
      <c r="FU736" s="25"/>
      <c r="FV736" s="25"/>
      <c r="FW736" s="25"/>
      <c r="FX736" s="25"/>
      <c r="FY736" s="25"/>
      <c r="FZ736" s="25"/>
      <c r="GA736" s="25"/>
      <c r="GB736" s="25"/>
      <c r="GC736" s="25"/>
      <c r="GD736" s="25"/>
      <c r="GE736" s="25"/>
      <c r="GF736" s="25"/>
      <c r="GG736" s="25"/>
      <c r="GH736" s="25"/>
      <c r="GI736" s="25"/>
      <c r="GJ736" s="25"/>
      <c r="GK736" s="25"/>
      <c r="GL736" s="25"/>
      <c r="GM736" s="25"/>
      <c r="GN736" s="25"/>
      <c r="GO736" s="25"/>
      <c r="GP736" s="25"/>
      <c r="GQ736" s="25"/>
      <c r="GR736" s="25"/>
      <c r="GS736" s="25"/>
      <c r="GT736" s="25"/>
      <c r="GU736" s="25"/>
      <c r="GV736" s="25"/>
      <c r="GW736" s="25"/>
      <c r="GX736" s="25"/>
      <c r="GY736" s="25"/>
      <c r="GZ736" s="25"/>
    </row>
    <row r="737" spans="1:208">
      <c r="A737" s="1" t="s">
        <v>952</v>
      </c>
      <c r="B737" s="2">
        <v>43593</v>
      </c>
      <c r="C737" s="1">
        <v>7650155</v>
      </c>
      <c r="D737" s="1" t="s">
        <v>16</v>
      </c>
      <c r="E737" s="1" t="s">
        <v>960</v>
      </c>
      <c r="F737" s="1" t="s">
        <v>113</v>
      </c>
      <c r="G737" s="1" t="s">
        <v>24</v>
      </c>
      <c r="H737" s="1">
        <v>4501661847</v>
      </c>
      <c r="I737" s="1" t="s">
        <v>961</v>
      </c>
      <c r="J737" s="1" t="s">
        <v>962</v>
      </c>
      <c r="K737" s="1">
        <v>5</v>
      </c>
      <c r="L737" s="1" t="s">
        <v>26</v>
      </c>
      <c r="M737" s="3">
        <v>789.4</v>
      </c>
      <c r="N737" s="3">
        <f t="shared" si="14"/>
        <v>3947</v>
      </c>
      <c r="Q737" s="3"/>
      <c r="R737" s="3"/>
      <c r="V737" s="3"/>
      <c r="W737" s="1"/>
      <c r="X737" s="1"/>
      <c r="Y737" s="1"/>
      <c r="Z737" s="1"/>
      <c r="AA737" s="3">
        <f>Tabla1[[#This Row],[COSTO TOTAL]]</f>
        <v>3947</v>
      </c>
      <c r="AB737" s="1"/>
      <c r="AC737" s="1"/>
      <c r="AD737" s="1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  <c r="BT737" s="25"/>
      <c r="BU737" s="25"/>
      <c r="BV737" s="25"/>
      <c r="BW737" s="25"/>
      <c r="BX737" s="25"/>
      <c r="BY737" s="25"/>
      <c r="BZ737" s="25"/>
      <c r="CA737" s="25"/>
      <c r="CB737" s="25"/>
      <c r="CC737" s="25"/>
      <c r="CD737" s="25"/>
      <c r="CE737" s="25"/>
      <c r="CF737" s="25"/>
      <c r="CG737" s="25"/>
      <c r="CH737" s="25"/>
      <c r="CI737" s="25"/>
      <c r="CJ737" s="25"/>
      <c r="CK737" s="25"/>
      <c r="CL737" s="25"/>
      <c r="CM737" s="25"/>
      <c r="CN737" s="25"/>
      <c r="CO737" s="25"/>
      <c r="CP737" s="25"/>
      <c r="CQ737" s="25"/>
      <c r="CR737" s="25"/>
      <c r="CS737" s="25"/>
      <c r="CT737" s="25"/>
      <c r="CU737" s="25"/>
      <c r="CV737" s="25"/>
      <c r="CW737" s="25"/>
      <c r="CX737" s="25"/>
      <c r="CY737" s="25"/>
      <c r="CZ737" s="25"/>
      <c r="DA737" s="25"/>
      <c r="DB737" s="25"/>
      <c r="DC737" s="25"/>
      <c r="DD737" s="25"/>
      <c r="DE737" s="25"/>
      <c r="DF737" s="25"/>
      <c r="DG737" s="25"/>
      <c r="DH737" s="25"/>
      <c r="DI737" s="25"/>
      <c r="DJ737" s="25"/>
      <c r="DK737" s="25"/>
      <c r="DL737" s="25"/>
      <c r="DM737" s="25"/>
      <c r="DN737" s="25"/>
      <c r="DO737" s="25"/>
      <c r="DP737" s="25"/>
      <c r="DQ737" s="25"/>
      <c r="DR737" s="25"/>
      <c r="DS737" s="25"/>
      <c r="DT737" s="25"/>
      <c r="DU737" s="25"/>
      <c r="DV737" s="25"/>
      <c r="DW737" s="25"/>
      <c r="DX737" s="25"/>
      <c r="DY737" s="25"/>
      <c r="DZ737" s="25"/>
      <c r="EA737" s="25"/>
      <c r="EB737" s="25"/>
      <c r="EC737" s="25"/>
      <c r="ED737" s="25"/>
      <c r="EE737" s="25"/>
      <c r="EF737" s="25"/>
      <c r="EG737" s="25"/>
      <c r="EH737" s="25"/>
      <c r="EI737" s="25"/>
      <c r="EJ737" s="25"/>
      <c r="EK737" s="25"/>
      <c r="EL737" s="25"/>
      <c r="EM737" s="25"/>
      <c r="EN737" s="25"/>
      <c r="EO737" s="25"/>
      <c r="EP737" s="25"/>
      <c r="EQ737" s="25"/>
      <c r="ER737" s="25"/>
      <c r="ES737" s="25"/>
      <c r="ET737" s="25"/>
      <c r="EU737" s="25"/>
      <c r="EV737" s="25"/>
      <c r="EW737" s="25"/>
      <c r="EX737" s="25"/>
      <c r="EY737" s="25"/>
      <c r="EZ737" s="25"/>
      <c r="FA737" s="25"/>
      <c r="FB737" s="25"/>
      <c r="FC737" s="25"/>
      <c r="FD737" s="25"/>
      <c r="FE737" s="25"/>
      <c r="FF737" s="25"/>
      <c r="FG737" s="25"/>
      <c r="FH737" s="25"/>
      <c r="FI737" s="25"/>
      <c r="FJ737" s="25"/>
      <c r="FK737" s="25"/>
      <c r="FL737" s="25"/>
      <c r="FM737" s="25"/>
      <c r="FN737" s="25"/>
      <c r="FO737" s="25"/>
      <c r="FP737" s="25"/>
      <c r="FQ737" s="25"/>
      <c r="FR737" s="25"/>
      <c r="FS737" s="25"/>
      <c r="FT737" s="25"/>
      <c r="FU737" s="25"/>
      <c r="FV737" s="25"/>
      <c r="FW737" s="25"/>
      <c r="FX737" s="25"/>
      <c r="FY737" s="25"/>
      <c r="FZ737" s="25"/>
      <c r="GA737" s="25"/>
      <c r="GB737" s="25"/>
      <c r="GC737" s="25"/>
      <c r="GD737" s="25"/>
      <c r="GE737" s="25"/>
      <c r="GF737" s="25"/>
      <c r="GG737" s="25"/>
      <c r="GH737" s="25"/>
      <c r="GI737" s="25"/>
      <c r="GJ737" s="25"/>
      <c r="GK737" s="25"/>
      <c r="GL737" s="25"/>
      <c r="GM737" s="25"/>
      <c r="GN737" s="25"/>
      <c r="GO737" s="25"/>
      <c r="GP737" s="25"/>
      <c r="GQ737" s="25"/>
      <c r="GR737" s="25"/>
      <c r="GS737" s="25"/>
      <c r="GT737" s="25"/>
      <c r="GU737" s="25"/>
      <c r="GV737" s="25"/>
      <c r="GW737" s="25"/>
      <c r="GX737" s="25"/>
      <c r="GY737" s="25"/>
      <c r="GZ737" s="25"/>
    </row>
    <row r="738" spans="1:208">
      <c r="A738" s="1" t="s">
        <v>952</v>
      </c>
      <c r="B738" s="2">
        <v>43593</v>
      </c>
      <c r="C738" s="1">
        <v>7650155</v>
      </c>
      <c r="D738" s="1" t="s">
        <v>16</v>
      </c>
      <c r="E738" s="1" t="s">
        <v>960</v>
      </c>
      <c r="F738" s="1" t="s">
        <v>113</v>
      </c>
      <c r="G738" s="1" t="s">
        <v>24</v>
      </c>
      <c r="H738" s="1">
        <v>4501661847</v>
      </c>
      <c r="I738" s="1" t="s">
        <v>961</v>
      </c>
      <c r="J738" s="1" t="s">
        <v>963</v>
      </c>
      <c r="K738" s="1">
        <v>5</v>
      </c>
      <c r="L738" s="1" t="s">
        <v>26</v>
      </c>
      <c r="M738" s="3">
        <v>1121.5999999999999</v>
      </c>
      <c r="N738" s="3">
        <f t="shared" si="14"/>
        <v>5608</v>
      </c>
      <c r="Q738" s="3"/>
      <c r="R738" s="3"/>
      <c r="V738" s="3"/>
      <c r="W738" s="1"/>
      <c r="X738" s="1"/>
      <c r="Y738" s="1"/>
      <c r="Z738" s="1"/>
      <c r="AA738" s="3">
        <f>Tabla1[[#This Row],[COSTO TOTAL]]</f>
        <v>5608</v>
      </c>
      <c r="AB738" s="1"/>
      <c r="AC738" s="1"/>
      <c r="AD738" s="1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  <c r="BT738" s="25"/>
      <c r="BU738" s="25"/>
      <c r="BV738" s="25"/>
      <c r="BW738" s="25"/>
      <c r="BX738" s="25"/>
      <c r="BY738" s="25"/>
      <c r="BZ738" s="25"/>
      <c r="CA738" s="25"/>
      <c r="CB738" s="25"/>
      <c r="CC738" s="25"/>
      <c r="CD738" s="25"/>
      <c r="CE738" s="25"/>
      <c r="CF738" s="25"/>
      <c r="CG738" s="25"/>
      <c r="CH738" s="25"/>
      <c r="CI738" s="25"/>
      <c r="CJ738" s="25"/>
      <c r="CK738" s="25"/>
      <c r="CL738" s="25"/>
      <c r="CM738" s="25"/>
      <c r="CN738" s="25"/>
      <c r="CO738" s="25"/>
      <c r="CP738" s="25"/>
      <c r="CQ738" s="25"/>
      <c r="CR738" s="25"/>
      <c r="CS738" s="25"/>
      <c r="CT738" s="25"/>
      <c r="CU738" s="25"/>
      <c r="CV738" s="25"/>
      <c r="CW738" s="25"/>
      <c r="CX738" s="25"/>
      <c r="CY738" s="25"/>
      <c r="CZ738" s="25"/>
      <c r="DA738" s="25"/>
      <c r="DB738" s="25"/>
      <c r="DC738" s="25"/>
      <c r="DD738" s="25"/>
      <c r="DE738" s="25"/>
      <c r="DF738" s="25"/>
      <c r="DG738" s="25"/>
      <c r="DH738" s="25"/>
      <c r="DI738" s="25"/>
      <c r="DJ738" s="25"/>
      <c r="DK738" s="25"/>
      <c r="DL738" s="25"/>
      <c r="DM738" s="25"/>
      <c r="DN738" s="25"/>
      <c r="DO738" s="25"/>
      <c r="DP738" s="25"/>
      <c r="DQ738" s="25"/>
      <c r="DR738" s="25"/>
      <c r="DS738" s="25"/>
      <c r="DT738" s="25"/>
      <c r="DU738" s="25"/>
      <c r="DV738" s="25"/>
      <c r="DW738" s="25"/>
      <c r="DX738" s="25"/>
      <c r="DY738" s="25"/>
      <c r="DZ738" s="25"/>
      <c r="EA738" s="25"/>
      <c r="EB738" s="25"/>
      <c r="EC738" s="25"/>
      <c r="ED738" s="25"/>
      <c r="EE738" s="25"/>
      <c r="EF738" s="25"/>
      <c r="EG738" s="25"/>
      <c r="EH738" s="25"/>
      <c r="EI738" s="25"/>
      <c r="EJ738" s="25"/>
      <c r="EK738" s="25"/>
      <c r="EL738" s="25"/>
      <c r="EM738" s="25"/>
      <c r="EN738" s="25"/>
      <c r="EO738" s="25"/>
      <c r="EP738" s="25"/>
      <c r="EQ738" s="25"/>
      <c r="ER738" s="25"/>
      <c r="ES738" s="25"/>
      <c r="ET738" s="25"/>
      <c r="EU738" s="25"/>
      <c r="EV738" s="25"/>
      <c r="EW738" s="25"/>
      <c r="EX738" s="25"/>
      <c r="EY738" s="25"/>
      <c r="EZ738" s="25"/>
      <c r="FA738" s="25"/>
      <c r="FB738" s="25"/>
      <c r="FC738" s="25"/>
      <c r="FD738" s="25"/>
      <c r="FE738" s="25"/>
      <c r="FF738" s="25"/>
      <c r="FG738" s="25"/>
      <c r="FH738" s="25"/>
      <c r="FI738" s="25"/>
      <c r="FJ738" s="25"/>
      <c r="FK738" s="25"/>
      <c r="FL738" s="25"/>
      <c r="FM738" s="25"/>
      <c r="FN738" s="25"/>
      <c r="FO738" s="25"/>
      <c r="FP738" s="25"/>
      <c r="FQ738" s="25"/>
      <c r="FR738" s="25"/>
      <c r="FS738" s="25"/>
      <c r="FT738" s="25"/>
      <c r="FU738" s="25"/>
      <c r="FV738" s="25"/>
      <c r="FW738" s="25"/>
      <c r="FX738" s="25"/>
      <c r="FY738" s="25"/>
      <c r="FZ738" s="25"/>
      <c r="GA738" s="25"/>
      <c r="GB738" s="25"/>
      <c r="GC738" s="25"/>
      <c r="GD738" s="25"/>
      <c r="GE738" s="25"/>
      <c r="GF738" s="25"/>
      <c r="GG738" s="25"/>
      <c r="GH738" s="25"/>
      <c r="GI738" s="25"/>
      <c r="GJ738" s="25"/>
      <c r="GK738" s="25"/>
      <c r="GL738" s="25"/>
      <c r="GM738" s="25"/>
      <c r="GN738" s="25"/>
      <c r="GO738" s="25"/>
      <c r="GP738" s="25"/>
      <c r="GQ738" s="25"/>
      <c r="GR738" s="25"/>
      <c r="GS738" s="25"/>
      <c r="GT738" s="25"/>
      <c r="GU738" s="25"/>
      <c r="GV738" s="25"/>
      <c r="GW738" s="25"/>
      <c r="GX738" s="25"/>
      <c r="GY738" s="25"/>
      <c r="GZ738" s="25"/>
    </row>
    <row r="739" spans="1:208">
      <c r="A739" s="1" t="s">
        <v>952</v>
      </c>
      <c r="B739" s="2">
        <v>43529</v>
      </c>
      <c r="C739" s="1" t="s">
        <v>22</v>
      </c>
      <c r="D739" s="1" t="s">
        <v>16</v>
      </c>
      <c r="E739" s="1" t="s">
        <v>958</v>
      </c>
      <c r="F739" s="1" t="s">
        <v>113</v>
      </c>
      <c r="G739" s="1" t="s">
        <v>24</v>
      </c>
      <c r="H739" s="1" t="s">
        <v>24</v>
      </c>
      <c r="I739" s="1" t="s">
        <v>24</v>
      </c>
      <c r="J739" s="1" t="s">
        <v>964</v>
      </c>
      <c r="K739" s="1">
        <v>1</v>
      </c>
      <c r="L739" s="1" t="s">
        <v>26</v>
      </c>
      <c r="N739" s="3">
        <f t="shared" si="14"/>
        <v>0</v>
      </c>
      <c r="Q739" s="3"/>
      <c r="R739" s="3"/>
      <c r="V739" s="3"/>
      <c r="W739" s="1"/>
      <c r="X739" s="1"/>
      <c r="Y739" s="1"/>
      <c r="Z739" s="1"/>
      <c r="AA739" s="3">
        <f>Tabla1[[#This Row],[COSTO TOTAL]]</f>
        <v>0</v>
      </c>
      <c r="AB739" s="1"/>
      <c r="AC739" s="1"/>
      <c r="AD739" s="1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  <c r="CR739" s="25"/>
      <c r="CS739" s="25"/>
      <c r="CT739" s="25"/>
      <c r="CU739" s="25"/>
      <c r="CV739" s="25"/>
      <c r="CW739" s="25"/>
      <c r="CX739" s="25"/>
      <c r="CY739" s="25"/>
      <c r="CZ739" s="25"/>
      <c r="DA739" s="25"/>
      <c r="DB739" s="25"/>
      <c r="DC739" s="25"/>
      <c r="DD739" s="25"/>
      <c r="DE739" s="25"/>
      <c r="DF739" s="25"/>
      <c r="DG739" s="25"/>
      <c r="DH739" s="25"/>
      <c r="DI739" s="25"/>
      <c r="DJ739" s="25"/>
      <c r="DK739" s="25"/>
      <c r="DL739" s="25"/>
      <c r="DM739" s="25"/>
      <c r="DN739" s="25"/>
      <c r="DO739" s="25"/>
      <c r="DP739" s="25"/>
      <c r="DQ739" s="25"/>
      <c r="DR739" s="25"/>
      <c r="DS739" s="25"/>
      <c r="DT739" s="25"/>
      <c r="DU739" s="25"/>
      <c r="DV739" s="25"/>
      <c r="DW739" s="25"/>
      <c r="DX739" s="25"/>
      <c r="DY739" s="25"/>
      <c r="DZ739" s="25"/>
      <c r="EA739" s="25"/>
      <c r="EB739" s="25"/>
      <c r="EC739" s="25"/>
      <c r="ED739" s="25"/>
      <c r="EE739" s="25"/>
      <c r="EF739" s="25"/>
      <c r="EG739" s="25"/>
      <c r="EH739" s="25"/>
      <c r="EI739" s="25"/>
      <c r="EJ739" s="25"/>
      <c r="EK739" s="25"/>
      <c r="EL739" s="25"/>
      <c r="EM739" s="25"/>
      <c r="EN739" s="25"/>
      <c r="EO739" s="25"/>
      <c r="EP739" s="25"/>
      <c r="EQ739" s="25"/>
      <c r="ER739" s="25"/>
      <c r="ES739" s="25"/>
      <c r="ET739" s="25"/>
      <c r="EU739" s="25"/>
      <c r="EV739" s="25"/>
      <c r="EW739" s="25"/>
      <c r="EX739" s="25"/>
      <c r="EY739" s="25"/>
      <c r="EZ739" s="25"/>
      <c r="FA739" s="25"/>
      <c r="FB739" s="25"/>
      <c r="FC739" s="25"/>
      <c r="FD739" s="25"/>
      <c r="FE739" s="25"/>
      <c r="FF739" s="25"/>
      <c r="FG739" s="25"/>
      <c r="FH739" s="25"/>
      <c r="FI739" s="25"/>
      <c r="FJ739" s="25"/>
      <c r="FK739" s="25"/>
      <c r="FL739" s="25"/>
      <c r="FM739" s="25"/>
      <c r="FN739" s="25"/>
      <c r="FO739" s="25"/>
      <c r="FP739" s="25"/>
      <c r="FQ739" s="25"/>
      <c r="FR739" s="25"/>
      <c r="FS739" s="25"/>
      <c r="FT739" s="25"/>
      <c r="FU739" s="25"/>
      <c r="FV739" s="25"/>
      <c r="FW739" s="25"/>
      <c r="FX739" s="25"/>
      <c r="FY739" s="25"/>
      <c r="FZ739" s="25"/>
      <c r="GA739" s="25"/>
      <c r="GB739" s="25"/>
      <c r="GC739" s="25"/>
      <c r="GD739" s="25"/>
      <c r="GE739" s="25"/>
      <c r="GF739" s="25"/>
      <c r="GG739" s="25"/>
      <c r="GH739" s="25"/>
      <c r="GI739" s="25"/>
      <c r="GJ739" s="25"/>
      <c r="GK739" s="25"/>
      <c r="GL739" s="25"/>
      <c r="GM739" s="25"/>
      <c r="GN739" s="25"/>
      <c r="GO739" s="25"/>
      <c r="GP739" s="25"/>
      <c r="GQ739" s="25"/>
      <c r="GR739" s="25"/>
      <c r="GS739" s="25"/>
      <c r="GT739" s="25"/>
      <c r="GU739" s="25"/>
      <c r="GV739" s="25"/>
      <c r="GW739" s="25"/>
      <c r="GX739" s="25"/>
      <c r="GY739" s="25"/>
      <c r="GZ739" s="25"/>
    </row>
    <row r="740" spans="1:208">
      <c r="A740" s="1" t="s">
        <v>952</v>
      </c>
      <c r="B740" s="2">
        <v>43529</v>
      </c>
      <c r="C740" s="1" t="s">
        <v>22</v>
      </c>
      <c r="D740" s="1" t="s">
        <v>16</v>
      </c>
      <c r="E740" s="1" t="s">
        <v>958</v>
      </c>
      <c r="F740" s="1" t="s">
        <v>113</v>
      </c>
      <c r="G740" s="1" t="s">
        <v>24</v>
      </c>
      <c r="H740" s="1" t="s">
        <v>24</v>
      </c>
      <c r="I740" s="1" t="s">
        <v>24</v>
      </c>
      <c r="J740" s="1" t="s">
        <v>965</v>
      </c>
      <c r="K740" s="1">
        <v>2</v>
      </c>
      <c r="L740" s="1" t="s">
        <v>26</v>
      </c>
      <c r="N740" s="3">
        <f t="shared" si="14"/>
        <v>0</v>
      </c>
      <c r="Q740" s="3"/>
      <c r="R740" s="3"/>
      <c r="V740" s="3"/>
      <c r="W740" s="1"/>
      <c r="X740" s="1"/>
      <c r="Y740" s="1"/>
      <c r="Z740" s="1"/>
      <c r="AA740" s="3">
        <f>Tabla1[[#This Row],[COSTO TOTAL]]</f>
        <v>0</v>
      </c>
      <c r="AB740" s="1"/>
      <c r="AC740" s="1"/>
      <c r="AD740" s="1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  <c r="CR740" s="25"/>
      <c r="CS740" s="25"/>
      <c r="CT740" s="25"/>
      <c r="CU740" s="25"/>
      <c r="CV740" s="25"/>
      <c r="CW740" s="25"/>
      <c r="CX740" s="25"/>
      <c r="CY740" s="25"/>
      <c r="CZ740" s="25"/>
      <c r="DA740" s="25"/>
      <c r="DB740" s="25"/>
      <c r="DC740" s="25"/>
      <c r="DD740" s="25"/>
      <c r="DE740" s="25"/>
      <c r="DF740" s="25"/>
      <c r="DG740" s="25"/>
      <c r="DH740" s="25"/>
      <c r="DI740" s="25"/>
      <c r="DJ740" s="25"/>
      <c r="DK740" s="25"/>
      <c r="DL740" s="25"/>
      <c r="DM740" s="25"/>
      <c r="DN740" s="25"/>
      <c r="DO740" s="25"/>
      <c r="DP740" s="25"/>
      <c r="DQ740" s="25"/>
      <c r="DR740" s="25"/>
      <c r="DS740" s="25"/>
      <c r="DT740" s="25"/>
      <c r="DU740" s="25"/>
      <c r="DV740" s="25"/>
      <c r="DW740" s="25"/>
      <c r="DX740" s="25"/>
      <c r="DY740" s="25"/>
      <c r="DZ740" s="25"/>
      <c r="EA740" s="25"/>
      <c r="EB740" s="25"/>
      <c r="EC740" s="25"/>
      <c r="ED740" s="25"/>
      <c r="EE740" s="25"/>
      <c r="EF740" s="25"/>
      <c r="EG740" s="25"/>
      <c r="EH740" s="25"/>
      <c r="EI740" s="25"/>
      <c r="EJ740" s="25"/>
      <c r="EK740" s="25"/>
      <c r="EL740" s="25"/>
      <c r="EM740" s="25"/>
      <c r="EN740" s="25"/>
      <c r="EO740" s="25"/>
      <c r="EP740" s="25"/>
      <c r="EQ740" s="25"/>
      <c r="ER740" s="25"/>
      <c r="ES740" s="25"/>
      <c r="ET740" s="25"/>
      <c r="EU740" s="25"/>
      <c r="EV740" s="25"/>
      <c r="EW740" s="25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  <c r="FN740" s="25"/>
      <c r="FO740" s="25"/>
      <c r="FP740" s="25"/>
      <c r="FQ740" s="25"/>
      <c r="FR740" s="25"/>
      <c r="FS740" s="25"/>
      <c r="FT740" s="25"/>
      <c r="FU740" s="25"/>
      <c r="FV740" s="25"/>
      <c r="FW740" s="25"/>
      <c r="FX740" s="25"/>
      <c r="FY740" s="25"/>
      <c r="FZ740" s="25"/>
      <c r="GA740" s="25"/>
      <c r="GB740" s="25"/>
      <c r="GC740" s="25"/>
      <c r="GD740" s="25"/>
      <c r="GE740" s="25"/>
      <c r="GF740" s="25"/>
      <c r="GG740" s="25"/>
      <c r="GH740" s="25"/>
      <c r="GI740" s="25"/>
      <c r="GJ740" s="25"/>
      <c r="GK740" s="25"/>
      <c r="GL740" s="25"/>
      <c r="GM740" s="25"/>
      <c r="GN740" s="25"/>
      <c r="GO740" s="25"/>
      <c r="GP740" s="25"/>
      <c r="GQ740" s="25"/>
      <c r="GR740" s="25"/>
      <c r="GS740" s="25"/>
      <c r="GT740" s="25"/>
      <c r="GU740" s="25"/>
      <c r="GV740" s="25"/>
      <c r="GW740" s="25"/>
      <c r="GX740" s="25"/>
      <c r="GY740" s="25"/>
      <c r="GZ740" s="25"/>
    </row>
    <row r="741" spans="1:208">
      <c r="A741" s="1" t="s">
        <v>952</v>
      </c>
      <c r="B741" s="2">
        <v>43529</v>
      </c>
      <c r="C741" s="1" t="s">
        <v>22</v>
      </c>
      <c r="D741" s="1" t="s">
        <v>16</v>
      </c>
      <c r="E741" s="1" t="s">
        <v>958</v>
      </c>
      <c r="F741" s="1" t="s">
        <v>966</v>
      </c>
      <c r="G741" s="1" t="s">
        <v>24</v>
      </c>
      <c r="H741" s="1" t="s">
        <v>24</v>
      </c>
      <c r="I741" s="1" t="s">
        <v>24</v>
      </c>
      <c r="J741" s="1" t="s">
        <v>967</v>
      </c>
      <c r="K741" s="1">
        <v>4</v>
      </c>
      <c r="L741" s="1" t="s">
        <v>26</v>
      </c>
      <c r="N741" s="3">
        <f t="shared" si="14"/>
        <v>0</v>
      </c>
      <c r="Q741" s="3"/>
      <c r="R741" s="3"/>
      <c r="V741" s="3"/>
      <c r="W741" s="1"/>
      <c r="X741" s="1"/>
      <c r="Y741" s="1"/>
      <c r="Z741" s="1"/>
      <c r="AA741" s="3">
        <f>Tabla1[[#This Row],[COSTO TOTAL]]</f>
        <v>0</v>
      </c>
      <c r="AB741" s="1"/>
      <c r="AC741" s="1"/>
      <c r="AD741" s="1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  <c r="BT741" s="25"/>
      <c r="BU741" s="25"/>
      <c r="BV741" s="25"/>
      <c r="BW741" s="25"/>
      <c r="BX741" s="25"/>
      <c r="BY741" s="25"/>
      <c r="BZ741" s="25"/>
      <c r="CA741" s="25"/>
      <c r="CB741" s="25"/>
      <c r="CC741" s="25"/>
      <c r="CD741" s="25"/>
      <c r="CE741" s="25"/>
      <c r="CF741" s="25"/>
      <c r="CG741" s="25"/>
      <c r="CH741" s="25"/>
      <c r="CI741" s="25"/>
      <c r="CJ741" s="25"/>
      <c r="CK741" s="25"/>
      <c r="CL741" s="25"/>
      <c r="CM741" s="25"/>
      <c r="CN741" s="25"/>
      <c r="CO741" s="25"/>
      <c r="CP741" s="25"/>
      <c r="CQ741" s="25"/>
      <c r="CR741" s="25"/>
      <c r="CS741" s="25"/>
      <c r="CT741" s="25"/>
      <c r="CU741" s="25"/>
      <c r="CV741" s="25"/>
      <c r="CW741" s="25"/>
      <c r="CX741" s="25"/>
      <c r="CY741" s="25"/>
      <c r="CZ741" s="25"/>
      <c r="DA741" s="25"/>
      <c r="DB741" s="25"/>
      <c r="DC741" s="25"/>
      <c r="DD741" s="25"/>
      <c r="DE741" s="25"/>
      <c r="DF741" s="25"/>
      <c r="DG741" s="25"/>
      <c r="DH741" s="25"/>
      <c r="DI741" s="25"/>
      <c r="DJ741" s="25"/>
      <c r="DK741" s="25"/>
      <c r="DL741" s="25"/>
      <c r="DM741" s="25"/>
      <c r="DN741" s="25"/>
      <c r="DO741" s="25"/>
      <c r="DP741" s="25"/>
      <c r="DQ741" s="25"/>
      <c r="DR741" s="25"/>
      <c r="DS741" s="25"/>
      <c r="DT741" s="25"/>
      <c r="DU741" s="25"/>
      <c r="DV741" s="25"/>
      <c r="DW741" s="25"/>
      <c r="DX741" s="25"/>
      <c r="DY741" s="25"/>
      <c r="DZ741" s="25"/>
      <c r="EA741" s="25"/>
      <c r="EB741" s="25"/>
      <c r="EC741" s="25"/>
      <c r="ED741" s="25"/>
      <c r="EE741" s="25"/>
      <c r="EF741" s="25"/>
      <c r="EG741" s="25"/>
      <c r="EH741" s="25"/>
      <c r="EI741" s="25"/>
      <c r="EJ741" s="25"/>
      <c r="EK741" s="25"/>
      <c r="EL741" s="25"/>
      <c r="EM741" s="25"/>
      <c r="EN741" s="25"/>
      <c r="EO741" s="25"/>
      <c r="EP741" s="25"/>
      <c r="EQ741" s="25"/>
      <c r="ER741" s="25"/>
      <c r="ES741" s="25"/>
      <c r="ET741" s="25"/>
      <c r="EU741" s="25"/>
      <c r="EV741" s="25"/>
      <c r="EW741" s="25"/>
      <c r="EX741" s="25"/>
      <c r="EY741" s="25"/>
      <c r="EZ741" s="25"/>
      <c r="FA741" s="25"/>
      <c r="FB741" s="25"/>
      <c r="FC741" s="25"/>
      <c r="FD741" s="25"/>
      <c r="FE741" s="25"/>
      <c r="FF741" s="25"/>
      <c r="FG741" s="25"/>
      <c r="FH741" s="25"/>
      <c r="FI741" s="25"/>
      <c r="FJ741" s="25"/>
      <c r="FK741" s="25"/>
      <c r="FL741" s="25"/>
      <c r="FM741" s="25"/>
      <c r="FN741" s="25"/>
      <c r="FO741" s="25"/>
      <c r="FP741" s="25"/>
      <c r="FQ741" s="25"/>
      <c r="FR741" s="25"/>
      <c r="FS741" s="25"/>
      <c r="FT741" s="25"/>
      <c r="FU741" s="25"/>
      <c r="FV741" s="25"/>
      <c r="FW741" s="25"/>
      <c r="FX741" s="25"/>
      <c r="FY741" s="25"/>
      <c r="FZ741" s="25"/>
      <c r="GA741" s="25"/>
      <c r="GB741" s="25"/>
      <c r="GC741" s="25"/>
      <c r="GD741" s="25"/>
      <c r="GE741" s="25"/>
      <c r="GF741" s="25"/>
      <c r="GG741" s="25"/>
      <c r="GH741" s="25"/>
      <c r="GI741" s="25"/>
      <c r="GJ741" s="25"/>
      <c r="GK741" s="25"/>
      <c r="GL741" s="25"/>
      <c r="GM741" s="25"/>
      <c r="GN741" s="25"/>
      <c r="GO741" s="25"/>
      <c r="GP741" s="25"/>
      <c r="GQ741" s="25"/>
      <c r="GR741" s="25"/>
      <c r="GS741" s="25"/>
      <c r="GT741" s="25"/>
      <c r="GU741" s="25"/>
      <c r="GV741" s="25"/>
      <c r="GW741" s="25"/>
      <c r="GX741" s="25"/>
      <c r="GY741" s="25"/>
      <c r="GZ741" s="25"/>
    </row>
    <row r="742" spans="1:208">
      <c r="A742" s="1" t="s">
        <v>952</v>
      </c>
      <c r="B742" s="2">
        <v>43593</v>
      </c>
      <c r="C742" s="1">
        <v>7653733</v>
      </c>
      <c r="D742" s="1" t="s">
        <v>16</v>
      </c>
      <c r="E742" s="1" t="s">
        <v>968</v>
      </c>
      <c r="F742" s="1" t="s">
        <v>969</v>
      </c>
      <c r="G742" s="1" t="s">
        <v>24</v>
      </c>
      <c r="H742" s="1">
        <v>4501652234</v>
      </c>
      <c r="I742" s="1" t="s">
        <v>970</v>
      </c>
      <c r="J742" s="1" t="s">
        <v>971</v>
      </c>
      <c r="K742" s="1">
        <v>1</v>
      </c>
      <c r="L742" s="1" t="s">
        <v>26</v>
      </c>
      <c r="M742" s="3">
        <v>19480</v>
      </c>
      <c r="N742" s="3">
        <f t="shared" si="14"/>
        <v>19480</v>
      </c>
      <c r="Q742" s="3"/>
      <c r="R742" s="3"/>
      <c r="V742" s="3"/>
      <c r="W742" s="1"/>
      <c r="X742" s="1"/>
      <c r="Y742" s="1"/>
      <c r="Z742" s="1"/>
      <c r="AA742" s="3">
        <f>Tabla1[[#This Row],[COSTO TOTAL]]</f>
        <v>19480</v>
      </c>
      <c r="AB742" s="1"/>
      <c r="AC742" s="1"/>
      <c r="AD742" s="1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  <c r="BT742" s="25"/>
      <c r="BU742" s="25"/>
      <c r="BV742" s="25"/>
      <c r="BW742" s="25"/>
      <c r="BX742" s="25"/>
      <c r="BY742" s="25"/>
      <c r="BZ742" s="25"/>
      <c r="CA742" s="25"/>
      <c r="CB742" s="25"/>
      <c r="CC742" s="25"/>
      <c r="CD742" s="25"/>
      <c r="CE742" s="25"/>
      <c r="CF742" s="25"/>
      <c r="CG742" s="25"/>
      <c r="CH742" s="25"/>
      <c r="CI742" s="25"/>
      <c r="CJ742" s="25"/>
      <c r="CK742" s="25"/>
      <c r="CL742" s="25"/>
      <c r="CM742" s="25"/>
      <c r="CN742" s="25"/>
      <c r="CO742" s="25"/>
      <c r="CP742" s="25"/>
      <c r="CQ742" s="25"/>
      <c r="CR742" s="25"/>
      <c r="CS742" s="25"/>
      <c r="CT742" s="25"/>
      <c r="CU742" s="25"/>
      <c r="CV742" s="25"/>
      <c r="CW742" s="25"/>
      <c r="CX742" s="25"/>
      <c r="CY742" s="25"/>
      <c r="CZ742" s="25"/>
      <c r="DA742" s="25"/>
      <c r="DB742" s="25"/>
      <c r="DC742" s="25"/>
      <c r="DD742" s="25"/>
      <c r="DE742" s="25"/>
      <c r="DF742" s="25"/>
      <c r="DG742" s="25"/>
      <c r="DH742" s="25"/>
      <c r="DI742" s="25"/>
      <c r="DJ742" s="25"/>
      <c r="DK742" s="25"/>
      <c r="DL742" s="25"/>
      <c r="DM742" s="25"/>
      <c r="DN742" s="25"/>
      <c r="DO742" s="25"/>
      <c r="DP742" s="25"/>
      <c r="DQ742" s="25"/>
      <c r="DR742" s="25"/>
      <c r="DS742" s="25"/>
      <c r="DT742" s="25"/>
      <c r="DU742" s="25"/>
      <c r="DV742" s="25"/>
      <c r="DW742" s="25"/>
      <c r="DX742" s="25"/>
      <c r="DY742" s="25"/>
      <c r="DZ742" s="25"/>
      <c r="EA742" s="25"/>
      <c r="EB742" s="25"/>
      <c r="EC742" s="25"/>
      <c r="ED742" s="25"/>
      <c r="EE742" s="25"/>
      <c r="EF742" s="25"/>
      <c r="EG742" s="25"/>
      <c r="EH742" s="25"/>
      <c r="EI742" s="25"/>
      <c r="EJ742" s="25"/>
      <c r="EK742" s="25"/>
      <c r="EL742" s="25"/>
      <c r="EM742" s="25"/>
      <c r="EN742" s="25"/>
      <c r="EO742" s="25"/>
      <c r="EP742" s="25"/>
      <c r="EQ742" s="25"/>
      <c r="ER742" s="25"/>
      <c r="ES742" s="25"/>
      <c r="ET742" s="25"/>
      <c r="EU742" s="25"/>
      <c r="EV742" s="25"/>
      <c r="EW742" s="25"/>
      <c r="EX742" s="25"/>
      <c r="EY742" s="25"/>
      <c r="EZ742" s="25"/>
      <c r="FA742" s="25"/>
      <c r="FB742" s="25"/>
      <c r="FC742" s="25"/>
      <c r="FD742" s="25"/>
      <c r="FE742" s="25"/>
      <c r="FF742" s="25"/>
      <c r="FG742" s="25"/>
      <c r="FH742" s="25"/>
      <c r="FI742" s="25"/>
      <c r="FJ742" s="25"/>
      <c r="FK742" s="25"/>
      <c r="FL742" s="25"/>
      <c r="FM742" s="25"/>
      <c r="FN742" s="25"/>
      <c r="FO742" s="25"/>
      <c r="FP742" s="25"/>
      <c r="FQ742" s="25"/>
      <c r="FR742" s="25"/>
      <c r="FS742" s="25"/>
      <c r="FT742" s="25"/>
      <c r="FU742" s="25"/>
      <c r="FV742" s="25"/>
      <c r="FW742" s="25"/>
      <c r="FX742" s="25"/>
      <c r="FY742" s="25"/>
      <c r="FZ742" s="25"/>
      <c r="GA742" s="25"/>
      <c r="GB742" s="25"/>
      <c r="GC742" s="25"/>
      <c r="GD742" s="25"/>
      <c r="GE742" s="25"/>
      <c r="GF742" s="25"/>
      <c r="GG742" s="25"/>
      <c r="GH742" s="25"/>
      <c r="GI742" s="25"/>
      <c r="GJ742" s="25"/>
      <c r="GK742" s="25"/>
      <c r="GL742" s="25"/>
      <c r="GM742" s="25"/>
      <c r="GN742" s="25"/>
      <c r="GO742" s="25"/>
      <c r="GP742" s="25"/>
      <c r="GQ742" s="25"/>
      <c r="GR742" s="25"/>
      <c r="GS742" s="25"/>
      <c r="GT742" s="25"/>
      <c r="GU742" s="25"/>
      <c r="GV742" s="25"/>
      <c r="GW742" s="25"/>
      <c r="GX742" s="25"/>
      <c r="GY742" s="25"/>
      <c r="GZ742" s="25"/>
    </row>
    <row r="743" spans="1:208">
      <c r="A743" s="1" t="s">
        <v>952</v>
      </c>
      <c r="B743" s="2">
        <v>43706</v>
      </c>
      <c r="C743" s="1" t="s">
        <v>22</v>
      </c>
      <c r="D743" s="1" t="s">
        <v>16</v>
      </c>
      <c r="E743" s="1" t="s">
        <v>24</v>
      </c>
      <c r="F743" s="1" t="s">
        <v>972</v>
      </c>
      <c r="G743" s="1" t="s">
        <v>24</v>
      </c>
      <c r="H743" s="1" t="s">
        <v>973</v>
      </c>
      <c r="I743" s="1" t="s">
        <v>24</v>
      </c>
      <c r="J743" s="1" t="s">
        <v>974</v>
      </c>
      <c r="K743" s="1">
        <v>1</v>
      </c>
      <c r="L743" s="1" t="s">
        <v>26</v>
      </c>
      <c r="N743" s="3">
        <f t="shared" si="14"/>
        <v>0</v>
      </c>
      <c r="Q743" s="3"/>
      <c r="R743" s="3"/>
      <c r="V743" s="3"/>
      <c r="W743" s="1"/>
      <c r="X743" s="1"/>
      <c r="Y743" s="1"/>
      <c r="Z743" s="1"/>
      <c r="AA743" s="3">
        <f>Tabla1[[#This Row],[COSTO TOTAL]]</f>
        <v>0</v>
      </c>
      <c r="AB743" s="1"/>
      <c r="AC743" s="1"/>
      <c r="AD743" s="1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  <c r="BT743" s="25"/>
      <c r="BU743" s="25"/>
      <c r="BV743" s="25"/>
      <c r="BW743" s="25"/>
      <c r="BX743" s="25"/>
      <c r="BY743" s="25"/>
      <c r="BZ743" s="25"/>
      <c r="CA743" s="25"/>
      <c r="CB743" s="25"/>
      <c r="CC743" s="25"/>
      <c r="CD743" s="25"/>
      <c r="CE743" s="25"/>
      <c r="CF743" s="25"/>
      <c r="CG743" s="25"/>
      <c r="CH743" s="25"/>
      <c r="CI743" s="25"/>
      <c r="CJ743" s="25"/>
      <c r="CK743" s="25"/>
      <c r="CL743" s="25"/>
      <c r="CM743" s="25"/>
      <c r="CN743" s="25"/>
      <c r="CO743" s="25"/>
      <c r="CP743" s="25"/>
      <c r="CQ743" s="25"/>
      <c r="CR743" s="25"/>
      <c r="CS743" s="25"/>
      <c r="CT743" s="25"/>
      <c r="CU743" s="25"/>
      <c r="CV743" s="25"/>
      <c r="CW743" s="25"/>
      <c r="CX743" s="25"/>
      <c r="CY743" s="25"/>
      <c r="CZ743" s="25"/>
      <c r="DA743" s="25"/>
      <c r="DB743" s="25"/>
      <c r="DC743" s="25"/>
      <c r="DD743" s="25"/>
      <c r="DE743" s="25"/>
      <c r="DF743" s="25"/>
      <c r="DG743" s="25"/>
      <c r="DH743" s="25"/>
      <c r="DI743" s="25"/>
      <c r="DJ743" s="25"/>
      <c r="DK743" s="25"/>
      <c r="DL743" s="25"/>
      <c r="DM743" s="25"/>
      <c r="DN743" s="25"/>
      <c r="DO743" s="25"/>
      <c r="DP743" s="25"/>
      <c r="DQ743" s="25"/>
      <c r="DR743" s="25"/>
      <c r="DS743" s="25"/>
      <c r="DT743" s="25"/>
      <c r="DU743" s="25"/>
      <c r="DV743" s="25"/>
      <c r="DW743" s="25"/>
      <c r="DX743" s="25"/>
      <c r="DY743" s="25"/>
      <c r="DZ743" s="25"/>
      <c r="EA743" s="25"/>
      <c r="EB743" s="25"/>
      <c r="EC743" s="25"/>
      <c r="ED743" s="25"/>
      <c r="EE743" s="25"/>
      <c r="EF743" s="25"/>
      <c r="EG743" s="25"/>
      <c r="EH743" s="25"/>
      <c r="EI743" s="25"/>
      <c r="EJ743" s="25"/>
      <c r="EK743" s="25"/>
      <c r="EL743" s="25"/>
      <c r="EM743" s="25"/>
      <c r="EN743" s="25"/>
      <c r="EO743" s="25"/>
      <c r="EP743" s="25"/>
      <c r="EQ743" s="25"/>
      <c r="ER743" s="25"/>
      <c r="ES743" s="25"/>
      <c r="ET743" s="25"/>
      <c r="EU743" s="25"/>
      <c r="EV743" s="25"/>
      <c r="EW743" s="25"/>
      <c r="EX743" s="25"/>
      <c r="EY743" s="25"/>
      <c r="EZ743" s="25"/>
      <c r="FA743" s="25"/>
      <c r="FB743" s="25"/>
      <c r="FC743" s="25"/>
      <c r="FD743" s="25"/>
      <c r="FE743" s="25"/>
      <c r="FF743" s="25"/>
      <c r="FG743" s="25"/>
      <c r="FH743" s="25"/>
      <c r="FI743" s="25"/>
      <c r="FJ743" s="25"/>
      <c r="FK743" s="25"/>
      <c r="FL743" s="25"/>
      <c r="FM743" s="25"/>
      <c r="FN743" s="25"/>
      <c r="FO743" s="25"/>
      <c r="FP743" s="25"/>
      <c r="FQ743" s="25"/>
      <c r="FR743" s="25"/>
      <c r="FS743" s="25"/>
      <c r="FT743" s="25"/>
      <c r="FU743" s="25"/>
      <c r="FV743" s="25"/>
      <c r="FW743" s="25"/>
      <c r="FX743" s="25"/>
      <c r="FY743" s="25"/>
      <c r="FZ743" s="25"/>
      <c r="GA743" s="25"/>
      <c r="GB743" s="25"/>
      <c r="GC743" s="25"/>
      <c r="GD743" s="25"/>
      <c r="GE743" s="25"/>
      <c r="GF743" s="25"/>
      <c r="GG743" s="25"/>
      <c r="GH743" s="25"/>
      <c r="GI743" s="25"/>
      <c r="GJ743" s="25"/>
      <c r="GK743" s="25"/>
      <c r="GL743" s="25"/>
      <c r="GM743" s="25"/>
      <c r="GN743" s="25"/>
      <c r="GO743" s="25"/>
      <c r="GP743" s="25"/>
      <c r="GQ743" s="25"/>
      <c r="GR743" s="25"/>
      <c r="GS743" s="25"/>
      <c r="GT743" s="25"/>
      <c r="GU743" s="25"/>
      <c r="GV743" s="25"/>
      <c r="GW743" s="25"/>
      <c r="GX743" s="25"/>
      <c r="GY743" s="25"/>
      <c r="GZ743" s="25"/>
    </row>
    <row r="744" spans="1:208">
      <c r="A744" s="1" t="s">
        <v>952</v>
      </c>
      <c r="B744" s="2">
        <v>43706</v>
      </c>
      <c r="C744" s="1" t="s">
        <v>22</v>
      </c>
      <c r="D744" s="1" t="s">
        <v>16</v>
      </c>
      <c r="E744" s="1" t="s">
        <v>24</v>
      </c>
      <c r="F744" s="1" t="s">
        <v>972</v>
      </c>
      <c r="G744" s="1" t="s">
        <v>24</v>
      </c>
      <c r="H744" s="1" t="s">
        <v>973</v>
      </c>
      <c r="I744" s="1" t="s">
        <v>24</v>
      </c>
      <c r="J744" s="1" t="s">
        <v>975</v>
      </c>
      <c r="K744" s="1">
        <v>1</v>
      </c>
      <c r="L744" s="1" t="s">
        <v>26</v>
      </c>
      <c r="N744" s="3">
        <f t="shared" si="14"/>
        <v>0</v>
      </c>
      <c r="Q744" s="3"/>
      <c r="R744" s="3"/>
      <c r="V744" s="3"/>
      <c r="W744" s="1"/>
      <c r="X744" s="1"/>
      <c r="Y744" s="1"/>
      <c r="Z744" s="1"/>
      <c r="AA744" s="3">
        <f>Tabla1[[#This Row],[COSTO TOTAL]]</f>
        <v>0</v>
      </c>
      <c r="AB744" s="1"/>
      <c r="AC744" s="1"/>
      <c r="AD744" s="1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  <c r="BT744" s="25"/>
      <c r="BU744" s="25"/>
      <c r="BV744" s="25"/>
      <c r="BW744" s="25"/>
      <c r="BX744" s="25"/>
      <c r="BY744" s="25"/>
      <c r="BZ744" s="25"/>
      <c r="CA744" s="25"/>
      <c r="CB744" s="25"/>
      <c r="CC744" s="25"/>
      <c r="CD744" s="25"/>
      <c r="CE744" s="25"/>
      <c r="CF744" s="25"/>
      <c r="CG744" s="25"/>
      <c r="CH744" s="25"/>
      <c r="CI744" s="25"/>
      <c r="CJ744" s="25"/>
      <c r="CK744" s="25"/>
      <c r="CL744" s="25"/>
      <c r="CM744" s="25"/>
      <c r="CN744" s="25"/>
      <c r="CO744" s="25"/>
      <c r="CP744" s="25"/>
      <c r="CQ744" s="25"/>
      <c r="CR744" s="25"/>
      <c r="CS744" s="25"/>
      <c r="CT744" s="25"/>
      <c r="CU744" s="25"/>
      <c r="CV744" s="25"/>
      <c r="CW744" s="25"/>
      <c r="CX744" s="25"/>
      <c r="CY744" s="25"/>
      <c r="CZ744" s="25"/>
      <c r="DA744" s="25"/>
      <c r="DB744" s="25"/>
      <c r="DC744" s="25"/>
      <c r="DD744" s="25"/>
      <c r="DE744" s="25"/>
      <c r="DF744" s="25"/>
      <c r="DG744" s="25"/>
      <c r="DH744" s="25"/>
      <c r="DI744" s="25"/>
      <c r="DJ744" s="25"/>
      <c r="DK744" s="25"/>
      <c r="DL744" s="25"/>
      <c r="DM744" s="25"/>
      <c r="DN744" s="25"/>
      <c r="DO744" s="25"/>
      <c r="DP744" s="25"/>
      <c r="DQ744" s="25"/>
      <c r="DR744" s="25"/>
      <c r="DS744" s="25"/>
      <c r="DT744" s="25"/>
      <c r="DU744" s="25"/>
      <c r="DV744" s="25"/>
      <c r="DW744" s="25"/>
      <c r="DX744" s="25"/>
      <c r="DY744" s="25"/>
      <c r="DZ744" s="25"/>
      <c r="EA744" s="25"/>
      <c r="EB744" s="25"/>
      <c r="EC744" s="25"/>
      <c r="ED744" s="25"/>
      <c r="EE744" s="25"/>
      <c r="EF744" s="25"/>
      <c r="EG744" s="25"/>
      <c r="EH744" s="25"/>
      <c r="EI744" s="25"/>
      <c r="EJ744" s="25"/>
      <c r="EK744" s="25"/>
      <c r="EL744" s="25"/>
      <c r="EM744" s="25"/>
      <c r="EN744" s="25"/>
      <c r="EO744" s="25"/>
      <c r="EP744" s="25"/>
      <c r="EQ744" s="25"/>
      <c r="ER744" s="25"/>
      <c r="ES744" s="25"/>
      <c r="ET744" s="25"/>
      <c r="EU744" s="25"/>
      <c r="EV744" s="25"/>
      <c r="EW744" s="25"/>
      <c r="EX744" s="25"/>
      <c r="EY744" s="25"/>
      <c r="EZ744" s="25"/>
      <c r="FA744" s="25"/>
      <c r="FB744" s="25"/>
      <c r="FC744" s="25"/>
      <c r="FD744" s="25"/>
      <c r="FE744" s="25"/>
      <c r="FF744" s="25"/>
      <c r="FG744" s="25"/>
      <c r="FH744" s="25"/>
      <c r="FI744" s="25"/>
      <c r="FJ744" s="25"/>
      <c r="FK744" s="25"/>
      <c r="FL744" s="25"/>
      <c r="FM744" s="25"/>
      <c r="FN744" s="25"/>
      <c r="FO744" s="25"/>
      <c r="FP744" s="25"/>
      <c r="FQ744" s="25"/>
      <c r="FR744" s="25"/>
      <c r="FS744" s="25"/>
      <c r="FT744" s="25"/>
      <c r="FU744" s="25"/>
      <c r="FV744" s="25"/>
      <c r="FW744" s="25"/>
      <c r="FX744" s="25"/>
      <c r="FY744" s="25"/>
      <c r="FZ744" s="25"/>
      <c r="GA744" s="25"/>
      <c r="GB744" s="25"/>
      <c r="GC744" s="25"/>
      <c r="GD744" s="25"/>
      <c r="GE744" s="25"/>
      <c r="GF744" s="25"/>
      <c r="GG744" s="25"/>
      <c r="GH744" s="25"/>
      <c r="GI744" s="25"/>
      <c r="GJ744" s="25"/>
      <c r="GK744" s="25"/>
      <c r="GL744" s="25"/>
      <c r="GM744" s="25"/>
      <c r="GN744" s="25"/>
      <c r="GO744" s="25"/>
      <c r="GP744" s="25"/>
      <c r="GQ744" s="25"/>
      <c r="GR744" s="25"/>
      <c r="GS744" s="25"/>
      <c r="GT744" s="25"/>
      <c r="GU744" s="25"/>
      <c r="GV744" s="25"/>
      <c r="GW744" s="25"/>
      <c r="GX744" s="25"/>
      <c r="GY744" s="25"/>
      <c r="GZ744" s="25"/>
    </row>
    <row r="745" spans="1:208">
      <c r="A745" s="1" t="s">
        <v>952</v>
      </c>
      <c r="B745" s="2">
        <v>43706</v>
      </c>
      <c r="C745" s="1" t="s">
        <v>22</v>
      </c>
      <c r="D745" s="1" t="s">
        <v>16</v>
      </c>
      <c r="E745" s="1" t="s">
        <v>24</v>
      </c>
      <c r="F745" s="1" t="s">
        <v>972</v>
      </c>
      <c r="G745" s="1" t="s">
        <v>24</v>
      </c>
      <c r="H745" s="1" t="s">
        <v>973</v>
      </c>
      <c r="I745" s="1" t="s">
        <v>24</v>
      </c>
      <c r="J745" s="1" t="s">
        <v>976</v>
      </c>
      <c r="K745" s="1">
        <v>1</v>
      </c>
      <c r="L745" s="1" t="s">
        <v>26</v>
      </c>
      <c r="N745" s="3">
        <f t="shared" si="14"/>
        <v>0</v>
      </c>
      <c r="Q745" s="3"/>
      <c r="R745" s="3"/>
      <c r="V745" s="3"/>
      <c r="W745" s="1"/>
      <c r="X745" s="1"/>
      <c r="Y745" s="1"/>
      <c r="Z745" s="1"/>
      <c r="AA745" s="3">
        <f>Tabla1[[#This Row],[COSTO TOTAL]]</f>
        <v>0</v>
      </c>
      <c r="AB745" s="1"/>
      <c r="AC745" s="1"/>
      <c r="AD745" s="1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  <c r="BT745" s="25"/>
      <c r="BU745" s="25"/>
      <c r="BV745" s="25"/>
      <c r="BW745" s="25"/>
      <c r="BX745" s="25"/>
      <c r="BY745" s="25"/>
      <c r="BZ745" s="25"/>
      <c r="CA745" s="25"/>
      <c r="CB745" s="25"/>
      <c r="CC745" s="25"/>
      <c r="CD745" s="25"/>
      <c r="CE745" s="25"/>
      <c r="CF745" s="25"/>
      <c r="CG745" s="25"/>
      <c r="CH745" s="25"/>
      <c r="CI745" s="25"/>
      <c r="CJ745" s="25"/>
      <c r="CK745" s="25"/>
      <c r="CL745" s="25"/>
      <c r="CM745" s="25"/>
      <c r="CN745" s="25"/>
      <c r="CO745" s="25"/>
      <c r="CP745" s="25"/>
      <c r="CQ745" s="25"/>
      <c r="CR745" s="25"/>
      <c r="CS745" s="25"/>
      <c r="CT745" s="25"/>
      <c r="CU745" s="25"/>
      <c r="CV745" s="25"/>
      <c r="CW745" s="25"/>
      <c r="CX745" s="25"/>
      <c r="CY745" s="25"/>
      <c r="CZ745" s="25"/>
      <c r="DA745" s="25"/>
      <c r="DB745" s="25"/>
      <c r="DC745" s="25"/>
      <c r="DD745" s="25"/>
      <c r="DE745" s="25"/>
      <c r="DF745" s="25"/>
      <c r="DG745" s="25"/>
      <c r="DH745" s="25"/>
      <c r="DI745" s="25"/>
      <c r="DJ745" s="25"/>
      <c r="DK745" s="25"/>
      <c r="DL745" s="25"/>
      <c r="DM745" s="25"/>
      <c r="DN745" s="25"/>
      <c r="DO745" s="25"/>
      <c r="DP745" s="25"/>
      <c r="DQ745" s="25"/>
      <c r="DR745" s="25"/>
      <c r="DS745" s="25"/>
      <c r="DT745" s="25"/>
      <c r="DU745" s="25"/>
      <c r="DV745" s="25"/>
      <c r="DW745" s="25"/>
      <c r="DX745" s="25"/>
      <c r="DY745" s="25"/>
      <c r="DZ745" s="25"/>
      <c r="EA745" s="25"/>
      <c r="EB745" s="25"/>
      <c r="EC745" s="25"/>
      <c r="ED745" s="25"/>
      <c r="EE745" s="25"/>
      <c r="EF745" s="25"/>
      <c r="EG745" s="25"/>
      <c r="EH745" s="25"/>
      <c r="EI745" s="25"/>
      <c r="EJ745" s="25"/>
      <c r="EK745" s="25"/>
      <c r="EL745" s="25"/>
      <c r="EM745" s="25"/>
      <c r="EN745" s="25"/>
      <c r="EO745" s="25"/>
      <c r="EP745" s="25"/>
      <c r="EQ745" s="25"/>
      <c r="ER745" s="25"/>
      <c r="ES745" s="25"/>
      <c r="ET745" s="25"/>
      <c r="EU745" s="25"/>
      <c r="EV745" s="25"/>
      <c r="EW745" s="25"/>
      <c r="EX745" s="25"/>
      <c r="EY745" s="25"/>
      <c r="EZ745" s="25"/>
      <c r="FA745" s="25"/>
      <c r="FB745" s="25"/>
      <c r="FC745" s="25"/>
      <c r="FD745" s="25"/>
      <c r="FE745" s="25"/>
      <c r="FF745" s="25"/>
      <c r="FG745" s="25"/>
      <c r="FH745" s="25"/>
      <c r="FI745" s="25"/>
      <c r="FJ745" s="25"/>
      <c r="FK745" s="25"/>
      <c r="FL745" s="25"/>
      <c r="FM745" s="25"/>
      <c r="FN745" s="25"/>
      <c r="FO745" s="25"/>
      <c r="FP745" s="25"/>
      <c r="FQ745" s="25"/>
      <c r="FR745" s="25"/>
      <c r="FS745" s="25"/>
      <c r="FT745" s="25"/>
      <c r="FU745" s="25"/>
      <c r="FV745" s="25"/>
      <c r="FW745" s="25"/>
      <c r="FX745" s="25"/>
      <c r="FY745" s="25"/>
      <c r="FZ745" s="25"/>
      <c r="GA745" s="25"/>
      <c r="GB745" s="25"/>
      <c r="GC745" s="25"/>
      <c r="GD745" s="25"/>
      <c r="GE745" s="25"/>
      <c r="GF745" s="25"/>
      <c r="GG745" s="25"/>
      <c r="GH745" s="25"/>
      <c r="GI745" s="25"/>
      <c r="GJ745" s="25"/>
      <c r="GK745" s="25"/>
      <c r="GL745" s="25"/>
      <c r="GM745" s="25"/>
      <c r="GN745" s="25"/>
      <c r="GO745" s="25"/>
      <c r="GP745" s="25"/>
      <c r="GQ745" s="25"/>
      <c r="GR745" s="25"/>
      <c r="GS745" s="25"/>
      <c r="GT745" s="25"/>
      <c r="GU745" s="25"/>
      <c r="GV745" s="25"/>
      <c r="GW745" s="25"/>
      <c r="GX745" s="25"/>
      <c r="GY745" s="25"/>
      <c r="GZ745" s="25"/>
    </row>
    <row r="746" spans="1:208">
      <c r="A746" s="1" t="s">
        <v>952</v>
      </c>
      <c r="B746" s="2">
        <v>43706</v>
      </c>
      <c r="C746" s="1" t="s">
        <v>22</v>
      </c>
      <c r="D746" s="1" t="s">
        <v>16</v>
      </c>
      <c r="E746" s="1" t="s">
        <v>24</v>
      </c>
      <c r="F746" s="1" t="s">
        <v>954</v>
      </c>
      <c r="G746" s="1" t="s">
        <v>24</v>
      </c>
      <c r="H746" s="1" t="s">
        <v>977</v>
      </c>
      <c r="I746" s="1" t="s">
        <v>24</v>
      </c>
      <c r="J746" s="1" t="s">
        <v>978</v>
      </c>
      <c r="K746" s="1">
        <v>1</v>
      </c>
      <c r="L746" s="1" t="s">
        <v>26</v>
      </c>
      <c r="M746" s="3">
        <v>2147.1999999999998</v>
      </c>
      <c r="N746" s="3">
        <f t="shared" si="14"/>
        <v>2147.1999999999998</v>
      </c>
      <c r="Q746" s="3"/>
      <c r="R746" s="3"/>
      <c r="V746" s="3"/>
      <c r="W746" s="1"/>
      <c r="X746" s="1"/>
      <c r="Y746" s="1"/>
      <c r="Z746" s="1"/>
      <c r="AA746" s="3">
        <f>Tabla1[[#This Row],[COSTO TOTAL]]</f>
        <v>2147.1999999999998</v>
      </c>
      <c r="AB746" s="1"/>
      <c r="AC746" s="1"/>
      <c r="AD746" s="1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  <c r="BT746" s="25"/>
      <c r="BU746" s="25"/>
      <c r="BV746" s="25"/>
      <c r="BW746" s="25"/>
      <c r="BX746" s="25"/>
      <c r="BY746" s="25"/>
      <c r="BZ746" s="25"/>
      <c r="CA746" s="25"/>
      <c r="CB746" s="25"/>
      <c r="CC746" s="25"/>
      <c r="CD746" s="25"/>
      <c r="CE746" s="25"/>
      <c r="CF746" s="25"/>
      <c r="CG746" s="25"/>
      <c r="CH746" s="25"/>
      <c r="CI746" s="25"/>
      <c r="CJ746" s="25"/>
      <c r="CK746" s="25"/>
      <c r="CL746" s="25"/>
      <c r="CM746" s="25"/>
      <c r="CN746" s="25"/>
      <c r="CO746" s="25"/>
      <c r="CP746" s="25"/>
      <c r="CQ746" s="25"/>
      <c r="CR746" s="25"/>
      <c r="CS746" s="25"/>
      <c r="CT746" s="25"/>
      <c r="CU746" s="25"/>
      <c r="CV746" s="25"/>
      <c r="CW746" s="25"/>
      <c r="CX746" s="25"/>
      <c r="CY746" s="25"/>
      <c r="CZ746" s="25"/>
      <c r="DA746" s="25"/>
      <c r="DB746" s="25"/>
      <c r="DC746" s="25"/>
      <c r="DD746" s="25"/>
      <c r="DE746" s="25"/>
      <c r="DF746" s="25"/>
      <c r="DG746" s="25"/>
      <c r="DH746" s="25"/>
      <c r="DI746" s="25"/>
      <c r="DJ746" s="25"/>
      <c r="DK746" s="25"/>
      <c r="DL746" s="25"/>
      <c r="DM746" s="25"/>
      <c r="DN746" s="25"/>
      <c r="DO746" s="25"/>
      <c r="DP746" s="25"/>
      <c r="DQ746" s="25"/>
      <c r="DR746" s="25"/>
      <c r="DS746" s="25"/>
      <c r="DT746" s="25"/>
      <c r="DU746" s="25"/>
      <c r="DV746" s="25"/>
      <c r="DW746" s="25"/>
      <c r="DX746" s="25"/>
      <c r="DY746" s="25"/>
      <c r="DZ746" s="25"/>
      <c r="EA746" s="25"/>
      <c r="EB746" s="25"/>
      <c r="EC746" s="25"/>
      <c r="ED746" s="25"/>
      <c r="EE746" s="25"/>
      <c r="EF746" s="25"/>
      <c r="EG746" s="25"/>
      <c r="EH746" s="25"/>
      <c r="EI746" s="25"/>
      <c r="EJ746" s="25"/>
      <c r="EK746" s="25"/>
      <c r="EL746" s="25"/>
      <c r="EM746" s="25"/>
      <c r="EN746" s="25"/>
      <c r="EO746" s="25"/>
      <c r="EP746" s="25"/>
      <c r="EQ746" s="25"/>
      <c r="ER746" s="25"/>
      <c r="ES746" s="25"/>
      <c r="ET746" s="25"/>
      <c r="EU746" s="25"/>
      <c r="EV746" s="25"/>
      <c r="EW746" s="25"/>
      <c r="EX746" s="25"/>
      <c r="EY746" s="25"/>
      <c r="EZ746" s="25"/>
      <c r="FA746" s="25"/>
      <c r="FB746" s="25"/>
      <c r="FC746" s="25"/>
      <c r="FD746" s="25"/>
      <c r="FE746" s="25"/>
      <c r="FF746" s="25"/>
      <c r="FG746" s="25"/>
      <c r="FH746" s="25"/>
      <c r="FI746" s="25"/>
      <c r="FJ746" s="25"/>
      <c r="FK746" s="25"/>
      <c r="FL746" s="25"/>
      <c r="FM746" s="25"/>
      <c r="FN746" s="25"/>
      <c r="FO746" s="25"/>
      <c r="FP746" s="25"/>
      <c r="FQ746" s="25"/>
      <c r="FR746" s="25"/>
      <c r="FS746" s="25"/>
      <c r="FT746" s="25"/>
      <c r="FU746" s="25"/>
      <c r="FV746" s="25"/>
      <c r="FW746" s="25"/>
      <c r="FX746" s="25"/>
      <c r="FY746" s="25"/>
      <c r="FZ746" s="25"/>
      <c r="GA746" s="25"/>
      <c r="GB746" s="25"/>
      <c r="GC746" s="25"/>
      <c r="GD746" s="25"/>
      <c r="GE746" s="25"/>
      <c r="GF746" s="25"/>
      <c r="GG746" s="25"/>
      <c r="GH746" s="25"/>
      <c r="GI746" s="25"/>
      <c r="GJ746" s="25"/>
      <c r="GK746" s="25"/>
      <c r="GL746" s="25"/>
      <c r="GM746" s="25"/>
      <c r="GN746" s="25"/>
      <c r="GO746" s="25"/>
      <c r="GP746" s="25"/>
      <c r="GQ746" s="25"/>
      <c r="GR746" s="25"/>
      <c r="GS746" s="25"/>
      <c r="GT746" s="25"/>
      <c r="GU746" s="25"/>
      <c r="GV746" s="25"/>
      <c r="GW746" s="25"/>
      <c r="GX746" s="25"/>
      <c r="GY746" s="25"/>
      <c r="GZ746" s="25"/>
    </row>
    <row r="747" spans="1:208">
      <c r="A747" s="1" t="s">
        <v>867</v>
      </c>
      <c r="B747" s="2">
        <v>43402</v>
      </c>
      <c r="C747" s="1">
        <v>7586617</v>
      </c>
      <c r="D747" s="1" t="s">
        <v>16</v>
      </c>
      <c r="E747" s="1" t="s">
        <v>979</v>
      </c>
      <c r="F747" s="1" t="s">
        <v>224</v>
      </c>
      <c r="G747" s="1" t="s">
        <v>24</v>
      </c>
      <c r="H747" s="1">
        <v>4501607454</v>
      </c>
      <c r="I747" s="1" t="s">
        <v>24</v>
      </c>
      <c r="J747" s="1" t="s">
        <v>980</v>
      </c>
      <c r="K747" s="1">
        <v>5</v>
      </c>
      <c r="L747" s="1" t="s">
        <v>26</v>
      </c>
      <c r="M747" s="3">
        <v>512</v>
      </c>
      <c r="N747" s="3">
        <f t="shared" si="14"/>
        <v>2560</v>
      </c>
      <c r="Q747" s="3"/>
      <c r="R747" s="3"/>
      <c r="V747" s="3"/>
      <c r="W747" s="1"/>
      <c r="X747" s="1"/>
      <c r="Y747" s="1"/>
      <c r="Z747" s="1"/>
      <c r="AA747" s="3">
        <f>Tabla1[[#This Row],[COSTO TOTAL]]</f>
        <v>2560</v>
      </c>
      <c r="AB747" s="1"/>
      <c r="AC747" s="1"/>
      <c r="AD747" s="1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5"/>
      <c r="BV747" s="25"/>
      <c r="BW747" s="25"/>
      <c r="BX747" s="25"/>
      <c r="BY747" s="25"/>
      <c r="BZ747" s="25"/>
      <c r="CA747" s="25"/>
      <c r="CB747" s="25"/>
      <c r="CC747" s="25"/>
      <c r="CD747" s="25"/>
      <c r="CE747" s="25"/>
      <c r="CF747" s="25"/>
      <c r="CG747" s="25"/>
      <c r="CH747" s="25"/>
      <c r="CI747" s="25"/>
      <c r="CJ747" s="25"/>
      <c r="CK747" s="25"/>
      <c r="CL747" s="25"/>
      <c r="CM747" s="25"/>
      <c r="CN747" s="25"/>
      <c r="CO747" s="25"/>
      <c r="CP747" s="25"/>
      <c r="CQ747" s="25"/>
      <c r="CR747" s="25"/>
      <c r="CS747" s="25"/>
      <c r="CT747" s="25"/>
      <c r="CU747" s="25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  <c r="DG747" s="25"/>
      <c r="DH747" s="25"/>
      <c r="DI747" s="25"/>
      <c r="DJ747" s="25"/>
      <c r="DK747" s="25"/>
      <c r="DL747" s="25"/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  <c r="EF747" s="25"/>
      <c r="EG747" s="25"/>
      <c r="EH747" s="25"/>
      <c r="EI747" s="25"/>
      <c r="EJ747" s="25"/>
      <c r="EK747" s="25"/>
      <c r="EL747" s="25"/>
      <c r="EM747" s="25"/>
      <c r="EN747" s="25"/>
      <c r="EO747" s="25"/>
      <c r="EP747" s="25"/>
      <c r="EQ747" s="25"/>
      <c r="ER747" s="25"/>
      <c r="ES747" s="25"/>
      <c r="ET747" s="25"/>
      <c r="EU747" s="25"/>
      <c r="EV747" s="25"/>
      <c r="EW747" s="25"/>
      <c r="EX747" s="25"/>
      <c r="EY747" s="25"/>
      <c r="EZ747" s="25"/>
      <c r="FA747" s="25"/>
      <c r="FB747" s="25"/>
      <c r="FC747" s="25"/>
      <c r="FD747" s="25"/>
      <c r="FE747" s="25"/>
      <c r="FF747" s="25"/>
      <c r="FG747" s="25"/>
      <c r="FH747" s="25"/>
      <c r="FI747" s="25"/>
      <c r="FJ747" s="25"/>
      <c r="FK747" s="25"/>
      <c r="FL747" s="25"/>
      <c r="FM747" s="25"/>
      <c r="FN747" s="25"/>
      <c r="FO747" s="25"/>
      <c r="FP747" s="25"/>
      <c r="FQ747" s="25"/>
      <c r="FR747" s="25"/>
      <c r="FS747" s="25"/>
      <c r="FT747" s="25"/>
      <c r="FU747" s="25"/>
      <c r="FV747" s="25"/>
      <c r="FW747" s="25"/>
      <c r="FX747" s="25"/>
      <c r="FY747" s="25"/>
      <c r="FZ747" s="25"/>
      <c r="GA747" s="25"/>
      <c r="GB747" s="25"/>
      <c r="GC747" s="25"/>
      <c r="GD747" s="25"/>
      <c r="GE747" s="25"/>
      <c r="GF747" s="25"/>
      <c r="GG747" s="25"/>
      <c r="GH747" s="25"/>
      <c r="GI747" s="25"/>
      <c r="GJ747" s="25"/>
      <c r="GK747" s="25"/>
      <c r="GL747" s="25"/>
      <c r="GM747" s="25"/>
      <c r="GN747" s="25"/>
      <c r="GO747" s="25"/>
      <c r="GP747" s="25"/>
      <c r="GQ747" s="25"/>
      <c r="GR747" s="25"/>
      <c r="GS747" s="25"/>
      <c r="GT747" s="25"/>
      <c r="GU747" s="25"/>
      <c r="GV747" s="25"/>
      <c r="GW747" s="25"/>
      <c r="GX747" s="25"/>
      <c r="GY747" s="25"/>
      <c r="GZ747" s="25"/>
    </row>
    <row r="748" spans="1:208">
      <c r="A748" s="1" t="s">
        <v>867</v>
      </c>
      <c r="B748" s="2">
        <v>43404</v>
      </c>
      <c r="C748" s="1">
        <v>7570343</v>
      </c>
      <c r="D748" s="1" t="s">
        <v>16</v>
      </c>
      <c r="E748" s="1" t="s">
        <v>981</v>
      </c>
      <c r="F748" s="1" t="s">
        <v>954</v>
      </c>
      <c r="G748" s="1" t="s">
        <v>24</v>
      </c>
      <c r="H748" s="1">
        <v>4501561986</v>
      </c>
      <c r="I748" s="1" t="s">
        <v>982</v>
      </c>
      <c r="J748" s="1" t="s">
        <v>983</v>
      </c>
      <c r="K748" s="1">
        <v>1</v>
      </c>
      <c r="L748" s="1" t="s">
        <v>26</v>
      </c>
      <c r="M748" s="3">
        <v>364677.2</v>
      </c>
      <c r="N748" s="3">
        <f t="shared" si="14"/>
        <v>364677.2</v>
      </c>
      <c r="Q748" s="3"/>
      <c r="R748" s="3"/>
      <c r="V748" s="3"/>
      <c r="W748" s="1"/>
      <c r="X748" s="1"/>
      <c r="Y748" s="1"/>
      <c r="Z748" s="1"/>
      <c r="AA748" s="3">
        <f>Tabla1[[#This Row],[COSTO TOTAL]]</f>
        <v>364677.2</v>
      </c>
      <c r="AB748" s="1"/>
      <c r="AC748" s="1"/>
      <c r="AD748" s="1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  <c r="BT748" s="25"/>
      <c r="BU748" s="25"/>
      <c r="BV748" s="25"/>
      <c r="BW748" s="25"/>
      <c r="BX748" s="25"/>
      <c r="BY748" s="25"/>
      <c r="BZ748" s="25"/>
      <c r="CA748" s="25"/>
      <c r="CB748" s="25"/>
      <c r="CC748" s="25"/>
      <c r="CD748" s="25"/>
      <c r="CE748" s="25"/>
      <c r="CF748" s="25"/>
      <c r="CG748" s="25"/>
      <c r="CH748" s="25"/>
      <c r="CI748" s="25"/>
      <c r="CJ748" s="25"/>
      <c r="CK748" s="25"/>
      <c r="CL748" s="25"/>
      <c r="CM748" s="25"/>
      <c r="CN748" s="25"/>
      <c r="CO748" s="25"/>
      <c r="CP748" s="25"/>
      <c r="CQ748" s="25"/>
      <c r="CR748" s="25"/>
      <c r="CS748" s="25"/>
      <c r="CT748" s="25"/>
      <c r="CU748" s="25"/>
      <c r="CV748" s="25"/>
      <c r="CW748" s="25"/>
      <c r="CX748" s="25"/>
      <c r="CY748" s="25"/>
      <c r="CZ748" s="25"/>
      <c r="DA748" s="25"/>
      <c r="DB748" s="25"/>
      <c r="DC748" s="25"/>
      <c r="DD748" s="25"/>
      <c r="DE748" s="25"/>
      <c r="DF748" s="25"/>
      <c r="DG748" s="25"/>
      <c r="DH748" s="25"/>
      <c r="DI748" s="25"/>
      <c r="DJ748" s="25"/>
      <c r="DK748" s="25"/>
      <c r="DL748" s="25"/>
      <c r="DM748" s="25"/>
      <c r="DN748" s="25"/>
      <c r="DO748" s="25"/>
      <c r="DP748" s="25"/>
      <c r="DQ748" s="25"/>
      <c r="DR748" s="25"/>
      <c r="DS748" s="25"/>
      <c r="DT748" s="25"/>
      <c r="DU748" s="25"/>
      <c r="DV748" s="25"/>
      <c r="DW748" s="25"/>
      <c r="DX748" s="25"/>
      <c r="DY748" s="25"/>
      <c r="DZ748" s="25"/>
      <c r="EA748" s="25"/>
      <c r="EB748" s="25"/>
      <c r="EC748" s="25"/>
      <c r="ED748" s="25"/>
      <c r="EE748" s="25"/>
      <c r="EF748" s="25"/>
      <c r="EG748" s="25"/>
      <c r="EH748" s="25"/>
      <c r="EI748" s="25"/>
      <c r="EJ748" s="25"/>
      <c r="EK748" s="25"/>
      <c r="EL748" s="25"/>
      <c r="EM748" s="25"/>
      <c r="EN748" s="25"/>
      <c r="EO748" s="25"/>
      <c r="EP748" s="25"/>
      <c r="EQ748" s="25"/>
      <c r="ER748" s="25"/>
      <c r="ES748" s="25"/>
      <c r="ET748" s="25"/>
      <c r="EU748" s="25"/>
      <c r="EV748" s="25"/>
      <c r="EW748" s="25"/>
      <c r="EX748" s="25"/>
      <c r="EY748" s="25"/>
      <c r="EZ748" s="25"/>
      <c r="FA748" s="25"/>
      <c r="FB748" s="25"/>
      <c r="FC748" s="25"/>
      <c r="FD748" s="25"/>
      <c r="FE748" s="25"/>
      <c r="FF748" s="25"/>
      <c r="FG748" s="25"/>
      <c r="FH748" s="25"/>
      <c r="FI748" s="25"/>
      <c r="FJ748" s="25"/>
      <c r="FK748" s="25"/>
      <c r="FL748" s="25"/>
      <c r="FM748" s="25"/>
      <c r="FN748" s="25"/>
      <c r="FO748" s="25"/>
      <c r="FP748" s="25"/>
      <c r="FQ748" s="25"/>
      <c r="FR748" s="25"/>
      <c r="FS748" s="25"/>
      <c r="FT748" s="25"/>
      <c r="FU748" s="25"/>
      <c r="FV748" s="25"/>
      <c r="FW748" s="25"/>
      <c r="FX748" s="25"/>
      <c r="FY748" s="25"/>
      <c r="FZ748" s="25"/>
      <c r="GA748" s="25"/>
      <c r="GB748" s="25"/>
      <c r="GC748" s="25"/>
      <c r="GD748" s="25"/>
      <c r="GE748" s="25"/>
      <c r="GF748" s="25"/>
      <c r="GG748" s="25"/>
      <c r="GH748" s="25"/>
      <c r="GI748" s="25"/>
      <c r="GJ748" s="25"/>
      <c r="GK748" s="25"/>
      <c r="GL748" s="25"/>
      <c r="GM748" s="25"/>
      <c r="GN748" s="25"/>
      <c r="GO748" s="25"/>
      <c r="GP748" s="25"/>
      <c r="GQ748" s="25"/>
      <c r="GR748" s="25"/>
      <c r="GS748" s="25"/>
      <c r="GT748" s="25"/>
      <c r="GU748" s="25"/>
      <c r="GV748" s="25"/>
      <c r="GW748" s="25"/>
      <c r="GX748" s="25"/>
      <c r="GY748" s="25"/>
      <c r="GZ748" s="25"/>
    </row>
    <row r="749" spans="1:208">
      <c r="A749" s="1" t="s">
        <v>867</v>
      </c>
      <c r="B749" s="2">
        <v>43167</v>
      </c>
      <c r="C749" s="1">
        <v>7525510</v>
      </c>
      <c r="D749" s="1" t="s">
        <v>16</v>
      </c>
      <c r="E749" s="1" t="s">
        <v>984</v>
      </c>
      <c r="F749" s="1" t="s">
        <v>985</v>
      </c>
      <c r="H749" s="1">
        <v>4501521800</v>
      </c>
      <c r="I749" s="1" t="s">
        <v>24</v>
      </c>
      <c r="J749" s="1" t="s">
        <v>986</v>
      </c>
      <c r="K749" s="1">
        <v>2</v>
      </c>
      <c r="L749" s="1" t="s">
        <v>26</v>
      </c>
      <c r="N749" s="3">
        <f t="shared" si="14"/>
        <v>0</v>
      </c>
      <c r="Q749" s="3"/>
      <c r="R749" s="3"/>
      <c r="V749" s="3"/>
      <c r="W749" s="1"/>
      <c r="X749" s="1"/>
      <c r="Y749" s="1"/>
      <c r="Z749" s="1"/>
      <c r="AA749" s="3">
        <f>Tabla1[[#This Row],[COSTO TOTAL]]</f>
        <v>0</v>
      </c>
      <c r="AB749" s="1"/>
      <c r="AC749" s="1"/>
      <c r="AD749" s="1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  <c r="BT749" s="25"/>
      <c r="BU749" s="25"/>
      <c r="BV749" s="25"/>
      <c r="BW749" s="25"/>
      <c r="BX749" s="25"/>
      <c r="BY749" s="25"/>
      <c r="BZ749" s="25"/>
      <c r="CA749" s="25"/>
      <c r="CB749" s="25"/>
      <c r="CC749" s="25"/>
      <c r="CD749" s="25"/>
      <c r="CE749" s="25"/>
      <c r="CF749" s="25"/>
      <c r="CG749" s="25"/>
      <c r="CH749" s="25"/>
      <c r="CI749" s="25"/>
      <c r="CJ749" s="25"/>
      <c r="CK749" s="25"/>
      <c r="CL749" s="25"/>
      <c r="CM749" s="25"/>
      <c r="CN749" s="25"/>
      <c r="CO749" s="25"/>
      <c r="CP749" s="25"/>
      <c r="CQ749" s="25"/>
      <c r="CR749" s="25"/>
      <c r="CS749" s="25"/>
      <c r="CT749" s="25"/>
      <c r="CU749" s="25"/>
      <c r="CV749" s="25"/>
      <c r="CW749" s="25"/>
      <c r="CX749" s="25"/>
      <c r="CY749" s="25"/>
      <c r="CZ749" s="25"/>
      <c r="DA749" s="25"/>
      <c r="DB749" s="25"/>
      <c r="DC749" s="25"/>
      <c r="DD749" s="25"/>
      <c r="DE749" s="25"/>
      <c r="DF749" s="25"/>
      <c r="DG749" s="25"/>
      <c r="DH749" s="25"/>
      <c r="DI749" s="25"/>
      <c r="DJ749" s="25"/>
      <c r="DK749" s="25"/>
      <c r="DL749" s="25"/>
      <c r="DM749" s="25"/>
      <c r="DN749" s="25"/>
      <c r="DO749" s="25"/>
      <c r="DP749" s="25"/>
      <c r="DQ749" s="25"/>
      <c r="DR749" s="25"/>
      <c r="DS749" s="25"/>
      <c r="DT749" s="25"/>
      <c r="DU749" s="25"/>
      <c r="DV749" s="25"/>
      <c r="DW749" s="25"/>
      <c r="DX749" s="25"/>
      <c r="DY749" s="25"/>
      <c r="DZ749" s="25"/>
      <c r="EA749" s="25"/>
      <c r="EB749" s="25"/>
      <c r="EC749" s="25"/>
      <c r="ED749" s="25"/>
      <c r="EE749" s="25"/>
      <c r="EF749" s="25"/>
      <c r="EG749" s="25"/>
      <c r="EH749" s="25"/>
      <c r="EI749" s="25"/>
      <c r="EJ749" s="25"/>
      <c r="EK749" s="25"/>
      <c r="EL749" s="25"/>
      <c r="EM749" s="25"/>
      <c r="EN749" s="25"/>
      <c r="EO749" s="25"/>
      <c r="EP749" s="25"/>
      <c r="EQ749" s="25"/>
      <c r="ER749" s="25"/>
      <c r="ES749" s="25"/>
      <c r="ET749" s="25"/>
      <c r="EU749" s="25"/>
      <c r="EV749" s="25"/>
      <c r="EW749" s="25"/>
      <c r="EX749" s="25"/>
      <c r="EY749" s="25"/>
      <c r="EZ749" s="25"/>
      <c r="FA749" s="25"/>
      <c r="FB749" s="25"/>
      <c r="FC749" s="25"/>
      <c r="FD749" s="25"/>
      <c r="FE749" s="25"/>
      <c r="FF749" s="25"/>
      <c r="FG749" s="25"/>
      <c r="FH749" s="25"/>
      <c r="FI749" s="25"/>
      <c r="FJ749" s="25"/>
      <c r="FK749" s="25"/>
      <c r="FL749" s="25"/>
      <c r="FM749" s="25"/>
      <c r="FN749" s="25"/>
      <c r="FO749" s="25"/>
      <c r="FP749" s="25"/>
      <c r="FQ749" s="25"/>
      <c r="FR749" s="25"/>
      <c r="FS749" s="25"/>
      <c r="FT749" s="25"/>
      <c r="FU749" s="25"/>
      <c r="FV749" s="25"/>
      <c r="FW749" s="25"/>
      <c r="FX749" s="25"/>
      <c r="FY749" s="25"/>
      <c r="FZ749" s="25"/>
      <c r="GA749" s="25"/>
      <c r="GB749" s="25"/>
      <c r="GC749" s="25"/>
      <c r="GD749" s="25"/>
      <c r="GE749" s="25"/>
      <c r="GF749" s="25"/>
      <c r="GG749" s="25"/>
      <c r="GH749" s="25"/>
      <c r="GI749" s="25"/>
      <c r="GJ749" s="25"/>
      <c r="GK749" s="25"/>
      <c r="GL749" s="25"/>
      <c r="GM749" s="25"/>
      <c r="GN749" s="25"/>
      <c r="GO749" s="25"/>
      <c r="GP749" s="25"/>
      <c r="GQ749" s="25"/>
      <c r="GR749" s="25"/>
      <c r="GS749" s="25"/>
      <c r="GT749" s="25"/>
      <c r="GU749" s="25"/>
      <c r="GV749" s="25"/>
      <c r="GW749" s="25"/>
      <c r="GX749" s="25"/>
      <c r="GY749" s="25"/>
      <c r="GZ749" s="25"/>
    </row>
    <row r="750" spans="1:208">
      <c r="A750" s="1" t="s">
        <v>867</v>
      </c>
      <c r="B750" s="2">
        <v>43348</v>
      </c>
      <c r="C750" s="1">
        <v>7611441</v>
      </c>
      <c r="D750" s="1" t="s">
        <v>16</v>
      </c>
      <c r="E750" s="1" t="s">
        <v>987</v>
      </c>
      <c r="F750" s="1" t="s">
        <v>988</v>
      </c>
      <c r="G750" s="1" t="s">
        <v>24</v>
      </c>
      <c r="H750" s="1">
        <v>4501588276</v>
      </c>
      <c r="I750" s="1" t="s">
        <v>24</v>
      </c>
      <c r="J750" s="1" t="s">
        <v>989</v>
      </c>
      <c r="K750" s="1">
        <v>2</v>
      </c>
      <c r="L750" s="1" t="s">
        <v>26</v>
      </c>
      <c r="M750" s="3">
        <v>2020</v>
      </c>
      <c r="N750" s="3">
        <f t="shared" si="14"/>
        <v>4040</v>
      </c>
      <c r="Q750" s="3"/>
      <c r="R750" s="3"/>
      <c r="V750" s="3"/>
      <c r="W750" s="1"/>
      <c r="X750" s="1"/>
      <c r="Y750" s="1"/>
      <c r="Z750" s="1"/>
      <c r="AA750" s="3">
        <f>Tabla1[[#This Row],[COSTO TOTAL]]</f>
        <v>4040</v>
      </c>
      <c r="AB750" s="1"/>
      <c r="AC750" s="1"/>
      <c r="AD750" s="1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  <c r="BT750" s="25"/>
      <c r="BU750" s="25"/>
      <c r="BV750" s="25"/>
      <c r="BW750" s="25"/>
      <c r="BX750" s="25"/>
      <c r="BY750" s="25"/>
      <c r="BZ750" s="25"/>
      <c r="CA750" s="25"/>
      <c r="CB750" s="25"/>
      <c r="CC750" s="25"/>
      <c r="CD750" s="25"/>
      <c r="CE750" s="25"/>
      <c r="CF750" s="25"/>
      <c r="CG750" s="25"/>
      <c r="CH750" s="25"/>
      <c r="CI750" s="25"/>
      <c r="CJ750" s="25"/>
      <c r="CK750" s="25"/>
      <c r="CL750" s="25"/>
      <c r="CM750" s="25"/>
      <c r="CN750" s="25"/>
      <c r="CO750" s="25"/>
      <c r="CP750" s="25"/>
      <c r="CQ750" s="25"/>
      <c r="CR750" s="25"/>
      <c r="CS750" s="25"/>
      <c r="CT750" s="25"/>
      <c r="CU750" s="25"/>
      <c r="CV750" s="25"/>
      <c r="CW750" s="25"/>
      <c r="CX750" s="25"/>
      <c r="CY750" s="25"/>
      <c r="CZ750" s="25"/>
      <c r="DA750" s="25"/>
      <c r="DB750" s="25"/>
      <c r="DC750" s="25"/>
      <c r="DD750" s="25"/>
      <c r="DE750" s="25"/>
      <c r="DF750" s="25"/>
      <c r="DG750" s="25"/>
      <c r="DH750" s="25"/>
      <c r="DI750" s="25"/>
      <c r="DJ750" s="25"/>
      <c r="DK750" s="25"/>
      <c r="DL750" s="25"/>
      <c r="DM750" s="25"/>
      <c r="DN750" s="25"/>
      <c r="DO750" s="25"/>
      <c r="DP750" s="25"/>
      <c r="DQ750" s="25"/>
      <c r="DR750" s="25"/>
      <c r="DS750" s="25"/>
      <c r="DT750" s="25"/>
      <c r="DU750" s="25"/>
      <c r="DV750" s="25"/>
      <c r="DW750" s="25"/>
      <c r="DX750" s="25"/>
      <c r="DY750" s="25"/>
      <c r="DZ750" s="25"/>
      <c r="EA750" s="25"/>
      <c r="EB750" s="25"/>
      <c r="EC750" s="25"/>
      <c r="ED750" s="25"/>
      <c r="EE750" s="25"/>
      <c r="EF750" s="25"/>
      <c r="EG750" s="25"/>
      <c r="EH750" s="25"/>
      <c r="EI750" s="25"/>
      <c r="EJ750" s="25"/>
      <c r="EK750" s="25"/>
      <c r="EL750" s="25"/>
      <c r="EM750" s="25"/>
      <c r="EN750" s="25"/>
      <c r="EO750" s="25"/>
      <c r="EP750" s="25"/>
      <c r="EQ750" s="25"/>
      <c r="ER750" s="25"/>
      <c r="ES750" s="25"/>
      <c r="ET750" s="25"/>
      <c r="EU750" s="25"/>
      <c r="EV750" s="25"/>
      <c r="EW750" s="25"/>
      <c r="EX750" s="25"/>
      <c r="EY750" s="25"/>
      <c r="EZ750" s="25"/>
      <c r="FA750" s="25"/>
      <c r="FB750" s="25"/>
      <c r="FC750" s="25"/>
      <c r="FD750" s="25"/>
      <c r="FE750" s="25"/>
      <c r="FF750" s="25"/>
      <c r="FG750" s="25"/>
      <c r="FH750" s="25"/>
      <c r="FI750" s="25"/>
      <c r="FJ750" s="25"/>
      <c r="FK750" s="25"/>
      <c r="FL750" s="25"/>
      <c r="FM750" s="25"/>
      <c r="FN750" s="25"/>
      <c r="FO750" s="25"/>
      <c r="FP750" s="25"/>
      <c r="FQ750" s="25"/>
      <c r="FR750" s="25"/>
      <c r="FS750" s="25"/>
      <c r="FT750" s="25"/>
      <c r="FU750" s="25"/>
      <c r="FV750" s="25"/>
      <c r="FW750" s="25"/>
      <c r="FX750" s="25"/>
      <c r="FY750" s="25"/>
      <c r="FZ750" s="25"/>
      <c r="GA750" s="25"/>
      <c r="GB750" s="25"/>
      <c r="GC750" s="25"/>
      <c r="GD750" s="25"/>
      <c r="GE750" s="25"/>
      <c r="GF750" s="25"/>
      <c r="GG750" s="25"/>
      <c r="GH750" s="25"/>
      <c r="GI750" s="25"/>
      <c r="GJ750" s="25"/>
      <c r="GK750" s="25"/>
      <c r="GL750" s="25"/>
      <c r="GM750" s="25"/>
      <c r="GN750" s="25"/>
      <c r="GO750" s="25"/>
      <c r="GP750" s="25"/>
      <c r="GQ750" s="25"/>
      <c r="GR750" s="25"/>
      <c r="GS750" s="25"/>
      <c r="GT750" s="25"/>
      <c r="GU750" s="25"/>
      <c r="GV750" s="25"/>
      <c r="GW750" s="25"/>
      <c r="GX750" s="25"/>
      <c r="GY750" s="25"/>
      <c r="GZ750" s="25"/>
    </row>
    <row r="751" spans="1:208">
      <c r="A751" s="1" t="s">
        <v>867</v>
      </c>
      <c r="B751" s="2">
        <v>43420</v>
      </c>
      <c r="C751" s="1">
        <v>7639439</v>
      </c>
      <c r="D751" s="1" t="s">
        <v>16</v>
      </c>
      <c r="E751" s="1" t="s">
        <v>990</v>
      </c>
      <c r="F751" s="1" t="s">
        <v>954</v>
      </c>
      <c r="G751" s="1" t="s">
        <v>24</v>
      </c>
      <c r="H751" s="1">
        <v>4501604897</v>
      </c>
      <c r="I751" s="1" t="s">
        <v>991</v>
      </c>
      <c r="J751" s="1" t="s">
        <v>992</v>
      </c>
      <c r="K751" s="1">
        <v>1</v>
      </c>
      <c r="L751" s="1" t="s">
        <v>26</v>
      </c>
      <c r="N751" s="3">
        <f t="shared" si="14"/>
        <v>0</v>
      </c>
      <c r="Q751" s="3"/>
      <c r="R751" s="3"/>
      <c r="V751" s="3"/>
      <c r="W751" s="1"/>
      <c r="X751" s="1"/>
      <c r="Y751" s="1"/>
      <c r="Z751" s="1"/>
      <c r="AA751" s="3">
        <f>Tabla1[[#This Row],[COSTO TOTAL]]</f>
        <v>0</v>
      </c>
      <c r="AB751" s="1"/>
      <c r="AC751" s="1"/>
      <c r="AD751" s="1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  <c r="BT751" s="25"/>
      <c r="BU751" s="25"/>
      <c r="BV751" s="25"/>
      <c r="BW751" s="25"/>
      <c r="BX751" s="25"/>
      <c r="BY751" s="25"/>
      <c r="BZ751" s="25"/>
      <c r="CA751" s="25"/>
      <c r="CB751" s="25"/>
      <c r="CC751" s="25"/>
      <c r="CD751" s="25"/>
      <c r="CE751" s="25"/>
      <c r="CF751" s="25"/>
      <c r="CG751" s="25"/>
      <c r="CH751" s="25"/>
      <c r="CI751" s="25"/>
      <c r="CJ751" s="25"/>
      <c r="CK751" s="25"/>
      <c r="CL751" s="25"/>
      <c r="CM751" s="25"/>
      <c r="CN751" s="25"/>
      <c r="CO751" s="25"/>
      <c r="CP751" s="25"/>
      <c r="CQ751" s="25"/>
      <c r="CR751" s="25"/>
      <c r="CS751" s="25"/>
      <c r="CT751" s="25"/>
      <c r="CU751" s="25"/>
      <c r="CV751" s="25"/>
      <c r="CW751" s="25"/>
      <c r="CX751" s="25"/>
      <c r="CY751" s="25"/>
      <c r="CZ751" s="25"/>
      <c r="DA751" s="25"/>
      <c r="DB751" s="25"/>
      <c r="DC751" s="25"/>
      <c r="DD751" s="25"/>
      <c r="DE751" s="25"/>
      <c r="DF751" s="25"/>
      <c r="DG751" s="25"/>
      <c r="DH751" s="25"/>
      <c r="DI751" s="25"/>
      <c r="DJ751" s="25"/>
      <c r="DK751" s="25"/>
      <c r="DL751" s="25"/>
      <c r="DM751" s="25"/>
      <c r="DN751" s="25"/>
      <c r="DO751" s="25"/>
      <c r="DP751" s="25"/>
      <c r="DQ751" s="25"/>
      <c r="DR751" s="25"/>
      <c r="DS751" s="25"/>
      <c r="DT751" s="25"/>
      <c r="DU751" s="25"/>
      <c r="DV751" s="25"/>
      <c r="DW751" s="25"/>
      <c r="DX751" s="25"/>
      <c r="DY751" s="25"/>
      <c r="DZ751" s="25"/>
      <c r="EA751" s="25"/>
      <c r="EB751" s="25"/>
      <c r="EC751" s="25"/>
      <c r="ED751" s="25"/>
      <c r="EE751" s="25"/>
      <c r="EF751" s="25"/>
      <c r="EG751" s="25"/>
      <c r="EH751" s="25"/>
      <c r="EI751" s="25"/>
      <c r="EJ751" s="25"/>
      <c r="EK751" s="25"/>
      <c r="EL751" s="25"/>
      <c r="EM751" s="25"/>
      <c r="EN751" s="25"/>
      <c r="EO751" s="25"/>
      <c r="EP751" s="25"/>
      <c r="EQ751" s="25"/>
      <c r="ER751" s="25"/>
      <c r="ES751" s="25"/>
      <c r="ET751" s="25"/>
      <c r="EU751" s="25"/>
      <c r="EV751" s="25"/>
      <c r="EW751" s="25"/>
      <c r="EX751" s="25"/>
      <c r="EY751" s="25"/>
      <c r="EZ751" s="25"/>
      <c r="FA751" s="25"/>
      <c r="FB751" s="25"/>
      <c r="FC751" s="25"/>
      <c r="FD751" s="25"/>
      <c r="FE751" s="25"/>
      <c r="FF751" s="25"/>
      <c r="FG751" s="25"/>
      <c r="FH751" s="25"/>
      <c r="FI751" s="25"/>
      <c r="FJ751" s="25"/>
      <c r="FK751" s="25"/>
      <c r="FL751" s="25"/>
      <c r="FM751" s="25"/>
      <c r="FN751" s="25"/>
      <c r="FO751" s="25"/>
      <c r="FP751" s="25"/>
      <c r="FQ751" s="25"/>
      <c r="FR751" s="25"/>
      <c r="FS751" s="25"/>
      <c r="FT751" s="25"/>
      <c r="FU751" s="25"/>
      <c r="FV751" s="25"/>
      <c r="FW751" s="25"/>
      <c r="FX751" s="25"/>
      <c r="FY751" s="25"/>
      <c r="FZ751" s="25"/>
      <c r="GA751" s="25"/>
      <c r="GB751" s="25"/>
      <c r="GC751" s="25"/>
      <c r="GD751" s="25"/>
      <c r="GE751" s="25"/>
      <c r="GF751" s="25"/>
      <c r="GG751" s="25"/>
      <c r="GH751" s="25"/>
      <c r="GI751" s="25"/>
      <c r="GJ751" s="25"/>
      <c r="GK751" s="25"/>
      <c r="GL751" s="25"/>
      <c r="GM751" s="25"/>
      <c r="GN751" s="25"/>
      <c r="GO751" s="25"/>
      <c r="GP751" s="25"/>
      <c r="GQ751" s="25"/>
      <c r="GR751" s="25"/>
      <c r="GS751" s="25"/>
      <c r="GT751" s="25"/>
      <c r="GU751" s="25"/>
      <c r="GV751" s="25"/>
      <c r="GW751" s="25"/>
      <c r="GX751" s="25"/>
      <c r="GY751" s="25"/>
      <c r="GZ751" s="25"/>
    </row>
    <row r="752" spans="1:208">
      <c r="A752" s="1" t="s">
        <v>867</v>
      </c>
      <c r="B752" s="2">
        <v>43348</v>
      </c>
      <c r="C752" s="1">
        <v>7611441</v>
      </c>
      <c r="D752" s="1" t="s">
        <v>16</v>
      </c>
      <c r="E752" s="1" t="s">
        <v>987</v>
      </c>
      <c r="F752" s="1" t="s">
        <v>988</v>
      </c>
      <c r="G752" s="1" t="s">
        <v>24</v>
      </c>
      <c r="H752" s="1">
        <v>4501588276</v>
      </c>
      <c r="J752" s="1" t="s">
        <v>993</v>
      </c>
      <c r="K752" s="1">
        <v>4</v>
      </c>
      <c r="L752" s="1" t="s">
        <v>26</v>
      </c>
      <c r="N752" s="3">
        <f t="shared" ref="N752:N772" si="15">M752*K752</f>
        <v>0</v>
      </c>
      <c r="Q752" s="3"/>
      <c r="R752" s="3"/>
      <c r="V752" s="3"/>
      <c r="W752" s="1"/>
      <c r="X752" s="1"/>
      <c r="Y752" s="1"/>
      <c r="Z752" s="1"/>
      <c r="AA752" s="3">
        <f>Tabla1[[#This Row],[COSTO TOTAL]]</f>
        <v>0</v>
      </c>
      <c r="AB752" s="1"/>
      <c r="AC752" s="1"/>
      <c r="AD752" s="1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  <c r="BT752" s="25"/>
      <c r="BU752" s="25"/>
      <c r="BV752" s="25"/>
      <c r="BW752" s="25"/>
      <c r="BX752" s="25"/>
      <c r="BY752" s="25"/>
      <c r="BZ752" s="25"/>
      <c r="CA752" s="25"/>
      <c r="CB752" s="25"/>
      <c r="CC752" s="25"/>
      <c r="CD752" s="25"/>
      <c r="CE752" s="25"/>
      <c r="CF752" s="25"/>
      <c r="CG752" s="25"/>
      <c r="CH752" s="25"/>
      <c r="CI752" s="25"/>
      <c r="CJ752" s="25"/>
      <c r="CK752" s="25"/>
      <c r="CL752" s="25"/>
      <c r="CM752" s="25"/>
      <c r="CN752" s="25"/>
      <c r="CO752" s="25"/>
      <c r="CP752" s="25"/>
      <c r="CQ752" s="25"/>
      <c r="CR752" s="25"/>
      <c r="CS752" s="25"/>
      <c r="CT752" s="25"/>
      <c r="CU752" s="25"/>
      <c r="CV752" s="25"/>
      <c r="CW752" s="25"/>
      <c r="CX752" s="25"/>
      <c r="CY752" s="25"/>
      <c r="CZ752" s="25"/>
      <c r="DA752" s="25"/>
      <c r="DB752" s="25"/>
      <c r="DC752" s="25"/>
      <c r="DD752" s="25"/>
      <c r="DE752" s="25"/>
      <c r="DF752" s="25"/>
      <c r="DG752" s="25"/>
      <c r="DH752" s="25"/>
      <c r="DI752" s="25"/>
      <c r="DJ752" s="25"/>
      <c r="DK752" s="25"/>
      <c r="DL752" s="25"/>
      <c r="DM752" s="25"/>
      <c r="DN752" s="25"/>
      <c r="DO752" s="25"/>
      <c r="DP752" s="25"/>
      <c r="DQ752" s="25"/>
      <c r="DR752" s="25"/>
      <c r="DS752" s="25"/>
      <c r="DT752" s="25"/>
      <c r="DU752" s="25"/>
      <c r="DV752" s="25"/>
      <c r="DW752" s="25"/>
      <c r="DX752" s="25"/>
      <c r="DY752" s="25"/>
      <c r="DZ752" s="25"/>
      <c r="EA752" s="25"/>
      <c r="EB752" s="25"/>
      <c r="EC752" s="25"/>
      <c r="ED752" s="25"/>
      <c r="EE752" s="25"/>
      <c r="EF752" s="25"/>
      <c r="EG752" s="25"/>
      <c r="EH752" s="25"/>
      <c r="EI752" s="25"/>
      <c r="EJ752" s="25"/>
      <c r="EK752" s="25"/>
      <c r="EL752" s="25"/>
      <c r="EM752" s="25"/>
      <c r="EN752" s="25"/>
      <c r="EO752" s="25"/>
      <c r="EP752" s="25"/>
      <c r="EQ752" s="25"/>
      <c r="ER752" s="25"/>
      <c r="ES752" s="25"/>
      <c r="ET752" s="25"/>
      <c r="EU752" s="25"/>
      <c r="EV752" s="25"/>
      <c r="EW752" s="25"/>
      <c r="EX752" s="25"/>
      <c r="EY752" s="25"/>
      <c r="EZ752" s="25"/>
      <c r="FA752" s="25"/>
      <c r="FB752" s="25"/>
      <c r="FC752" s="25"/>
      <c r="FD752" s="25"/>
      <c r="FE752" s="25"/>
      <c r="FF752" s="25"/>
      <c r="FG752" s="25"/>
      <c r="FH752" s="25"/>
      <c r="FI752" s="25"/>
      <c r="FJ752" s="25"/>
      <c r="FK752" s="25"/>
      <c r="FL752" s="25"/>
      <c r="FM752" s="25"/>
      <c r="FN752" s="25"/>
      <c r="FO752" s="25"/>
      <c r="FP752" s="25"/>
      <c r="FQ752" s="25"/>
      <c r="FR752" s="25"/>
      <c r="FS752" s="25"/>
      <c r="FT752" s="25"/>
      <c r="FU752" s="25"/>
      <c r="FV752" s="25"/>
      <c r="FW752" s="25"/>
      <c r="FX752" s="25"/>
      <c r="FY752" s="25"/>
      <c r="FZ752" s="25"/>
      <c r="GA752" s="25"/>
      <c r="GB752" s="25"/>
      <c r="GC752" s="25"/>
      <c r="GD752" s="25"/>
      <c r="GE752" s="25"/>
      <c r="GF752" s="25"/>
      <c r="GG752" s="25"/>
      <c r="GH752" s="25"/>
      <c r="GI752" s="25"/>
      <c r="GJ752" s="25"/>
      <c r="GK752" s="25"/>
      <c r="GL752" s="25"/>
      <c r="GM752" s="25"/>
      <c r="GN752" s="25"/>
      <c r="GO752" s="25"/>
      <c r="GP752" s="25"/>
      <c r="GQ752" s="25"/>
      <c r="GR752" s="25"/>
      <c r="GS752" s="25"/>
      <c r="GT752" s="25"/>
      <c r="GU752" s="25"/>
      <c r="GV752" s="25"/>
      <c r="GW752" s="25"/>
      <c r="GX752" s="25"/>
      <c r="GY752" s="25"/>
      <c r="GZ752" s="25"/>
    </row>
    <row r="753" spans="1:208">
      <c r="A753" s="1" t="s">
        <v>867</v>
      </c>
      <c r="B753" s="2">
        <v>43348</v>
      </c>
      <c r="C753" s="1">
        <v>7611441</v>
      </c>
      <c r="D753" s="1" t="s">
        <v>16</v>
      </c>
      <c r="E753" s="1" t="s">
        <v>987</v>
      </c>
      <c r="F753" s="1" t="s">
        <v>988</v>
      </c>
      <c r="G753" s="1" t="s">
        <v>24</v>
      </c>
      <c r="H753" s="1">
        <v>4501588276</v>
      </c>
      <c r="J753" s="1" t="s">
        <v>994</v>
      </c>
      <c r="K753" s="1">
        <v>2</v>
      </c>
      <c r="L753" s="1" t="s">
        <v>26</v>
      </c>
      <c r="N753" s="3">
        <f t="shared" si="15"/>
        <v>0</v>
      </c>
      <c r="Q753" s="3"/>
      <c r="R753" s="3"/>
      <c r="V753" s="3"/>
      <c r="W753" s="1"/>
      <c r="X753" s="1"/>
      <c r="Y753" s="1"/>
      <c r="Z753" s="1"/>
      <c r="AA753" s="3">
        <f>Tabla1[[#This Row],[COSTO TOTAL]]</f>
        <v>0</v>
      </c>
      <c r="AB753" s="1"/>
      <c r="AC753" s="1"/>
      <c r="AD753" s="1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  <c r="BT753" s="25"/>
      <c r="BU753" s="25"/>
      <c r="BV753" s="25"/>
      <c r="BW753" s="25"/>
      <c r="BX753" s="25"/>
      <c r="BY753" s="25"/>
      <c r="BZ753" s="25"/>
      <c r="CA753" s="25"/>
      <c r="CB753" s="25"/>
      <c r="CC753" s="25"/>
      <c r="CD753" s="25"/>
      <c r="CE753" s="25"/>
      <c r="CF753" s="25"/>
      <c r="CG753" s="25"/>
      <c r="CH753" s="25"/>
      <c r="CI753" s="25"/>
      <c r="CJ753" s="25"/>
      <c r="CK753" s="25"/>
      <c r="CL753" s="25"/>
      <c r="CM753" s="25"/>
      <c r="CN753" s="25"/>
      <c r="CO753" s="25"/>
      <c r="CP753" s="25"/>
      <c r="CQ753" s="25"/>
      <c r="CR753" s="25"/>
      <c r="CS753" s="25"/>
      <c r="CT753" s="25"/>
      <c r="CU753" s="25"/>
      <c r="CV753" s="25"/>
      <c r="CW753" s="25"/>
      <c r="CX753" s="25"/>
      <c r="CY753" s="25"/>
      <c r="CZ753" s="25"/>
      <c r="DA753" s="25"/>
      <c r="DB753" s="25"/>
      <c r="DC753" s="25"/>
      <c r="DD753" s="25"/>
      <c r="DE753" s="25"/>
      <c r="DF753" s="25"/>
      <c r="DG753" s="25"/>
      <c r="DH753" s="25"/>
      <c r="DI753" s="25"/>
      <c r="DJ753" s="25"/>
      <c r="DK753" s="25"/>
      <c r="DL753" s="25"/>
      <c r="DM753" s="25"/>
      <c r="DN753" s="25"/>
      <c r="DO753" s="25"/>
      <c r="DP753" s="25"/>
      <c r="DQ753" s="25"/>
      <c r="DR753" s="25"/>
      <c r="DS753" s="25"/>
      <c r="DT753" s="25"/>
      <c r="DU753" s="25"/>
      <c r="DV753" s="25"/>
      <c r="DW753" s="25"/>
      <c r="DX753" s="25"/>
      <c r="DY753" s="25"/>
      <c r="DZ753" s="25"/>
      <c r="EA753" s="25"/>
      <c r="EB753" s="25"/>
      <c r="EC753" s="25"/>
      <c r="ED753" s="25"/>
      <c r="EE753" s="25"/>
      <c r="EF753" s="25"/>
      <c r="EG753" s="25"/>
      <c r="EH753" s="25"/>
      <c r="EI753" s="25"/>
      <c r="EJ753" s="25"/>
      <c r="EK753" s="25"/>
      <c r="EL753" s="25"/>
      <c r="EM753" s="25"/>
      <c r="EN753" s="25"/>
      <c r="EO753" s="25"/>
      <c r="EP753" s="25"/>
      <c r="EQ753" s="25"/>
      <c r="ER753" s="25"/>
      <c r="ES753" s="25"/>
      <c r="ET753" s="25"/>
      <c r="EU753" s="25"/>
      <c r="EV753" s="25"/>
      <c r="EW753" s="25"/>
      <c r="EX753" s="25"/>
      <c r="EY753" s="25"/>
      <c r="EZ753" s="25"/>
      <c r="FA753" s="25"/>
      <c r="FB753" s="25"/>
      <c r="FC753" s="25"/>
      <c r="FD753" s="25"/>
      <c r="FE753" s="25"/>
      <c r="FF753" s="25"/>
      <c r="FG753" s="25"/>
      <c r="FH753" s="25"/>
      <c r="FI753" s="25"/>
      <c r="FJ753" s="25"/>
      <c r="FK753" s="25"/>
      <c r="FL753" s="25"/>
      <c r="FM753" s="25"/>
      <c r="FN753" s="25"/>
      <c r="FO753" s="25"/>
      <c r="FP753" s="25"/>
      <c r="FQ753" s="25"/>
      <c r="FR753" s="25"/>
      <c r="FS753" s="25"/>
      <c r="FT753" s="25"/>
      <c r="FU753" s="25"/>
      <c r="FV753" s="25"/>
      <c r="FW753" s="25"/>
      <c r="FX753" s="25"/>
      <c r="FY753" s="25"/>
      <c r="FZ753" s="25"/>
      <c r="GA753" s="25"/>
      <c r="GB753" s="25"/>
      <c r="GC753" s="25"/>
      <c r="GD753" s="25"/>
      <c r="GE753" s="25"/>
      <c r="GF753" s="25"/>
      <c r="GG753" s="25"/>
      <c r="GH753" s="25"/>
      <c r="GI753" s="25"/>
      <c r="GJ753" s="25"/>
      <c r="GK753" s="25"/>
      <c r="GL753" s="25"/>
      <c r="GM753" s="25"/>
      <c r="GN753" s="25"/>
      <c r="GO753" s="25"/>
      <c r="GP753" s="25"/>
      <c r="GQ753" s="25"/>
      <c r="GR753" s="25"/>
      <c r="GS753" s="25"/>
      <c r="GT753" s="25"/>
      <c r="GU753" s="25"/>
      <c r="GV753" s="25"/>
      <c r="GW753" s="25"/>
      <c r="GX753" s="25"/>
      <c r="GY753" s="25"/>
      <c r="GZ753" s="25"/>
    </row>
    <row r="754" spans="1:208">
      <c r="A754" s="1" t="s">
        <v>867</v>
      </c>
      <c r="B754" s="2">
        <v>43441</v>
      </c>
      <c r="C754" s="1">
        <v>7633960</v>
      </c>
      <c r="D754" s="1" t="s">
        <v>16</v>
      </c>
      <c r="E754" s="1" t="s">
        <v>995</v>
      </c>
      <c r="F754" s="1" t="s">
        <v>113</v>
      </c>
      <c r="G754" s="1" t="s">
        <v>24</v>
      </c>
      <c r="H754" s="1">
        <v>4501611222</v>
      </c>
      <c r="I754" s="1" t="s">
        <v>996</v>
      </c>
      <c r="J754" s="1" t="s">
        <v>997</v>
      </c>
      <c r="K754" s="1">
        <v>6</v>
      </c>
      <c r="L754" s="1" t="s">
        <v>26</v>
      </c>
      <c r="N754" s="3">
        <f t="shared" si="15"/>
        <v>0</v>
      </c>
      <c r="Q754" s="3"/>
      <c r="R754" s="3"/>
      <c r="V754" s="3"/>
      <c r="W754" s="1"/>
      <c r="X754" s="1"/>
      <c r="Y754" s="1"/>
      <c r="Z754" s="1"/>
      <c r="AA754" s="3">
        <f>Tabla1[[#This Row],[COSTO TOTAL]]</f>
        <v>0</v>
      </c>
      <c r="AB754" s="1"/>
      <c r="AC754" s="1"/>
      <c r="AD754" s="1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  <c r="BT754" s="25"/>
      <c r="BU754" s="25"/>
      <c r="BV754" s="25"/>
      <c r="BW754" s="25"/>
      <c r="BX754" s="25"/>
      <c r="BY754" s="25"/>
      <c r="BZ754" s="25"/>
      <c r="CA754" s="25"/>
      <c r="CB754" s="25"/>
      <c r="CC754" s="25"/>
      <c r="CD754" s="25"/>
      <c r="CE754" s="25"/>
      <c r="CF754" s="25"/>
      <c r="CG754" s="25"/>
      <c r="CH754" s="25"/>
      <c r="CI754" s="25"/>
      <c r="CJ754" s="25"/>
      <c r="CK754" s="25"/>
      <c r="CL754" s="25"/>
      <c r="CM754" s="25"/>
      <c r="CN754" s="25"/>
      <c r="CO754" s="25"/>
      <c r="CP754" s="25"/>
      <c r="CQ754" s="25"/>
      <c r="CR754" s="25"/>
      <c r="CS754" s="25"/>
      <c r="CT754" s="25"/>
      <c r="CU754" s="25"/>
      <c r="CV754" s="25"/>
      <c r="CW754" s="25"/>
      <c r="CX754" s="25"/>
      <c r="CY754" s="25"/>
      <c r="CZ754" s="25"/>
      <c r="DA754" s="25"/>
      <c r="DB754" s="25"/>
      <c r="DC754" s="25"/>
      <c r="DD754" s="25"/>
      <c r="DE754" s="25"/>
      <c r="DF754" s="25"/>
      <c r="DG754" s="25"/>
      <c r="DH754" s="25"/>
      <c r="DI754" s="25"/>
      <c r="DJ754" s="25"/>
      <c r="DK754" s="25"/>
      <c r="DL754" s="25"/>
      <c r="DM754" s="25"/>
      <c r="DN754" s="25"/>
      <c r="DO754" s="25"/>
      <c r="DP754" s="25"/>
      <c r="DQ754" s="25"/>
      <c r="DR754" s="25"/>
      <c r="DS754" s="25"/>
      <c r="DT754" s="25"/>
      <c r="DU754" s="25"/>
      <c r="DV754" s="25"/>
      <c r="DW754" s="25"/>
      <c r="DX754" s="25"/>
      <c r="DY754" s="25"/>
      <c r="DZ754" s="25"/>
      <c r="EA754" s="25"/>
      <c r="EB754" s="25"/>
      <c r="EC754" s="25"/>
      <c r="ED754" s="25"/>
      <c r="EE754" s="25"/>
      <c r="EF754" s="25"/>
      <c r="EG754" s="25"/>
      <c r="EH754" s="25"/>
      <c r="EI754" s="25"/>
      <c r="EJ754" s="25"/>
      <c r="EK754" s="25"/>
      <c r="EL754" s="25"/>
      <c r="EM754" s="25"/>
      <c r="EN754" s="25"/>
      <c r="EO754" s="25"/>
      <c r="EP754" s="25"/>
      <c r="EQ754" s="25"/>
      <c r="ER754" s="25"/>
      <c r="ES754" s="25"/>
      <c r="ET754" s="25"/>
      <c r="EU754" s="25"/>
      <c r="EV754" s="25"/>
      <c r="EW754" s="25"/>
      <c r="EX754" s="25"/>
      <c r="EY754" s="25"/>
      <c r="EZ754" s="25"/>
      <c r="FA754" s="25"/>
      <c r="FB754" s="25"/>
      <c r="FC754" s="25"/>
      <c r="FD754" s="25"/>
      <c r="FE754" s="25"/>
      <c r="FF754" s="25"/>
      <c r="FG754" s="25"/>
      <c r="FH754" s="25"/>
      <c r="FI754" s="25"/>
      <c r="FJ754" s="25"/>
      <c r="FK754" s="25"/>
      <c r="FL754" s="25"/>
      <c r="FM754" s="25"/>
      <c r="FN754" s="25"/>
      <c r="FO754" s="25"/>
      <c r="FP754" s="25"/>
      <c r="FQ754" s="25"/>
      <c r="FR754" s="25"/>
      <c r="FS754" s="25"/>
      <c r="FT754" s="25"/>
      <c r="FU754" s="25"/>
      <c r="FV754" s="25"/>
      <c r="FW754" s="25"/>
      <c r="FX754" s="25"/>
      <c r="FY754" s="25"/>
      <c r="FZ754" s="25"/>
      <c r="GA754" s="25"/>
      <c r="GB754" s="25"/>
      <c r="GC754" s="25"/>
      <c r="GD754" s="25"/>
      <c r="GE754" s="25"/>
      <c r="GF754" s="25"/>
      <c r="GG754" s="25"/>
      <c r="GH754" s="25"/>
      <c r="GI754" s="25"/>
      <c r="GJ754" s="25"/>
      <c r="GK754" s="25"/>
      <c r="GL754" s="25"/>
      <c r="GM754" s="25"/>
      <c r="GN754" s="25"/>
      <c r="GO754" s="25"/>
      <c r="GP754" s="25"/>
      <c r="GQ754" s="25"/>
      <c r="GR754" s="25"/>
      <c r="GS754" s="25"/>
      <c r="GT754" s="25"/>
      <c r="GU754" s="25"/>
      <c r="GV754" s="25"/>
      <c r="GW754" s="25"/>
      <c r="GX754" s="25"/>
      <c r="GY754" s="25"/>
      <c r="GZ754" s="25"/>
    </row>
    <row r="755" spans="1:208">
      <c r="A755" s="1" t="s">
        <v>867</v>
      </c>
      <c r="B755" s="2">
        <v>43420</v>
      </c>
      <c r="C755" s="1">
        <v>7639439</v>
      </c>
      <c r="D755" s="1" t="s">
        <v>16</v>
      </c>
      <c r="E755" s="1" t="s">
        <v>990</v>
      </c>
      <c r="F755" s="1" t="s">
        <v>954</v>
      </c>
      <c r="G755" s="1" t="s">
        <v>24</v>
      </c>
      <c r="H755" s="1">
        <v>4501604897</v>
      </c>
      <c r="I755" s="1" t="s">
        <v>991</v>
      </c>
      <c r="J755" s="1" t="s">
        <v>998</v>
      </c>
      <c r="K755" s="1">
        <v>1</v>
      </c>
      <c r="L755" s="1" t="s">
        <v>26</v>
      </c>
      <c r="M755" s="3">
        <v>11870.8</v>
      </c>
      <c r="N755" s="3">
        <f t="shared" si="15"/>
        <v>11870.8</v>
      </c>
      <c r="Q755" s="3"/>
      <c r="R755" s="3"/>
      <c r="V755" s="3"/>
      <c r="W755" s="1"/>
      <c r="X755" s="1"/>
      <c r="Y755" s="1"/>
      <c r="Z755" s="1"/>
      <c r="AA755" s="3">
        <f>Tabla1[[#This Row],[COSTO TOTAL]]</f>
        <v>11870.8</v>
      </c>
      <c r="AB755" s="1"/>
      <c r="AC755" s="1"/>
      <c r="AD755" s="1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  <c r="BT755" s="25"/>
      <c r="BU755" s="25"/>
      <c r="BV755" s="25"/>
      <c r="BW755" s="25"/>
      <c r="BX755" s="25"/>
      <c r="BY755" s="25"/>
      <c r="BZ755" s="25"/>
      <c r="CA755" s="25"/>
      <c r="CB755" s="25"/>
      <c r="CC755" s="25"/>
      <c r="CD755" s="25"/>
      <c r="CE755" s="25"/>
      <c r="CF755" s="25"/>
      <c r="CG755" s="25"/>
      <c r="CH755" s="25"/>
      <c r="CI755" s="25"/>
      <c r="CJ755" s="25"/>
      <c r="CK755" s="25"/>
      <c r="CL755" s="25"/>
      <c r="CM755" s="25"/>
      <c r="CN755" s="25"/>
      <c r="CO755" s="25"/>
      <c r="CP755" s="25"/>
      <c r="CQ755" s="25"/>
      <c r="CR755" s="25"/>
      <c r="CS755" s="25"/>
      <c r="CT755" s="25"/>
      <c r="CU755" s="25"/>
      <c r="CV755" s="25"/>
      <c r="CW755" s="25"/>
      <c r="CX755" s="25"/>
      <c r="CY755" s="25"/>
      <c r="CZ755" s="25"/>
      <c r="DA755" s="25"/>
      <c r="DB755" s="25"/>
      <c r="DC755" s="25"/>
      <c r="DD755" s="25"/>
      <c r="DE755" s="25"/>
      <c r="DF755" s="25"/>
      <c r="DG755" s="25"/>
      <c r="DH755" s="25"/>
      <c r="DI755" s="25"/>
      <c r="DJ755" s="25"/>
      <c r="DK755" s="25"/>
      <c r="DL755" s="25"/>
      <c r="DM755" s="25"/>
      <c r="DN755" s="25"/>
      <c r="DO755" s="25"/>
      <c r="DP755" s="25"/>
      <c r="DQ755" s="25"/>
      <c r="DR755" s="25"/>
      <c r="DS755" s="25"/>
      <c r="DT755" s="25"/>
      <c r="DU755" s="25"/>
      <c r="DV755" s="25"/>
      <c r="DW755" s="25"/>
      <c r="DX755" s="25"/>
      <c r="DY755" s="25"/>
      <c r="DZ755" s="25"/>
      <c r="EA755" s="25"/>
      <c r="EB755" s="25"/>
      <c r="EC755" s="25"/>
      <c r="ED755" s="25"/>
      <c r="EE755" s="25"/>
      <c r="EF755" s="25"/>
      <c r="EG755" s="25"/>
      <c r="EH755" s="25"/>
      <c r="EI755" s="25"/>
      <c r="EJ755" s="25"/>
      <c r="EK755" s="25"/>
      <c r="EL755" s="25"/>
      <c r="EM755" s="25"/>
      <c r="EN755" s="25"/>
      <c r="EO755" s="25"/>
      <c r="EP755" s="25"/>
      <c r="EQ755" s="25"/>
      <c r="ER755" s="25"/>
      <c r="ES755" s="25"/>
      <c r="ET755" s="25"/>
      <c r="EU755" s="25"/>
      <c r="EV755" s="25"/>
      <c r="EW755" s="25"/>
      <c r="EX755" s="25"/>
      <c r="EY755" s="25"/>
      <c r="EZ755" s="25"/>
      <c r="FA755" s="25"/>
      <c r="FB755" s="25"/>
      <c r="FC755" s="25"/>
      <c r="FD755" s="25"/>
      <c r="FE755" s="25"/>
      <c r="FF755" s="25"/>
      <c r="FG755" s="25"/>
      <c r="FH755" s="25"/>
      <c r="FI755" s="25"/>
      <c r="FJ755" s="25"/>
      <c r="FK755" s="25"/>
      <c r="FL755" s="25"/>
      <c r="FM755" s="25"/>
      <c r="FN755" s="25"/>
      <c r="FO755" s="25"/>
      <c r="FP755" s="25"/>
      <c r="FQ755" s="25"/>
      <c r="FR755" s="25"/>
      <c r="FS755" s="25"/>
      <c r="FT755" s="25"/>
      <c r="FU755" s="25"/>
      <c r="FV755" s="25"/>
      <c r="FW755" s="25"/>
      <c r="FX755" s="25"/>
      <c r="FY755" s="25"/>
      <c r="FZ755" s="25"/>
      <c r="GA755" s="25"/>
      <c r="GB755" s="25"/>
      <c r="GC755" s="25"/>
      <c r="GD755" s="25"/>
      <c r="GE755" s="25"/>
      <c r="GF755" s="25"/>
      <c r="GG755" s="25"/>
      <c r="GH755" s="25"/>
      <c r="GI755" s="25"/>
      <c r="GJ755" s="25"/>
      <c r="GK755" s="25"/>
      <c r="GL755" s="25"/>
      <c r="GM755" s="25"/>
      <c r="GN755" s="25"/>
      <c r="GO755" s="25"/>
      <c r="GP755" s="25"/>
      <c r="GQ755" s="25"/>
      <c r="GR755" s="25"/>
      <c r="GS755" s="25"/>
      <c r="GT755" s="25"/>
      <c r="GU755" s="25"/>
      <c r="GV755" s="25"/>
      <c r="GW755" s="25"/>
      <c r="GX755" s="25"/>
      <c r="GY755" s="25"/>
      <c r="GZ755" s="25"/>
    </row>
    <row r="756" spans="1:208">
      <c r="A756" s="1" t="s">
        <v>867</v>
      </c>
      <c r="B756" s="2">
        <v>43348</v>
      </c>
      <c r="C756" s="1">
        <v>7611441</v>
      </c>
      <c r="D756" s="1" t="s">
        <v>16</v>
      </c>
      <c r="E756" s="1" t="s">
        <v>987</v>
      </c>
      <c r="F756" s="1" t="s">
        <v>988</v>
      </c>
      <c r="G756" s="1" t="s">
        <v>24</v>
      </c>
      <c r="H756" s="1">
        <v>4501588276</v>
      </c>
      <c r="I756" s="1" t="s">
        <v>24</v>
      </c>
      <c r="J756" s="1" t="s">
        <v>999</v>
      </c>
      <c r="K756" s="1">
        <v>2</v>
      </c>
      <c r="L756" s="1" t="s">
        <v>26</v>
      </c>
      <c r="M756" s="3">
        <v>1370</v>
      </c>
      <c r="N756" s="3">
        <f t="shared" si="15"/>
        <v>2740</v>
      </c>
      <c r="Q756" s="3"/>
      <c r="R756" s="3"/>
      <c r="V756" s="3"/>
      <c r="W756" s="1"/>
      <c r="X756" s="1"/>
      <c r="Y756" s="1"/>
      <c r="Z756" s="1"/>
      <c r="AA756" s="3">
        <f>Tabla1[[#This Row],[COSTO TOTAL]]</f>
        <v>2740</v>
      </c>
      <c r="AB756" s="1"/>
      <c r="AC756" s="1"/>
      <c r="AD756" s="1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  <c r="CR756" s="25"/>
      <c r="CS756" s="25"/>
      <c r="CT756" s="25"/>
      <c r="CU756" s="25"/>
      <c r="CV756" s="25"/>
      <c r="CW756" s="25"/>
      <c r="CX756" s="25"/>
      <c r="CY756" s="25"/>
      <c r="CZ756" s="25"/>
      <c r="DA756" s="25"/>
      <c r="DB756" s="25"/>
      <c r="DC756" s="25"/>
      <c r="DD756" s="25"/>
      <c r="DE756" s="25"/>
      <c r="DF756" s="25"/>
      <c r="DG756" s="25"/>
      <c r="DH756" s="25"/>
      <c r="DI756" s="25"/>
      <c r="DJ756" s="25"/>
      <c r="DK756" s="25"/>
      <c r="DL756" s="25"/>
      <c r="DM756" s="25"/>
      <c r="DN756" s="25"/>
      <c r="DO756" s="25"/>
      <c r="DP756" s="25"/>
      <c r="DQ756" s="25"/>
      <c r="DR756" s="25"/>
      <c r="DS756" s="25"/>
      <c r="DT756" s="25"/>
      <c r="DU756" s="25"/>
      <c r="DV756" s="25"/>
      <c r="DW756" s="25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25"/>
      <c r="EP756" s="25"/>
      <c r="EQ756" s="25"/>
      <c r="ER756" s="25"/>
      <c r="ES756" s="25"/>
      <c r="ET756" s="25"/>
      <c r="EU756" s="25"/>
      <c r="EV756" s="25"/>
      <c r="EW756" s="25"/>
      <c r="EX756" s="25"/>
      <c r="EY756" s="25"/>
      <c r="EZ756" s="25"/>
      <c r="FA756" s="25"/>
      <c r="FB756" s="25"/>
      <c r="FC756" s="25"/>
      <c r="FD756" s="25"/>
      <c r="FE756" s="25"/>
      <c r="FF756" s="25"/>
      <c r="FG756" s="25"/>
      <c r="FH756" s="25"/>
      <c r="FI756" s="25"/>
      <c r="FJ756" s="25"/>
      <c r="FK756" s="25"/>
      <c r="FL756" s="25"/>
      <c r="FM756" s="25"/>
      <c r="FN756" s="25"/>
      <c r="FO756" s="25"/>
      <c r="FP756" s="25"/>
      <c r="FQ756" s="25"/>
      <c r="FR756" s="25"/>
      <c r="FS756" s="25"/>
      <c r="FT756" s="25"/>
      <c r="FU756" s="25"/>
      <c r="FV756" s="25"/>
      <c r="FW756" s="25"/>
      <c r="FX756" s="25"/>
      <c r="FY756" s="25"/>
      <c r="FZ756" s="25"/>
      <c r="GA756" s="25"/>
      <c r="GB756" s="25"/>
      <c r="GC756" s="25"/>
      <c r="GD756" s="25"/>
      <c r="GE756" s="25"/>
      <c r="GF756" s="25"/>
      <c r="GG756" s="25"/>
      <c r="GH756" s="25"/>
      <c r="GI756" s="25"/>
      <c r="GJ756" s="25"/>
      <c r="GK756" s="25"/>
      <c r="GL756" s="25"/>
      <c r="GM756" s="25"/>
      <c r="GN756" s="25"/>
      <c r="GO756" s="25"/>
      <c r="GP756" s="25"/>
      <c r="GQ756" s="25"/>
      <c r="GR756" s="25"/>
      <c r="GS756" s="25"/>
      <c r="GT756" s="25"/>
      <c r="GU756" s="25"/>
      <c r="GV756" s="25"/>
      <c r="GW756" s="25"/>
      <c r="GX756" s="25"/>
      <c r="GY756" s="25"/>
      <c r="GZ756" s="25"/>
    </row>
    <row r="757" spans="1:208">
      <c r="A757" s="1" t="s">
        <v>867</v>
      </c>
      <c r="B757" s="2">
        <v>43348</v>
      </c>
      <c r="C757" s="1">
        <v>7611441</v>
      </c>
      <c r="D757" s="1" t="s">
        <v>16</v>
      </c>
      <c r="E757" s="1" t="s">
        <v>987</v>
      </c>
      <c r="F757" s="1" t="s">
        <v>988</v>
      </c>
      <c r="G757" s="1" t="s">
        <v>24</v>
      </c>
      <c r="H757" s="1">
        <v>4501588276</v>
      </c>
      <c r="I757" s="1" t="s">
        <v>24</v>
      </c>
      <c r="J757" s="1" t="s">
        <v>1000</v>
      </c>
      <c r="K757" s="1">
        <v>2</v>
      </c>
      <c r="L757" s="1" t="s">
        <v>26</v>
      </c>
      <c r="M757" s="3">
        <v>320</v>
      </c>
      <c r="N757" s="3">
        <f t="shared" si="15"/>
        <v>640</v>
      </c>
      <c r="Q757" s="3"/>
      <c r="R757" s="3"/>
      <c r="V757" s="3"/>
      <c r="W757" s="1"/>
      <c r="X757" s="1"/>
      <c r="Y757" s="1"/>
      <c r="Z757" s="1"/>
      <c r="AA757" s="3">
        <f>Tabla1[[#This Row],[COSTO TOTAL]]</f>
        <v>640</v>
      </c>
      <c r="AB757" s="1"/>
      <c r="AC757" s="1"/>
      <c r="AD757" s="1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  <c r="BT757" s="25"/>
      <c r="BU757" s="25"/>
      <c r="BV757" s="25"/>
      <c r="BW757" s="25"/>
      <c r="BX757" s="25"/>
      <c r="BY757" s="25"/>
      <c r="BZ757" s="25"/>
      <c r="CA757" s="25"/>
      <c r="CB757" s="25"/>
      <c r="CC757" s="25"/>
      <c r="CD757" s="25"/>
      <c r="CE757" s="25"/>
      <c r="CF757" s="25"/>
      <c r="CG757" s="25"/>
      <c r="CH757" s="25"/>
      <c r="CI757" s="25"/>
      <c r="CJ757" s="25"/>
      <c r="CK757" s="25"/>
      <c r="CL757" s="25"/>
      <c r="CM757" s="25"/>
      <c r="CN757" s="25"/>
      <c r="CO757" s="25"/>
      <c r="CP757" s="25"/>
      <c r="CQ757" s="25"/>
      <c r="CR757" s="25"/>
      <c r="CS757" s="25"/>
      <c r="CT757" s="25"/>
      <c r="CU757" s="25"/>
      <c r="CV757" s="25"/>
      <c r="CW757" s="25"/>
      <c r="CX757" s="25"/>
      <c r="CY757" s="25"/>
      <c r="CZ757" s="25"/>
      <c r="DA757" s="25"/>
      <c r="DB757" s="25"/>
      <c r="DC757" s="25"/>
      <c r="DD757" s="25"/>
      <c r="DE757" s="25"/>
      <c r="DF757" s="25"/>
      <c r="DG757" s="25"/>
      <c r="DH757" s="25"/>
      <c r="DI757" s="25"/>
      <c r="DJ757" s="25"/>
      <c r="DK757" s="25"/>
      <c r="DL757" s="25"/>
      <c r="DM757" s="25"/>
      <c r="DN757" s="25"/>
      <c r="DO757" s="25"/>
      <c r="DP757" s="25"/>
      <c r="DQ757" s="25"/>
      <c r="DR757" s="25"/>
      <c r="DS757" s="25"/>
      <c r="DT757" s="25"/>
      <c r="DU757" s="25"/>
      <c r="DV757" s="25"/>
      <c r="DW757" s="25"/>
      <c r="DX757" s="25"/>
      <c r="DY757" s="25"/>
      <c r="DZ757" s="25"/>
      <c r="EA757" s="25"/>
      <c r="EB757" s="25"/>
      <c r="EC757" s="25"/>
      <c r="ED757" s="25"/>
      <c r="EE757" s="25"/>
      <c r="EF757" s="25"/>
      <c r="EG757" s="25"/>
      <c r="EH757" s="25"/>
      <c r="EI757" s="25"/>
      <c r="EJ757" s="25"/>
      <c r="EK757" s="25"/>
      <c r="EL757" s="25"/>
      <c r="EM757" s="25"/>
      <c r="EN757" s="25"/>
      <c r="EO757" s="25"/>
      <c r="EP757" s="25"/>
      <c r="EQ757" s="25"/>
      <c r="ER757" s="25"/>
      <c r="ES757" s="25"/>
      <c r="ET757" s="25"/>
      <c r="EU757" s="25"/>
      <c r="EV757" s="25"/>
      <c r="EW757" s="25"/>
      <c r="EX757" s="25"/>
      <c r="EY757" s="25"/>
      <c r="EZ757" s="25"/>
      <c r="FA757" s="25"/>
      <c r="FB757" s="25"/>
      <c r="FC757" s="25"/>
      <c r="FD757" s="25"/>
      <c r="FE757" s="25"/>
      <c r="FF757" s="25"/>
      <c r="FG757" s="25"/>
      <c r="FH757" s="25"/>
      <c r="FI757" s="25"/>
      <c r="FJ757" s="25"/>
      <c r="FK757" s="25"/>
      <c r="FL757" s="25"/>
      <c r="FM757" s="25"/>
      <c r="FN757" s="25"/>
      <c r="FO757" s="25"/>
      <c r="FP757" s="25"/>
      <c r="FQ757" s="25"/>
      <c r="FR757" s="25"/>
      <c r="FS757" s="25"/>
      <c r="FT757" s="25"/>
      <c r="FU757" s="25"/>
      <c r="FV757" s="25"/>
      <c r="FW757" s="25"/>
      <c r="FX757" s="25"/>
      <c r="FY757" s="25"/>
      <c r="FZ757" s="25"/>
      <c r="GA757" s="25"/>
      <c r="GB757" s="25"/>
      <c r="GC757" s="25"/>
      <c r="GD757" s="25"/>
      <c r="GE757" s="25"/>
      <c r="GF757" s="25"/>
      <c r="GG757" s="25"/>
      <c r="GH757" s="25"/>
      <c r="GI757" s="25"/>
      <c r="GJ757" s="25"/>
      <c r="GK757" s="25"/>
      <c r="GL757" s="25"/>
      <c r="GM757" s="25"/>
      <c r="GN757" s="25"/>
      <c r="GO757" s="25"/>
      <c r="GP757" s="25"/>
      <c r="GQ757" s="25"/>
      <c r="GR757" s="25"/>
      <c r="GS757" s="25"/>
      <c r="GT757" s="25"/>
      <c r="GU757" s="25"/>
      <c r="GV757" s="25"/>
      <c r="GW757" s="25"/>
      <c r="GX757" s="25"/>
      <c r="GY757" s="25"/>
      <c r="GZ757" s="25"/>
    </row>
    <row r="758" spans="1:208">
      <c r="A758" s="1" t="s">
        <v>867</v>
      </c>
      <c r="B758" s="2">
        <v>43773</v>
      </c>
      <c r="C758" s="1" t="s">
        <v>22</v>
      </c>
      <c r="D758" s="1" t="s">
        <v>16</v>
      </c>
      <c r="E758" s="1" t="s">
        <v>24</v>
      </c>
      <c r="F758" s="1" t="s">
        <v>703</v>
      </c>
      <c r="G758" s="1" t="s">
        <v>24</v>
      </c>
      <c r="H758" s="1">
        <v>4501710199</v>
      </c>
      <c r="I758" s="1" t="s">
        <v>24</v>
      </c>
      <c r="J758" s="1" t="s">
        <v>1001</v>
      </c>
      <c r="K758" s="1">
        <v>1</v>
      </c>
      <c r="L758" s="1" t="s">
        <v>26</v>
      </c>
      <c r="M758" s="3">
        <v>13927.32</v>
      </c>
      <c r="N758" s="3">
        <f t="shared" si="15"/>
        <v>13927.32</v>
      </c>
      <c r="Q758" s="3"/>
      <c r="R758" s="3"/>
      <c r="V758" s="3"/>
      <c r="W758" s="1"/>
      <c r="X758" s="1"/>
      <c r="Y758" s="1"/>
      <c r="Z758" s="1"/>
      <c r="AA758" s="3">
        <f>Tabla1[[#This Row],[COSTO TOTAL]]</f>
        <v>13927.32</v>
      </c>
      <c r="AB758" s="1"/>
      <c r="AC758" s="1"/>
      <c r="AD758" s="1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  <c r="BT758" s="25"/>
      <c r="BU758" s="25"/>
      <c r="BV758" s="25"/>
      <c r="BW758" s="25"/>
      <c r="BX758" s="25"/>
      <c r="BY758" s="25"/>
      <c r="BZ758" s="25"/>
      <c r="CA758" s="25"/>
      <c r="CB758" s="25"/>
      <c r="CC758" s="25"/>
      <c r="CD758" s="25"/>
      <c r="CE758" s="25"/>
      <c r="CF758" s="25"/>
      <c r="CG758" s="25"/>
      <c r="CH758" s="25"/>
      <c r="CI758" s="25"/>
      <c r="CJ758" s="25"/>
      <c r="CK758" s="25"/>
      <c r="CL758" s="25"/>
      <c r="CM758" s="25"/>
      <c r="CN758" s="25"/>
      <c r="CO758" s="25"/>
      <c r="CP758" s="25"/>
      <c r="CQ758" s="25"/>
      <c r="CR758" s="25"/>
      <c r="CS758" s="25"/>
      <c r="CT758" s="25"/>
      <c r="CU758" s="25"/>
      <c r="CV758" s="25"/>
      <c r="CW758" s="25"/>
      <c r="CX758" s="25"/>
      <c r="CY758" s="25"/>
      <c r="CZ758" s="25"/>
      <c r="DA758" s="25"/>
      <c r="DB758" s="25"/>
      <c r="DC758" s="25"/>
      <c r="DD758" s="25"/>
      <c r="DE758" s="25"/>
      <c r="DF758" s="25"/>
      <c r="DG758" s="25"/>
      <c r="DH758" s="25"/>
      <c r="DI758" s="25"/>
      <c r="DJ758" s="25"/>
      <c r="DK758" s="25"/>
      <c r="DL758" s="25"/>
      <c r="DM758" s="25"/>
      <c r="DN758" s="25"/>
      <c r="DO758" s="25"/>
      <c r="DP758" s="25"/>
      <c r="DQ758" s="25"/>
      <c r="DR758" s="25"/>
      <c r="DS758" s="25"/>
      <c r="DT758" s="25"/>
      <c r="DU758" s="25"/>
      <c r="DV758" s="25"/>
      <c r="DW758" s="25"/>
      <c r="DX758" s="25"/>
      <c r="DY758" s="25"/>
      <c r="DZ758" s="25"/>
      <c r="EA758" s="25"/>
      <c r="EB758" s="25"/>
      <c r="EC758" s="25"/>
      <c r="ED758" s="25"/>
      <c r="EE758" s="25"/>
      <c r="EF758" s="25"/>
      <c r="EG758" s="25"/>
      <c r="EH758" s="25"/>
      <c r="EI758" s="25"/>
      <c r="EJ758" s="25"/>
      <c r="EK758" s="25"/>
      <c r="EL758" s="25"/>
      <c r="EM758" s="25"/>
      <c r="EN758" s="25"/>
      <c r="EO758" s="25"/>
      <c r="EP758" s="25"/>
      <c r="EQ758" s="25"/>
      <c r="ER758" s="25"/>
      <c r="ES758" s="25"/>
      <c r="ET758" s="25"/>
      <c r="EU758" s="25"/>
      <c r="EV758" s="25"/>
      <c r="EW758" s="25"/>
      <c r="EX758" s="25"/>
      <c r="EY758" s="25"/>
      <c r="EZ758" s="25"/>
      <c r="FA758" s="25"/>
      <c r="FB758" s="25"/>
      <c r="FC758" s="25"/>
      <c r="FD758" s="25"/>
      <c r="FE758" s="25"/>
      <c r="FF758" s="25"/>
      <c r="FG758" s="25"/>
      <c r="FH758" s="25"/>
      <c r="FI758" s="25"/>
      <c r="FJ758" s="25"/>
      <c r="FK758" s="25"/>
      <c r="FL758" s="25"/>
      <c r="FM758" s="25"/>
      <c r="FN758" s="25"/>
      <c r="FO758" s="25"/>
      <c r="FP758" s="25"/>
      <c r="FQ758" s="25"/>
      <c r="FR758" s="25"/>
      <c r="FS758" s="25"/>
      <c r="FT758" s="25"/>
      <c r="FU758" s="25"/>
      <c r="FV758" s="25"/>
      <c r="FW758" s="25"/>
      <c r="FX758" s="25"/>
      <c r="FY758" s="25"/>
      <c r="FZ758" s="25"/>
      <c r="GA758" s="25"/>
      <c r="GB758" s="25"/>
      <c r="GC758" s="25"/>
      <c r="GD758" s="25"/>
      <c r="GE758" s="25"/>
      <c r="GF758" s="25"/>
      <c r="GG758" s="25"/>
      <c r="GH758" s="25"/>
      <c r="GI758" s="25"/>
      <c r="GJ758" s="25"/>
      <c r="GK758" s="25"/>
      <c r="GL758" s="25"/>
      <c r="GM758" s="25"/>
      <c r="GN758" s="25"/>
      <c r="GO758" s="25"/>
      <c r="GP758" s="25"/>
      <c r="GQ758" s="25"/>
      <c r="GR758" s="25"/>
      <c r="GS758" s="25"/>
      <c r="GT758" s="25"/>
      <c r="GU758" s="25"/>
      <c r="GV758" s="25"/>
      <c r="GW758" s="25"/>
      <c r="GX758" s="25"/>
      <c r="GY758" s="25"/>
      <c r="GZ758" s="25"/>
    </row>
    <row r="759" spans="1:208">
      <c r="A759" s="1" t="s">
        <v>867</v>
      </c>
      <c r="B759" s="2">
        <v>43773</v>
      </c>
      <c r="C759" s="1" t="s">
        <v>22</v>
      </c>
      <c r="D759" s="1" t="s">
        <v>16</v>
      </c>
      <c r="E759" s="1" t="s">
        <v>24</v>
      </c>
      <c r="F759" s="1" t="s">
        <v>703</v>
      </c>
      <c r="G759" s="1" t="s">
        <v>24</v>
      </c>
      <c r="H759" s="1">
        <v>4501708652</v>
      </c>
      <c r="I759" s="1" t="s">
        <v>24</v>
      </c>
      <c r="J759" s="1" t="s">
        <v>1001</v>
      </c>
      <c r="K759" s="1">
        <v>1</v>
      </c>
      <c r="L759" s="1" t="s">
        <v>26</v>
      </c>
      <c r="M759" s="3">
        <v>16014.48</v>
      </c>
      <c r="N759" s="3">
        <f t="shared" si="15"/>
        <v>16014.48</v>
      </c>
      <c r="Q759" s="3"/>
      <c r="R759" s="3"/>
      <c r="V759" s="3"/>
      <c r="W759" s="1"/>
      <c r="X759" s="1"/>
      <c r="Y759" s="1"/>
      <c r="Z759" s="1"/>
      <c r="AA759" s="3">
        <f>Tabla1[[#This Row],[COSTO TOTAL]]</f>
        <v>16014.48</v>
      </c>
      <c r="AB759" s="1"/>
      <c r="AC759" s="1"/>
      <c r="AD759" s="1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</row>
    <row r="760" spans="1:208">
      <c r="A760" s="1" t="s">
        <v>867</v>
      </c>
      <c r="B760" s="2">
        <v>43819</v>
      </c>
      <c r="C760" s="1" t="s">
        <v>22</v>
      </c>
      <c r="D760" s="1" t="s">
        <v>16</v>
      </c>
      <c r="E760" s="1" t="s">
        <v>24</v>
      </c>
      <c r="F760" s="1" t="s">
        <v>1052</v>
      </c>
      <c r="G760" s="1" t="s">
        <v>24</v>
      </c>
      <c r="H760" s="1">
        <v>4501735611</v>
      </c>
      <c r="I760" s="1" t="s">
        <v>24</v>
      </c>
      <c r="J760" s="1" t="s">
        <v>1053</v>
      </c>
      <c r="K760" s="1">
        <v>0</v>
      </c>
      <c r="L760" s="1" t="s">
        <v>26</v>
      </c>
      <c r="N760" s="3">
        <f t="shared" si="15"/>
        <v>0</v>
      </c>
      <c r="Q760" s="3"/>
      <c r="R760" s="3"/>
      <c r="V760" s="3"/>
      <c r="W760" s="1"/>
      <c r="X760" s="1"/>
      <c r="Y760" s="1"/>
      <c r="Z760" s="1"/>
      <c r="AA760" s="3">
        <f>Tabla1[[#This Row],[COSTO TOTAL]]</f>
        <v>0</v>
      </c>
      <c r="AB760" s="1"/>
      <c r="AC760" s="1"/>
      <c r="AD760" s="1" t="s">
        <v>112</v>
      </c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  <c r="BT760" s="25"/>
      <c r="BU760" s="25"/>
      <c r="BV760" s="25"/>
      <c r="BW760" s="25"/>
      <c r="BX760" s="25"/>
      <c r="BY760" s="25"/>
      <c r="BZ760" s="25"/>
      <c r="CA760" s="25"/>
      <c r="CB760" s="25"/>
      <c r="CC760" s="25"/>
      <c r="CD760" s="25"/>
      <c r="CE760" s="25"/>
      <c r="CF760" s="25"/>
      <c r="CG760" s="25"/>
      <c r="CH760" s="25"/>
      <c r="CI760" s="25"/>
      <c r="CJ760" s="25"/>
      <c r="CK760" s="25"/>
      <c r="CL760" s="25"/>
      <c r="CM760" s="25"/>
      <c r="CN760" s="25"/>
      <c r="CO760" s="25"/>
      <c r="CP760" s="25"/>
      <c r="CQ760" s="25"/>
      <c r="CR760" s="25"/>
      <c r="CS760" s="25"/>
      <c r="CT760" s="25"/>
      <c r="CU760" s="25"/>
      <c r="CV760" s="25"/>
      <c r="CW760" s="25"/>
      <c r="CX760" s="25"/>
      <c r="CY760" s="25"/>
      <c r="CZ760" s="25"/>
      <c r="DA760" s="25"/>
      <c r="DB760" s="25"/>
      <c r="DC760" s="25"/>
      <c r="DD760" s="25"/>
      <c r="DE760" s="25"/>
      <c r="DF760" s="25"/>
      <c r="DG760" s="25"/>
      <c r="DH760" s="25"/>
      <c r="DI760" s="25"/>
      <c r="DJ760" s="25"/>
      <c r="DK760" s="25"/>
      <c r="DL760" s="25"/>
      <c r="DM760" s="25"/>
      <c r="DN760" s="25"/>
      <c r="DO760" s="25"/>
      <c r="DP760" s="25"/>
      <c r="DQ760" s="25"/>
      <c r="DR760" s="25"/>
      <c r="DS760" s="25"/>
      <c r="DT760" s="25"/>
      <c r="DU760" s="25"/>
      <c r="DV760" s="25"/>
      <c r="DW760" s="25"/>
      <c r="DX760" s="25"/>
      <c r="DY760" s="25"/>
      <c r="DZ760" s="25"/>
      <c r="EA760" s="25"/>
      <c r="EB760" s="25"/>
      <c r="EC760" s="25"/>
      <c r="ED760" s="25"/>
      <c r="EE760" s="25"/>
      <c r="EF760" s="25"/>
      <c r="EG760" s="25"/>
      <c r="EH760" s="25"/>
      <c r="EI760" s="25"/>
      <c r="EJ760" s="25"/>
      <c r="EK760" s="25"/>
      <c r="EL760" s="25"/>
      <c r="EM760" s="25"/>
      <c r="EN760" s="25"/>
      <c r="EO760" s="25"/>
      <c r="EP760" s="25"/>
      <c r="EQ760" s="25"/>
      <c r="ER760" s="25"/>
      <c r="ES760" s="25"/>
      <c r="ET760" s="25"/>
      <c r="EU760" s="25"/>
      <c r="EV760" s="25"/>
      <c r="EW760" s="25"/>
      <c r="EX760" s="25"/>
      <c r="EY760" s="25"/>
      <c r="EZ760" s="25"/>
      <c r="FA760" s="25"/>
      <c r="FB760" s="25"/>
      <c r="FC760" s="25"/>
      <c r="FD760" s="25"/>
      <c r="FE760" s="25"/>
      <c r="FF760" s="25"/>
      <c r="FG760" s="25"/>
      <c r="FH760" s="25"/>
      <c r="FI760" s="25"/>
      <c r="FJ760" s="25"/>
      <c r="FK760" s="25"/>
      <c r="FL760" s="25"/>
      <c r="FM760" s="25"/>
      <c r="FN760" s="25"/>
      <c r="FO760" s="25"/>
      <c r="FP760" s="25"/>
      <c r="FQ760" s="25"/>
      <c r="FR760" s="25"/>
      <c r="FS760" s="25"/>
      <c r="FT760" s="25"/>
      <c r="FU760" s="25"/>
      <c r="FV760" s="25"/>
      <c r="FW760" s="25"/>
      <c r="FX760" s="25"/>
      <c r="FY760" s="25"/>
      <c r="FZ760" s="25"/>
      <c r="GA760" s="25"/>
      <c r="GB760" s="25"/>
      <c r="GC760" s="25"/>
      <c r="GD760" s="25"/>
      <c r="GE760" s="25"/>
      <c r="GF760" s="25"/>
      <c r="GG760" s="25"/>
      <c r="GH760" s="25"/>
      <c r="GI760" s="25"/>
      <c r="GJ760" s="25"/>
      <c r="GK760" s="25"/>
      <c r="GL760" s="25"/>
      <c r="GM760" s="25"/>
      <c r="GN760" s="25"/>
      <c r="GO760" s="25"/>
      <c r="GP760" s="25"/>
      <c r="GQ760" s="25"/>
      <c r="GR760" s="25"/>
      <c r="GS760" s="25"/>
      <c r="GT760" s="25"/>
      <c r="GU760" s="25"/>
      <c r="GV760" s="25"/>
      <c r="GW760" s="25"/>
      <c r="GX760" s="25"/>
      <c r="GY760" s="25"/>
      <c r="GZ760" s="25"/>
    </row>
    <row r="761" spans="1:208">
      <c r="A761" s="1" t="s">
        <v>802</v>
      </c>
      <c r="B761" s="2">
        <v>43846</v>
      </c>
      <c r="C761" s="1" t="s">
        <v>22</v>
      </c>
      <c r="D761" s="1" t="s">
        <v>16</v>
      </c>
      <c r="E761" s="1" t="s">
        <v>24</v>
      </c>
      <c r="F761" s="1" t="s">
        <v>113</v>
      </c>
      <c r="G761" s="1" t="s">
        <v>24</v>
      </c>
      <c r="H761" s="1">
        <v>4501736148</v>
      </c>
      <c r="I761" s="1" t="s">
        <v>1129</v>
      </c>
      <c r="J761" s="1" t="s">
        <v>1056</v>
      </c>
      <c r="K761" s="1">
        <v>1</v>
      </c>
      <c r="L761" s="1" t="s">
        <v>26</v>
      </c>
      <c r="M761" s="3">
        <v>156</v>
      </c>
      <c r="N761" s="3">
        <f t="shared" si="15"/>
        <v>156</v>
      </c>
      <c r="Q761" s="3"/>
      <c r="R761" s="3"/>
      <c r="V761" s="3"/>
      <c r="W761" s="1"/>
      <c r="X761" s="1"/>
      <c r="Y761" s="1"/>
      <c r="Z761" s="1"/>
      <c r="AA761" s="3">
        <f>Tabla1[[#This Row],[COSTO TOTAL]]</f>
        <v>156</v>
      </c>
      <c r="AB761" s="1"/>
      <c r="AC761" s="1" t="s">
        <v>112</v>
      </c>
      <c r="AD761" s="1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  <c r="CR761" s="25"/>
      <c r="CS761" s="25"/>
      <c r="CT761" s="25"/>
      <c r="CU761" s="25"/>
      <c r="CV761" s="25"/>
      <c r="CW761" s="25"/>
      <c r="CX761" s="25"/>
      <c r="CY761" s="25"/>
      <c r="CZ761" s="25"/>
      <c r="DA761" s="25"/>
      <c r="DB761" s="25"/>
      <c r="DC761" s="25"/>
      <c r="DD761" s="25"/>
      <c r="DE761" s="25"/>
      <c r="DF761" s="25"/>
      <c r="DG761" s="25"/>
      <c r="DH761" s="25"/>
      <c r="DI761" s="25"/>
      <c r="DJ761" s="25"/>
      <c r="DK761" s="25"/>
      <c r="DL761" s="25"/>
      <c r="DM761" s="25"/>
      <c r="DN761" s="25"/>
      <c r="DO761" s="25"/>
      <c r="DP761" s="25"/>
      <c r="DQ761" s="25"/>
      <c r="DR761" s="25"/>
      <c r="DS761" s="25"/>
      <c r="DT761" s="25"/>
      <c r="DU761" s="25"/>
      <c r="DV761" s="25"/>
      <c r="DW761" s="25"/>
      <c r="DX761" s="25"/>
      <c r="DY761" s="25"/>
      <c r="DZ761" s="25"/>
      <c r="EA761" s="25"/>
      <c r="EB761" s="25"/>
      <c r="EC761" s="25"/>
      <c r="ED761" s="25"/>
      <c r="EE761" s="25"/>
      <c r="EF761" s="25"/>
      <c r="EG761" s="25"/>
      <c r="EH761" s="25"/>
      <c r="EI761" s="25"/>
      <c r="EJ761" s="25"/>
      <c r="EK761" s="25"/>
      <c r="EL761" s="25"/>
      <c r="EM761" s="25"/>
      <c r="EN761" s="25"/>
      <c r="EO761" s="25"/>
      <c r="EP761" s="25"/>
      <c r="EQ761" s="25"/>
      <c r="ER761" s="25"/>
      <c r="ES761" s="25"/>
      <c r="ET761" s="25"/>
      <c r="EU761" s="25"/>
      <c r="EV761" s="25"/>
      <c r="EW761" s="25"/>
      <c r="EX761" s="25"/>
      <c r="EY761" s="25"/>
      <c r="EZ761" s="25"/>
      <c r="FA761" s="25"/>
      <c r="FB761" s="25"/>
      <c r="FC761" s="25"/>
      <c r="FD761" s="25"/>
      <c r="FE761" s="25"/>
      <c r="FF761" s="25"/>
      <c r="FG761" s="25"/>
      <c r="FH761" s="25"/>
      <c r="FI761" s="25"/>
      <c r="FJ761" s="25"/>
      <c r="FK761" s="25"/>
      <c r="FL761" s="25"/>
      <c r="FM761" s="25"/>
      <c r="FN761" s="25"/>
      <c r="FO761" s="25"/>
      <c r="FP761" s="25"/>
      <c r="FQ761" s="25"/>
      <c r="FR761" s="25"/>
      <c r="FS761" s="25"/>
      <c r="FT761" s="25"/>
      <c r="FU761" s="25"/>
      <c r="FV761" s="25"/>
      <c r="FW761" s="25"/>
      <c r="FX761" s="25"/>
      <c r="FY761" s="25"/>
      <c r="FZ761" s="25"/>
      <c r="GA761" s="25"/>
      <c r="GB761" s="25"/>
      <c r="GC761" s="25"/>
      <c r="GD761" s="25"/>
      <c r="GE761" s="25"/>
      <c r="GF761" s="25"/>
      <c r="GG761" s="25"/>
      <c r="GH761" s="25"/>
      <c r="GI761" s="25"/>
      <c r="GJ761" s="25"/>
      <c r="GK761" s="25"/>
      <c r="GL761" s="25"/>
      <c r="GM761" s="25"/>
      <c r="GN761" s="25"/>
      <c r="GO761" s="25"/>
      <c r="GP761" s="25"/>
      <c r="GQ761" s="25"/>
      <c r="GR761" s="25"/>
      <c r="GS761" s="25"/>
      <c r="GT761" s="25"/>
      <c r="GU761" s="25"/>
      <c r="GV761" s="25"/>
      <c r="GW761" s="25"/>
      <c r="GX761" s="25"/>
      <c r="GY761" s="25"/>
      <c r="GZ761" s="25"/>
    </row>
    <row r="762" spans="1:208">
      <c r="A762" s="1" t="s">
        <v>802</v>
      </c>
      <c r="B762" s="2">
        <v>43496</v>
      </c>
      <c r="C762" s="1" t="s">
        <v>22</v>
      </c>
      <c r="D762" s="1" t="s">
        <v>16</v>
      </c>
      <c r="E762" s="1" t="s">
        <v>24</v>
      </c>
      <c r="F762" s="1" t="s">
        <v>113</v>
      </c>
      <c r="G762" s="1" t="s">
        <v>24</v>
      </c>
      <c r="H762" s="1">
        <v>4501643125</v>
      </c>
      <c r="I762" s="1" t="s">
        <v>24</v>
      </c>
      <c r="J762" s="1" t="s">
        <v>1128</v>
      </c>
      <c r="K762" s="1">
        <v>1</v>
      </c>
      <c r="L762" s="1" t="s">
        <v>26</v>
      </c>
      <c r="M762" s="3">
        <v>324</v>
      </c>
      <c r="N762" s="3">
        <f>M762*K762</f>
        <v>324</v>
      </c>
      <c r="Q762" s="3"/>
      <c r="R762" s="3"/>
      <c r="V762" s="3"/>
      <c r="W762" s="1"/>
      <c r="X762" s="1"/>
      <c r="Y762" s="1"/>
      <c r="Z762" s="1"/>
      <c r="AA762" s="3">
        <f>Tabla1[[#This Row],[COSTO TOTAL]]</f>
        <v>324</v>
      </c>
      <c r="AB762" s="1"/>
      <c r="AC762" s="1" t="s">
        <v>112</v>
      </c>
      <c r="AD762" s="1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  <c r="BT762" s="25"/>
      <c r="BU762" s="25"/>
      <c r="BV762" s="25"/>
      <c r="BW762" s="25"/>
      <c r="BX762" s="25"/>
      <c r="BY762" s="25"/>
      <c r="BZ762" s="25"/>
      <c r="CA762" s="25"/>
      <c r="CB762" s="25"/>
      <c r="CC762" s="25"/>
      <c r="CD762" s="25"/>
      <c r="CE762" s="25"/>
      <c r="CF762" s="25"/>
      <c r="CG762" s="25"/>
      <c r="CH762" s="25"/>
      <c r="CI762" s="25"/>
      <c r="CJ762" s="25"/>
      <c r="CK762" s="25"/>
      <c r="CL762" s="25"/>
      <c r="CM762" s="25"/>
      <c r="CN762" s="25"/>
      <c r="CO762" s="25"/>
      <c r="CP762" s="25"/>
      <c r="CQ762" s="25"/>
      <c r="CR762" s="25"/>
      <c r="CS762" s="25"/>
      <c r="CT762" s="25"/>
      <c r="CU762" s="25"/>
      <c r="CV762" s="25"/>
      <c r="CW762" s="25"/>
      <c r="CX762" s="25"/>
      <c r="CY762" s="25"/>
      <c r="CZ762" s="25"/>
      <c r="DA762" s="25"/>
      <c r="DB762" s="25"/>
      <c r="DC762" s="25"/>
      <c r="DD762" s="25"/>
      <c r="DE762" s="25"/>
      <c r="DF762" s="25"/>
      <c r="DG762" s="25"/>
      <c r="DH762" s="25"/>
      <c r="DI762" s="25"/>
      <c r="DJ762" s="25"/>
      <c r="DK762" s="25"/>
      <c r="DL762" s="25"/>
      <c r="DM762" s="25"/>
      <c r="DN762" s="25"/>
      <c r="DO762" s="25"/>
      <c r="DP762" s="25"/>
      <c r="DQ762" s="25"/>
      <c r="DR762" s="25"/>
      <c r="DS762" s="25"/>
      <c r="DT762" s="25"/>
      <c r="DU762" s="25"/>
      <c r="DV762" s="25"/>
      <c r="DW762" s="25"/>
      <c r="DX762" s="25"/>
      <c r="DY762" s="25"/>
      <c r="DZ762" s="25"/>
      <c r="EA762" s="25"/>
      <c r="EB762" s="25"/>
      <c r="EC762" s="25"/>
      <c r="ED762" s="25"/>
      <c r="EE762" s="25"/>
      <c r="EF762" s="25"/>
      <c r="EG762" s="25"/>
      <c r="EH762" s="25"/>
      <c r="EI762" s="25"/>
      <c r="EJ762" s="25"/>
      <c r="EK762" s="25"/>
      <c r="EL762" s="25"/>
      <c r="EM762" s="25"/>
      <c r="EN762" s="25"/>
      <c r="EO762" s="25"/>
      <c r="EP762" s="25"/>
      <c r="EQ762" s="25"/>
      <c r="ER762" s="25"/>
      <c r="ES762" s="25"/>
      <c r="ET762" s="25"/>
      <c r="EU762" s="25"/>
      <c r="EV762" s="25"/>
      <c r="EW762" s="25"/>
      <c r="EX762" s="25"/>
      <c r="EY762" s="25"/>
      <c r="EZ762" s="25"/>
      <c r="FA762" s="25"/>
      <c r="FB762" s="25"/>
      <c r="FC762" s="25"/>
      <c r="FD762" s="25"/>
      <c r="FE762" s="25"/>
      <c r="FF762" s="25"/>
      <c r="FG762" s="25"/>
      <c r="FH762" s="25"/>
      <c r="FI762" s="25"/>
      <c r="FJ762" s="25"/>
      <c r="FK762" s="25"/>
      <c r="FL762" s="25"/>
      <c r="FM762" s="25"/>
      <c r="FN762" s="25"/>
      <c r="FO762" s="25"/>
      <c r="FP762" s="25"/>
      <c r="FQ762" s="25"/>
      <c r="FR762" s="25"/>
      <c r="FS762" s="25"/>
      <c r="FT762" s="25"/>
      <c r="FU762" s="25"/>
      <c r="FV762" s="25"/>
      <c r="FW762" s="25"/>
      <c r="FX762" s="25"/>
      <c r="FY762" s="25"/>
      <c r="FZ762" s="25"/>
      <c r="GA762" s="25"/>
      <c r="GB762" s="25"/>
      <c r="GC762" s="25"/>
      <c r="GD762" s="25"/>
      <c r="GE762" s="25"/>
      <c r="GF762" s="25"/>
      <c r="GG762" s="25"/>
      <c r="GH762" s="25"/>
      <c r="GI762" s="25"/>
      <c r="GJ762" s="25"/>
      <c r="GK762" s="25"/>
      <c r="GL762" s="25"/>
      <c r="GM762" s="25"/>
      <c r="GN762" s="25"/>
      <c r="GO762" s="25"/>
      <c r="GP762" s="25"/>
      <c r="GQ762" s="25"/>
      <c r="GR762" s="25"/>
      <c r="GS762" s="25"/>
      <c r="GT762" s="25"/>
      <c r="GU762" s="25"/>
      <c r="GV762" s="25"/>
      <c r="GW762" s="25"/>
      <c r="GX762" s="25"/>
      <c r="GY762" s="25"/>
      <c r="GZ762" s="25"/>
    </row>
    <row r="763" spans="1:208">
      <c r="A763" s="1" t="s">
        <v>802</v>
      </c>
      <c r="B763" s="2">
        <v>43496</v>
      </c>
      <c r="C763" s="1" t="s">
        <v>22</v>
      </c>
      <c r="D763" s="1" t="s">
        <v>16</v>
      </c>
      <c r="E763" s="1" t="s">
        <v>24</v>
      </c>
      <c r="F763" s="1" t="s">
        <v>113</v>
      </c>
      <c r="G763" s="1" t="s">
        <v>24</v>
      </c>
      <c r="H763" s="1">
        <v>4501643125</v>
      </c>
      <c r="I763" s="1" t="s">
        <v>24</v>
      </c>
      <c r="J763" s="1" t="s">
        <v>1129</v>
      </c>
      <c r="K763" s="1">
        <v>1</v>
      </c>
      <c r="L763" s="1" t="s">
        <v>26</v>
      </c>
      <c r="M763" s="3">
        <v>264</v>
      </c>
      <c r="N763" s="3">
        <f>M763*K763</f>
        <v>264</v>
      </c>
      <c r="Q763" s="3"/>
      <c r="R763" s="3"/>
      <c r="V763" s="3"/>
      <c r="W763" s="1"/>
      <c r="X763" s="1"/>
      <c r="Y763" s="1"/>
      <c r="Z763" s="1"/>
      <c r="AA763" s="3">
        <f>Tabla1[[#This Row],[COSTO TOTAL]]</f>
        <v>264</v>
      </c>
      <c r="AB763" s="1"/>
      <c r="AC763" s="1" t="s">
        <v>112</v>
      </c>
      <c r="AD763" s="1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  <c r="BT763" s="25"/>
      <c r="BU763" s="25"/>
      <c r="BV763" s="25"/>
      <c r="BW763" s="25"/>
      <c r="BX763" s="25"/>
      <c r="BY763" s="25"/>
      <c r="BZ763" s="25"/>
      <c r="CA763" s="25"/>
      <c r="CB763" s="25"/>
      <c r="CC763" s="25"/>
      <c r="CD763" s="25"/>
      <c r="CE763" s="25"/>
      <c r="CF763" s="25"/>
      <c r="CG763" s="25"/>
      <c r="CH763" s="25"/>
      <c r="CI763" s="25"/>
      <c r="CJ763" s="25"/>
      <c r="CK763" s="25"/>
      <c r="CL763" s="25"/>
      <c r="CM763" s="25"/>
      <c r="CN763" s="25"/>
      <c r="CO763" s="25"/>
      <c r="CP763" s="25"/>
      <c r="CQ763" s="25"/>
      <c r="CR763" s="25"/>
      <c r="CS763" s="25"/>
      <c r="CT763" s="25"/>
      <c r="CU763" s="25"/>
      <c r="CV763" s="25"/>
      <c r="CW763" s="25"/>
      <c r="CX763" s="25"/>
      <c r="CY763" s="25"/>
      <c r="CZ763" s="25"/>
      <c r="DA763" s="25"/>
      <c r="DB763" s="25"/>
      <c r="DC763" s="25"/>
      <c r="DD763" s="25"/>
      <c r="DE763" s="25"/>
      <c r="DF763" s="25"/>
      <c r="DG763" s="25"/>
      <c r="DH763" s="25"/>
      <c r="DI763" s="25"/>
      <c r="DJ763" s="25"/>
      <c r="DK763" s="25"/>
      <c r="DL763" s="25"/>
      <c r="DM763" s="25"/>
      <c r="DN763" s="25"/>
      <c r="DO763" s="25"/>
      <c r="DP763" s="25"/>
      <c r="DQ763" s="25"/>
      <c r="DR763" s="25"/>
      <c r="DS763" s="25"/>
      <c r="DT763" s="25"/>
      <c r="DU763" s="25"/>
      <c r="DV763" s="25"/>
      <c r="DW763" s="25"/>
      <c r="DX763" s="25"/>
      <c r="DY763" s="25"/>
      <c r="DZ763" s="25"/>
      <c r="EA763" s="25"/>
      <c r="EB763" s="25"/>
      <c r="EC763" s="25"/>
      <c r="ED763" s="25"/>
      <c r="EE763" s="25"/>
      <c r="EF763" s="25"/>
      <c r="EG763" s="25"/>
      <c r="EH763" s="25"/>
      <c r="EI763" s="25"/>
      <c r="EJ763" s="25"/>
      <c r="EK763" s="25"/>
      <c r="EL763" s="25"/>
      <c r="EM763" s="25"/>
      <c r="EN763" s="25"/>
      <c r="EO763" s="25"/>
      <c r="EP763" s="25"/>
      <c r="EQ763" s="25"/>
      <c r="ER763" s="25"/>
      <c r="ES763" s="25"/>
      <c r="ET763" s="25"/>
      <c r="EU763" s="25"/>
      <c r="EV763" s="25"/>
      <c r="EW763" s="25"/>
      <c r="EX763" s="25"/>
      <c r="EY763" s="25"/>
      <c r="EZ763" s="25"/>
      <c r="FA763" s="25"/>
      <c r="FB763" s="25"/>
      <c r="FC763" s="25"/>
      <c r="FD763" s="25"/>
      <c r="FE763" s="25"/>
      <c r="FF763" s="25"/>
      <c r="FG763" s="25"/>
      <c r="FH763" s="25"/>
      <c r="FI763" s="25"/>
      <c r="FJ763" s="25"/>
      <c r="FK763" s="25"/>
      <c r="FL763" s="25"/>
      <c r="FM763" s="25"/>
      <c r="FN763" s="25"/>
      <c r="FO763" s="25"/>
      <c r="FP763" s="25"/>
      <c r="FQ763" s="25"/>
      <c r="FR763" s="25"/>
      <c r="FS763" s="25"/>
      <c r="FT763" s="25"/>
      <c r="FU763" s="25"/>
      <c r="FV763" s="25"/>
      <c r="FW763" s="25"/>
      <c r="FX763" s="25"/>
      <c r="FY763" s="25"/>
      <c r="FZ763" s="25"/>
      <c r="GA763" s="25"/>
      <c r="GB763" s="25"/>
      <c r="GC763" s="25"/>
      <c r="GD763" s="25"/>
      <c r="GE763" s="25"/>
      <c r="GF763" s="25"/>
      <c r="GG763" s="25"/>
      <c r="GH763" s="25"/>
      <c r="GI763" s="25"/>
      <c r="GJ763" s="25"/>
      <c r="GK763" s="25"/>
      <c r="GL763" s="25"/>
      <c r="GM763" s="25"/>
      <c r="GN763" s="25"/>
      <c r="GO763" s="25"/>
      <c r="GP763" s="25"/>
      <c r="GQ763" s="25"/>
      <c r="GR763" s="25"/>
      <c r="GS763" s="25"/>
      <c r="GT763" s="25"/>
      <c r="GU763" s="25"/>
      <c r="GV763" s="25"/>
      <c r="GW763" s="25"/>
      <c r="GX763" s="25"/>
      <c r="GY763" s="25"/>
      <c r="GZ763" s="25"/>
    </row>
    <row r="764" spans="1:208">
      <c r="A764" s="1" t="s">
        <v>802</v>
      </c>
      <c r="B764" s="2">
        <v>43496</v>
      </c>
      <c r="C764" s="1" t="s">
        <v>22</v>
      </c>
      <c r="D764" s="1" t="s">
        <v>16</v>
      </c>
      <c r="E764" s="1" t="s">
        <v>24</v>
      </c>
      <c r="F764" s="1" t="s">
        <v>113</v>
      </c>
      <c r="G764" s="1" t="s">
        <v>24</v>
      </c>
      <c r="H764" s="1">
        <v>4501747878</v>
      </c>
      <c r="I764" s="1" t="s">
        <v>24</v>
      </c>
      <c r="J764" s="1" t="s">
        <v>1130</v>
      </c>
      <c r="K764" s="1">
        <v>4</v>
      </c>
      <c r="L764" s="1" t="s">
        <v>26</v>
      </c>
      <c r="M764" s="3">
        <v>30</v>
      </c>
      <c r="N764" s="3">
        <f>M764*K764</f>
        <v>120</v>
      </c>
      <c r="Q764" s="3"/>
      <c r="R764" s="3"/>
      <c r="V764" s="3"/>
      <c r="W764" s="1"/>
      <c r="X764" s="1"/>
      <c r="Y764" s="1"/>
      <c r="Z764" s="1"/>
      <c r="AA764" s="3">
        <f>Tabla1[[#This Row],[COSTO TOTAL]]</f>
        <v>120</v>
      </c>
      <c r="AB764" s="1"/>
      <c r="AC764" s="1" t="s">
        <v>112</v>
      </c>
      <c r="AD764" s="1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  <c r="BT764" s="25"/>
      <c r="BU764" s="25"/>
      <c r="BV764" s="25"/>
      <c r="BW764" s="25"/>
      <c r="BX764" s="25"/>
      <c r="BY764" s="25"/>
      <c r="BZ764" s="25"/>
      <c r="CA764" s="25"/>
      <c r="CB764" s="25"/>
      <c r="CC764" s="25"/>
      <c r="CD764" s="25"/>
      <c r="CE764" s="25"/>
      <c r="CF764" s="25"/>
      <c r="CG764" s="25"/>
      <c r="CH764" s="25"/>
      <c r="CI764" s="25"/>
      <c r="CJ764" s="25"/>
      <c r="CK764" s="25"/>
      <c r="CL764" s="25"/>
      <c r="CM764" s="25"/>
      <c r="CN764" s="25"/>
      <c r="CO764" s="25"/>
      <c r="CP764" s="25"/>
      <c r="CQ764" s="25"/>
      <c r="CR764" s="25"/>
      <c r="CS764" s="25"/>
      <c r="CT764" s="25"/>
      <c r="CU764" s="25"/>
      <c r="CV764" s="25"/>
      <c r="CW764" s="25"/>
      <c r="CX764" s="25"/>
      <c r="CY764" s="25"/>
      <c r="CZ764" s="25"/>
      <c r="DA764" s="25"/>
      <c r="DB764" s="25"/>
      <c r="DC764" s="25"/>
      <c r="DD764" s="25"/>
      <c r="DE764" s="25"/>
      <c r="DF764" s="25"/>
      <c r="DG764" s="25"/>
      <c r="DH764" s="25"/>
      <c r="DI764" s="25"/>
      <c r="DJ764" s="25"/>
      <c r="DK764" s="25"/>
      <c r="DL764" s="25"/>
      <c r="DM764" s="25"/>
      <c r="DN764" s="25"/>
      <c r="DO764" s="25"/>
      <c r="DP764" s="25"/>
      <c r="DQ764" s="25"/>
      <c r="DR764" s="25"/>
      <c r="DS764" s="25"/>
      <c r="DT764" s="25"/>
      <c r="DU764" s="25"/>
      <c r="DV764" s="25"/>
      <c r="DW764" s="25"/>
      <c r="DX764" s="25"/>
      <c r="DY764" s="25"/>
      <c r="DZ764" s="25"/>
      <c r="EA764" s="25"/>
      <c r="EB764" s="25"/>
      <c r="EC764" s="25"/>
      <c r="ED764" s="25"/>
      <c r="EE764" s="25"/>
      <c r="EF764" s="25"/>
      <c r="EG764" s="25"/>
      <c r="EH764" s="25"/>
      <c r="EI764" s="25"/>
      <c r="EJ764" s="25"/>
      <c r="EK764" s="25"/>
      <c r="EL764" s="25"/>
      <c r="EM764" s="25"/>
      <c r="EN764" s="25"/>
      <c r="EO764" s="25"/>
      <c r="EP764" s="25"/>
      <c r="EQ764" s="25"/>
      <c r="ER764" s="25"/>
      <c r="ES764" s="25"/>
      <c r="ET764" s="25"/>
      <c r="EU764" s="25"/>
      <c r="EV764" s="25"/>
      <c r="EW764" s="25"/>
      <c r="EX764" s="25"/>
      <c r="EY764" s="25"/>
      <c r="EZ764" s="25"/>
      <c r="FA764" s="25"/>
      <c r="FB764" s="25"/>
      <c r="FC764" s="25"/>
      <c r="FD764" s="25"/>
      <c r="FE764" s="25"/>
      <c r="FF764" s="25"/>
      <c r="FG764" s="25"/>
      <c r="FH764" s="25"/>
      <c r="FI764" s="25"/>
      <c r="FJ764" s="25"/>
      <c r="FK764" s="25"/>
      <c r="FL764" s="25"/>
      <c r="FM764" s="25"/>
      <c r="FN764" s="25"/>
      <c r="FO764" s="25"/>
      <c r="FP764" s="25"/>
      <c r="FQ764" s="25"/>
      <c r="FR764" s="25"/>
      <c r="FS764" s="25"/>
      <c r="FT764" s="25"/>
      <c r="FU764" s="25"/>
      <c r="FV764" s="25"/>
      <c r="FW764" s="25"/>
      <c r="FX764" s="25"/>
      <c r="FY764" s="25"/>
      <c r="FZ764" s="25"/>
      <c r="GA764" s="25"/>
      <c r="GB764" s="25"/>
      <c r="GC764" s="25"/>
      <c r="GD764" s="25"/>
      <c r="GE764" s="25"/>
      <c r="GF764" s="25"/>
      <c r="GG764" s="25"/>
      <c r="GH764" s="25"/>
      <c r="GI764" s="25"/>
      <c r="GJ764" s="25"/>
      <c r="GK764" s="25"/>
      <c r="GL764" s="25"/>
      <c r="GM764" s="25"/>
      <c r="GN764" s="25"/>
      <c r="GO764" s="25"/>
      <c r="GP764" s="25"/>
      <c r="GQ764" s="25"/>
      <c r="GR764" s="25"/>
      <c r="GS764" s="25"/>
      <c r="GT764" s="25"/>
      <c r="GU764" s="25"/>
      <c r="GV764" s="25"/>
      <c r="GW764" s="25"/>
      <c r="GX764" s="25"/>
      <c r="GY764" s="25"/>
      <c r="GZ764" s="25"/>
    </row>
    <row r="765" spans="1:208">
      <c r="A765" s="1" t="s">
        <v>802</v>
      </c>
      <c r="B765" s="2">
        <v>43496</v>
      </c>
      <c r="C765" s="1" t="s">
        <v>22</v>
      </c>
      <c r="D765" s="1" t="s">
        <v>16</v>
      </c>
      <c r="E765" s="1" t="s">
        <v>24</v>
      </c>
      <c r="F765" s="1" t="s">
        <v>113</v>
      </c>
      <c r="G765" s="1" t="s">
        <v>24</v>
      </c>
      <c r="H765" s="1">
        <v>4501746699</v>
      </c>
      <c r="I765" s="1" t="s">
        <v>24</v>
      </c>
      <c r="J765" s="1" t="s">
        <v>1128</v>
      </c>
      <c r="K765" s="1">
        <v>1</v>
      </c>
      <c r="L765" s="1" t="s">
        <v>26</v>
      </c>
      <c r="M765" s="3">
        <v>1911.4</v>
      </c>
      <c r="N765" s="3">
        <f t="shared" ref="N765:N768" si="16">M765*K765</f>
        <v>1911.4</v>
      </c>
      <c r="Q765" s="3"/>
      <c r="R765" s="3"/>
      <c r="V765" s="3"/>
      <c r="W765" s="1"/>
      <c r="X765" s="1"/>
      <c r="Y765" s="1"/>
      <c r="Z765" s="1"/>
      <c r="AA765" s="3">
        <f>Tabla1[[#This Row],[COSTO TOTAL]]</f>
        <v>1911.4</v>
      </c>
      <c r="AB765" s="1"/>
      <c r="AC765" s="1" t="s">
        <v>112</v>
      </c>
      <c r="AD765" s="1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  <c r="BT765" s="25"/>
      <c r="BU765" s="25"/>
      <c r="BV765" s="25"/>
      <c r="BW765" s="25"/>
      <c r="BX765" s="25"/>
      <c r="BY765" s="25"/>
      <c r="BZ765" s="25"/>
      <c r="CA765" s="25"/>
      <c r="CB765" s="25"/>
      <c r="CC765" s="25"/>
      <c r="CD765" s="25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25"/>
      <c r="CP765" s="25"/>
      <c r="CQ765" s="25"/>
      <c r="CR765" s="25"/>
      <c r="CS765" s="25"/>
      <c r="CT765" s="25"/>
      <c r="CU765" s="25"/>
      <c r="CV765" s="25"/>
      <c r="CW765" s="25"/>
      <c r="CX765" s="25"/>
      <c r="CY765" s="25"/>
      <c r="CZ765" s="25"/>
      <c r="DA765" s="25"/>
      <c r="DB765" s="25"/>
      <c r="DC765" s="25"/>
      <c r="DD765" s="25"/>
      <c r="DE765" s="25"/>
      <c r="DF765" s="25"/>
      <c r="DG765" s="25"/>
      <c r="DH765" s="25"/>
      <c r="DI765" s="25"/>
      <c r="DJ765" s="25"/>
      <c r="DK765" s="25"/>
      <c r="DL765" s="25"/>
      <c r="DM765" s="25"/>
      <c r="DN765" s="25"/>
      <c r="DO765" s="25"/>
      <c r="DP765" s="25"/>
      <c r="DQ765" s="25"/>
      <c r="DR765" s="25"/>
      <c r="DS765" s="25"/>
      <c r="DT765" s="25"/>
      <c r="DU765" s="25"/>
      <c r="DV765" s="25"/>
      <c r="DW765" s="25"/>
      <c r="DX765" s="25"/>
      <c r="DY765" s="25"/>
      <c r="DZ765" s="25"/>
      <c r="EA765" s="25"/>
      <c r="EB765" s="25"/>
      <c r="EC765" s="25"/>
      <c r="ED765" s="25"/>
      <c r="EE765" s="25"/>
      <c r="EF765" s="25"/>
      <c r="EG765" s="25"/>
      <c r="EH765" s="25"/>
      <c r="EI765" s="25"/>
      <c r="EJ765" s="25"/>
      <c r="EK765" s="25"/>
      <c r="EL765" s="25"/>
      <c r="EM765" s="25"/>
      <c r="EN765" s="25"/>
      <c r="EO765" s="25"/>
      <c r="EP765" s="25"/>
      <c r="EQ765" s="25"/>
      <c r="ER765" s="25"/>
      <c r="ES765" s="25"/>
      <c r="ET765" s="25"/>
      <c r="EU765" s="25"/>
      <c r="EV765" s="25"/>
      <c r="EW765" s="25"/>
      <c r="EX765" s="25"/>
      <c r="EY765" s="25"/>
      <c r="EZ765" s="25"/>
      <c r="FA765" s="25"/>
      <c r="FB765" s="25"/>
      <c r="FC765" s="25"/>
      <c r="FD765" s="25"/>
      <c r="FE765" s="25"/>
      <c r="FF765" s="25"/>
      <c r="FG765" s="25"/>
      <c r="FH765" s="25"/>
      <c r="FI765" s="25"/>
      <c r="FJ765" s="25"/>
      <c r="FK765" s="25"/>
      <c r="FL765" s="25"/>
      <c r="FM765" s="25"/>
      <c r="FN765" s="25"/>
      <c r="FO765" s="25"/>
      <c r="FP765" s="25"/>
      <c r="FQ765" s="25"/>
      <c r="FR765" s="25"/>
      <c r="FS765" s="25"/>
      <c r="FT765" s="25"/>
      <c r="FU765" s="25"/>
      <c r="FV765" s="25"/>
      <c r="FW765" s="25"/>
      <c r="FX765" s="25"/>
      <c r="FY765" s="25"/>
      <c r="FZ765" s="25"/>
      <c r="GA765" s="25"/>
      <c r="GB765" s="25"/>
      <c r="GC765" s="25"/>
      <c r="GD765" s="25"/>
      <c r="GE765" s="25"/>
      <c r="GF765" s="25"/>
      <c r="GG765" s="25"/>
      <c r="GH765" s="25"/>
      <c r="GI765" s="25"/>
      <c r="GJ765" s="25"/>
      <c r="GK765" s="25"/>
      <c r="GL765" s="25"/>
      <c r="GM765" s="25"/>
      <c r="GN765" s="25"/>
      <c r="GO765" s="25"/>
      <c r="GP765" s="25"/>
      <c r="GQ765" s="25"/>
      <c r="GR765" s="25"/>
      <c r="GS765" s="25"/>
      <c r="GT765" s="25"/>
      <c r="GU765" s="25"/>
      <c r="GV765" s="25"/>
      <c r="GW765" s="25"/>
      <c r="GX765" s="25"/>
      <c r="GY765" s="25"/>
      <c r="GZ765" s="25"/>
    </row>
    <row r="766" spans="1:208">
      <c r="A766" s="1" t="s">
        <v>802</v>
      </c>
      <c r="B766" s="2">
        <v>43496</v>
      </c>
      <c r="C766" s="1" t="s">
        <v>22</v>
      </c>
      <c r="D766" s="1" t="s">
        <v>16</v>
      </c>
      <c r="E766" s="1" t="s">
        <v>24</v>
      </c>
      <c r="F766" s="1" t="s">
        <v>113</v>
      </c>
      <c r="G766" s="1" t="s">
        <v>24</v>
      </c>
      <c r="H766" s="1">
        <v>4501746699</v>
      </c>
      <c r="I766" s="1" t="s">
        <v>24</v>
      </c>
      <c r="J766" s="1" t="s">
        <v>1131</v>
      </c>
      <c r="K766" s="1">
        <v>1</v>
      </c>
      <c r="L766" s="1" t="s">
        <v>26</v>
      </c>
      <c r="M766" s="3">
        <v>1461.6</v>
      </c>
      <c r="N766" s="3">
        <f t="shared" si="16"/>
        <v>1461.6</v>
      </c>
      <c r="Q766" s="3"/>
      <c r="R766" s="3"/>
      <c r="V766" s="3"/>
      <c r="W766" s="1"/>
      <c r="X766" s="1"/>
      <c r="Y766" s="1"/>
      <c r="Z766" s="1"/>
      <c r="AA766" s="3">
        <f>Tabla1[[#This Row],[COSTO TOTAL]]</f>
        <v>1461.6</v>
      </c>
      <c r="AB766" s="1"/>
      <c r="AC766" s="1" t="s">
        <v>112</v>
      </c>
      <c r="AD766" s="1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5"/>
      <c r="BV766" s="25"/>
      <c r="BW766" s="25"/>
      <c r="BX766" s="25"/>
      <c r="BY766" s="25"/>
      <c r="BZ766" s="25"/>
      <c r="CA766" s="25"/>
      <c r="CB766" s="25"/>
      <c r="CC766" s="25"/>
      <c r="CD766" s="25"/>
      <c r="CE766" s="25"/>
      <c r="CF766" s="25"/>
      <c r="CG766" s="25"/>
      <c r="CH766" s="25"/>
      <c r="CI766" s="25"/>
      <c r="CJ766" s="25"/>
      <c r="CK766" s="25"/>
      <c r="CL766" s="25"/>
      <c r="CM766" s="25"/>
      <c r="CN766" s="25"/>
      <c r="CO766" s="25"/>
      <c r="CP766" s="25"/>
      <c r="CQ766" s="25"/>
      <c r="CR766" s="25"/>
      <c r="CS766" s="25"/>
      <c r="CT766" s="25"/>
      <c r="CU766" s="25"/>
      <c r="CV766" s="25"/>
      <c r="CW766" s="25"/>
      <c r="CX766" s="25"/>
      <c r="CY766" s="25"/>
      <c r="CZ766" s="25"/>
      <c r="DA766" s="25"/>
      <c r="DB766" s="25"/>
      <c r="DC766" s="25"/>
      <c r="DD766" s="25"/>
      <c r="DE766" s="25"/>
      <c r="DF766" s="25"/>
      <c r="DG766" s="25"/>
      <c r="DH766" s="25"/>
      <c r="DI766" s="25"/>
      <c r="DJ766" s="25"/>
      <c r="DK766" s="25"/>
      <c r="DL766" s="25"/>
      <c r="DM766" s="25"/>
      <c r="DN766" s="25"/>
      <c r="DO766" s="25"/>
      <c r="DP766" s="25"/>
      <c r="DQ766" s="25"/>
      <c r="DR766" s="25"/>
      <c r="DS766" s="25"/>
      <c r="DT766" s="25"/>
      <c r="DU766" s="25"/>
      <c r="DV766" s="25"/>
      <c r="DW766" s="25"/>
      <c r="DX766" s="25"/>
      <c r="DY766" s="25"/>
      <c r="DZ766" s="25"/>
      <c r="EA766" s="25"/>
      <c r="EB766" s="25"/>
      <c r="EC766" s="25"/>
      <c r="ED766" s="25"/>
      <c r="EE766" s="25"/>
      <c r="EF766" s="25"/>
      <c r="EG766" s="25"/>
      <c r="EH766" s="25"/>
      <c r="EI766" s="25"/>
      <c r="EJ766" s="25"/>
      <c r="EK766" s="25"/>
      <c r="EL766" s="25"/>
      <c r="EM766" s="25"/>
      <c r="EN766" s="25"/>
      <c r="EO766" s="25"/>
      <c r="EP766" s="25"/>
      <c r="EQ766" s="25"/>
      <c r="ER766" s="25"/>
      <c r="ES766" s="25"/>
      <c r="ET766" s="25"/>
      <c r="EU766" s="25"/>
      <c r="EV766" s="25"/>
      <c r="EW766" s="25"/>
      <c r="EX766" s="25"/>
      <c r="EY766" s="25"/>
      <c r="EZ766" s="25"/>
      <c r="FA766" s="25"/>
      <c r="FB766" s="25"/>
      <c r="FC766" s="25"/>
      <c r="FD766" s="25"/>
      <c r="FE766" s="25"/>
      <c r="FF766" s="25"/>
      <c r="FG766" s="25"/>
      <c r="FH766" s="25"/>
      <c r="FI766" s="25"/>
      <c r="FJ766" s="25"/>
      <c r="FK766" s="25"/>
      <c r="FL766" s="25"/>
      <c r="FM766" s="25"/>
      <c r="FN766" s="25"/>
      <c r="FO766" s="25"/>
      <c r="FP766" s="25"/>
      <c r="FQ766" s="25"/>
      <c r="FR766" s="25"/>
      <c r="FS766" s="25"/>
      <c r="FT766" s="25"/>
      <c r="FU766" s="25"/>
      <c r="FV766" s="25"/>
      <c r="FW766" s="25"/>
      <c r="FX766" s="25"/>
      <c r="FY766" s="25"/>
      <c r="FZ766" s="25"/>
      <c r="GA766" s="25"/>
      <c r="GB766" s="25"/>
      <c r="GC766" s="25"/>
      <c r="GD766" s="25"/>
      <c r="GE766" s="25"/>
      <c r="GF766" s="25"/>
      <c r="GG766" s="25"/>
      <c r="GH766" s="25"/>
      <c r="GI766" s="25"/>
      <c r="GJ766" s="25"/>
      <c r="GK766" s="25"/>
      <c r="GL766" s="25"/>
      <c r="GM766" s="25"/>
      <c r="GN766" s="25"/>
      <c r="GO766" s="25"/>
      <c r="GP766" s="25"/>
      <c r="GQ766" s="25"/>
      <c r="GR766" s="25"/>
      <c r="GS766" s="25"/>
      <c r="GT766" s="25"/>
      <c r="GU766" s="25"/>
      <c r="GV766" s="25"/>
      <c r="GW766" s="25"/>
      <c r="GX766" s="25"/>
      <c r="GY766" s="25"/>
      <c r="GZ766" s="25"/>
    </row>
    <row r="767" spans="1:208">
      <c r="A767" s="1" t="s">
        <v>802</v>
      </c>
      <c r="B767" s="2">
        <v>43496</v>
      </c>
      <c r="C767" s="1" t="s">
        <v>22</v>
      </c>
      <c r="D767" s="1" t="s">
        <v>16</v>
      </c>
      <c r="E767" s="1" t="s">
        <v>24</v>
      </c>
      <c r="F767" s="1" t="s">
        <v>113</v>
      </c>
      <c r="G767" s="1" t="s">
        <v>24</v>
      </c>
      <c r="H767" s="1">
        <v>4501746699</v>
      </c>
      <c r="I767" s="1" t="s">
        <v>24</v>
      </c>
      <c r="J767" s="1" t="s">
        <v>1129</v>
      </c>
      <c r="K767" s="1">
        <v>1</v>
      </c>
      <c r="L767" s="1" t="s">
        <v>26</v>
      </c>
      <c r="M767" s="3">
        <v>4122.58</v>
      </c>
      <c r="N767" s="3">
        <f t="shared" si="16"/>
        <v>4122.58</v>
      </c>
      <c r="Q767" s="3"/>
      <c r="R767" s="3"/>
      <c r="V767" s="3"/>
      <c r="W767" s="1"/>
      <c r="X767" s="1"/>
      <c r="Y767" s="1"/>
      <c r="Z767" s="1"/>
      <c r="AA767" s="3">
        <f>Tabla1[[#This Row],[COSTO TOTAL]]</f>
        <v>4122.58</v>
      </c>
      <c r="AB767" s="1"/>
      <c r="AC767" s="1" t="s">
        <v>112</v>
      </c>
      <c r="AD767" s="1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  <c r="BT767" s="25"/>
      <c r="BU767" s="25"/>
      <c r="BV767" s="25"/>
      <c r="BW767" s="25"/>
      <c r="BX767" s="25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25"/>
      <c r="CP767" s="25"/>
      <c r="CQ767" s="25"/>
      <c r="CR767" s="25"/>
      <c r="CS767" s="25"/>
      <c r="CT767" s="25"/>
      <c r="CU767" s="25"/>
      <c r="CV767" s="25"/>
      <c r="CW767" s="25"/>
      <c r="CX767" s="25"/>
      <c r="CY767" s="25"/>
      <c r="CZ767" s="25"/>
      <c r="DA767" s="25"/>
      <c r="DB767" s="25"/>
      <c r="DC767" s="25"/>
      <c r="DD767" s="25"/>
      <c r="DE767" s="25"/>
      <c r="DF767" s="25"/>
      <c r="DG767" s="25"/>
      <c r="DH767" s="25"/>
      <c r="DI767" s="25"/>
      <c r="DJ767" s="25"/>
      <c r="DK767" s="25"/>
      <c r="DL767" s="25"/>
      <c r="DM767" s="25"/>
      <c r="DN767" s="25"/>
      <c r="DO767" s="25"/>
      <c r="DP767" s="25"/>
      <c r="DQ767" s="25"/>
      <c r="DR767" s="25"/>
      <c r="DS767" s="25"/>
      <c r="DT767" s="25"/>
      <c r="DU767" s="25"/>
      <c r="DV767" s="25"/>
      <c r="DW767" s="25"/>
      <c r="DX767" s="25"/>
      <c r="DY767" s="25"/>
      <c r="DZ767" s="25"/>
      <c r="EA767" s="25"/>
      <c r="EB767" s="25"/>
      <c r="EC767" s="25"/>
      <c r="ED767" s="25"/>
      <c r="EE767" s="25"/>
      <c r="EF767" s="25"/>
      <c r="EG767" s="25"/>
      <c r="EH767" s="25"/>
      <c r="EI767" s="25"/>
      <c r="EJ767" s="25"/>
      <c r="EK767" s="25"/>
      <c r="EL767" s="25"/>
      <c r="EM767" s="25"/>
      <c r="EN767" s="25"/>
      <c r="EO767" s="25"/>
      <c r="EP767" s="25"/>
      <c r="EQ767" s="25"/>
      <c r="ER767" s="25"/>
      <c r="ES767" s="25"/>
      <c r="ET767" s="25"/>
      <c r="EU767" s="25"/>
      <c r="EV767" s="25"/>
      <c r="EW767" s="25"/>
      <c r="EX767" s="25"/>
      <c r="EY767" s="25"/>
      <c r="EZ767" s="25"/>
      <c r="FA767" s="25"/>
      <c r="FB767" s="25"/>
      <c r="FC767" s="25"/>
      <c r="FD767" s="25"/>
      <c r="FE767" s="25"/>
      <c r="FF767" s="25"/>
      <c r="FG767" s="25"/>
      <c r="FH767" s="25"/>
      <c r="FI767" s="25"/>
      <c r="FJ767" s="25"/>
      <c r="FK767" s="25"/>
      <c r="FL767" s="25"/>
      <c r="FM767" s="25"/>
      <c r="FN767" s="25"/>
      <c r="FO767" s="25"/>
      <c r="FP767" s="25"/>
      <c r="FQ767" s="25"/>
      <c r="FR767" s="25"/>
      <c r="FS767" s="25"/>
      <c r="FT767" s="25"/>
      <c r="FU767" s="25"/>
      <c r="FV767" s="25"/>
      <c r="FW767" s="25"/>
      <c r="FX767" s="25"/>
      <c r="FY767" s="25"/>
      <c r="FZ767" s="25"/>
      <c r="GA767" s="25"/>
      <c r="GB767" s="25"/>
      <c r="GC767" s="25"/>
      <c r="GD767" s="25"/>
      <c r="GE767" s="25"/>
      <c r="GF767" s="25"/>
      <c r="GG767" s="25"/>
      <c r="GH767" s="25"/>
      <c r="GI767" s="25"/>
      <c r="GJ767" s="25"/>
      <c r="GK767" s="25"/>
      <c r="GL767" s="25"/>
      <c r="GM767" s="25"/>
      <c r="GN767" s="25"/>
      <c r="GO767" s="25"/>
      <c r="GP767" s="25"/>
      <c r="GQ767" s="25"/>
      <c r="GR767" s="25"/>
      <c r="GS767" s="25"/>
      <c r="GT767" s="25"/>
      <c r="GU767" s="25"/>
      <c r="GV767" s="25"/>
      <c r="GW767" s="25"/>
      <c r="GX767" s="25"/>
      <c r="GY767" s="25"/>
      <c r="GZ767" s="25"/>
    </row>
    <row r="768" spans="1:208">
      <c r="N768" s="3">
        <f t="shared" si="16"/>
        <v>0</v>
      </c>
      <c r="Q768" s="3"/>
      <c r="R768" s="3"/>
      <c r="V768" s="3"/>
      <c r="W768" s="1"/>
      <c r="X768" s="1"/>
      <c r="Y768" s="1"/>
      <c r="Z768" s="1"/>
      <c r="AA768" s="3">
        <f>Tabla1[[#This Row],[COSTO TOTAL]]</f>
        <v>0</v>
      </c>
      <c r="AB768" s="1"/>
      <c r="AC768" s="1"/>
      <c r="AD768" s="1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  <c r="CR768" s="25"/>
      <c r="CS768" s="25"/>
      <c r="CT768" s="25"/>
      <c r="CU768" s="25"/>
      <c r="CV768" s="25"/>
      <c r="CW768" s="25"/>
      <c r="CX768" s="25"/>
      <c r="CY768" s="25"/>
      <c r="CZ768" s="25"/>
      <c r="DA768" s="25"/>
      <c r="DB768" s="25"/>
      <c r="DC768" s="25"/>
      <c r="DD768" s="25"/>
      <c r="DE768" s="25"/>
      <c r="DF768" s="25"/>
      <c r="DG768" s="25"/>
      <c r="DH768" s="25"/>
      <c r="DI768" s="25"/>
      <c r="DJ768" s="25"/>
      <c r="DK768" s="25"/>
      <c r="DL768" s="25"/>
      <c r="DM768" s="25"/>
      <c r="DN768" s="25"/>
      <c r="DO768" s="25"/>
      <c r="DP768" s="25"/>
      <c r="DQ768" s="25"/>
      <c r="DR768" s="25"/>
      <c r="DS768" s="25"/>
      <c r="DT768" s="25"/>
      <c r="DU768" s="25"/>
      <c r="DV768" s="25"/>
      <c r="DW768" s="25"/>
      <c r="DX768" s="25"/>
      <c r="DY768" s="25"/>
      <c r="DZ768" s="25"/>
      <c r="EA768" s="25"/>
      <c r="EB768" s="25"/>
      <c r="EC768" s="25"/>
      <c r="ED768" s="25"/>
      <c r="EE768" s="25"/>
      <c r="EF768" s="25"/>
      <c r="EG768" s="25"/>
      <c r="EH768" s="25"/>
      <c r="EI768" s="25"/>
      <c r="EJ768" s="25"/>
      <c r="EK768" s="25"/>
      <c r="EL768" s="25"/>
      <c r="EM768" s="25"/>
      <c r="EN768" s="25"/>
      <c r="EO768" s="25"/>
      <c r="EP768" s="25"/>
      <c r="EQ768" s="25"/>
      <c r="ER768" s="25"/>
      <c r="ES768" s="25"/>
      <c r="ET768" s="25"/>
      <c r="EU768" s="25"/>
      <c r="EV768" s="25"/>
      <c r="EW768" s="25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  <c r="FN768" s="25"/>
      <c r="FO768" s="25"/>
      <c r="FP768" s="25"/>
      <c r="FQ768" s="25"/>
      <c r="FR768" s="25"/>
      <c r="FS768" s="25"/>
      <c r="FT768" s="25"/>
      <c r="FU768" s="25"/>
      <c r="FV768" s="25"/>
      <c r="FW768" s="25"/>
      <c r="FX768" s="25"/>
      <c r="FY768" s="25"/>
      <c r="FZ768" s="25"/>
      <c r="GA768" s="25"/>
      <c r="GB768" s="25"/>
      <c r="GC768" s="25"/>
      <c r="GD768" s="25"/>
      <c r="GE768" s="25"/>
      <c r="GF768" s="25"/>
      <c r="GG768" s="25"/>
      <c r="GH768" s="25"/>
      <c r="GI768" s="25"/>
      <c r="GJ768" s="25"/>
      <c r="GK768" s="25"/>
      <c r="GL768" s="25"/>
      <c r="GM768" s="25"/>
      <c r="GN768" s="25"/>
      <c r="GO768" s="25"/>
      <c r="GP768" s="25"/>
      <c r="GQ768" s="25"/>
      <c r="GR768" s="25"/>
      <c r="GS768" s="25"/>
      <c r="GT768" s="25"/>
      <c r="GU768" s="25"/>
      <c r="GV768" s="25"/>
      <c r="GW768" s="25"/>
      <c r="GX768" s="25"/>
      <c r="GY768" s="25"/>
      <c r="GZ768" s="25"/>
    </row>
    <row r="769" spans="1:208">
      <c r="N769" s="3">
        <f>M769*K769</f>
        <v>0</v>
      </c>
      <c r="Q769" s="3"/>
      <c r="R769" s="3"/>
      <c r="V769" s="3"/>
      <c r="W769" s="1"/>
      <c r="X769" s="1"/>
      <c r="Y769" s="1"/>
      <c r="Z769" s="1"/>
      <c r="AA769" s="3">
        <f>Tabla1[[#This Row],[COSTO TOTAL]]</f>
        <v>0</v>
      </c>
      <c r="AB769" s="1"/>
      <c r="AC769" s="1"/>
      <c r="AD769" s="1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  <c r="BT769" s="25"/>
      <c r="BU769" s="25"/>
      <c r="BV769" s="25"/>
      <c r="BW769" s="25"/>
      <c r="BX769" s="25"/>
      <c r="BY769" s="25"/>
      <c r="BZ769" s="25"/>
      <c r="CA769" s="25"/>
      <c r="CB769" s="25"/>
      <c r="CC769" s="25"/>
      <c r="CD769" s="25"/>
      <c r="CE769" s="25"/>
      <c r="CF769" s="25"/>
      <c r="CG769" s="25"/>
      <c r="CH769" s="25"/>
      <c r="CI769" s="25"/>
      <c r="CJ769" s="25"/>
      <c r="CK769" s="25"/>
      <c r="CL769" s="25"/>
      <c r="CM769" s="25"/>
      <c r="CN769" s="25"/>
      <c r="CO769" s="25"/>
      <c r="CP769" s="25"/>
      <c r="CQ769" s="25"/>
      <c r="CR769" s="25"/>
      <c r="CS769" s="25"/>
      <c r="CT769" s="25"/>
      <c r="CU769" s="25"/>
      <c r="CV769" s="25"/>
      <c r="CW769" s="25"/>
      <c r="CX769" s="25"/>
      <c r="CY769" s="25"/>
      <c r="CZ769" s="25"/>
      <c r="DA769" s="25"/>
      <c r="DB769" s="25"/>
      <c r="DC769" s="25"/>
      <c r="DD769" s="25"/>
      <c r="DE769" s="25"/>
      <c r="DF769" s="25"/>
      <c r="DG769" s="25"/>
      <c r="DH769" s="25"/>
      <c r="DI769" s="25"/>
      <c r="DJ769" s="25"/>
      <c r="DK769" s="25"/>
      <c r="DL769" s="25"/>
      <c r="DM769" s="25"/>
      <c r="DN769" s="25"/>
      <c r="DO769" s="25"/>
      <c r="DP769" s="25"/>
      <c r="DQ769" s="25"/>
      <c r="DR769" s="25"/>
      <c r="DS769" s="25"/>
      <c r="DT769" s="25"/>
      <c r="DU769" s="25"/>
      <c r="DV769" s="25"/>
      <c r="DW769" s="25"/>
      <c r="DX769" s="25"/>
      <c r="DY769" s="25"/>
      <c r="DZ769" s="25"/>
      <c r="EA769" s="25"/>
      <c r="EB769" s="25"/>
      <c r="EC769" s="25"/>
      <c r="ED769" s="25"/>
      <c r="EE769" s="25"/>
      <c r="EF769" s="25"/>
      <c r="EG769" s="25"/>
      <c r="EH769" s="25"/>
      <c r="EI769" s="25"/>
      <c r="EJ769" s="25"/>
      <c r="EK769" s="25"/>
      <c r="EL769" s="25"/>
      <c r="EM769" s="25"/>
      <c r="EN769" s="25"/>
      <c r="EO769" s="25"/>
      <c r="EP769" s="25"/>
      <c r="EQ769" s="25"/>
      <c r="ER769" s="25"/>
      <c r="ES769" s="25"/>
      <c r="ET769" s="25"/>
      <c r="EU769" s="25"/>
      <c r="EV769" s="25"/>
      <c r="EW769" s="25"/>
      <c r="EX769" s="25"/>
      <c r="EY769" s="25"/>
      <c r="EZ769" s="25"/>
      <c r="FA769" s="25"/>
      <c r="FB769" s="25"/>
      <c r="FC769" s="25"/>
      <c r="FD769" s="25"/>
      <c r="FE769" s="25"/>
      <c r="FF769" s="25"/>
      <c r="FG769" s="25"/>
      <c r="FH769" s="25"/>
      <c r="FI769" s="25"/>
      <c r="FJ769" s="25"/>
      <c r="FK769" s="25"/>
      <c r="FL769" s="25"/>
      <c r="FM769" s="25"/>
      <c r="FN769" s="25"/>
      <c r="FO769" s="25"/>
      <c r="FP769" s="25"/>
      <c r="FQ769" s="25"/>
      <c r="FR769" s="25"/>
      <c r="FS769" s="25"/>
      <c r="FT769" s="25"/>
      <c r="FU769" s="25"/>
      <c r="FV769" s="25"/>
      <c r="FW769" s="25"/>
      <c r="FX769" s="25"/>
      <c r="FY769" s="25"/>
      <c r="FZ769" s="25"/>
      <c r="GA769" s="25"/>
      <c r="GB769" s="25"/>
      <c r="GC769" s="25"/>
      <c r="GD769" s="25"/>
      <c r="GE769" s="25"/>
      <c r="GF769" s="25"/>
      <c r="GG769" s="25"/>
      <c r="GH769" s="25"/>
      <c r="GI769" s="25"/>
      <c r="GJ769" s="25"/>
      <c r="GK769" s="25"/>
      <c r="GL769" s="25"/>
      <c r="GM769" s="25"/>
      <c r="GN769" s="25"/>
      <c r="GO769" s="25"/>
      <c r="GP769" s="25"/>
      <c r="GQ769" s="25"/>
      <c r="GR769" s="25"/>
      <c r="GS769" s="25"/>
      <c r="GT769" s="25"/>
      <c r="GU769" s="25"/>
      <c r="GV769" s="25"/>
      <c r="GW769" s="25"/>
      <c r="GX769" s="25"/>
      <c r="GY769" s="25"/>
      <c r="GZ769" s="25"/>
    </row>
    <row r="770" spans="1:208">
      <c r="A770" s="9"/>
      <c r="B770" s="10"/>
      <c r="C770" s="9"/>
      <c r="D770" s="9"/>
      <c r="E770" s="9"/>
      <c r="F770" s="9"/>
      <c r="G770" s="9"/>
      <c r="H770" s="9"/>
      <c r="I770" s="9"/>
      <c r="J770" s="9" t="s">
        <v>796</v>
      </c>
      <c r="K770" s="9"/>
      <c r="L770" s="9"/>
      <c r="M770" s="11"/>
      <c r="N770" s="11">
        <f t="shared" si="15"/>
        <v>0</v>
      </c>
      <c r="O770" s="9"/>
      <c r="P770" s="9"/>
      <c r="Q770" s="11"/>
      <c r="R770" s="11"/>
      <c r="S770" s="9"/>
      <c r="T770" s="9"/>
      <c r="U770" s="9"/>
      <c r="V770" s="11"/>
      <c r="W770" s="9"/>
      <c r="X770" s="9"/>
      <c r="Y770" s="9"/>
      <c r="Z770" s="9"/>
      <c r="AA770" s="9"/>
      <c r="AB770" s="9"/>
      <c r="AC770" s="9"/>
      <c r="AD770" s="9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  <c r="CR770" s="25"/>
      <c r="CS770" s="25"/>
      <c r="CT770" s="25"/>
      <c r="CU770" s="25"/>
      <c r="CV770" s="25"/>
      <c r="CW770" s="25"/>
      <c r="CX770" s="25"/>
      <c r="CY770" s="25"/>
      <c r="CZ770" s="25"/>
      <c r="DA770" s="25"/>
      <c r="DB770" s="25"/>
      <c r="DC770" s="25"/>
      <c r="DD770" s="25"/>
      <c r="DE770" s="25"/>
      <c r="DF770" s="25"/>
      <c r="DG770" s="25"/>
      <c r="DH770" s="25"/>
      <c r="DI770" s="25"/>
      <c r="DJ770" s="25"/>
      <c r="DK770" s="25"/>
      <c r="DL770" s="25"/>
      <c r="DM770" s="25"/>
      <c r="DN770" s="25"/>
      <c r="DO770" s="25"/>
      <c r="DP770" s="25"/>
      <c r="DQ770" s="25"/>
      <c r="DR770" s="25"/>
      <c r="DS770" s="25"/>
      <c r="DT770" s="25"/>
      <c r="DU770" s="25"/>
      <c r="DV770" s="25"/>
      <c r="DW770" s="25"/>
      <c r="DX770" s="25"/>
      <c r="DY770" s="25"/>
      <c r="DZ770" s="25"/>
      <c r="EA770" s="25"/>
      <c r="EB770" s="25"/>
      <c r="EC770" s="25"/>
      <c r="ED770" s="25"/>
      <c r="EE770" s="25"/>
      <c r="EF770" s="25"/>
      <c r="EG770" s="25"/>
      <c r="EH770" s="25"/>
      <c r="EI770" s="25"/>
      <c r="EJ770" s="25"/>
      <c r="EK770" s="25"/>
      <c r="EL770" s="25"/>
      <c r="EM770" s="25"/>
      <c r="EN770" s="25"/>
      <c r="EO770" s="25"/>
      <c r="EP770" s="25"/>
      <c r="EQ770" s="25"/>
      <c r="ER770" s="25"/>
      <c r="ES770" s="25"/>
      <c r="ET770" s="25"/>
      <c r="EU770" s="25"/>
      <c r="EV770" s="25"/>
      <c r="EW770" s="25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  <c r="FN770" s="25"/>
      <c r="FO770" s="25"/>
      <c r="FP770" s="25"/>
      <c r="FQ770" s="25"/>
      <c r="FR770" s="25"/>
      <c r="FS770" s="25"/>
      <c r="FT770" s="25"/>
      <c r="FU770" s="25"/>
      <c r="FV770" s="25"/>
      <c r="FW770" s="25"/>
      <c r="FX770" s="25"/>
      <c r="FY770" s="25"/>
      <c r="FZ770" s="25"/>
      <c r="GA770" s="25"/>
      <c r="GB770" s="25"/>
      <c r="GC770" s="25"/>
      <c r="GD770" s="25"/>
      <c r="GE770" s="25"/>
      <c r="GF770" s="25"/>
      <c r="GG770" s="25"/>
      <c r="GH770" s="25"/>
      <c r="GI770" s="25"/>
      <c r="GJ770" s="25"/>
      <c r="GK770" s="25"/>
      <c r="GL770" s="25"/>
      <c r="GM770" s="25"/>
      <c r="GN770" s="25"/>
      <c r="GO770" s="25"/>
      <c r="GP770" s="25"/>
      <c r="GQ770" s="25"/>
      <c r="GR770" s="25"/>
      <c r="GS770" s="25"/>
      <c r="GT770" s="25"/>
      <c r="GU770" s="25"/>
      <c r="GV770" s="25"/>
      <c r="GW770" s="25"/>
      <c r="GX770" s="25"/>
      <c r="GY770" s="25"/>
      <c r="GZ770" s="25"/>
    </row>
    <row r="771" spans="1:208">
      <c r="A771" s="1" t="s">
        <v>299</v>
      </c>
      <c r="B771" s="2">
        <v>43017</v>
      </c>
      <c r="C771" s="1" t="s">
        <v>22</v>
      </c>
      <c r="D771" s="1" t="s">
        <v>796</v>
      </c>
      <c r="E771" s="1" t="s">
        <v>24</v>
      </c>
      <c r="F771" s="1" t="s">
        <v>164</v>
      </c>
      <c r="G771" s="1" t="s">
        <v>24</v>
      </c>
      <c r="H771" s="1">
        <v>4501480666</v>
      </c>
      <c r="I771" s="1" t="s">
        <v>24</v>
      </c>
      <c r="J771" s="1" t="s">
        <v>797</v>
      </c>
      <c r="K771" s="1">
        <v>6</v>
      </c>
      <c r="L771" s="1" t="s">
        <v>26</v>
      </c>
      <c r="M771" s="3">
        <v>780</v>
      </c>
      <c r="N771" s="3">
        <f t="shared" si="15"/>
        <v>4680</v>
      </c>
      <c r="P771" s="3"/>
      <c r="V771" s="3"/>
      <c r="W771" s="1"/>
      <c r="X771" s="1"/>
      <c r="Y771" s="1"/>
      <c r="Z771" s="1"/>
      <c r="AA771" s="1"/>
      <c r="AB771" s="3">
        <f>Tabla1[[#This Row],[COSTO TOTAL]]</f>
        <v>4680</v>
      </c>
      <c r="AC771" s="1"/>
      <c r="AD771" s="1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  <c r="CR771" s="25"/>
      <c r="CS771" s="25"/>
      <c r="CT771" s="25"/>
      <c r="CU771" s="25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  <c r="DG771" s="25"/>
      <c r="DH771" s="25"/>
      <c r="DI771" s="25"/>
      <c r="DJ771" s="25"/>
      <c r="DK771" s="25"/>
      <c r="DL771" s="25"/>
      <c r="DM771" s="25"/>
      <c r="DN771" s="25"/>
      <c r="DO771" s="25"/>
      <c r="DP771" s="25"/>
      <c r="DQ771" s="25"/>
      <c r="DR771" s="25"/>
      <c r="DS771" s="25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25"/>
      <c r="ET771" s="25"/>
      <c r="EU771" s="25"/>
      <c r="EV771" s="25"/>
      <c r="EW771" s="25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  <c r="FN771" s="25"/>
      <c r="FO771" s="25"/>
      <c r="FP771" s="25"/>
      <c r="FQ771" s="25"/>
      <c r="FR771" s="25"/>
      <c r="FS771" s="25"/>
      <c r="FT771" s="25"/>
      <c r="FU771" s="25"/>
      <c r="FV771" s="25"/>
      <c r="FW771" s="25"/>
      <c r="FX771" s="25"/>
      <c r="FY771" s="25"/>
      <c r="FZ771" s="25"/>
      <c r="GA771" s="25"/>
      <c r="GB771" s="25"/>
      <c r="GC771" s="25"/>
      <c r="GD771" s="25"/>
      <c r="GE771" s="25"/>
      <c r="GF771" s="25"/>
      <c r="GG771" s="25"/>
      <c r="GH771" s="25"/>
      <c r="GI771" s="25"/>
      <c r="GJ771" s="25"/>
      <c r="GK771" s="25"/>
      <c r="GL771" s="25"/>
      <c r="GM771" s="25"/>
      <c r="GN771" s="25"/>
      <c r="GO771" s="25"/>
      <c r="GP771" s="25"/>
      <c r="GQ771" s="25"/>
      <c r="GR771" s="25"/>
      <c r="GS771" s="25"/>
      <c r="GT771" s="25"/>
      <c r="GU771" s="25"/>
      <c r="GV771" s="25"/>
      <c r="GW771" s="25"/>
      <c r="GX771" s="25"/>
      <c r="GY771" s="25"/>
      <c r="GZ771" s="25"/>
    </row>
    <row r="772" spans="1:208">
      <c r="A772" s="1" t="s">
        <v>299</v>
      </c>
      <c r="B772" s="2">
        <v>43059</v>
      </c>
      <c r="C772" s="1" t="s">
        <v>22</v>
      </c>
      <c r="D772" s="1" t="s">
        <v>796</v>
      </c>
      <c r="E772" s="1" t="s">
        <v>24</v>
      </c>
      <c r="F772" s="1" t="s">
        <v>113</v>
      </c>
      <c r="G772" s="1" t="s">
        <v>24</v>
      </c>
      <c r="H772" s="1">
        <v>4501496072</v>
      </c>
      <c r="I772" s="1" t="s">
        <v>24</v>
      </c>
      <c r="J772" s="1" t="s">
        <v>798</v>
      </c>
      <c r="K772" s="1">
        <v>1</v>
      </c>
      <c r="L772" s="1" t="s">
        <v>54</v>
      </c>
      <c r="M772" s="3">
        <v>5140</v>
      </c>
      <c r="N772" s="3">
        <f t="shared" si="15"/>
        <v>5140</v>
      </c>
      <c r="P772" s="3"/>
      <c r="V772" s="3"/>
      <c r="W772" s="1"/>
      <c r="X772" s="1"/>
      <c r="Y772" s="1"/>
      <c r="Z772" s="1"/>
      <c r="AA772" s="1"/>
      <c r="AB772" s="3">
        <f>Tabla1[[#This Row],[COSTO TOTAL]]</f>
        <v>5140</v>
      </c>
      <c r="AC772" s="1"/>
      <c r="AD772" s="1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  <c r="BT772" s="25"/>
      <c r="BU772" s="25"/>
      <c r="BV772" s="25"/>
      <c r="BW772" s="25"/>
      <c r="BX772" s="25"/>
      <c r="BY772" s="25"/>
      <c r="BZ772" s="25"/>
      <c r="CA772" s="25"/>
      <c r="CB772" s="25"/>
      <c r="CC772" s="25"/>
      <c r="CD772" s="25"/>
      <c r="CE772" s="25"/>
      <c r="CF772" s="25"/>
      <c r="CG772" s="25"/>
      <c r="CH772" s="25"/>
      <c r="CI772" s="25"/>
      <c r="CJ772" s="25"/>
      <c r="CK772" s="25"/>
      <c r="CL772" s="25"/>
      <c r="CM772" s="25"/>
      <c r="CN772" s="25"/>
      <c r="CO772" s="25"/>
      <c r="CP772" s="25"/>
      <c r="CQ772" s="25"/>
      <c r="CR772" s="25"/>
      <c r="CS772" s="25"/>
      <c r="CT772" s="25"/>
      <c r="CU772" s="25"/>
      <c r="CV772" s="25"/>
      <c r="CW772" s="25"/>
      <c r="CX772" s="25"/>
      <c r="CY772" s="25"/>
      <c r="CZ772" s="25"/>
      <c r="DA772" s="25"/>
      <c r="DB772" s="25"/>
      <c r="DC772" s="25"/>
      <c r="DD772" s="25"/>
      <c r="DE772" s="25"/>
      <c r="DF772" s="25"/>
      <c r="DG772" s="25"/>
      <c r="DH772" s="25"/>
      <c r="DI772" s="25"/>
      <c r="DJ772" s="25"/>
      <c r="DK772" s="25"/>
      <c r="DL772" s="25"/>
      <c r="DM772" s="25"/>
      <c r="DN772" s="25"/>
      <c r="DO772" s="25"/>
      <c r="DP772" s="25"/>
      <c r="DQ772" s="25"/>
      <c r="DR772" s="25"/>
      <c r="DS772" s="25"/>
      <c r="DT772" s="25"/>
      <c r="DU772" s="25"/>
      <c r="DV772" s="25"/>
      <c r="DW772" s="25"/>
      <c r="DX772" s="25"/>
      <c r="DY772" s="25"/>
      <c r="DZ772" s="25"/>
      <c r="EA772" s="25"/>
      <c r="EB772" s="25"/>
      <c r="EC772" s="25"/>
      <c r="ED772" s="25"/>
      <c r="EE772" s="25"/>
      <c r="EF772" s="25"/>
      <c r="EG772" s="25"/>
      <c r="EH772" s="25"/>
      <c r="EI772" s="25"/>
      <c r="EJ772" s="25"/>
      <c r="EK772" s="25"/>
      <c r="EL772" s="25"/>
      <c r="EM772" s="25"/>
      <c r="EN772" s="25"/>
      <c r="EO772" s="25"/>
      <c r="EP772" s="25"/>
      <c r="EQ772" s="25"/>
      <c r="ER772" s="25"/>
      <c r="ES772" s="25"/>
      <c r="ET772" s="25"/>
      <c r="EU772" s="25"/>
      <c r="EV772" s="25"/>
      <c r="EW772" s="25"/>
      <c r="EX772" s="25"/>
      <c r="EY772" s="25"/>
      <c r="EZ772" s="25"/>
      <c r="FA772" s="25"/>
      <c r="FB772" s="25"/>
      <c r="FC772" s="25"/>
      <c r="FD772" s="25"/>
      <c r="FE772" s="25"/>
      <c r="FF772" s="25"/>
      <c r="FG772" s="25"/>
      <c r="FH772" s="25"/>
      <c r="FI772" s="25"/>
      <c r="FJ772" s="25"/>
      <c r="FK772" s="25"/>
      <c r="FL772" s="25"/>
      <c r="FM772" s="25"/>
      <c r="FN772" s="25"/>
      <c r="FO772" s="25"/>
      <c r="FP772" s="25"/>
      <c r="FQ772" s="25"/>
      <c r="FR772" s="25"/>
      <c r="FS772" s="25"/>
      <c r="FT772" s="25"/>
      <c r="FU772" s="25"/>
      <c r="FV772" s="25"/>
      <c r="FW772" s="25"/>
      <c r="FX772" s="25"/>
      <c r="FY772" s="25"/>
      <c r="FZ772" s="25"/>
      <c r="GA772" s="25"/>
      <c r="GB772" s="25"/>
      <c r="GC772" s="25"/>
      <c r="GD772" s="25"/>
      <c r="GE772" s="25"/>
      <c r="GF772" s="25"/>
      <c r="GG772" s="25"/>
      <c r="GH772" s="25"/>
      <c r="GI772" s="25"/>
      <c r="GJ772" s="25"/>
      <c r="GK772" s="25"/>
      <c r="GL772" s="25"/>
      <c r="GM772" s="25"/>
      <c r="GN772" s="25"/>
      <c r="GO772" s="25"/>
      <c r="GP772" s="25"/>
      <c r="GQ772" s="25"/>
      <c r="GR772" s="25"/>
      <c r="GS772" s="25"/>
      <c r="GT772" s="25"/>
      <c r="GU772" s="25"/>
      <c r="GV772" s="25"/>
      <c r="GW772" s="25"/>
      <c r="GX772" s="25"/>
      <c r="GY772" s="25"/>
      <c r="GZ772" s="25"/>
    </row>
    <row r="773" spans="1:208" ht="19">
      <c r="A773" s="21"/>
      <c r="B773" s="22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0" t="s">
        <v>1006</v>
      </c>
      <c r="N773" s="19">
        <f>SUBTOTAL(109,Tabla1[COSTO TOTAL])</f>
        <v>17632351.760999996</v>
      </c>
      <c r="O773" s="18"/>
      <c r="P773" s="17">
        <f>SUBTOTAL(109,Tabla1[ALHONDRA GONZALEZ])</f>
        <v>6047248.0299999984</v>
      </c>
      <c r="Q773" s="17">
        <f>SUBTOTAL(109,Tabla1[ARMANDO ORDOÑEZ])</f>
        <v>290938.94999999995</v>
      </c>
      <c r="R773" s="17">
        <f>SUBTOTAL(109,Tabla1[DANIEL VAZQUEZ])</f>
        <v>13699.129000000004</v>
      </c>
      <c r="S773" s="17">
        <f>SUBTOTAL(109,Tabla1[FRANCISCO OROZCO])</f>
        <v>2702250.0519999997</v>
      </c>
      <c r="T773" s="17">
        <f>SUBTOTAL(109,Tabla1[GERARDO HERNANDEZ])</f>
        <v>782535.01</v>
      </c>
      <c r="U773" s="17">
        <f>SUBTOTAL(109,Tabla1[HECTOR ALVAREZ])</f>
        <v>3866960.399999999</v>
      </c>
      <c r="V773" s="17">
        <f>SUM(V541:V542)</f>
        <v>338258.39999999997</v>
      </c>
      <c r="W773" s="17">
        <f>SUBTOTAL(109,Tabla1[JESÚS MANZANO])</f>
        <v>1741885.7999999998</v>
      </c>
      <c r="X773" s="17">
        <f>SUBTOTAL(109,Tabla1[JUAN LUIS MARTÍNEZ])</f>
        <v>90313.799999999988</v>
      </c>
      <c r="Y773" s="17">
        <f>SUBTOTAL(109,Tabla1[[MARCO DE HARO ]])</f>
        <v>11596</v>
      </c>
      <c r="Z773" s="17">
        <f>SUBTOTAL(109,Tabla1[MARIO DAVILA])</f>
        <v>898435.89999999991</v>
      </c>
      <c r="AA773" s="17">
        <f>SUBTOTAL(109,Tabla1[NICOLAS FLORES])</f>
        <v>838410.2899999998</v>
      </c>
      <c r="AB773" s="17">
        <f>SUBTOTAL(109,Tabla1[OSCAR GONZALEZ])</f>
        <v>9820</v>
      </c>
      <c r="AC773" s="18"/>
      <c r="AD773" s="18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  <c r="BT773" s="25"/>
      <c r="BU773" s="25"/>
      <c r="BV773" s="25"/>
      <c r="BW773" s="25"/>
      <c r="BX773" s="25"/>
      <c r="BY773" s="25"/>
      <c r="BZ773" s="25"/>
      <c r="CA773" s="25"/>
      <c r="CB773" s="25"/>
      <c r="CC773" s="25"/>
      <c r="CD773" s="25"/>
      <c r="CE773" s="25"/>
      <c r="CF773" s="25"/>
      <c r="CG773" s="25"/>
      <c r="CH773" s="25"/>
      <c r="CI773" s="25"/>
      <c r="CJ773" s="25"/>
      <c r="CK773" s="25"/>
      <c r="CL773" s="25"/>
      <c r="CM773" s="25"/>
      <c r="CN773" s="25"/>
      <c r="CO773" s="25"/>
      <c r="CP773" s="25"/>
      <c r="CQ773" s="25"/>
      <c r="CR773" s="25"/>
      <c r="CS773" s="25"/>
      <c r="CT773" s="25"/>
      <c r="CU773" s="25"/>
      <c r="CV773" s="25"/>
      <c r="CW773" s="25"/>
      <c r="CX773" s="25"/>
      <c r="CY773" s="25"/>
      <c r="CZ773" s="25"/>
      <c r="DA773" s="25"/>
      <c r="DB773" s="25"/>
      <c r="DC773" s="25"/>
      <c r="DD773" s="25"/>
      <c r="DE773" s="25"/>
      <c r="DF773" s="25"/>
      <c r="DG773" s="25"/>
      <c r="DH773" s="25"/>
      <c r="DI773" s="25"/>
      <c r="DJ773" s="25"/>
      <c r="DK773" s="25"/>
      <c r="DL773" s="25"/>
      <c r="DM773" s="25"/>
      <c r="DN773" s="25"/>
      <c r="DO773" s="25"/>
      <c r="DP773" s="25"/>
      <c r="DQ773" s="25"/>
      <c r="DR773" s="25"/>
      <c r="DS773" s="25"/>
      <c r="DT773" s="25"/>
      <c r="DU773" s="25"/>
      <c r="DV773" s="25"/>
      <c r="DW773" s="25"/>
      <c r="DX773" s="25"/>
      <c r="DY773" s="25"/>
      <c r="DZ773" s="25"/>
      <c r="EA773" s="25"/>
      <c r="EB773" s="25"/>
      <c r="EC773" s="25"/>
      <c r="ED773" s="25"/>
      <c r="EE773" s="25"/>
      <c r="EF773" s="25"/>
      <c r="EG773" s="25"/>
      <c r="EH773" s="25"/>
      <c r="EI773" s="25"/>
      <c r="EJ773" s="25"/>
      <c r="EK773" s="25"/>
      <c r="EL773" s="25"/>
      <c r="EM773" s="25"/>
      <c r="EN773" s="25"/>
      <c r="EO773" s="25"/>
      <c r="EP773" s="25"/>
      <c r="EQ773" s="25"/>
      <c r="ER773" s="25"/>
      <c r="ES773" s="25"/>
      <c r="ET773" s="25"/>
      <c r="EU773" s="25"/>
      <c r="EV773" s="25"/>
      <c r="EW773" s="25"/>
      <c r="EX773" s="25"/>
      <c r="EY773" s="25"/>
      <c r="EZ773" s="25"/>
      <c r="FA773" s="25"/>
      <c r="FB773" s="25"/>
      <c r="FC773" s="25"/>
      <c r="FD773" s="25"/>
      <c r="FE773" s="25"/>
      <c r="FF773" s="25"/>
      <c r="FG773" s="25"/>
      <c r="FH773" s="25"/>
      <c r="FI773" s="25"/>
      <c r="FJ773" s="25"/>
      <c r="FK773" s="25"/>
      <c r="FL773" s="25"/>
      <c r="FM773" s="25"/>
      <c r="FN773" s="25"/>
      <c r="FO773" s="25"/>
      <c r="FP773" s="25"/>
      <c r="FQ773" s="25"/>
      <c r="FR773" s="25"/>
      <c r="FS773" s="25"/>
      <c r="FT773" s="25"/>
      <c r="FU773" s="25"/>
      <c r="FV773" s="25"/>
      <c r="FW773" s="25"/>
      <c r="FX773" s="25"/>
      <c r="FY773" s="25"/>
      <c r="FZ773" s="25"/>
      <c r="GA773" s="25"/>
      <c r="GB773" s="25"/>
      <c r="GC773" s="25"/>
      <c r="GD773" s="25"/>
      <c r="GE773" s="25"/>
      <c r="GF773" s="25"/>
      <c r="GG773" s="25"/>
      <c r="GH773" s="25"/>
      <c r="GI773" s="25"/>
      <c r="GJ773" s="25"/>
      <c r="GK773" s="25"/>
      <c r="GL773" s="25"/>
      <c r="GM773" s="25"/>
      <c r="GN773" s="25"/>
      <c r="GO773" s="25"/>
      <c r="GP773" s="25"/>
      <c r="GQ773" s="25"/>
      <c r="GR773" s="25"/>
      <c r="GS773" s="25"/>
      <c r="GT773" s="25"/>
      <c r="GU773" s="25"/>
      <c r="GV773" s="25"/>
      <c r="GW773" s="25"/>
      <c r="GX773" s="25"/>
      <c r="GY773" s="25"/>
      <c r="GZ773" s="25"/>
    </row>
    <row r="774" spans="1:208"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  <c r="BT774" s="25"/>
      <c r="BU774" s="25"/>
      <c r="BV774" s="25"/>
      <c r="BW774" s="25"/>
      <c r="BX774" s="25"/>
      <c r="BY774" s="25"/>
      <c r="BZ774" s="25"/>
      <c r="CA774" s="25"/>
      <c r="CB774" s="25"/>
      <c r="CC774" s="25"/>
      <c r="CD774" s="25"/>
      <c r="CE774" s="25"/>
      <c r="CF774" s="25"/>
      <c r="CG774" s="25"/>
      <c r="CH774" s="25"/>
      <c r="CI774" s="25"/>
      <c r="CJ774" s="25"/>
      <c r="CK774" s="25"/>
      <c r="CL774" s="25"/>
      <c r="CM774" s="25"/>
      <c r="CN774" s="25"/>
      <c r="CO774" s="25"/>
      <c r="CP774" s="25"/>
      <c r="CQ774" s="25"/>
      <c r="CR774" s="25"/>
      <c r="CS774" s="25"/>
      <c r="CT774" s="25"/>
      <c r="CU774" s="25"/>
      <c r="CV774" s="25"/>
      <c r="CW774" s="25"/>
      <c r="CX774" s="25"/>
      <c r="CY774" s="25"/>
      <c r="CZ774" s="25"/>
      <c r="DA774" s="25"/>
      <c r="DB774" s="25"/>
      <c r="DC774" s="25"/>
      <c r="DD774" s="25"/>
      <c r="DE774" s="25"/>
      <c r="DF774" s="25"/>
      <c r="DG774" s="25"/>
      <c r="DH774" s="25"/>
      <c r="DI774" s="25"/>
      <c r="DJ774" s="25"/>
      <c r="DK774" s="25"/>
      <c r="DL774" s="25"/>
      <c r="DM774" s="25"/>
      <c r="DN774" s="25"/>
      <c r="DO774" s="25"/>
      <c r="DP774" s="25"/>
      <c r="DQ774" s="25"/>
      <c r="DR774" s="25"/>
      <c r="DS774" s="25"/>
      <c r="DT774" s="25"/>
      <c r="DU774" s="25"/>
      <c r="DV774" s="25"/>
      <c r="DW774" s="25"/>
      <c r="DX774" s="25"/>
      <c r="DY774" s="25"/>
      <c r="DZ774" s="25"/>
      <c r="EA774" s="25"/>
      <c r="EB774" s="25"/>
      <c r="EC774" s="25"/>
      <c r="ED774" s="25"/>
      <c r="EE774" s="25"/>
      <c r="EF774" s="25"/>
      <c r="EG774" s="25"/>
      <c r="EH774" s="25"/>
      <c r="EI774" s="25"/>
      <c r="EJ774" s="25"/>
      <c r="EK774" s="25"/>
      <c r="EL774" s="25"/>
      <c r="EM774" s="25"/>
      <c r="EN774" s="25"/>
      <c r="EO774" s="25"/>
      <c r="EP774" s="25"/>
      <c r="EQ774" s="25"/>
      <c r="ER774" s="25"/>
      <c r="ES774" s="25"/>
      <c r="ET774" s="25"/>
      <c r="EU774" s="25"/>
      <c r="EV774" s="25"/>
      <c r="EW774" s="25"/>
      <c r="EX774" s="25"/>
      <c r="EY774" s="25"/>
      <c r="EZ774" s="25"/>
      <c r="FA774" s="25"/>
      <c r="FB774" s="25"/>
      <c r="FC774" s="25"/>
      <c r="FD774" s="25"/>
      <c r="FE774" s="25"/>
      <c r="FF774" s="25"/>
      <c r="FG774" s="25"/>
      <c r="FH774" s="25"/>
      <c r="FI774" s="25"/>
      <c r="FJ774" s="25"/>
      <c r="FK774" s="25"/>
      <c r="FL774" s="25"/>
      <c r="FM774" s="25"/>
      <c r="FN774" s="25"/>
      <c r="FO774" s="25"/>
      <c r="FP774" s="25"/>
      <c r="FQ774" s="25"/>
      <c r="FR774" s="25"/>
      <c r="FS774" s="25"/>
      <c r="FT774" s="25"/>
      <c r="FU774" s="25"/>
      <c r="FV774" s="25"/>
      <c r="FW774" s="25"/>
      <c r="FX774" s="25"/>
      <c r="FY774" s="25"/>
      <c r="FZ774" s="25"/>
      <c r="GA774" s="25"/>
      <c r="GB774" s="25"/>
      <c r="GC774" s="25"/>
      <c r="GD774" s="25"/>
      <c r="GE774" s="25"/>
      <c r="GF774" s="25"/>
      <c r="GG774" s="25"/>
      <c r="GH774" s="25"/>
      <c r="GI774" s="25"/>
      <c r="GJ774" s="25"/>
      <c r="GK774" s="25"/>
      <c r="GL774" s="25"/>
      <c r="GM774" s="25"/>
      <c r="GN774" s="25"/>
      <c r="GO774" s="25"/>
      <c r="GP774" s="25"/>
      <c r="GQ774" s="25"/>
      <c r="GR774" s="25"/>
      <c r="GS774" s="25"/>
      <c r="GT774" s="25"/>
      <c r="GU774" s="25"/>
      <c r="GV774" s="25"/>
      <c r="GW774" s="25"/>
      <c r="GX774" s="25"/>
      <c r="GY774" s="25"/>
      <c r="GZ774" s="25"/>
    </row>
    <row r="775" spans="1:208"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5"/>
      <c r="CR775" s="25"/>
      <c r="CS775" s="25"/>
      <c r="CT775" s="25"/>
      <c r="CU775" s="25"/>
      <c r="CV775" s="25"/>
      <c r="CW775" s="25"/>
      <c r="CX775" s="25"/>
      <c r="CY775" s="25"/>
      <c r="CZ775" s="25"/>
      <c r="DA775" s="25"/>
      <c r="DB775" s="25"/>
      <c r="DC775" s="25"/>
      <c r="DD775" s="25"/>
      <c r="DE775" s="25"/>
      <c r="DF775" s="25"/>
      <c r="DG775" s="25"/>
      <c r="DH775" s="25"/>
      <c r="DI775" s="25"/>
      <c r="DJ775" s="25"/>
      <c r="DK775" s="25"/>
      <c r="DL775" s="25"/>
      <c r="DM775" s="25"/>
      <c r="DN775" s="25"/>
      <c r="DO775" s="25"/>
      <c r="DP775" s="25"/>
      <c r="DQ775" s="25"/>
      <c r="DR775" s="25"/>
      <c r="DS775" s="25"/>
      <c r="DT775" s="25"/>
      <c r="DU775" s="25"/>
      <c r="DV775" s="25"/>
      <c r="DW775" s="25"/>
      <c r="DX775" s="25"/>
      <c r="DY775" s="25"/>
      <c r="DZ775" s="25"/>
      <c r="EA775" s="25"/>
      <c r="EB775" s="25"/>
      <c r="EC775" s="25"/>
      <c r="ED775" s="25"/>
      <c r="EE775" s="25"/>
      <c r="EF775" s="25"/>
      <c r="EG775" s="25"/>
      <c r="EH775" s="25"/>
      <c r="EI775" s="25"/>
      <c r="EJ775" s="25"/>
      <c r="EK775" s="25"/>
      <c r="EL775" s="25"/>
      <c r="EM775" s="25"/>
      <c r="EN775" s="25"/>
      <c r="EO775" s="25"/>
      <c r="EP775" s="25"/>
      <c r="EQ775" s="25"/>
      <c r="ER775" s="25"/>
      <c r="ES775" s="25"/>
      <c r="ET775" s="25"/>
      <c r="EU775" s="25"/>
      <c r="EV775" s="25"/>
      <c r="EW775" s="25"/>
      <c r="EX775" s="25"/>
      <c r="EY775" s="25"/>
      <c r="EZ775" s="25"/>
      <c r="FA775" s="25"/>
      <c r="FB775" s="25"/>
      <c r="FC775" s="25"/>
      <c r="FD775" s="25"/>
      <c r="FE775" s="25"/>
      <c r="FF775" s="25"/>
      <c r="FG775" s="25"/>
      <c r="FH775" s="25"/>
      <c r="FI775" s="25"/>
      <c r="FJ775" s="25"/>
      <c r="FK775" s="25"/>
      <c r="FL775" s="25"/>
      <c r="FM775" s="25"/>
      <c r="FN775" s="25"/>
      <c r="FO775" s="25"/>
      <c r="FP775" s="25"/>
      <c r="FQ775" s="25"/>
      <c r="FR775" s="25"/>
      <c r="FS775" s="25"/>
      <c r="FT775" s="25"/>
      <c r="FU775" s="25"/>
      <c r="FV775" s="25"/>
      <c r="FW775" s="25"/>
      <c r="FX775" s="25"/>
      <c r="FY775" s="25"/>
      <c r="FZ775" s="25"/>
      <c r="GA775" s="25"/>
      <c r="GB775" s="25"/>
      <c r="GC775" s="25"/>
      <c r="GD775" s="25"/>
      <c r="GE775" s="25"/>
      <c r="GF775" s="25"/>
      <c r="GG775" s="25"/>
      <c r="GH775" s="25"/>
      <c r="GI775" s="25"/>
      <c r="GJ775" s="25"/>
      <c r="GK775" s="25"/>
      <c r="GL775" s="25"/>
      <c r="GM775" s="25"/>
      <c r="GN775" s="25"/>
      <c r="GO775" s="25"/>
      <c r="GP775" s="25"/>
      <c r="GQ775" s="25"/>
      <c r="GR775" s="25"/>
      <c r="GS775" s="25"/>
      <c r="GT775" s="25"/>
      <c r="GU775" s="25"/>
      <c r="GV775" s="25"/>
      <c r="GW775" s="25"/>
      <c r="GX775" s="25"/>
      <c r="GY775" s="25"/>
      <c r="GZ775" s="25"/>
    </row>
    <row r="776" spans="1:208"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  <c r="BT776" s="25"/>
      <c r="BU776" s="25"/>
      <c r="BV776" s="25"/>
      <c r="BW776" s="25"/>
      <c r="BX776" s="25"/>
      <c r="BY776" s="25"/>
      <c r="BZ776" s="25"/>
      <c r="CA776" s="25"/>
      <c r="CB776" s="25"/>
      <c r="CC776" s="25"/>
      <c r="CD776" s="25"/>
      <c r="CE776" s="25"/>
      <c r="CF776" s="25"/>
      <c r="CG776" s="25"/>
      <c r="CH776" s="25"/>
      <c r="CI776" s="25"/>
      <c r="CJ776" s="25"/>
      <c r="CK776" s="25"/>
      <c r="CL776" s="25"/>
      <c r="CM776" s="25"/>
      <c r="CN776" s="25"/>
      <c r="CO776" s="25"/>
      <c r="CP776" s="25"/>
      <c r="CQ776" s="25"/>
      <c r="CR776" s="25"/>
      <c r="CS776" s="25"/>
      <c r="CT776" s="25"/>
      <c r="CU776" s="25"/>
      <c r="CV776" s="25"/>
      <c r="CW776" s="25"/>
      <c r="CX776" s="25"/>
      <c r="CY776" s="25"/>
      <c r="CZ776" s="25"/>
      <c r="DA776" s="25"/>
      <c r="DB776" s="25"/>
      <c r="DC776" s="25"/>
      <c r="DD776" s="25"/>
      <c r="DE776" s="25"/>
      <c r="DF776" s="25"/>
      <c r="DG776" s="25"/>
      <c r="DH776" s="25"/>
      <c r="DI776" s="25"/>
      <c r="DJ776" s="25"/>
      <c r="DK776" s="25"/>
      <c r="DL776" s="25"/>
      <c r="DM776" s="25"/>
      <c r="DN776" s="25"/>
      <c r="DO776" s="25"/>
      <c r="DP776" s="25"/>
      <c r="DQ776" s="25"/>
      <c r="DR776" s="25"/>
      <c r="DS776" s="25"/>
      <c r="DT776" s="25"/>
      <c r="DU776" s="25"/>
      <c r="DV776" s="25"/>
      <c r="DW776" s="25"/>
      <c r="DX776" s="25"/>
      <c r="DY776" s="25"/>
      <c r="DZ776" s="25"/>
      <c r="EA776" s="25"/>
      <c r="EB776" s="25"/>
      <c r="EC776" s="25"/>
      <c r="ED776" s="25"/>
      <c r="EE776" s="25"/>
      <c r="EF776" s="25"/>
      <c r="EG776" s="25"/>
      <c r="EH776" s="25"/>
      <c r="EI776" s="25"/>
      <c r="EJ776" s="25"/>
      <c r="EK776" s="25"/>
      <c r="EL776" s="25"/>
      <c r="EM776" s="25"/>
      <c r="EN776" s="25"/>
      <c r="EO776" s="25"/>
      <c r="EP776" s="25"/>
      <c r="EQ776" s="25"/>
      <c r="ER776" s="25"/>
      <c r="ES776" s="25"/>
      <c r="ET776" s="25"/>
      <c r="EU776" s="25"/>
      <c r="EV776" s="25"/>
      <c r="EW776" s="25"/>
      <c r="EX776" s="25"/>
      <c r="EY776" s="25"/>
      <c r="EZ776" s="25"/>
      <c r="FA776" s="25"/>
      <c r="FB776" s="25"/>
      <c r="FC776" s="25"/>
      <c r="FD776" s="25"/>
      <c r="FE776" s="25"/>
      <c r="FF776" s="25"/>
      <c r="FG776" s="25"/>
      <c r="FH776" s="25"/>
      <c r="FI776" s="25"/>
      <c r="FJ776" s="25"/>
      <c r="FK776" s="25"/>
      <c r="FL776" s="25"/>
      <c r="FM776" s="25"/>
      <c r="FN776" s="25"/>
      <c r="FO776" s="25"/>
      <c r="FP776" s="25"/>
      <c r="FQ776" s="25"/>
      <c r="FR776" s="25"/>
      <c r="FS776" s="25"/>
      <c r="FT776" s="25"/>
      <c r="FU776" s="25"/>
      <c r="FV776" s="25"/>
      <c r="FW776" s="25"/>
      <c r="FX776" s="25"/>
      <c r="FY776" s="25"/>
      <c r="FZ776" s="25"/>
      <c r="GA776" s="25"/>
      <c r="GB776" s="25"/>
      <c r="GC776" s="25"/>
      <c r="GD776" s="25"/>
      <c r="GE776" s="25"/>
      <c r="GF776" s="25"/>
      <c r="GG776" s="25"/>
      <c r="GH776" s="25"/>
      <c r="GI776" s="25"/>
      <c r="GJ776" s="25"/>
      <c r="GK776" s="25"/>
      <c r="GL776" s="25"/>
      <c r="GM776" s="25"/>
      <c r="GN776" s="25"/>
      <c r="GO776" s="25"/>
      <c r="GP776" s="25"/>
      <c r="GQ776" s="25"/>
      <c r="GR776" s="25"/>
      <c r="GS776" s="25"/>
      <c r="GT776" s="25"/>
      <c r="GU776" s="25"/>
      <c r="GV776" s="25"/>
      <c r="GW776" s="25"/>
      <c r="GX776" s="25"/>
      <c r="GY776" s="25"/>
      <c r="GZ776" s="25"/>
    </row>
    <row r="777" spans="1:208"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/>
      <c r="CQ777" s="25"/>
      <c r="CR777" s="25"/>
      <c r="CS777" s="25"/>
      <c r="CT777" s="25"/>
      <c r="CU777" s="25"/>
      <c r="CV777" s="25"/>
      <c r="CW777" s="25"/>
      <c r="CX777" s="25"/>
      <c r="CY777" s="25"/>
      <c r="CZ777" s="25"/>
      <c r="DA777" s="25"/>
      <c r="DB777" s="25"/>
      <c r="DC777" s="25"/>
      <c r="DD777" s="25"/>
      <c r="DE777" s="25"/>
      <c r="DF777" s="25"/>
      <c r="DG777" s="25"/>
      <c r="DH777" s="25"/>
      <c r="DI777" s="25"/>
      <c r="DJ777" s="25"/>
      <c r="DK777" s="25"/>
      <c r="DL777" s="25"/>
      <c r="DM777" s="25"/>
      <c r="DN777" s="25"/>
      <c r="DO777" s="25"/>
      <c r="DP777" s="25"/>
      <c r="DQ777" s="25"/>
      <c r="DR777" s="25"/>
      <c r="DS777" s="25"/>
      <c r="DT777" s="25"/>
      <c r="DU777" s="25"/>
      <c r="DV777" s="25"/>
      <c r="DW777" s="25"/>
      <c r="DX777" s="25"/>
      <c r="DY777" s="25"/>
      <c r="DZ777" s="25"/>
      <c r="EA777" s="25"/>
      <c r="EB777" s="25"/>
      <c r="EC777" s="25"/>
      <c r="ED777" s="25"/>
      <c r="EE777" s="25"/>
      <c r="EF777" s="25"/>
      <c r="EG777" s="25"/>
      <c r="EH777" s="25"/>
      <c r="EI777" s="25"/>
      <c r="EJ777" s="25"/>
      <c r="EK777" s="25"/>
      <c r="EL777" s="25"/>
      <c r="EM777" s="25"/>
      <c r="EN777" s="25"/>
      <c r="EO777" s="25"/>
      <c r="EP777" s="25"/>
      <c r="EQ777" s="25"/>
      <c r="ER777" s="25"/>
      <c r="ES777" s="25"/>
      <c r="ET777" s="25"/>
      <c r="EU777" s="25"/>
      <c r="EV777" s="25"/>
      <c r="EW777" s="25"/>
      <c r="EX777" s="25"/>
      <c r="EY777" s="25"/>
      <c r="EZ777" s="25"/>
      <c r="FA777" s="25"/>
      <c r="FB777" s="25"/>
      <c r="FC777" s="25"/>
      <c r="FD777" s="25"/>
      <c r="FE777" s="25"/>
      <c r="FF777" s="25"/>
      <c r="FG777" s="25"/>
      <c r="FH777" s="25"/>
      <c r="FI777" s="25"/>
      <c r="FJ777" s="25"/>
      <c r="FK777" s="25"/>
      <c r="FL777" s="25"/>
      <c r="FM777" s="25"/>
      <c r="FN777" s="25"/>
      <c r="FO777" s="25"/>
      <c r="FP777" s="25"/>
      <c r="FQ777" s="25"/>
      <c r="FR777" s="25"/>
      <c r="FS777" s="25"/>
      <c r="FT777" s="25"/>
      <c r="FU777" s="25"/>
      <c r="FV777" s="25"/>
      <c r="FW777" s="25"/>
      <c r="FX777" s="25"/>
      <c r="FY777" s="25"/>
      <c r="FZ777" s="25"/>
      <c r="GA777" s="25"/>
      <c r="GB777" s="25"/>
      <c r="GC777" s="25"/>
      <c r="GD777" s="25"/>
      <c r="GE777" s="25"/>
      <c r="GF777" s="25"/>
      <c r="GG777" s="25"/>
      <c r="GH777" s="25"/>
      <c r="GI777" s="25"/>
      <c r="GJ777" s="25"/>
      <c r="GK777" s="25"/>
      <c r="GL777" s="25"/>
      <c r="GM777" s="25"/>
      <c r="GN777" s="25"/>
      <c r="GO777" s="25"/>
      <c r="GP777" s="25"/>
      <c r="GQ777" s="25"/>
      <c r="GR777" s="25"/>
      <c r="GS777" s="25"/>
      <c r="GT777" s="25"/>
      <c r="GU777" s="25"/>
      <c r="GV777" s="25"/>
      <c r="GW777" s="25"/>
      <c r="GX777" s="25"/>
      <c r="GY777" s="25"/>
      <c r="GZ777" s="25"/>
    </row>
    <row r="778" spans="1:208"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  <c r="CR778" s="25"/>
      <c r="CS778" s="25"/>
      <c r="CT778" s="25"/>
      <c r="CU778" s="25"/>
      <c r="CV778" s="25"/>
      <c r="CW778" s="25"/>
      <c r="CX778" s="25"/>
      <c r="CY778" s="25"/>
      <c r="CZ778" s="25"/>
      <c r="DA778" s="25"/>
      <c r="DB778" s="25"/>
      <c r="DC778" s="25"/>
      <c r="DD778" s="25"/>
      <c r="DE778" s="25"/>
      <c r="DF778" s="25"/>
      <c r="DG778" s="25"/>
      <c r="DH778" s="25"/>
      <c r="DI778" s="25"/>
      <c r="DJ778" s="25"/>
      <c r="DK778" s="25"/>
      <c r="DL778" s="25"/>
      <c r="DM778" s="25"/>
      <c r="DN778" s="25"/>
      <c r="DO778" s="25"/>
      <c r="DP778" s="25"/>
      <c r="DQ778" s="25"/>
      <c r="DR778" s="25"/>
      <c r="DS778" s="25"/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/>
      <c r="EF778" s="25"/>
      <c r="EG778" s="25"/>
      <c r="EH778" s="25"/>
      <c r="EI778" s="25"/>
      <c r="EJ778" s="25"/>
      <c r="EK778" s="25"/>
      <c r="EL778" s="25"/>
      <c r="EM778" s="25"/>
      <c r="EN778" s="25"/>
      <c r="EO778" s="25"/>
      <c r="EP778" s="25"/>
      <c r="EQ778" s="25"/>
      <c r="ER778" s="25"/>
      <c r="ES778" s="25"/>
      <c r="ET778" s="25"/>
      <c r="EU778" s="25"/>
      <c r="EV778" s="25"/>
      <c r="EW778" s="25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  <c r="FN778" s="25"/>
      <c r="FO778" s="25"/>
      <c r="FP778" s="25"/>
      <c r="FQ778" s="25"/>
      <c r="FR778" s="25"/>
      <c r="FS778" s="25"/>
      <c r="FT778" s="25"/>
      <c r="FU778" s="25"/>
      <c r="FV778" s="25"/>
      <c r="FW778" s="25"/>
      <c r="FX778" s="25"/>
      <c r="FY778" s="25"/>
      <c r="FZ778" s="25"/>
      <c r="GA778" s="25"/>
      <c r="GB778" s="25"/>
      <c r="GC778" s="25"/>
      <c r="GD778" s="25"/>
      <c r="GE778" s="25"/>
      <c r="GF778" s="25"/>
      <c r="GG778" s="25"/>
      <c r="GH778" s="25"/>
      <c r="GI778" s="25"/>
      <c r="GJ778" s="25"/>
      <c r="GK778" s="25"/>
      <c r="GL778" s="25"/>
      <c r="GM778" s="25"/>
      <c r="GN778" s="25"/>
      <c r="GO778" s="25"/>
      <c r="GP778" s="25"/>
      <c r="GQ778" s="25"/>
      <c r="GR778" s="25"/>
      <c r="GS778" s="25"/>
      <c r="GT778" s="25"/>
      <c r="GU778" s="25"/>
      <c r="GV778" s="25"/>
      <c r="GW778" s="25"/>
      <c r="GX778" s="25"/>
      <c r="GY778" s="25"/>
      <c r="GZ778" s="25"/>
    </row>
    <row r="779" spans="1:208"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  <c r="BT779" s="25"/>
      <c r="BU779" s="25"/>
      <c r="BV779" s="25"/>
      <c r="BW779" s="25"/>
      <c r="BX779" s="25"/>
      <c r="BY779" s="25"/>
      <c r="BZ779" s="25"/>
      <c r="CA779" s="25"/>
      <c r="CB779" s="25"/>
      <c r="CC779" s="25"/>
      <c r="CD779" s="25"/>
      <c r="CE779" s="25"/>
      <c r="CF779" s="25"/>
      <c r="CG779" s="25"/>
      <c r="CH779" s="25"/>
      <c r="CI779" s="25"/>
      <c r="CJ779" s="25"/>
      <c r="CK779" s="25"/>
      <c r="CL779" s="25"/>
      <c r="CM779" s="25"/>
      <c r="CN779" s="25"/>
      <c r="CO779" s="25"/>
      <c r="CP779" s="25"/>
      <c r="CQ779" s="25"/>
      <c r="CR779" s="25"/>
      <c r="CS779" s="25"/>
      <c r="CT779" s="25"/>
      <c r="CU779" s="25"/>
      <c r="CV779" s="25"/>
      <c r="CW779" s="25"/>
      <c r="CX779" s="25"/>
      <c r="CY779" s="25"/>
      <c r="CZ779" s="25"/>
      <c r="DA779" s="25"/>
      <c r="DB779" s="25"/>
      <c r="DC779" s="25"/>
      <c r="DD779" s="25"/>
      <c r="DE779" s="25"/>
      <c r="DF779" s="25"/>
      <c r="DG779" s="25"/>
      <c r="DH779" s="25"/>
      <c r="DI779" s="25"/>
      <c r="DJ779" s="25"/>
      <c r="DK779" s="25"/>
      <c r="DL779" s="25"/>
      <c r="DM779" s="25"/>
      <c r="DN779" s="25"/>
      <c r="DO779" s="25"/>
      <c r="DP779" s="25"/>
      <c r="DQ779" s="25"/>
      <c r="DR779" s="25"/>
      <c r="DS779" s="25"/>
      <c r="DT779" s="25"/>
      <c r="DU779" s="25"/>
      <c r="DV779" s="25"/>
      <c r="DW779" s="25"/>
      <c r="DX779" s="25"/>
      <c r="DY779" s="25"/>
      <c r="DZ779" s="25"/>
      <c r="EA779" s="25"/>
      <c r="EB779" s="25"/>
      <c r="EC779" s="25"/>
      <c r="ED779" s="25"/>
      <c r="EE779" s="25"/>
      <c r="EF779" s="25"/>
      <c r="EG779" s="25"/>
      <c r="EH779" s="25"/>
      <c r="EI779" s="25"/>
      <c r="EJ779" s="25"/>
      <c r="EK779" s="25"/>
      <c r="EL779" s="25"/>
      <c r="EM779" s="25"/>
      <c r="EN779" s="25"/>
      <c r="EO779" s="25"/>
      <c r="EP779" s="25"/>
      <c r="EQ779" s="25"/>
      <c r="ER779" s="25"/>
      <c r="ES779" s="25"/>
      <c r="ET779" s="25"/>
      <c r="EU779" s="25"/>
      <c r="EV779" s="25"/>
      <c r="EW779" s="25"/>
      <c r="EX779" s="25"/>
      <c r="EY779" s="25"/>
      <c r="EZ779" s="25"/>
      <c r="FA779" s="25"/>
      <c r="FB779" s="25"/>
      <c r="FC779" s="25"/>
      <c r="FD779" s="25"/>
      <c r="FE779" s="25"/>
      <c r="FF779" s="25"/>
      <c r="FG779" s="25"/>
      <c r="FH779" s="25"/>
      <c r="FI779" s="25"/>
      <c r="FJ779" s="25"/>
      <c r="FK779" s="25"/>
      <c r="FL779" s="25"/>
      <c r="FM779" s="25"/>
      <c r="FN779" s="25"/>
      <c r="FO779" s="25"/>
      <c r="FP779" s="25"/>
      <c r="FQ779" s="25"/>
      <c r="FR779" s="25"/>
      <c r="FS779" s="25"/>
      <c r="FT779" s="25"/>
      <c r="FU779" s="25"/>
      <c r="FV779" s="25"/>
      <c r="FW779" s="25"/>
      <c r="FX779" s="25"/>
      <c r="FY779" s="25"/>
      <c r="FZ779" s="25"/>
      <c r="GA779" s="25"/>
      <c r="GB779" s="25"/>
      <c r="GC779" s="25"/>
      <c r="GD779" s="25"/>
      <c r="GE779" s="25"/>
      <c r="GF779" s="25"/>
      <c r="GG779" s="25"/>
      <c r="GH779" s="25"/>
      <c r="GI779" s="25"/>
      <c r="GJ779" s="25"/>
      <c r="GK779" s="25"/>
      <c r="GL779" s="25"/>
      <c r="GM779" s="25"/>
      <c r="GN779" s="25"/>
      <c r="GO779" s="25"/>
      <c r="GP779" s="25"/>
      <c r="GQ779" s="25"/>
      <c r="GR779" s="25"/>
      <c r="GS779" s="25"/>
      <c r="GT779" s="25"/>
      <c r="GU779" s="25"/>
      <c r="GV779" s="25"/>
      <c r="GW779" s="25"/>
      <c r="GX779" s="25"/>
      <c r="GY779" s="25"/>
      <c r="GZ779" s="25"/>
    </row>
    <row r="780" spans="1:208"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  <c r="BT780" s="25"/>
      <c r="BU780" s="25"/>
      <c r="BV780" s="25"/>
      <c r="BW780" s="25"/>
      <c r="BX780" s="25"/>
      <c r="BY780" s="25"/>
      <c r="BZ780" s="25"/>
      <c r="CA780" s="25"/>
      <c r="CB780" s="25"/>
      <c r="CC780" s="25"/>
      <c r="CD780" s="25"/>
      <c r="CE780" s="25"/>
      <c r="CF780" s="25"/>
      <c r="CG780" s="25"/>
      <c r="CH780" s="25"/>
      <c r="CI780" s="25"/>
      <c r="CJ780" s="25"/>
      <c r="CK780" s="25"/>
      <c r="CL780" s="25"/>
      <c r="CM780" s="25"/>
      <c r="CN780" s="25"/>
      <c r="CO780" s="25"/>
      <c r="CP780" s="25"/>
      <c r="CQ780" s="25"/>
      <c r="CR780" s="25"/>
      <c r="CS780" s="25"/>
      <c r="CT780" s="25"/>
      <c r="CU780" s="25"/>
      <c r="CV780" s="25"/>
      <c r="CW780" s="25"/>
      <c r="CX780" s="25"/>
      <c r="CY780" s="25"/>
      <c r="CZ780" s="25"/>
      <c r="DA780" s="25"/>
      <c r="DB780" s="25"/>
      <c r="DC780" s="25"/>
      <c r="DD780" s="25"/>
      <c r="DE780" s="25"/>
      <c r="DF780" s="25"/>
      <c r="DG780" s="25"/>
      <c r="DH780" s="25"/>
      <c r="DI780" s="25"/>
      <c r="DJ780" s="25"/>
      <c r="DK780" s="25"/>
      <c r="DL780" s="25"/>
      <c r="DM780" s="25"/>
      <c r="DN780" s="25"/>
      <c r="DO780" s="25"/>
      <c r="DP780" s="25"/>
      <c r="DQ780" s="25"/>
      <c r="DR780" s="25"/>
      <c r="DS780" s="25"/>
      <c r="DT780" s="25"/>
      <c r="DU780" s="25"/>
      <c r="DV780" s="25"/>
      <c r="DW780" s="25"/>
      <c r="DX780" s="25"/>
      <c r="DY780" s="25"/>
      <c r="DZ780" s="25"/>
      <c r="EA780" s="25"/>
      <c r="EB780" s="25"/>
      <c r="EC780" s="25"/>
      <c r="ED780" s="25"/>
      <c r="EE780" s="25"/>
      <c r="EF780" s="25"/>
      <c r="EG780" s="25"/>
      <c r="EH780" s="25"/>
      <c r="EI780" s="25"/>
      <c r="EJ780" s="25"/>
      <c r="EK780" s="25"/>
      <c r="EL780" s="25"/>
      <c r="EM780" s="25"/>
      <c r="EN780" s="25"/>
      <c r="EO780" s="25"/>
      <c r="EP780" s="25"/>
      <c r="EQ780" s="25"/>
      <c r="ER780" s="25"/>
      <c r="ES780" s="25"/>
      <c r="ET780" s="25"/>
      <c r="EU780" s="25"/>
      <c r="EV780" s="25"/>
      <c r="EW780" s="25"/>
      <c r="EX780" s="25"/>
      <c r="EY780" s="25"/>
      <c r="EZ780" s="25"/>
      <c r="FA780" s="25"/>
      <c r="FB780" s="25"/>
      <c r="FC780" s="25"/>
      <c r="FD780" s="25"/>
      <c r="FE780" s="25"/>
      <c r="FF780" s="25"/>
      <c r="FG780" s="25"/>
      <c r="FH780" s="25"/>
      <c r="FI780" s="25"/>
      <c r="FJ780" s="25"/>
      <c r="FK780" s="25"/>
      <c r="FL780" s="25"/>
      <c r="FM780" s="25"/>
      <c r="FN780" s="25"/>
      <c r="FO780" s="25"/>
      <c r="FP780" s="25"/>
      <c r="FQ780" s="25"/>
      <c r="FR780" s="25"/>
      <c r="FS780" s="25"/>
      <c r="FT780" s="25"/>
      <c r="FU780" s="25"/>
      <c r="FV780" s="25"/>
      <c r="FW780" s="25"/>
      <c r="FX780" s="25"/>
      <c r="FY780" s="25"/>
      <c r="FZ780" s="25"/>
      <c r="GA780" s="25"/>
      <c r="GB780" s="25"/>
      <c r="GC780" s="25"/>
      <c r="GD780" s="25"/>
      <c r="GE780" s="25"/>
      <c r="GF780" s="25"/>
      <c r="GG780" s="25"/>
      <c r="GH780" s="25"/>
      <c r="GI780" s="25"/>
      <c r="GJ780" s="25"/>
      <c r="GK780" s="25"/>
      <c r="GL780" s="25"/>
      <c r="GM780" s="25"/>
      <c r="GN780" s="25"/>
      <c r="GO780" s="25"/>
      <c r="GP780" s="25"/>
      <c r="GQ780" s="25"/>
      <c r="GR780" s="25"/>
      <c r="GS780" s="25"/>
      <c r="GT780" s="25"/>
      <c r="GU780" s="25"/>
      <c r="GV780" s="25"/>
      <c r="GW780" s="25"/>
      <c r="GX780" s="25"/>
      <c r="GY780" s="25"/>
      <c r="GZ780" s="25"/>
    </row>
    <row r="781" spans="1:208"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  <c r="CR781" s="25"/>
      <c r="CS781" s="25"/>
      <c r="CT781" s="25"/>
      <c r="CU781" s="25"/>
      <c r="CV781" s="25"/>
      <c r="CW781" s="25"/>
      <c r="CX781" s="25"/>
      <c r="CY781" s="25"/>
      <c r="CZ781" s="25"/>
      <c r="DA781" s="25"/>
      <c r="DB781" s="25"/>
      <c r="DC781" s="25"/>
      <c r="DD781" s="25"/>
      <c r="DE781" s="25"/>
      <c r="DF781" s="25"/>
      <c r="DG781" s="25"/>
      <c r="DH781" s="25"/>
      <c r="DI781" s="25"/>
      <c r="DJ781" s="25"/>
      <c r="DK781" s="25"/>
      <c r="DL781" s="25"/>
      <c r="DM781" s="25"/>
      <c r="DN781" s="25"/>
      <c r="DO781" s="25"/>
      <c r="DP781" s="25"/>
      <c r="DQ781" s="25"/>
      <c r="DR781" s="25"/>
      <c r="DS781" s="25"/>
      <c r="DT781" s="25"/>
      <c r="DU781" s="25"/>
      <c r="DV781" s="25"/>
      <c r="DW781" s="25"/>
      <c r="DX781" s="25"/>
      <c r="DY781" s="25"/>
      <c r="DZ781" s="25"/>
      <c r="EA781" s="25"/>
      <c r="EB781" s="25"/>
      <c r="EC781" s="25"/>
      <c r="ED781" s="25"/>
      <c r="EE781" s="25"/>
      <c r="EF781" s="25"/>
      <c r="EG781" s="25"/>
      <c r="EH781" s="25"/>
      <c r="EI781" s="25"/>
      <c r="EJ781" s="25"/>
      <c r="EK781" s="25"/>
      <c r="EL781" s="25"/>
      <c r="EM781" s="25"/>
      <c r="EN781" s="25"/>
      <c r="EO781" s="25"/>
      <c r="EP781" s="25"/>
      <c r="EQ781" s="25"/>
      <c r="ER781" s="25"/>
      <c r="ES781" s="25"/>
      <c r="ET781" s="25"/>
      <c r="EU781" s="25"/>
      <c r="EV781" s="25"/>
      <c r="EW781" s="25"/>
      <c r="EX781" s="25"/>
      <c r="EY781" s="25"/>
      <c r="EZ781" s="25"/>
      <c r="FA781" s="25"/>
      <c r="FB781" s="25"/>
      <c r="FC781" s="25"/>
      <c r="FD781" s="25"/>
      <c r="FE781" s="25"/>
      <c r="FF781" s="25"/>
      <c r="FG781" s="25"/>
      <c r="FH781" s="25"/>
      <c r="FI781" s="25"/>
      <c r="FJ781" s="25"/>
      <c r="FK781" s="25"/>
      <c r="FL781" s="25"/>
      <c r="FM781" s="25"/>
      <c r="FN781" s="25"/>
      <c r="FO781" s="25"/>
      <c r="FP781" s="25"/>
      <c r="FQ781" s="25"/>
      <c r="FR781" s="25"/>
      <c r="FS781" s="25"/>
      <c r="FT781" s="25"/>
      <c r="FU781" s="25"/>
      <c r="FV781" s="25"/>
      <c r="FW781" s="25"/>
      <c r="FX781" s="25"/>
      <c r="FY781" s="25"/>
      <c r="FZ781" s="25"/>
      <c r="GA781" s="25"/>
      <c r="GB781" s="25"/>
      <c r="GC781" s="25"/>
      <c r="GD781" s="25"/>
      <c r="GE781" s="25"/>
      <c r="GF781" s="25"/>
      <c r="GG781" s="25"/>
      <c r="GH781" s="25"/>
      <c r="GI781" s="25"/>
      <c r="GJ781" s="25"/>
      <c r="GK781" s="25"/>
      <c r="GL781" s="25"/>
      <c r="GM781" s="25"/>
      <c r="GN781" s="25"/>
      <c r="GO781" s="25"/>
      <c r="GP781" s="25"/>
      <c r="GQ781" s="25"/>
      <c r="GR781" s="25"/>
      <c r="GS781" s="25"/>
      <c r="GT781" s="25"/>
      <c r="GU781" s="25"/>
      <c r="GV781" s="25"/>
      <c r="GW781" s="25"/>
      <c r="GX781" s="25"/>
      <c r="GY781" s="25"/>
      <c r="GZ781" s="25"/>
    </row>
    <row r="782" spans="1:208"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  <c r="BT782" s="25"/>
      <c r="BU782" s="25"/>
      <c r="BV782" s="25"/>
      <c r="BW782" s="25"/>
      <c r="BX782" s="25"/>
      <c r="BY782" s="25"/>
      <c r="BZ782" s="25"/>
      <c r="CA782" s="25"/>
      <c r="CB782" s="25"/>
      <c r="CC782" s="25"/>
      <c r="CD782" s="25"/>
      <c r="CE782" s="25"/>
      <c r="CF782" s="25"/>
      <c r="CG782" s="25"/>
      <c r="CH782" s="25"/>
      <c r="CI782" s="25"/>
      <c r="CJ782" s="25"/>
      <c r="CK782" s="25"/>
      <c r="CL782" s="25"/>
      <c r="CM782" s="25"/>
      <c r="CN782" s="25"/>
      <c r="CO782" s="25"/>
      <c r="CP782" s="25"/>
      <c r="CQ782" s="25"/>
      <c r="CR782" s="25"/>
      <c r="CS782" s="25"/>
      <c r="CT782" s="25"/>
      <c r="CU782" s="25"/>
      <c r="CV782" s="25"/>
      <c r="CW782" s="25"/>
      <c r="CX782" s="25"/>
      <c r="CY782" s="25"/>
      <c r="CZ782" s="25"/>
      <c r="DA782" s="25"/>
      <c r="DB782" s="25"/>
      <c r="DC782" s="25"/>
      <c r="DD782" s="25"/>
      <c r="DE782" s="25"/>
      <c r="DF782" s="25"/>
      <c r="DG782" s="25"/>
      <c r="DH782" s="25"/>
      <c r="DI782" s="25"/>
      <c r="DJ782" s="25"/>
      <c r="DK782" s="25"/>
      <c r="DL782" s="25"/>
      <c r="DM782" s="25"/>
      <c r="DN782" s="25"/>
      <c r="DO782" s="25"/>
      <c r="DP782" s="25"/>
      <c r="DQ782" s="25"/>
      <c r="DR782" s="25"/>
      <c r="DS782" s="25"/>
      <c r="DT782" s="25"/>
      <c r="DU782" s="25"/>
      <c r="DV782" s="25"/>
      <c r="DW782" s="25"/>
      <c r="DX782" s="25"/>
      <c r="DY782" s="25"/>
      <c r="DZ782" s="25"/>
      <c r="EA782" s="25"/>
      <c r="EB782" s="25"/>
      <c r="EC782" s="25"/>
      <c r="ED782" s="25"/>
      <c r="EE782" s="25"/>
      <c r="EF782" s="25"/>
      <c r="EG782" s="25"/>
      <c r="EH782" s="25"/>
      <c r="EI782" s="25"/>
      <c r="EJ782" s="25"/>
      <c r="EK782" s="25"/>
      <c r="EL782" s="25"/>
      <c r="EM782" s="25"/>
      <c r="EN782" s="25"/>
      <c r="EO782" s="25"/>
      <c r="EP782" s="25"/>
      <c r="EQ782" s="25"/>
      <c r="ER782" s="25"/>
      <c r="ES782" s="25"/>
      <c r="ET782" s="25"/>
      <c r="EU782" s="25"/>
      <c r="EV782" s="25"/>
      <c r="EW782" s="25"/>
      <c r="EX782" s="25"/>
      <c r="EY782" s="25"/>
      <c r="EZ782" s="25"/>
      <c r="FA782" s="25"/>
      <c r="FB782" s="25"/>
      <c r="FC782" s="25"/>
      <c r="FD782" s="25"/>
      <c r="FE782" s="25"/>
      <c r="FF782" s="25"/>
      <c r="FG782" s="25"/>
      <c r="FH782" s="25"/>
      <c r="FI782" s="25"/>
      <c r="FJ782" s="25"/>
      <c r="FK782" s="25"/>
      <c r="FL782" s="25"/>
      <c r="FM782" s="25"/>
      <c r="FN782" s="25"/>
      <c r="FO782" s="25"/>
      <c r="FP782" s="25"/>
      <c r="FQ782" s="25"/>
      <c r="FR782" s="25"/>
      <c r="FS782" s="25"/>
      <c r="FT782" s="25"/>
      <c r="FU782" s="25"/>
      <c r="FV782" s="25"/>
      <c r="FW782" s="25"/>
      <c r="FX782" s="25"/>
      <c r="FY782" s="25"/>
      <c r="FZ782" s="25"/>
      <c r="GA782" s="25"/>
      <c r="GB782" s="25"/>
      <c r="GC782" s="25"/>
      <c r="GD782" s="25"/>
      <c r="GE782" s="25"/>
      <c r="GF782" s="25"/>
      <c r="GG782" s="25"/>
      <c r="GH782" s="25"/>
      <c r="GI782" s="25"/>
      <c r="GJ782" s="25"/>
      <c r="GK782" s="25"/>
      <c r="GL782" s="25"/>
      <c r="GM782" s="25"/>
      <c r="GN782" s="25"/>
      <c r="GO782" s="25"/>
      <c r="GP782" s="25"/>
      <c r="GQ782" s="25"/>
      <c r="GR782" s="25"/>
      <c r="GS782" s="25"/>
      <c r="GT782" s="25"/>
      <c r="GU782" s="25"/>
      <c r="GV782" s="25"/>
      <c r="GW782" s="25"/>
      <c r="GX782" s="25"/>
      <c r="GY782" s="25"/>
      <c r="GZ782" s="25"/>
    </row>
    <row r="783" spans="1:208"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  <c r="BT783" s="25"/>
      <c r="BU783" s="25"/>
      <c r="BV783" s="25"/>
      <c r="BW783" s="25"/>
      <c r="BX783" s="25"/>
      <c r="BY783" s="25"/>
      <c r="BZ783" s="25"/>
      <c r="CA783" s="25"/>
      <c r="CB783" s="25"/>
      <c r="CC783" s="25"/>
      <c r="CD783" s="25"/>
      <c r="CE783" s="25"/>
      <c r="CF783" s="25"/>
      <c r="CG783" s="25"/>
      <c r="CH783" s="25"/>
      <c r="CI783" s="25"/>
      <c r="CJ783" s="25"/>
      <c r="CK783" s="25"/>
      <c r="CL783" s="25"/>
      <c r="CM783" s="25"/>
      <c r="CN783" s="25"/>
      <c r="CO783" s="25"/>
      <c r="CP783" s="25"/>
      <c r="CQ783" s="25"/>
      <c r="CR783" s="25"/>
      <c r="CS783" s="25"/>
      <c r="CT783" s="25"/>
      <c r="CU783" s="25"/>
      <c r="CV783" s="25"/>
      <c r="CW783" s="25"/>
      <c r="CX783" s="25"/>
      <c r="CY783" s="25"/>
      <c r="CZ783" s="25"/>
      <c r="DA783" s="25"/>
      <c r="DB783" s="25"/>
      <c r="DC783" s="25"/>
      <c r="DD783" s="25"/>
      <c r="DE783" s="25"/>
      <c r="DF783" s="25"/>
      <c r="DG783" s="25"/>
      <c r="DH783" s="25"/>
      <c r="DI783" s="25"/>
      <c r="DJ783" s="25"/>
      <c r="DK783" s="25"/>
      <c r="DL783" s="25"/>
      <c r="DM783" s="25"/>
      <c r="DN783" s="25"/>
      <c r="DO783" s="25"/>
      <c r="DP783" s="25"/>
      <c r="DQ783" s="25"/>
      <c r="DR783" s="25"/>
      <c r="DS783" s="25"/>
      <c r="DT783" s="25"/>
      <c r="DU783" s="25"/>
      <c r="DV783" s="25"/>
      <c r="DW783" s="25"/>
      <c r="DX783" s="25"/>
      <c r="DY783" s="25"/>
      <c r="DZ783" s="25"/>
      <c r="EA783" s="25"/>
      <c r="EB783" s="25"/>
      <c r="EC783" s="25"/>
      <c r="ED783" s="25"/>
      <c r="EE783" s="25"/>
      <c r="EF783" s="25"/>
      <c r="EG783" s="25"/>
      <c r="EH783" s="25"/>
      <c r="EI783" s="25"/>
      <c r="EJ783" s="25"/>
      <c r="EK783" s="25"/>
      <c r="EL783" s="25"/>
      <c r="EM783" s="25"/>
      <c r="EN783" s="25"/>
      <c r="EO783" s="25"/>
      <c r="EP783" s="25"/>
      <c r="EQ783" s="25"/>
      <c r="ER783" s="25"/>
      <c r="ES783" s="25"/>
      <c r="ET783" s="25"/>
      <c r="EU783" s="25"/>
      <c r="EV783" s="25"/>
      <c r="EW783" s="25"/>
      <c r="EX783" s="25"/>
      <c r="EY783" s="25"/>
      <c r="EZ783" s="25"/>
      <c r="FA783" s="25"/>
      <c r="FB783" s="25"/>
      <c r="FC783" s="25"/>
      <c r="FD783" s="25"/>
      <c r="FE783" s="25"/>
      <c r="FF783" s="25"/>
      <c r="FG783" s="25"/>
      <c r="FH783" s="25"/>
      <c r="FI783" s="25"/>
      <c r="FJ783" s="25"/>
      <c r="FK783" s="25"/>
      <c r="FL783" s="25"/>
      <c r="FM783" s="25"/>
      <c r="FN783" s="25"/>
      <c r="FO783" s="25"/>
      <c r="FP783" s="25"/>
      <c r="FQ783" s="25"/>
      <c r="FR783" s="25"/>
      <c r="FS783" s="25"/>
      <c r="FT783" s="25"/>
      <c r="FU783" s="25"/>
      <c r="FV783" s="25"/>
      <c r="FW783" s="25"/>
      <c r="FX783" s="25"/>
      <c r="FY783" s="25"/>
      <c r="FZ783" s="25"/>
      <c r="GA783" s="25"/>
      <c r="GB783" s="25"/>
      <c r="GC783" s="25"/>
      <c r="GD783" s="25"/>
      <c r="GE783" s="25"/>
      <c r="GF783" s="25"/>
      <c r="GG783" s="25"/>
      <c r="GH783" s="25"/>
      <c r="GI783" s="25"/>
      <c r="GJ783" s="25"/>
      <c r="GK783" s="25"/>
      <c r="GL783" s="25"/>
      <c r="GM783" s="25"/>
      <c r="GN783" s="25"/>
      <c r="GO783" s="25"/>
      <c r="GP783" s="25"/>
      <c r="GQ783" s="25"/>
      <c r="GR783" s="25"/>
      <c r="GS783" s="25"/>
      <c r="GT783" s="25"/>
      <c r="GU783" s="25"/>
      <c r="GV783" s="25"/>
      <c r="GW783" s="25"/>
      <c r="GX783" s="25"/>
      <c r="GY783" s="25"/>
      <c r="GZ783" s="25"/>
    </row>
    <row r="784" spans="1:208"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5"/>
      <c r="BV784" s="25"/>
      <c r="BW784" s="25"/>
      <c r="BX784" s="25"/>
      <c r="BY784" s="25"/>
      <c r="BZ784" s="25"/>
      <c r="CA784" s="25"/>
      <c r="CB784" s="25"/>
      <c r="CC784" s="25"/>
      <c r="CD784" s="25"/>
      <c r="CE784" s="25"/>
      <c r="CF784" s="25"/>
      <c r="CG784" s="25"/>
      <c r="CH784" s="25"/>
      <c r="CI784" s="25"/>
      <c r="CJ784" s="25"/>
      <c r="CK784" s="25"/>
      <c r="CL784" s="25"/>
      <c r="CM784" s="25"/>
      <c r="CN784" s="25"/>
      <c r="CO784" s="25"/>
      <c r="CP784" s="25"/>
      <c r="CQ784" s="25"/>
      <c r="CR784" s="25"/>
      <c r="CS784" s="25"/>
      <c r="CT784" s="25"/>
      <c r="CU784" s="25"/>
      <c r="CV784" s="25"/>
      <c r="CW784" s="25"/>
      <c r="CX784" s="25"/>
      <c r="CY784" s="25"/>
      <c r="CZ784" s="25"/>
      <c r="DA784" s="25"/>
      <c r="DB784" s="25"/>
      <c r="DC784" s="25"/>
      <c r="DD784" s="25"/>
      <c r="DE784" s="25"/>
      <c r="DF784" s="25"/>
      <c r="DG784" s="25"/>
      <c r="DH784" s="25"/>
      <c r="DI784" s="25"/>
      <c r="DJ784" s="25"/>
      <c r="DK784" s="25"/>
      <c r="DL784" s="25"/>
      <c r="DM784" s="25"/>
      <c r="DN784" s="25"/>
      <c r="DO784" s="25"/>
      <c r="DP784" s="25"/>
      <c r="DQ784" s="25"/>
      <c r="DR784" s="25"/>
      <c r="DS784" s="25"/>
      <c r="DT784" s="25"/>
      <c r="DU784" s="25"/>
      <c r="DV784" s="25"/>
      <c r="DW784" s="25"/>
      <c r="DX784" s="25"/>
      <c r="DY784" s="25"/>
      <c r="DZ784" s="25"/>
      <c r="EA784" s="25"/>
      <c r="EB784" s="25"/>
      <c r="EC784" s="25"/>
      <c r="ED784" s="25"/>
      <c r="EE784" s="25"/>
      <c r="EF784" s="25"/>
      <c r="EG784" s="25"/>
      <c r="EH784" s="25"/>
      <c r="EI784" s="25"/>
      <c r="EJ784" s="25"/>
      <c r="EK784" s="25"/>
      <c r="EL784" s="25"/>
      <c r="EM784" s="25"/>
      <c r="EN784" s="25"/>
      <c r="EO784" s="25"/>
      <c r="EP784" s="25"/>
      <c r="EQ784" s="25"/>
      <c r="ER784" s="25"/>
      <c r="ES784" s="25"/>
      <c r="ET784" s="25"/>
      <c r="EU784" s="25"/>
      <c r="EV784" s="25"/>
      <c r="EW784" s="25"/>
      <c r="EX784" s="25"/>
      <c r="EY784" s="25"/>
      <c r="EZ784" s="25"/>
      <c r="FA784" s="25"/>
      <c r="FB784" s="25"/>
      <c r="FC784" s="25"/>
      <c r="FD784" s="25"/>
      <c r="FE784" s="25"/>
      <c r="FF784" s="25"/>
      <c r="FG784" s="25"/>
      <c r="FH784" s="25"/>
      <c r="FI784" s="25"/>
      <c r="FJ784" s="25"/>
      <c r="FK784" s="25"/>
      <c r="FL784" s="25"/>
      <c r="FM784" s="25"/>
      <c r="FN784" s="25"/>
      <c r="FO784" s="25"/>
      <c r="FP784" s="25"/>
      <c r="FQ784" s="25"/>
      <c r="FR784" s="25"/>
      <c r="FS784" s="25"/>
      <c r="FT784" s="25"/>
      <c r="FU784" s="25"/>
      <c r="FV784" s="25"/>
      <c r="FW784" s="25"/>
      <c r="FX784" s="25"/>
      <c r="FY784" s="25"/>
      <c r="FZ784" s="25"/>
      <c r="GA784" s="25"/>
      <c r="GB784" s="25"/>
      <c r="GC784" s="25"/>
      <c r="GD784" s="25"/>
      <c r="GE784" s="25"/>
      <c r="GF784" s="25"/>
      <c r="GG784" s="25"/>
      <c r="GH784" s="25"/>
      <c r="GI784" s="25"/>
      <c r="GJ784" s="25"/>
      <c r="GK784" s="25"/>
      <c r="GL784" s="25"/>
      <c r="GM784" s="25"/>
      <c r="GN784" s="25"/>
      <c r="GO784" s="25"/>
      <c r="GP784" s="25"/>
      <c r="GQ784" s="25"/>
      <c r="GR784" s="25"/>
      <c r="GS784" s="25"/>
      <c r="GT784" s="25"/>
      <c r="GU784" s="25"/>
      <c r="GV784" s="25"/>
      <c r="GW784" s="25"/>
      <c r="GX784" s="25"/>
      <c r="GY784" s="25"/>
      <c r="GZ784" s="25"/>
    </row>
    <row r="785" spans="31:208"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  <c r="BT785" s="25"/>
      <c r="BU785" s="25"/>
      <c r="BV785" s="25"/>
      <c r="BW785" s="25"/>
      <c r="BX785" s="25"/>
      <c r="BY785" s="25"/>
      <c r="BZ785" s="25"/>
      <c r="CA785" s="25"/>
      <c r="CB785" s="25"/>
      <c r="CC785" s="25"/>
      <c r="CD785" s="25"/>
      <c r="CE785" s="25"/>
      <c r="CF785" s="25"/>
      <c r="CG785" s="25"/>
      <c r="CH785" s="25"/>
      <c r="CI785" s="25"/>
      <c r="CJ785" s="25"/>
      <c r="CK785" s="25"/>
      <c r="CL785" s="25"/>
      <c r="CM785" s="25"/>
      <c r="CN785" s="25"/>
      <c r="CO785" s="25"/>
      <c r="CP785" s="25"/>
      <c r="CQ785" s="25"/>
      <c r="CR785" s="25"/>
      <c r="CS785" s="25"/>
      <c r="CT785" s="25"/>
      <c r="CU785" s="25"/>
      <c r="CV785" s="25"/>
      <c r="CW785" s="25"/>
      <c r="CX785" s="25"/>
      <c r="CY785" s="25"/>
      <c r="CZ785" s="25"/>
      <c r="DA785" s="25"/>
      <c r="DB785" s="25"/>
      <c r="DC785" s="25"/>
      <c r="DD785" s="25"/>
      <c r="DE785" s="25"/>
      <c r="DF785" s="25"/>
      <c r="DG785" s="25"/>
      <c r="DH785" s="25"/>
      <c r="DI785" s="25"/>
      <c r="DJ785" s="25"/>
      <c r="DK785" s="25"/>
      <c r="DL785" s="25"/>
      <c r="DM785" s="25"/>
      <c r="DN785" s="25"/>
      <c r="DO785" s="25"/>
      <c r="DP785" s="25"/>
      <c r="DQ785" s="25"/>
      <c r="DR785" s="25"/>
      <c r="DS785" s="25"/>
      <c r="DT785" s="25"/>
      <c r="DU785" s="25"/>
      <c r="DV785" s="25"/>
      <c r="DW785" s="25"/>
      <c r="DX785" s="25"/>
      <c r="DY785" s="25"/>
      <c r="DZ785" s="25"/>
      <c r="EA785" s="25"/>
      <c r="EB785" s="25"/>
      <c r="EC785" s="25"/>
      <c r="ED785" s="25"/>
      <c r="EE785" s="25"/>
      <c r="EF785" s="25"/>
      <c r="EG785" s="25"/>
      <c r="EH785" s="25"/>
      <c r="EI785" s="25"/>
      <c r="EJ785" s="25"/>
      <c r="EK785" s="25"/>
      <c r="EL785" s="25"/>
      <c r="EM785" s="25"/>
      <c r="EN785" s="25"/>
      <c r="EO785" s="25"/>
      <c r="EP785" s="25"/>
      <c r="EQ785" s="25"/>
      <c r="ER785" s="25"/>
      <c r="ES785" s="25"/>
      <c r="ET785" s="25"/>
      <c r="EU785" s="25"/>
      <c r="EV785" s="25"/>
      <c r="EW785" s="25"/>
      <c r="EX785" s="25"/>
      <c r="EY785" s="25"/>
      <c r="EZ785" s="25"/>
      <c r="FA785" s="25"/>
      <c r="FB785" s="25"/>
      <c r="FC785" s="25"/>
      <c r="FD785" s="25"/>
      <c r="FE785" s="25"/>
      <c r="FF785" s="25"/>
      <c r="FG785" s="25"/>
      <c r="FH785" s="25"/>
      <c r="FI785" s="25"/>
      <c r="FJ785" s="25"/>
      <c r="FK785" s="25"/>
      <c r="FL785" s="25"/>
      <c r="FM785" s="25"/>
      <c r="FN785" s="25"/>
      <c r="FO785" s="25"/>
      <c r="FP785" s="25"/>
      <c r="FQ785" s="25"/>
      <c r="FR785" s="25"/>
      <c r="FS785" s="25"/>
      <c r="FT785" s="25"/>
      <c r="FU785" s="25"/>
      <c r="FV785" s="25"/>
      <c r="FW785" s="25"/>
      <c r="FX785" s="25"/>
      <c r="FY785" s="25"/>
      <c r="FZ785" s="25"/>
      <c r="GA785" s="25"/>
      <c r="GB785" s="25"/>
      <c r="GC785" s="25"/>
      <c r="GD785" s="25"/>
      <c r="GE785" s="25"/>
      <c r="GF785" s="25"/>
      <c r="GG785" s="25"/>
      <c r="GH785" s="25"/>
      <c r="GI785" s="25"/>
      <c r="GJ785" s="25"/>
      <c r="GK785" s="25"/>
      <c r="GL785" s="25"/>
      <c r="GM785" s="25"/>
      <c r="GN785" s="25"/>
      <c r="GO785" s="25"/>
      <c r="GP785" s="25"/>
      <c r="GQ785" s="25"/>
      <c r="GR785" s="25"/>
      <c r="GS785" s="25"/>
      <c r="GT785" s="25"/>
      <c r="GU785" s="25"/>
      <c r="GV785" s="25"/>
      <c r="GW785" s="25"/>
      <c r="GX785" s="25"/>
      <c r="GY785" s="25"/>
      <c r="GZ785" s="25"/>
    </row>
    <row r="786" spans="31:208"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  <c r="BT786" s="25"/>
      <c r="BU786" s="25"/>
      <c r="BV786" s="25"/>
      <c r="BW786" s="25"/>
      <c r="BX786" s="25"/>
      <c r="BY786" s="25"/>
      <c r="BZ786" s="25"/>
      <c r="CA786" s="25"/>
      <c r="CB786" s="25"/>
      <c r="CC786" s="25"/>
      <c r="CD786" s="25"/>
      <c r="CE786" s="25"/>
      <c r="CF786" s="25"/>
      <c r="CG786" s="25"/>
      <c r="CH786" s="25"/>
      <c r="CI786" s="25"/>
      <c r="CJ786" s="25"/>
      <c r="CK786" s="25"/>
      <c r="CL786" s="25"/>
      <c r="CM786" s="25"/>
      <c r="CN786" s="25"/>
      <c r="CO786" s="25"/>
      <c r="CP786" s="25"/>
      <c r="CQ786" s="25"/>
      <c r="CR786" s="25"/>
      <c r="CS786" s="25"/>
      <c r="CT786" s="25"/>
      <c r="CU786" s="25"/>
      <c r="CV786" s="25"/>
      <c r="CW786" s="25"/>
      <c r="CX786" s="25"/>
      <c r="CY786" s="25"/>
      <c r="CZ786" s="25"/>
      <c r="DA786" s="25"/>
      <c r="DB786" s="25"/>
      <c r="DC786" s="25"/>
      <c r="DD786" s="25"/>
      <c r="DE786" s="25"/>
      <c r="DF786" s="25"/>
      <c r="DG786" s="25"/>
      <c r="DH786" s="25"/>
      <c r="DI786" s="25"/>
      <c r="DJ786" s="25"/>
      <c r="DK786" s="25"/>
      <c r="DL786" s="25"/>
      <c r="DM786" s="25"/>
      <c r="DN786" s="25"/>
      <c r="DO786" s="25"/>
      <c r="DP786" s="25"/>
      <c r="DQ786" s="25"/>
      <c r="DR786" s="25"/>
      <c r="DS786" s="25"/>
      <c r="DT786" s="25"/>
      <c r="DU786" s="25"/>
      <c r="DV786" s="25"/>
      <c r="DW786" s="25"/>
      <c r="DX786" s="25"/>
      <c r="DY786" s="25"/>
      <c r="DZ786" s="25"/>
      <c r="EA786" s="25"/>
      <c r="EB786" s="25"/>
      <c r="EC786" s="25"/>
      <c r="ED786" s="25"/>
      <c r="EE786" s="25"/>
      <c r="EF786" s="25"/>
      <c r="EG786" s="25"/>
      <c r="EH786" s="25"/>
      <c r="EI786" s="25"/>
      <c r="EJ786" s="25"/>
      <c r="EK786" s="25"/>
      <c r="EL786" s="25"/>
      <c r="EM786" s="25"/>
      <c r="EN786" s="25"/>
      <c r="EO786" s="25"/>
      <c r="EP786" s="25"/>
      <c r="EQ786" s="25"/>
      <c r="ER786" s="25"/>
      <c r="ES786" s="25"/>
      <c r="ET786" s="25"/>
      <c r="EU786" s="25"/>
      <c r="EV786" s="25"/>
      <c r="EW786" s="25"/>
      <c r="EX786" s="25"/>
      <c r="EY786" s="25"/>
      <c r="EZ786" s="25"/>
      <c r="FA786" s="25"/>
      <c r="FB786" s="25"/>
      <c r="FC786" s="25"/>
      <c r="FD786" s="25"/>
      <c r="FE786" s="25"/>
      <c r="FF786" s="25"/>
      <c r="FG786" s="25"/>
      <c r="FH786" s="25"/>
      <c r="FI786" s="25"/>
      <c r="FJ786" s="25"/>
      <c r="FK786" s="25"/>
      <c r="FL786" s="25"/>
      <c r="FM786" s="25"/>
      <c r="FN786" s="25"/>
      <c r="FO786" s="25"/>
      <c r="FP786" s="25"/>
      <c r="FQ786" s="25"/>
      <c r="FR786" s="25"/>
      <c r="FS786" s="25"/>
      <c r="FT786" s="25"/>
      <c r="FU786" s="25"/>
      <c r="FV786" s="25"/>
      <c r="FW786" s="25"/>
      <c r="FX786" s="25"/>
      <c r="FY786" s="25"/>
      <c r="FZ786" s="25"/>
      <c r="GA786" s="25"/>
      <c r="GB786" s="25"/>
      <c r="GC786" s="25"/>
      <c r="GD786" s="25"/>
      <c r="GE786" s="25"/>
      <c r="GF786" s="25"/>
      <c r="GG786" s="25"/>
      <c r="GH786" s="25"/>
      <c r="GI786" s="25"/>
      <c r="GJ786" s="25"/>
      <c r="GK786" s="25"/>
      <c r="GL786" s="25"/>
      <c r="GM786" s="25"/>
      <c r="GN786" s="25"/>
      <c r="GO786" s="25"/>
      <c r="GP786" s="25"/>
      <c r="GQ786" s="25"/>
      <c r="GR786" s="25"/>
      <c r="GS786" s="25"/>
      <c r="GT786" s="25"/>
      <c r="GU786" s="25"/>
      <c r="GV786" s="25"/>
      <c r="GW786" s="25"/>
      <c r="GX786" s="25"/>
      <c r="GY786" s="25"/>
      <c r="GZ786" s="25"/>
    </row>
    <row r="787" spans="31:208"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  <c r="BT787" s="25"/>
      <c r="BU787" s="25"/>
      <c r="BV787" s="25"/>
      <c r="BW787" s="25"/>
      <c r="BX787" s="25"/>
      <c r="BY787" s="25"/>
      <c r="BZ787" s="25"/>
      <c r="CA787" s="25"/>
      <c r="CB787" s="25"/>
      <c r="CC787" s="25"/>
      <c r="CD787" s="25"/>
      <c r="CE787" s="25"/>
      <c r="CF787" s="25"/>
      <c r="CG787" s="25"/>
      <c r="CH787" s="25"/>
      <c r="CI787" s="25"/>
      <c r="CJ787" s="25"/>
      <c r="CK787" s="25"/>
      <c r="CL787" s="25"/>
      <c r="CM787" s="25"/>
      <c r="CN787" s="25"/>
      <c r="CO787" s="25"/>
      <c r="CP787" s="25"/>
      <c r="CQ787" s="25"/>
      <c r="CR787" s="25"/>
      <c r="CS787" s="25"/>
      <c r="CT787" s="25"/>
      <c r="CU787" s="25"/>
      <c r="CV787" s="25"/>
      <c r="CW787" s="25"/>
      <c r="CX787" s="25"/>
      <c r="CY787" s="25"/>
      <c r="CZ787" s="25"/>
      <c r="DA787" s="25"/>
      <c r="DB787" s="25"/>
      <c r="DC787" s="25"/>
      <c r="DD787" s="25"/>
      <c r="DE787" s="25"/>
      <c r="DF787" s="25"/>
      <c r="DG787" s="25"/>
      <c r="DH787" s="25"/>
      <c r="DI787" s="25"/>
      <c r="DJ787" s="25"/>
      <c r="DK787" s="25"/>
      <c r="DL787" s="25"/>
      <c r="DM787" s="25"/>
      <c r="DN787" s="25"/>
      <c r="DO787" s="25"/>
      <c r="DP787" s="25"/>
      <c r="DQ787" s="25"/>
      <c r="DR787" s="25"/>
      <c r="DS787" s="25"/>
      <c r="DT787" s="25"/>
      <c r="DU787" s="25"/>
      <c r="DV787" s="25"/>
      <c r="DW787" s="25"/>
      <c r="DX787" s="25"/>
      <c r="DY787" s="25"/>
      <c r="DZ787" s="25"/>
      <c r="EA787" s="25"/>
      <c r="EB787" s="25"/>
      <c r="EC787" s="25"/>
      <c r="ED787" s="25"/>
      <c r="EE787" s="25"/>
      <c r="EF787" s="25"/>
      <c r="EG787" s="25"/>
      <c r="EH787" s="25"/>
      <c r="EI787" s="25"/>
      <c r="EJ787" s="25"/>
      <c r="EK787" s="25"/>
      <c r="EL787" s="25"/>
      <c r="EM787" s="25"/>
      <c r="EN787" s="25"/>
      <c r="EO787" s="25"/>
      <c r="EP787" s="25"/>
      <c r="EQ787" s="25"/>
      <c r="ER787" s="25"/>
      <c r="ES787" s="25"/>
      <c r="ET787" s="25"/>
      <c r="EU787" s="25"/>
      <c r="EV787" s="25"/>
      <c r="EW787" s="25"/>
      <c r="EX787" s="25"/>
      <c r="EY787" s="25"/>
      <c r="EZ787" s="25"/>
      <c r="FA787" s="25"/>
      <c r="FB787" s="25"/>
      <c r="FC787" s="25"/>
      <c r="FD787" s="25"/>
      <c r="FE787" s="25"/>
      <c r="FF787" s="25"/>
      <c r="FG787" s="25"/>
      <c r="FH787" s="25"/>
      <c r="FI787" s="25"/>
      <c r="FJ787" s="25"/>
      <c r="FK787" s="25"/>
      <c r="FL787" s="25"/>
      <c r="FM787" s="25"/>
      <c r="FN787" s="25"/>
      <c r="FO787" s="25"/>
      <c r="FP787" s="25"/>
      <c r="FQ787" s="25"/>
      <c r="FR787" s="25"/>
      <c r="FS787" s="25"/>
      <c r="FT787" s="25"/>
      <c r="FU787" s="25"/>
      <c r="FV787" s="25"/>
      <c r="FW787" s="25"/>
      <c r="FX787" s="25"/>
      <c r="FY787" s="25"/>
      <c r="FZ787" s="25"/>
      <c r="GA787" s="25"/>
      <c r="GB787" s="25"/>
      <c r="GC787" s="25"/>
      <c r="GD787" s="25"/>
      <c r="GE787" s="25"/>
      <c r="GF787" s="25"/>
      <c r="GG787" s="25"/>
      <c r="GH787" s="25"/>
      <c r="GI787" s="25"/>
      <c r="GJ787" s="25"/>
      <c r="GK787" s="25"/>
      <c r="GL787" s="25"/>
      <c r="GM787" s="25"/>
      <c r="GN787" s="25"/>
      <c r="GO787" s="25"/>
      <c r="GP787" s="25"/>
      <c r="GQ787" s="25"/>
      <c r="GR787" s="25"/>
      <c r="GS787" s="25"/>
      <c r="GT787" s="25"/>
      <c r="GU787" s="25"/>
      <c r="GV787" s="25"/>
      <c r="GW787" s="25"/>
      <c r="GX787" s="25"/>
      <c r="GY787" s="25"/>
      <c r="GZ787" s="25"/>
    </row>
    <row r="788" spans="31:208"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  <c r="CG788" s="25"/>
      <c r="CH788" s="25"/>
      <c r="CI788" s="25"/>
      <c r="CJ788" s="25"/>
      <c r="CK788" s="25"/>
      <c r="CL788" s="25"/>
      <c r="CM788" s="25"/>
      <c r="CN788" s="25"/>
      <c r="CO788" s="25"/>
      <c r="CP788" s="25"/>
      <c r="CQ788" s="25"/>
      <c r="CR788" s="25"/>
      <c r="CS788" s="25"/>
      <c r="CT788" s="25"/>
      <c r="CU788" s="25"/>
      <c r="CV788" s="25"/>
      <c r="CW788" s="25"/>
      <c r="CX788" s="25"/>
      <c r="CY788" s="25"/>
      <c r="CZ788" s="25"/>
      <c r="DA788" s="25"/>
      <c r="DB788" s="25"/>
      <c r="DC788" s="25"/>
      <c r="DD788" s="25"/>
      <c r="DE788" s="25"/>
      <c r="DF788" s="25"/>
      <c r="DG788" s="25"/>
      <c r="DH788" s="25"/>
      <c r="DI788" s="25"/>
      <c r="DJ788" s="25"/>
      <c r="DK788" s="25"/>
      <c r="DL788" s="25"/>
      <c r="DM788" s="25"/>
      <c r="DN788" s="25"/>
      <c r="DO788" s="25"/>
      <c r="DP788" s="25"/>
      <c r="DQ788" s="25"/>
      <c r="DR788" s="25"/>
      <c r="DS788" s="25"/>
      <c r="DT788" s="25"/>
      <c r="DU788" s="25"/>
      <c r="DV788" s="25"/>
      <c r="DW788" s="25"/>
      <c r="DX788" s="25"/>
      <c r="DY788" s="25"/>
      <c r="DZ788" s="25"/>
      <c r="EA788" s="25"/>
      <c r="EB788" s="25"/>
      <c r="EC788" s="25"/>
      <c r="ED788" s="25"/>
      <c r="EE788" s="25"/>
      <c r="EF788" s="25"/>
      <c r="EG788" s="25"/>
      <c r="EH788" s="25"/>
      <c r="EI788" s="25"/>
      <c r="EJ788" s="25"/>
      <c r="EK788" s="25"/>
      <c r="EL788" s="25"/>
      <c r="EM788" s="25"/>
      <c r="EN788" s="25"/>
      <c r="EO788" s="25"/>
      <c r="EP788" s="25"/>
      <c r="EQ788" s="25"/>
      <c r="ER788" s="25"/>
      <c r="ES788" s="25"/>
      <c r="ET788" s="25"/>
      <c r="EU788" s="25"/>
      <c r="EV788" s="25"/>
      <c r="EW788" s="25"/>
      <c r="EX788" s="25"/>
      <c r="EY788" s="25"/>
      <c r="EZ788" s="25"/>
      <c r="FA788" s="25"/>
      <c r="FB788" s="25"/>
      <c r="FC788" s="25"/>
      <c r="FD788" s="25"/>
      <c r="FE788" s="25"/>
      <c r="FF788" s="25"/>
      <c r="FG788" s="25"/>
      <c r="FH788" s="25"/>
      <c r="FI788" s="25"/>
      <c r="FJ788" s="25"/>
      <c r="FK788" s="25"/>
      <c r="FL788" s="25"/>
      <c r="FM788" s="25"/>
      <c r="FN788" s="25"/>
      <c r="FO788" s="25"/>
      <c r="FP788" s="25"/>
      <c r="FQ788" s="25"/>
      <c r="FR788" s="25"/>
      <c r="FS788" s="25"/>
      <c r="FT788" s="25"/>
      <c r="FU788" s="25"/>
      <c r="FV788" s="25"/>
      <c r="FW788" s="25"/>
      <c r="FX788" s="25"/>
      <c r="FY788" s="25"/>
      <c r="FZ788" s="25"/>
      <c r="GA788" s="25"/>
      <c r="GB788" s="25"/>
      <c r="GC788" s="25"/>
      <c r="GD788" s="25"/>
      <c r="GE788" s="25"/>
      <c r="GF788" s="25"/>
      <c r="GG788" s="25"/>
      <c r="GH788" s="25"/>
      <c r="GI788" s="25"/>
      <c r="GJ788" s="25"/>
      <c r="GK788" s="25"/>
      <c r="GL788" s="25"/>
      <c r="GM788" s="25"/>
      <c r="GN788" s="25"/>
      <c r="GO788" s="25"/>
      <c r="GP788" s="25"/>
      <c r="GQ788" s="25"/>
      <c r="GR788" s="25"/>
      <c r="GS788" s="25"/>
      <c r="GT788" s="25"/>
      <c r="GU788" s="25"/>
      <c r="GV788" s="25"/>
      <c r="GW788" s="25"/>
      <c r="GX788" s="25"/>
      <c r="GY788" s="25"/>
      <c r="GZ788" s="25"/>
    </row>
    <row r="789" spans="31:208"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  <c r="CG789" s="25"/>
      <c r="CH789" s="25"/>
      <c r="CI789" s="25"/>
      <c r="CJ789" s="25"/>
      <c r="CK789" s="25"/>
      <c r="CL789" s="25"/>
      <c r="CM789" s="25"/>
      <c r="CN789" s="25"/>
      <c r="CO789" s="25"/>
      <c r="CP789" s="25"/>
      <c r="CQ789" s="25"/>
      <c r="CR789" s="25"/>
      <c r="CS789" s="25"/>
      <c r="CT789" s="25"/>
      <c r="CU789" s="25"/>
      <c r="CV789" s="25"/>
      <c r="CW789" s="25"/>
      <c r="CX789" s="25"/>
      <c r="CY789" s="25"/>
      <c r="CZ789" s="25"/>
      <c r="DA789" s="25"/>
      <c r="DB789" s="25"/>
      <c r="DC789" s="25"/>
      <c r="DD789" s="25"/>
      <c r="DE789" s="25"/>
      <c r="DF789" s="25"/>
      <c r="DG789" s="25"/>
      <c r="DH789" s="25"/>
      <c r="DI789" s="25"/>
      <c r="DJ789" s="25"/>
      <c r="DK789" s="25"/>
      <c r="DL789" s="25"/>
      <c r="DM789" s="25"/>
      <c r="DN789" s="25"/>
      <c r="DO789" s="25"/>
      <c r="DP789" s="25"/>
      <c r="DQ789" s="25"/>
      <c r="DR789" s="25"/>
      <c r="DS789" s="25"/>
      <c r="DT789" s="25"/>
      <c r="DU789" s="25"/>
      <c r="DV789" s="25"/>
      <c r="DW789" s="25"/>
      <c r="DX789" s="25"/>
      <c r="DY789" s="25"/>
      <c r="DZ789" s="25"/>
      <c r="EA789" s="25"/>
      <c r="EB789" s="25"/>
      <c r="EC789" s="25"/>
      <c r="ED789" s="25"/>
      <c r="EE789" s="25"/>
      <c r="EF789" s="25"/>
      <c r="EG789" s="25"/>
      <c r="EH789" s="25"/>
      <c r="EI789" s="25"/>
      <c r="EJ789" s="25"/>
      <c r="EK789" s="25"/>
      <c r="EL789" s="25"/>
      <c r="EM789" s="25"/>
      <c r="EN789" s="25"/>
      <c r="EO789" s="25"/>
      <c r="EP789" s="25"/>
      <c r="EQ789" s="25"/>
      <c r="ER789" s="25"/>
      <c r="ES789" s="25"/>
      <c r="ET789" s="25"/>
      <c r="EU789" s="25"/>
      <c r="EV789" s="25"/>
      <c r="EW789" s="25"/>
      <c r="EX789" s="25"/>
      <c r="EY789" s="25"/>
      <c r="EZ789" s="25"/>
      <c r="FA789" s="25"/>
      <c r="FB789" s="25"/>
      <c r="FC789" s="25"/>
      <c r="FD789" s="25"/>
      <c r="FE789" s="25"/>
      <c r="FF789" s="25"/>
      <c r="FG789" s="25"/>
      <c r="FH789" s="25"/>
      <c r="FI789" s="25"/>
      <c r="FJ789" s="25"/>
      <c r="FK789" s="25"/>
      <c r="FL789" s="25"/>
      <c r="FM789" s="25"/>
      <c r="FN789" s="25"/>
      <c r="FO789" s="25"/>
      <c r="FP789" s="25"/>
      <c r="FQ789" s="25"/>
      <c r="FR789" s="25"/>
      <c r="FS789" s="25"/>
      <c r="FT789" s="25"/>
      <c r="FU789" s="25"/>
      <c r="FV789" s="25"/>
      <c r="FW789" s="25"/>
      <c r="FX789" s="25"/>
      <c r="FY789" s="25"/>
      <c r="FZ789" s="25"/>
      <c r="GA789" s="25"/>
      <c r="GB789" s="25"/>
      <c r="GC789" s="25"/>
      <c r="GD789" s="25"/>
      <c r="GE789" s="25"/>
      <c r="GF789" s="25"/>
      <c r="GG789" s="25"/>
      <c r="GH789" s="25"/>
      <c r="GI789" s="25"/>
      <c r="GJ789" s="25"/>
      <c r="GK789" s="25"/>
      <c r="GL789" s="25"/>
      <c r="GM789" s="25"/>
      <c r="GN789" s="25"/>
      <c r="GO789" s="25"/>
      <c r="GP789" s="25"/>
      <c r="GQ789" s="25"/>
      <c r="GR789" s="25"/>
      <c r="GS789" s="25"/>
      <c r="GT789" s="25"/>
      <c r="GU789" s="25"/>
      <c r="GV789" s="25"/>
      <c r="GW789" s="25"/>
      <c r="GX789" s="25"/>
      <c r="GY789" s="25"/>
      <c r="GZ789" s="25"/>
    </row>
    <row r="790" spans="31:208"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5"/>
      <c r="CV790" s="25"/>
      <c r="CW790" s="25"/>
      <c r="CX790" s="25"/>
      <c r="CY790" s="25"/>
      <c r="CZ790" s="25"/>
      <c r="DA790" s="25"/>
      <c r="DB790" s="25"/>
      <c r="DC790" s="25"/>
      <c r="DD790" s="25"/>
      <c r="DE790" s="25"/>
      <c r="DF790" s="25"/>
      <c r="DG790" s="25"/>
      <c r="DH790" s="25"/>
      <c r="DI790" s="25"/>
      <c r="DJ790" s="25"/>
      <c r="DK790" s="25"/>
      <c r="DL790" s="25"/>
      <c r="DM790" s="25"/>
      <c r="DN790" s="25"/>
      <c r="DO790" s="25"/>
      <c r="DP790" s="25"/>
      <c r="DQ790" s="25"/>
      <c r="DR790" s="25"/>
      <c r="DS790" s="25"/>
      <c r="DT790" s="25"/>
      <c r="DU790" s="25"/>
      <c r="DV790" s="25"/>
      <c r="DW790" s="25"/>
      <c r="DX790" s="25"/>
      <c r="DY790" s="25"/>
      <c r="DZ790" s="25"/>
      <c r="EA790" s="25"/>
      <c r="EB790" s="25"/>
      <c r="EC790" s="25"/>
      <c r="ED790" s="25"/>
      <c r="EE790" s="25"/>
      <c r="EF790" s="25"/>
      <c r="EG790" s="25"/>
      <c r="EH790" s="25"/>
      <c r="EI790" s="25"/>
      <c r="EJ790" s="25"/>
      <c r="EK790" s="25"/>
      <c r="EL790" s="25"/>
      <c r="EM790" s="25"/>
      <c r="EN790" s="25"/>
      <c r="EO790" s="25"/>
      <c r="EP790" s="25"/>
      <c r="EQ790" s="25"/>
      <c r="ER790" s="25"/>
      <c r="ES790" s="25"/>
      <c r="ET790" s="25"/>
      <c r="EU790" s="25"/>
      <c r="EV790" s="25"/>
      <c r="EW790" s="25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  <c r="FN790" s="25"/>
      <c r="FO790" s="25"/>
      <c r="FP790" s="25"/>
      <c r="FQ790" s="25"/>
      <c r="FR790" s="25"/>
      <c r="FS790" s="25"/>
      <c r="FT790" s="25"/>
      <c r="FU790" s="25"/>
      <c r="FV790" s="25"/>
      <c r="FW790" s="25"/>
      <c r="FX790" s="25"/>
      <c r="FY790" s="25"/>
      <c r="FZ790" s="25"/>
      <c r="GA790" s="25"/>
      <c r="GB790" s="25"/>
      <c r="GC790" s="25"/>
      <c r="GD790" s="25"/>
      <c r="GE790" s="25"/>
      <c r="GF790" s="25"/>
      <c r="GG790" s="25"/>
      <c r="GH790" s="25"/>
      <c r="GI790" s="25"/>
      <c r="GJ790" s="25"/>
      <c r="GK790" s="25"/>
      <c r="GL790" s="25"/>
      <c r="GM790" s="25"/>
      <c r="GN790" s="25"/>
      <c r="GO790" s="25"/>
      <c r="GP790" s="25"/>
      <c r="GQ790" s="25"/>
      <c r="GR790" s="25"/>
      <c r="GS790" s="25"/>
      <c r="GT790" s="25"/>
      <c r="GU790" s="25"/>
      <c r="GV790" s="25"/>
      <c r="GW790" s="25"/>
      <c r="GX790" s="25"/>
      <c r="GY790" s="25"/>
      <c r="GZ790" s="25"/>
    </row>
    <row r="791" spans="31:208"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  <c r="CG791" s="25"/>
      <c r="CH791" s="25"/>
      <c r="CI791" s="25"/>
      <c r="CJ791" s="25"/>
      <c r="CK791" s="25"/>
      <c r="CL791" s="25"/>
      <c r="CM791" s="25"/>
      <c r="CN791" s="25"/>
      <c r="CO791" s="25"/>
      <c r="CP791" s="25"/>
      <c r="CQ791" s="25"/>
      <c r="CR791" s="25"/>
      <c r="CS791" s="25"/>
      <c r="CT791" s="25"/>
      <c r="CU791" s="25"/>
      <c r="CV791" s="25"/>
      <c r="CW791" s="25"/>
      <c r="CX791" s="25"/>
      <c r="CY791" s="25"/>
      <c r="CZ791" s="25"/>
      <c r="DA791" s="25"/>
      <c r="DB791" s="25"/>
      <c r="DC791" s="25"/>
      <c r="DD791" s="25"/>
      <c r="DE791" s="25"/>
      <c r="DF791" s="25"/>
      <c r="DG791" s="25"/>
      <c r="DH791" s="25"/>
      <c r="DI791" s="25"/>
      <c r="DJ791" s="25"/>
      <c r="DK791" s="25"/>
      <c r="DL791" s="25"/>
      <c r="DM791" s="25"/>
      <c r="DN791" s="25"/>
      <c r="DO791" s="25"/>
      <c r="DP791" s="25"/>
      <c r="DQ791" s="25"/>
      <c r="DR791" s="25"/>
      <c r="DS791" s="25"/>
      <c r="DT791" s="25"/>
      <c r="DU791" s="25"/>
      <c r="DV791" s="25"/>
      <c r="DW791" s="25"/>
      <c r="DX791" s="25"/>
      <c r="DY791" s="25"/>
      <c r="DZ791" s="25"/>
      <c r="EA791" s="25"/>
      <c r="EB791" s="25"/>
      <c r="EC791" s="25"/>
      <c r="ED791" s="25"/>
      <c r="EE791" s="25"/>
      <c r="EF791" s="25"/>
      <c r="EG791" s="25"/>
      <c r="EH791" s="25"/>
      <c r="EI791" s="25"/>
      <c r="EJ791" s="25"/>
      <c r="EK791" s="25"/>
      <c r="EL791" s="25"/>
      <c r="EM791" s="25"/>
      <c r="EN791" s="25"/>
      <c r="EO791" s="25"/>
      <c r="EP791" s="25"/>
      <c r="EQ791" s="25"/>
      <c r="ER791" s="25"/>
      <c r="ES791" s="25"/>
      <c r="ET791" s="25"/>
      <c r="EU791" s="25"/>
      <c r="EV791" s="25"/>
      <c r="EW791" s="25"/>
      <c r="EX791" s="25"/>
      <c r="EY791" s="25"/>
      <c r="EZ791" s="25"/>
      <c r="FA791" s="25"/>
      <c r="FB791" s="25"/>
      <c r="FC791" s="25"/>
      <c r="FD791" s="25"/>
      <c r="FE791" s="25"/>
      <c r="FF791" s="25"/>
      <c r="FG791" s="25"/>
      <c r="FH791" s="25"/>
      <c r="FI791" s="25"/>
      <c r="FJ791" s="25"/>
      <c r="FK791" s="25"/>
      <c r="FL791" s="25"/>
      <c r="FM791" s="25"/>
      <c r="FN791" s="25"/>
      <c r="FO791" s="25"/>
      <c r="FP791" s="25"/>
      <c r="FQ791" s="25"/>
      <c r="FR791" s="25"/>
      <c r="FS791" s="25"/>
      <c r="FT791" s="25"/>
      <c r="FU791" s="25"/>
      <c r="FV791" s="25"/>
      <c r="FW791" s="25"/>
      <c r="FX791" s="25"/>
      <c r="FY791" s="25"/>
      <c r="FZ791" s="25"/>
      <c r="GA791" s="25"/>
      <c r="GB791" s="25"/>
      <c r="GC791" s="25"/>
      <c r="GD791" s="25"/>
      <c r="GE791" s="25"/>
      <c r="GF791" s="25"/>
      <c r="GG791" s="25"/>
      <c r="GH791" s="25"/>
      <c r="GI791" s="25"/>
      <c r="GJ791" s="25"/>
      <c r="GK791" s="25"/>
      <c r="GL791" s="25"/>
      <c r="GM791" s="25"/>
      <c r="GN791" s="25"/>
      <c r="GO791" s="25"/>
      <c r="GP791" s="25"/>
      <c r="GQ791" s="25"/>
      <c r="GR791" s="25"/>
      <c r="GS791" s="25"/>
      <c r="GT791" s="25"/>
      <c r="GU791" s="25"/>
      <c r="GV791" s="25"/>
      <c r="GW791" s="25"/>
      <c r="GX791" s="25"/>
      <c r="GY791" s="25"/>
      <c r="GZ791" s="25"/>
    </row>
    <row r="792" spans="31:208"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  <c r="CG792" s="25"/>
      <c r="CH792" s="25"/>
      <c r="CI792" s="25"/>
      <c r="CJ792" s="25"/>
      <c r="CK792" s="25"/>
      <c r="CL792" s="25"/>
      <c r="CM792" s="25"/>
      <c r="CN792" s="25"/>
      <c r="CO792" s="25"/>
      <c r="CP792" s="25"/>
      <c r="CQ792" s="25"/>
      <c r="CR792" s="25"/>
      <c r="CS792" s="25"/>
      <c r="CT792" s="25"/>
      <c r="CU792" s="25"/>
      <c r="CV792" s="25"/>
      <c r="CW792" s="25"/>
      <c r="CX792" s="25"/>
      <c r="CY792" s="25"/>
      <c r="CZ792" s="25"/>
      <c r="DA792" s="25"/>
      <c r="DB792" s="25"/>
      <c r="DC792" s="25"/>
      <c r="DD792" s="25"/>
      <c r="DE792" s="25"/>
      <c r="DF792" s="25"/>
      <c r="DG792" s="25"/>
      <c r="DH792" s="25"/>
      <c r="DI792" s="25"/>
      <c r="DJ792" s="25"/>
      <c r="DK792" s="25"/>
      <c r="DL792" s="25"/>
      <c r="DM792" s="25"/>
      <c r="DN792" s="25"/>
      <c r="DO792" s="25"/>
      <c r="DP792" s="25"/>
      <c r="DQ792" s="25"/>
      <c r="DR792" s="25"/>
      <c r="DS792" s="25"/>
      <c r="DT792" s="25"/>
      <c r="DU792" s="25"/>
      <c r="DV792" s="25"/>
      <c r="DW792" s="25"/>
      <c r="DX792" s="25"/>
      <c r="DY792" s="25"/>
      <c r="DZ792" s="25"/>
      <c r="EA792" s="25"/>
      <c r="EB792" s="25"/>
      <c r="EC792" s="25"/>
      <c r="ED792" s="25"/>
      <c r="EE792" s="25"/>
      <c r="EF792" s="25"/>
      <c r="EG792" s="25"/>
      <c r="EH792" s="25"/>
      <c r="EI792" s="25"/>
      <c r="EJ792" s="25"/>
      <c r="EK792" s="25"/>
      <c r="EL792" s="25"/>
      <c r="EM792" s="25"/>
      <c r="EN792" s="25"/>
      <c r="EO792" s="25"/>
      <c r="EP792" s="25"/>
      <c r="EQ792" s="25"/>
      <c r="ER792" s="25"/>
      <c r="ES792" s="25"/>
      <c r="ET792" s="25"/>
      <c r="EU792" s="25"/>
      <c r="EV792" s="25"/>
      <c r="EW792" s="25"/>
      <c r="EX792" s="25"/>
      <c r="EY792" s="25"/>
      <c r="EZ792" s="25"/>
      <c r="FA792" s="25"/>
      <c r="FB792" s="25"/>
      <c r="FC792" s="25"/>
      <c r="FD792" s="25"/>
      <c r="FE792" s="25"/>
      <c r="FF792" s="25"/>
      <c r="FG792" s="25"/>
      <c r="FH792" s="25"/>
      <c r="FI792" s="25"/>
      <c r="FJ792" s="25"/>
      <c r="FK792" s="25"/>
      <c r="FL792" s="25"/>
      <c r="FM792" s="25"/>
      <c r="FN792" s="25"/>
      <c r="FO792" s="25"/>
      <c r="FP792" s="25"/>
      <c r="FQ792" s="25"/>
      <c r="FR792" s="25"/>
      <c r="FS792" s="25"/>
      <c r="FT792" s="25"/>
      <c r="FU792" s="25"/>
      <c r="FV792" s="25"/>
      <c r="FW792" s="25"/>
      <c r="FX792" s="25"/>
      <c r="FY792" s="25"/>
      <c r="FZ792" s="25"/>
      <c r="GA792" s="25"/>
      <c r="GB792" s="25"/>
      <c r="GC792" s="25"/>
      <c r="GD792" s="25"/>
      <c r="GE792" s="25"/>
      <c r="GF792" s="25"/>
      <c r="GG792" s="25"/>
      <c r="GH792" s="25"/>
      <c r="GI792" s="25"/>
      <c r="GJ792" s="25"/>
      <c r="GK792" s="25"/>
      <c r="GL792" s="25"/>
      <c r="GM792" s="25"/>
      <c r="GN792" s="25"/>
      <c r="GO792" s="25"/>
      <c r="GP792" s="25"/>
      <c r="GQ792" s="25"/>
      <c r="GR792" s="25"/>
      <c r="GS792" s="25"/>
      <c r="GT792" s="25"/>
      <c r="GU792" s="25"/>
      <c r="GV792" s="25"/>
      <c r="GW792" s="25"/>
      <c r="GX792" s="25"/>
      <c r="GY792" s="25"/>
      <c r="GZ792" s="25"/>
    </row>
    <row r="793" spans="31:208"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  <c r="CG793" s="25"/>
      <c r="CH793" s="25"/>
      <c r="CI793" s="25"/>
      <c r="CJ793" s="25"/>
      <c r="CK793" s="25"/>
      <c r="CL793" s="25"/>
      <c r="CM793" s="25"/>
      <c r="CN793" s="25"/>
      <c r="CO793" s="25"/>
      <c r="CP793" s="25"/>
      <c r="CQ793" s="25"/>
      <c r="CR793" s="25"/>
      <c r="CS793" s="25"/>
      <c r="CT793" s="25"/>
      <c r="CU793" s="25"/>
      <c r="CV793" s="25"/>
      <c r="CW793" s="25"/>
      <c r="CX793" s="25"/>
      <c r="CY793" s="25"/>
      <c r="CZ793" s="25"/>
      <c r="DA793" s="25"/>
      <c r="DB793" s="25"/>
      <c r="DC793" s="25"/>
      <c r="DD793" s="25"/>
      <c r="DE793" s="25"/>
      <c r="DF793" s="25"/>
      <c r="DG793" s="25"/>
      <c r="DH793" s="25"/>
      <c r="DI793" s="25"/>
      <c r="DJ793" s="25"/>
      <c r="DK793" s="25"/>
      <c r="DL793" s="25"/>
      <c r="DM793" s="25"/>
      <c r="DN793" s="25"/>
      <c r="DO793" s="25"/>
      <c r="DP793" s="25"/>
      <c r="DQ793" s="25"/>
      <c r="DR793" s="25"/>
      <c r="DS793" s="25"/>
      <c r="DT793" s="25"/>
      <c r="DU793" s="25"/>
      <c r="DV793" s="25"/>
      <c r="DW793" s="25"/>
      <c r="DX793" s="25"/>
      <c r="DY793" s="25"/>
      <c r="DZ793" s="25"/>
      <c r="EA793" s="25"/>
      <c r="EB793" s="25"/>
      <c r="EC793" s="25"/>
      <c r="ED793" s="25"/>
      <c r="EE793" s="25"/>
      <c r="EF793" s="25"/>
      <c r="EG793" s="25"/>
      <c r="EH793" s="25"/>
      <c r="EI793" s="25"/>
      <c r="EJ793" s="25"/>
      <c r="EK793" s="25"/>
      <c r="EL793" s="25"/>
      <c r="EM793" s="25"/>
      <c r="EN793" s="25"/>
      <c r="EO793" s="25"/>
      <c r="EP793" s="25"/>
      <c r="EQ793" s="25"/>
      <c r="ER793" s="25"/>
      <c r="ES793" s="25"/>
      <c r="ET793" s="25"/>
      <c r="EU793" s="25"/>
      <c r="EV793" s="25"/>
      <c r="EW793" s="25"/>
      <c r="EX793" s="25"/>
      <c r="EY793" s="25"/>
      <c r="EZ793" s="25"/>
      <c r="FA793" s="25"/>
      <c r="FB793" s="25"/>
      <c r="FC793" s="25"/>
      <c r="FD793" s="25"/>
      <c r="FE793" s="25"/>
      <c r="FF793" s="25"/>
      <c r="FG793" s="25"/>
      <c r="FH793" s="25"/>
      <c r="FI793" s="25"/>
      <c r="FJ793" s="25"/>
      <c r="FK793" s="25"/>
      <c r="FL793" s="25"/>
      <c r="FM793" s="25"/>
      <c r="FN793" s="25"/>
      <c r="FO793" s="25"/>
      <c r="FP793" s="25"/>
      <c r="FQ793" s="25"/>
      <c r="FR793" s="25"/>
      <c r="FS793" s="25"/>
      <c r="FT793" s="25"/>
      <c r="FU793" s="25"/>
      <c r="FV793" s="25"/>
      <c r="FW793" s="25"/>
      <c r="FX793" s="25"/>
      <c r="FY793" s="25"/>
      <c r="FZ793" s="25"/>
      <c r="GA793" s="25"/>
      <c r="GB793" s="25"/>
      <c r="GC793" s="25"/>
      <c r="GD793" s="25"/>
      <c r="GE793" s="25"/>
      <c r="GF793" s="25"/>
      <c r="GG793" s="25"/>
      <c r="GH793" s="25"/>
      <c r="GI793" s="25"/>
      <c r="GJ793" s="25"/>
      <c r="GK793" s="25"/>
      <c r="GL793" s="25"/>
      <c r="GM793" s="25"/>
      <c r="GN793" s="25"/>
      <c r="GO793" s="25"/>
      <c r="GP793" s="25"/>
      <c r="GQ793" s="25"/>
      <c r="GR793" s="25"/>
      <c r="GS793" s="25"/>
      <c r="GT793" s="25"/>
      <c r="GU793" s="25"/>
      <c r="GV793" s="25"/>
      <c r="GW793" s="25"/>
      <c r="GX793" s="25"/>
      <c r="GY793" s="25"/>
      <c r="GZ793" s="25"/>
    </row>
    <row r="794" spans="31:208"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  <c r="CG794" s="25"/>
      <c r="CH794" s="25"/>
      <c r="CI794" s="25"/>
      <c r="CJ794" s="25"/>
      <c r="CK794" s="25"/>
      <c r="CL794" s="25"/>
      <c r="CM794" s="25"/>
      <c r="CN794" s="25"/>
      <c r="CO794" s="25"/>
      <c r="CP794" s="25"/>
      <c r="CQ794" s="25"/>
      <c r="CR794" s="25"/>
      <c r="CS794" s="25"/>
      <c r="CT794" s="25"/>
      <c r="CU794" s="25"/>
      <c r="CV794" s="25"/>
      <c r="CW794" s="25"/>
      <c r="CX794" s="25"/>
      <c r="CY794" s="25"/>
      <c r="CZ794" s="25"/>
      <c r="DA794" s="25"/>
      <c r="DB794" s="25"/>
      <c r="DC794" s="25"/>
      <c r="DD794" s="25"/>
      <c r="DE794" s="25"/>
      <c r="DF794" s="25"/>
      <c r="DG794" s="25"/>
      <c r="DH794" s="25"/>
      <c r="DI794" s="25"/>
      <c r="DJ794" s="25"/>
      <c r="DK794" s="25"/>
      <c r="DL794" s="25"/>
      <c r="DM794" s="25"/>
      <c r="DN794" s="25"/>
      <c r="DO794" s="25"/>
      <c r="DP794" s="25"/>
      <c r="DQ794" s="25"/>
      <c r="DR794" s="25"/>
      <c r="DS794" s="25"/>
      <c r="DT794" s="25"/>
      <c r="DU794" s="25"/>
      <c r="DV794" s="25"/>
      <c r="DW794" s="25"/>
      <c r="DX794" s="25"/>
      <c r="DY794" s="25"/>
      <c r="DZ794" s="25"/>
      <c r="EA794" s="25"/>
      <c r="EB794" s="25"/>
      <c r="EC794" s="25"/>
      <c r="ED794" s="25"/>
      <c r="EE794" s="25"/>
      <c r="EF794" s="25"/>
      <c r="EG794" s="25"/>
      <c r="EH794" s="25"/>
      <c r="EI794" s="25"/>
      <c r="EJ794" s="25"/>
      <c r="EK794" s="25"/>
      <c r="EL794" s="25"/>
      <c r="EM794" s="25"/>
      <c r="EN794" s="25"/>
      <c r="EO794" s="25"/>
      <c r="EP794" s="25"/>
      <c r="EQ794" s="25"/>
      <c r="ER794" s="25"/>
      <c r="ES794" s="25"/>
      <c r="ET794" s="25"/>
      <c r="EU794" s="25"/>
      <c r="EV794" s="25"/>
      <c r="EW794" s="25"/>
      <c r="EX794" s="25"/>
      <c r="EY794" s="25"/>
      <c r="EZ794" s="25"/>
      <c r="FA794" s="25"/>
      <c r="FB794" s="25"/>
      <c r="FC794" s="25"/>
      <c r="FD794" s="25"/>
      <c r="FE794" s="25"/>
      <c r="FF794" s="25"/>
      <c r="FG794" s="25"/>
      <c r="FH794" s="25"/>
      <c r="FI794" s="25"/>
      <c r="FJ794" s="25"/>
      <c r="FK794" s="25"/>
      <c r="FL794" s="25"/>
      <c r="FM794" s="25"/>
      <c r="FN794" s="25"/>
      <c r="FO794" s="25"/>
      <c r="FP794" s="25"/>
      <c r="FQ794" s="25"/>
      <c r="FR794" s="25"/>
      <c r="FS794" s="25"/>
      <c r="FT794" s="25"/>
      <c r="FU794" s="25"/>
      <c r="FV794" s="25"/>
      <c r="FW794" s="25"/>
      <c r="FX794" s="25"/>
      <c r="FY794" s="25"/>
      <c r="FZ794" s="25"/>
      <c r="GA794" s="25"/>
      <c r="GB794" s="25"/>
      <c r="GC794" s="25"/>
      <c r="GD794" s="25"/>
      <c r="GE794" s="25"/>
      <c r="GF794" s="25"/>
      <c r="GG794" s="25"/>
      <c r="GH794" s="25"/>
      <c r="GI794" s="25"/>
      <c r="GJ794" s="25"/>
      <c r="GK794" s="25"/>
      <c r="GL794" s="25"/>
      <c r="GM794" s="25"/>
      <c r="GN794" s="25"/>
      <c r="GO794" s="25"/>
      <c r="GP794" s="25"/>
      <c r="GQ794" s="25"/>
      <c r="GR794" s="25"/>
      <c r="GS794" s="25"/>
      <c r="GT794" s="25"/>
      <c r="GU794" s="25"/>
      <c r="GV794" s="25"/>
      <c r="GW794" s="25"/>
      <c r="GX794" s="25"/>
      <c r="GY794" s="25"/>
      <c r="GZ794" s="25"/>
    </row>
    <row r="795" spans="31:208"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  <c r="CG795" s="25"/>
      <c r="CH795" s="25"/>
      <c r="CI795" s="25"/>
      <c r="CJ795" s="25"/>
      <c r="CK795" s="25"/>
      <c r="CL795" s="25"/>
      <c r="CM795" s="25"/>
      <c r="CN795" s="25"/>
      <c r="CO795" s="25"/>
      <c r="CP795" s="25"/>
      <c r="CQ795" s="25"/>
      <c r="CR795" s="25"/>
      <c r="CS795" s="25"/>
      <c r="CT795" s="25"/>
      <c r="CU795" s="25"/>
      <c r="CV795" s="25"/>
      <c r="CW795" s="25"/>
      <c r="CX795" s="25"/>
      <c r="CY795" s="25"/>
      <c r="CZ795" s="25"/>
      <c r="DA795" s="25"/>
      <c r="DB795" s="25"/>
      <c r="DC795" s="25"/>
      <c r="DD795" s="25"/>
      <c r="DE795" s="25"/>
      <c r="DF795" s="25"/>
      <c r="DG795" s="25"/>
      <c r="DH795" s="25"/>
      <c r="DI795" s="25"/>
      <c r="DJ795" s="25"/>
      <c r="DK795" s="25"/>
      <c r="DL795" s="25"/>
      <c r="DM795" s="25"/>
      <c r="DN795" s="25"/>
      <c r="DO795" s="25"/>
      <c r="DP795" s="25"/>
      <c r="DQ795" s="25"/>
      <c r="DR795" s="25"/>
      <c r="DS795" s="25"/>
      <c r="DT795" s="25"/>
      <c r="DU795" s="25"/>
      <c r="DV795" s="25"/>
      <c r="DW795" s="25"/>
      <c r="DX795" s="25"/>
      <c r="DY795" s="25"/>
      <c r="DZ795" s="25"/>
      <c r="EA795" s="25"/>
      <c r="EB795" s="25"/>
      <c r="EC795" s="25"/>
      <c r="ED795" s="25"/>
      <c r="EE795" s="25"/>
      <c r="EF795" s="25"/>
      <c r="EG795" s="25"/>
      <c r="EH795" s="25"/>
      <c r="EI795" s="25"/>
      <c r="EJ795" s="25"/>
      <c r="EK795" s="25"/>
      <c r="EL795" s="25"/>
      <c r="EM795" s="25"/>
      <c r="EN795" s="25"/>
      <c r="EO795" s="25"/>
      <c r="EP795" s="25"/>
      <c r="EQ795" s="25"/>
      <c r="ER795" s="25"/>
      <c r="ES795" s="25"/>
      <c r="ET795" s="25"/>
      <c r="EU795" s="25"/>
      <c r="EV795" s="25"/>
      <c r="EW795" s="25"/>
      <c r="EX795" s="25"/>
      <c r="EY795" s="25"/>
      <c r="EZ795" s="25"/>
      <c r="FA795" s="25"/>
      <c r="FB795" s="25"/>
      <c r="FC795" s="25"/>
      <c r="FD795" s="25"/>
      <c r="FE795" s="25"/>
      <c r="FF795" s="25"/>
      <c r="FG795" s="25"/>
      <c r="FH795" s="25"/>
      <c r="FI795" s="25"/>
      <c r="FJ795" s="25"/>
      <c r="FK795" s="25"/>
      <c r="FL795" s="25"/>
      <c r="FM795" s="25"/>
      <c r="FN795" s="25"/>
      <c r="FO795" s="25"/>
      <c r="FP795" s="25"/>
      <c r="FQ795" s="25"/>
      <c r="FR795" s="25"/>
      <c r="FS795" s="25"/>
      <c r="FT795" s="25"/>
      <c r="FU795" s="25"/>
      <c r="FV795" s="25"/>
      <c r="FW795" s="25"/>
      <c r="FX795" s="25"/>
      <c r="FY795" s="25"/>
      <c r="FZ795" s="25"/>
      <c r="GA795" s="25"/>
      <c r="GB795" s="25"/>
      <c r="GC795" s="25"/>
      <c r="GD795" s="25"/>
      <c r="GE795" s="25"/>
      <c r="GF795" s="25"/>
      <c r="GG795" s="25"/>
      <c r="GH795" s="25"/>
      <c r="GI795" s="25"/>
      <c r="GJ795" s="25"/>
      <c r="GK795" s="25"/>
      <c r="GL795" s="25"/>
      <c r="GM795" s="25"/>
      <c r="GN795" s="25"/>
      <c r="GO795" s="25"/>
      <c r="GP795" s="25"/>
      <c r="GQ795" s="25"/>
      <c r="GR795" s="25"/>
      <c r="GS795" s="25"/>
      <c r="GT795" s="25"/>
      <c r="GU795" s="25"/>
      <c r="GV795" s="25"/>
      <c r="GW795" s="25"/>
      <c r="GX795" s="25"/>
      <c r="GY795" s="25"/>
      <c r="GZ795" s="25"/>
    </row>
    <row r="796" spans="31:208"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25"/>
      <c r="CP796" s="25"/>
      <c r="CQ796" s="25"/>
      <c r="CR796" s="25"/>
      <c r="CS796" s="25"/>
      <c r="CT796" s="25"/>
      <c r="CU796" s="25"/>
      <c r="CV796" s="25"/>
      <c r="CW796" s="25"/>
      <c r="CX796" s="25"/>
      <c r="CY796" s="25"/>
      <c r="CZ796" s="25"/>
      <c r="DA796" s="25"/>
      <c r="DB796" s="25"/>
      <c r="DC796" s="25"/>
      <c r="DD796" s="25"/>
      <c r="DE796" s="25"/>
      <c r="DF796" s="25"/>
      <c r="DG796" s="25"/>
      <c r="DH796" s="25"/>
      <c r="DI796" s="25"/>
      <c r="DJ796" s="25"/>
      <c r="DK796" s="25"/>
      <c r="DL796" s="25"/>
      <c r="DM796" s="25"/>
      <c r="DN796" s="25"/>
      <c r="DO796" s="25"/>
      <c r="DP796" s="25"/>
      <c r="DQ796" s="25"/>
      <c r="DR796" s="25"/>
      <c r="DS796" s="25"/>
      <c r="DT796" s="25"/>
      <c r="DU796" s="25"/>
      <c r="DV796" s="25"/>
      <c r="DW796" s="25"/>
      <c r="DX796" s="25"/>
      <c r="DY796" s="25"/>
      <c r="DZ796" s="25"/>
      <c r="EA796" s="25"/>
      <c r="EB796" s="25"/>
      <c r="EC796" s="25"/>
      <c r="ED796" s="25"/>
      <c r="EE796" s="25"/>
      <c r="EF796" s="25"/>
      <c r="EG796" s="25"/>
      <c r="EH796" s="25"/>
      <c r="EI796" s="25"/>
      <c r="EJ796" s="25"/>
      <c r="EK796" s="25"/>
      <c r="EL796" s="25"/>
      <c r="EM796" s="25"/>
      <c r="EN796" s="25"/>
      <c r="EO796" s="25"/>
      <c r="EP796" s="25"/>
      <c r="EQ796" s="25"/>
      <c r="ER796" s="25"/>
      <c r="ES796" s="25"/>
      <c r="ET796" s="25"/>
      <c r="EU796" s="25"/>
      <c r="EV796" s="25"/>
      <c r="EW796" s="25"/>
      <c r="EX796" s="25"/>
      <c r="EY796" s="25"/>
      <c r="EZ796" s="25"/>
      <c r="FA796" s="25"/>
      <c r="FB796" s="25"/>
      <c r="FC796" s="25"/>
      <c r="FD796" s="25"/>
      <c r="FE796" s="25"/>
      <c r="FF796" s="25"/>
      <c r="FG796" s="25"/>
      <c r="FH796" s="25"/>
      <c r="FI796" s="25"/>
      <c r="FJ796" s="25"/>
      <c r="FK796" s="25"/>
      <c r="FL796" s="25"/>
      <c r="FM796" s="25"/>
      <c r="FN796" s="25"/>
      <c r="FO796" s="25"/>
      <c r="FP796" s="25"/>
      <c r="FQ796" s="25"/>
      <c r="FR796" s="25"/>
      <c r="FS796" s="25"/>
      <c r="FT796" s="25"/>
      <c r="FU796" s="25"/>
      <c r="FV796" s="25"/>
      <c r="FW796" s="25"/>
      <c r="FX796" s="25"/>
      <c r="FY796" s="25"/>
      <c r="FZ796" s="25"/>
      <c r="GA796" s="25"/>
      <c r="GB796" s="25"/>
      <c r="GC796" s="25"/>
      <c r="GD796" s="25"/>
      <c r="GE796" s="25"/>
      <c r="GF796" s="25"/>
      <c r="GG796" s="25"/>
      <c r="GH796" s="25"/>
      <c r="GI796" s="25"/>
      <c r="GJ796" s="25"/>
      <c r="GK796" s="25"/>
      <c r="GL796" s="25"/>
      <c r="GM796" s="25"/>
      <c r="GN796" s="25"/>
      <c r="GO796" s="25"/>
      <c r="GP796" s="25"/>
      <c r="GQ796" s="25"/>
      <c r="GR796" s="25"/>
      <c r="GS796" s="25"/>
      <c r="GT796" s="25"/>
      <c r="GU796" s="25"/>
      <c r="GV796" s="25"/>
      <c r="GW796" s="25"/>
      <c r="GX796" s="25"/>
      <c r="GY796" s="25"/>
      <c r="GZ796" s="25"/>
    </row>
    <row r="797" spans="31:208"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25"/>
      <c r="BX797" s="25"/>
      <c r="BY797" s="25"/>
      <c r="BZ797" s="25"/>
      <c r="CA797" s="25"/>
      <c r="CB797" s="25"/>
      <c r="CC797" s="25"/>
      <c r="CD797" s="25"/>
      <c r="CE797" s="25"/>
      <c r="CF797" s="25"/>
      <c r="CG797" s="25"/>
      <c r="CH797" s="25"/>
      <c r="CI797" s="25"/>
      <c r="CJ797" s="25"/>
      <c r="CK797" s="25"/>
      <c r="CL797" s="25"/>
      <c r="CM797" s="25"/>
      <c r="CN797" s="25"/>
      <c r="CO797" s="25"/>
      <c r="CP797" s="25"/>
      <c r="CQ797" s="25"/>
      <c r="CR797" s="25"/>
      <c r="CS797" s="25"/>
      <c r="CT797" s="25"/>
      <c r="CU797" s="25"/>
      <c r="CV797" s="25"/>
      <c r="CW797" s="25"/>
      <c r="CX797" s="25"/>
      <c r="CY797" s="25"/>
      <c r="CZ797" s="25"/>
      <c r="DA797" s="25"/>
      <c r="DB797" s="25"/>
      <c r="DC797" s="25"/>
      <c r="DD797" s="25"/>
      <c r="DE797" s="25"/>
      <c r="DF797" s="25"/>
      <c r="DG797" s="25"/>
      <c r="DH797" s="25"/>
      <c r="DI797" s="25"/>
      <c r="DJ797" s="25"/>
      <c r="DK797" s="25"/>
      <c r="DL797" s="25"/>
      <c r="DM797" s="25"/>
      <c r="DN797" s="25"/>
      <c r="DO797" s="25"/>
      <c r="DP797" s="25"/>
      <c r="DQ797" s="25"/>
      <c r="DR797" s="25"/>
      <c r="DS797" s="25"/>
      <c r="DT797" s="25"/>
      <c r="DU797" s="25"/>
      <c r="DV797" s="25"/>
      <c r="DW797" s="25"/>
      <c r="DX797" s="25"/>
      <c r="DY797" s="25"/>
      <c r="DZ797" s="25"/>
      <c r="EA797" s="25"/>
      <c r="EB797" s="25"/>
      <c r="EC797" s="25"/>
      <c r="ED797" s="25"/>
      <c r="EE797" s="25"/>
      <c r="EF797" s="25"/>
      <c r="EG797" s="25"/>
      <c r="EH797" s="25"/>
      <c r="EI797" s="25"/>
      <c r="EJ797" s="25"/>
      <c r="EK797" s="25"/>
      <c r="EL797" s="25"/>
      <c r="EM797" s="25"/>
      <c r="EN797" s="25"/>
      <c r="EO797" s="25"/>
      <c r="EP797" s="25"/>
      <c r="EQ797" s="25"/>
      <c r="ER797" s="25"/>
      <c r="ES797" s="25"/>
      <c r="ET797" s="25"/>
      <c r="EU797" s="25"/>
      <c r="EV797" s="25"/>
      <c r="EW797" s="25"/>
      <c r="EX797" s="25"/>
      <c r="EY797" s="25"/>
      <c r="EZ797" s="25"/>
      <c r="FA797" s="25"/>
      <c r="FB797" s="25"/>
      <c r="FC797" s="25"/>
      <c r="FD797" s="25"/>
      <c r="FE797" s="25"/>
      <c r="FF797" s="25"/>
      <c r="FG797" s="25"/>
      <c r="FH797" s="25"/>
      <c r="FI797" s="25"/>
      <c r="FJ797" s="25"/>
      <c r="FK797" s="25"/>
      <c r="FL797" s="25"/>
      <c r="FM797" s="25"/>
      <c r="FN797" s="25"/>
      <c r="FO797" s="25"/>
      <c r="FP797" s="25"/>
      <c r="FQ797" s="25"/>
      <c r="FR797" s="25"/>
      <c r="FS797" s="25"/>
      <c r="FT797" s="25"/>
      <c r="FU797" s="25"/>
      <c r="FV797" s="25"/>
      <c r="FW797" s="25"/>
      <c r="FX797" s="25"/>
      <c r="FY797" s="25"/>
      <c r="FZ797" s="25"/>
      <c r="GA797" s="25"/>
      <c r="GB797" s="25"/>
      <c r="GC797" s="25"/>
      <c r="GD797" s="25"/>
      <c r="GE797" s="25"/>
      <c r="GF797" s="25"/>
      <c r="GG797" s="25"/>
      <c r="GH797" s="25"/>
      <c r="GI797" s="25"/>
      <c r="GJ797" s="25"/>
      <c r="GK797" s="25"/>
      <c r="GL797" s="25"/>
      <c r="GM797" s="25"/>
      <c r="GN797" s="25"/>
      <c r="GO797" s="25"/>
      <c r="GP797" s="25"/>
      <c r="GQ797" s="25"/>
      <c r="GR797" s="25"/>
      <c r="GS797" s="25"/>
      <c r="GT797" s="25"/>
      <c r="GU797" s="25"/>
      <c r="GV797" s="25"/>
      <c r="GW797" s="25"/>
      <c r="GX797" s="25"/>
      <c r="GY797" s="25"/>
      <c r="GZ797" s="25"/>
    </row>
    <row r="798" spans="31:208"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25"/>
      <c r="BX798" s="25"/>
      <c r="BY798" s="25"/>
      <c r="BZ798" s="25"/>
      <c r="CA798" s="25"/>
      <c r="CB798" s="25"/>
      <c r="CC798" s="25"/>
      <c r="CD798" s="25"/>
      <c r="CE798" s="25"/>
      <c r="CF798" s="25"/>
      <c r="CG798" s="25"/>
      <c r="CH798" s="25"/>
      <c r="CI798" s="25"/>
      <c r="CJ798" s="25"/>
      <c r="CK798" s="25"/>
      <c r="CL798" s="25"/>
      <c r="CM798" s="25"/>
      <c r="CN798" s="25"/>
      <c r="CO798" s="25"/>
      <c r="CP798" s="25"/>
      <c r="CQ798" s="25"/>
      <c r="CR798" s="25"/>
      <c r="CS798" s="25"/>
      <c r="CT798" s="25"/>
      <c r="CU798" s="25"/>
      <c r="CV798" s="25"/>
      <c r="CW798" s="25"/>
      <c r="CX798" s="25"/>
      <c r="CY798" s="25"/>
      <c r="CZ798" s="25"/>
      <c r="DA798" s="25"/>
      <c r="DB798" s="25"/>
      <c r="DC798" s="25"/>
      <c r="DD798" s="25"/>
      <c r="DE798" s="25"/>
      <c r="DF798" s="25"/>
      <c r="DG798" s="25"/>
      <c r="DH798" s="25"/>
      <c r="DI798" s="25"/>
      <c r="DJ798" s="25"/>
      <c r="DK798" s="25"/>
      <c r="DL798" s="25"/>
      <c r="DM798" s="25"/>
      <c r="DN798" s="25"/>
      <c r="DO798" s="25"/>
      <c r="DP798" s="25"/>
      <c r="DQ798" s="25"/>
      <c r="DR798" s="25"/>
      <c r="DS798" s="25"/>
      <c r="DT798" s="25"/>
      <c r="DU798" s="25"/>
      <c r="DV798" s="25"/>
      <c r="DW798" s="25"/>
      <c r="DX798" s="25"/>
      <c r="DY798" s="25"/>
      <c r="DZ798" s="25"/>
      <c r="EA798" s="25"/>
      <c r="EB798" s="25"/>
      <c r="EC798" s="25"/>
      <c r="ED798" s="25"/>
      <c r="EE798" s="25"/>
      <c r="EF798" s="25"/>
      <c r="EG798" s="25"/>
      <c r="EH798" s="25"/>
      <c r="EI798" s="25"/>
      <c r="EJ798" s="25"/>
      <c r="EK798" s="25"/>
      <c r="EL798" s="25"/>
      <c r="EM798" s="25"/>
      <c r="EN798" s="25"/>
      <c r="EO798" s="25"/>
      <c r="EP798" s="25"/>
      <c r="EQ798" s="25"/>
      <c r="ER798" s="25"/>
      <c r="ES798" s="25"/>
      <c r="ET798" s="25"/>
      <c r="EU798" s="25"/>
      <c r="EV798" s="25"/>
      <c r="EW798" s="25"/>
      <c r="EX798" s="25"/>
      <c r="EY798" s="25"/>
      <c r="EZ798" s="25"/>
      <c r="FA798" s="25"/>
      <c r="FB798" s="25"/>
      <c r="FC798" s="25"/>
      <c r="FD798" s="25"/>
      <c r="FE798" s="25"/>
      <c r="FF798" s="25"/>
      <c r="FG798" s="25"/>
      <c r="FH798" s="25"/>
      <c r="FI798" s="25"/>
      <c r="FJ798" s="25"/>
      <c r="FK798" s="25"/>
      <c r="FL798" s="25"/>
      <c r="FM798" s="25"/>
      <c r="FN798" s="25"/>
      <c r="FO798" s="25"/>
      <c r="FP798" s="25"/>
      <c r="FQ798" s="25"/>
      <c r="FR798" s="25"/>
      <c r="FS798" s="25"/>
      <c r="FT798" s="25"/>
      <c r="FU798" s="25"/>
      <c r="FV798" s="25"/>
      <c r="FW798" s="25"/>
      <c r="FX798" s="25"/>
      <c r="FY798" s="25"/>
      <c r="FZ798" s="25"/>
      <c r="GA798" s="25"/>
      <c r="GB798" s="25"/>
      <c r="GC798" s="25"/>
      <c r="GD798" s="25"/>
      <c r="GE798" s="25"/>
      <c r="GF798" s="25"/>
      <c r="GG798" s="25"/>
      <c r="GH798" s="25"/>
      <c r="GI798" s="25"/>
      <c r="GJ798" s="25"/>
      <c r="GK798" s="25"/>
      <c r="GL798" s="25"/>
      <c r="GM798" s="25"/>
      <c r="GN798" s="25"/>
      <c r="GO798" s="25"/>
      <c r="GP798" s="25"/>
      <c r="GQ798" s="25"/>
      <c r="GR798" s="25"/>
      <c r="GS798" s="25"/>
      <c r="GT798" s="25"/>
      <c r="GU798" s="25"/>
      <c r="GV798" s="25"/>
      <c r="GW798" s="25"/>
      <c r="GX798" s="25"/>
      <c r="GY798" s="25"/>
      <c r="GZ798" s="25"/>
    </row>
    <row r="799" spans="31:208"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  <c r="CR799" s="25"/>
      <c r="CS799" s="25"/>
      <c r="CT799" s="25"/>
      <c r="CU799" s="25"/>
      <c r="CV799" s="25"/>
      <c r="CW799" s="25"/>
      <c r="CX799" s="25"/>
      <c r="CY799" s="25"/>
      <c r="CZ799" s="25"/>
      <c r="DA799" s="25"/>
      <c r="DB799" s="25"/>
      <c r="DC799" s="25"/>
      <c r="DD799" s="25"/>
      <c r="DE799" s="25"/>
      <c r="DF799" s="25"/>
      <c r="DG799" s="25"/>
      <c r="DH799" s="25"/>
      <c r="DI799" s="25"/>
      <c r="DJ799" s="25"/>
      <c r="DK799" s="25"/>
      <c r="DL799" s="25"/>
      <c r="DM799" s="25"/>
      <c r="DN799" s="25"/>
      <c r="DO799" s="25"/>
      <c r="DP799" s="25"/>
      <c r="DQ799" s="25"/>
      <c r="DR799" s="25"/>
      <c r="DS799" s="25"/>
      <c r="DT799" s="25"/>
      <c r="DU799" s="25"/>
      <c r="DV799" s="25"/>
      <c r="DW799" s="25"/>
      <c r="DX799" s="25"/>
      <c r="DY799" s="25"/>
      <c r="DZ799" s="25"/>
      <c r="EA799" s="25"/>
      <c r="EB799" s="25"/>
      <c r="EC799" s="25"/>
      <c r="ED799" s="25"/>
      <c r="EE799" s="25"/>
      <c r="EF799" s="25"/>
      <c r="EG799" s="25"/>
      <c r="EH799" s="25"/>
      <c r="EI799" s="25"/>
      <c r="EJ799" s="25"/>
      <c r="EK799" s="25"/>
      <c r="EL799" s="25"/>
      <c r="EM799" s="25"/>
      <c r="EN799" s="25"/>
      <c r="EO799" s="25"/>
      <c r="EP799" s="25"/>
      <c r="EQ799" s="25"/>
      <c r="ER799" s="25"/>
      <c r="ES799" s="25"/>
      <c r="ET799" s="25"/>
      <c r="EU799" s="25"/>
      <c r="EV799" s="25"/>
      <c r="EW799" s="25"/>
      <c r="EX799" s="25"/>
      <c r="EY799" s="25"/>
      <c r="EZ799" s="25"/>
      <c r="FA799" s="25"/>
      <c r="FB799" s="25"/>
      <c r="FC799" s="25"/>
      <c r="FD799" s="25"/>
      <c r="FE799" s="25"/>
      <c r="FF799" s="25"/>
      <c r="FG799" s="25"/>
      <c r="FH799" s="25"/>
      <c r="FI799" s="25"/>
      <c r="FJ799" s="25"/>
      <c r="FK799" s="25"/>
      <c r="FL799" s="25"/>
      <c r="FM799" s="25"/>
      <c r="FN799" s="25"/>
      <c r="FO799" s="25"/>
      <c r="FP799" s="25"/>
      <c r="FQ799" s="25"/>
      <c r="FR799" s="25"/>
      <c r="FS799" s="25"/>
      <c r="FT799" s="25"/>
      <c r="FU799" s="25"/>
      <c r="FV799" s="25"/>
      <c r="FW799" s="25"/>
      <c r="FX799" s="25"/>
      <c r="FY799" s="25"/>
      <c r="FZ799" s="25"/>
      <c r="GA799" s="25"/>
      <c r="GB799" s="25"/>
      <c r="GC799" s="25"/>
      <c r="GD799" s="25"/>
      <c r="GE799" s="25"/>
      <c r="GF799" s="25"/>
      <c r="GG799" s="25"/>
      <c r="GH799" s="25"/>
      <c r="GI799" s="25"/>
      <c r="GJ799" s="25"/>
      <c r="GK799" s="25"/>
      <c r="GL799" s="25"/>
      <c r="GM799" s="25"/>
      <c r="GN799" s="25"/>
      <c r="GO799" s="25"/>
      <c r="GP799" s="25"/>
      <c r="GQ799" s="25"/>
      <c r="GR799" s="25"/>
      <c r="GS799" s="25"/>
      <c r="GT799" s="25"/>
      <c r="GU799" s="25"/>
      <c r="GV799" s="25"/>
      <c r="GW799" s="25"/>
      <c r="GX799" s="25"/>
      <c r="GY799" s="25"/>
      <c r="GZ799" s="25"/>
    </row>
    <row r="800" spans="31:208"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25"/>
      <c r="BX800" s="25"/>
      <c r="BY800" s="25"/>
      <c r="BZ800" s="25"/>
      <c r="CA800" s="25"/>
      <c r="CB800" s="25"/>
      <c r="CC800" s="25"/>
      <c r="CD800" s="25"/>
      <c r="CE800" s="25"/>
      <c r="CF800" s="25"/>
      <c r="CG800" s="25"/>
      <c r="CH800" s="25"/>
      <c r="CI800" s="25"/>
      <c r="CJ800" s="25"/>
      <c r="CK800" s="25"/>
      <c r="CL800" s="25"/>
      <c r="CM800" s="25"/>
      <c r="CN800" s="25"/>
      <c r="CO800" s="25"/>
      <c r="CP800" s="25"/>
      <c r="CQ800" s="25"/>
      <c r="CR800" s="25"/>
      <c r="CS800" s="25"/>
      <c r="CT800" s="25"/>
      <c r="CU800" s="25"/>
      <c r="CV800" s="25"/>
      <c r="CW800" s="25"/>
      <c r="CX800" s="25"/>
      <c r="CY800" s="25"/>
      <c r="CZ800" s="25"/>
      <c r="DA800" s="25"/>
      <c r="DB800" s="25"/>
      <c r="DC800" s="25"/>
      <c r="DD800" s="25"/>
      <c r="DE800" s="25"/>
      <c r="DF800" s="25"/>
      <c r="DG800" s="25"/>
      <c r="DH800" s="25"/>
      <c r="DI800" s="25"/>
      <c r="DJ800" s="25"/>
      <c r="DK800" s="25"/>
      <c r="DL800" s="25"/>
      <c r="DM800" s="25"/>
      <c r="DN800" s="25"/>
      <c r="DO800" s="25"/>
      <c r="DP800" s="25"/>
      <c r="DQ800" s="25"/>
      <c r="DR800" s="25"/>
      <c r="DS800" s="25"/>
      <c r="DT800" s="25"/>
      <c r="DU800" s="25"/>
      <c r="DV800" s="25"/>
      <c r="DW800" s="25"/>
      <c r="DX800" s="25"/>
      <c r="DY800" s="25"/>
      <c r="DZ800" s="25"/>
      <c r="EA800" s="25"/>
      <c r="EB800" s="25"/>
      <c r="EC800" s="25"/>
      <c r="ED800" s="25"/>
      <c r="EE800" s="25"/>
      <c r="EF800" s="25"/>
      <c r="EG800" s="25"/>
      <c r="EH800" s="25"/>
      <c r="EI800" s="25"/>
      <c r="EJ800" s="25"/>
      <c r="EK800" s="25"/>
      <c r="EL800" s="25"/>
      <c r="EM800" s="25"/>
      <c r="EN800" s="25"/>
      <c r="EO800" s="25"/>
      <c r="EP800" s="25"/>
      <c r="EQ800" s="25"/>
      <c r="ER800" s="25"/>
      <c r="ES800" s="25"/>
      <c r="ET800" s="25"/>
      <c r="EU800" s="25"/>
      <c r="EV800" s="25"/>
      <c r="EW800" s="25"/>
      <c r="EX800" s="25"/>
      <c r="EY800" s="25"/>
      <c r="EZ800" s="25"/>
      <c r="FA800" s="25"/>
      <c r="FB800" s="25"/>
      <c r="FC800" s="25"/>
      <c r="FD800" s="25"/>
      <c r="FE800" s="25"/>
      <c r="FF800" s="25"/>
      <c r="FG800" s="25"/>
      <c r="FH800" s="25"/>
      <c r="FI800" s="25"/>
      <c r="FJ800" s="25"/>
      <c r="FK800" s="25"/>
      <c r="FL800" s="25"/>
      <c r="FM800" s="25"/>
      <c r="FN800" s="25"/>
      <c r="FO800" s="25"/>
      <c r="FP800" s="25"/>
      <c r="FQ800" s="25"/>
      <c r="FR800" s="25"/>
      <c r="FS800" s="25"/>
      <c r="FT800" s="25"/>
      <c r="FU800" s="25"/>
      <c r="FV800" s="25"/>
      <c r="FW800" s="25"/>
      <c r="FX800" s="25"/>
      <c r="FY800" s="25"/>
      <c r="FZ800" s="25"/>
      <c r="GA800" s="25"/>
      <c r="GB800" s="25"/>
      <c r="GC800" s="25"/>
      <c r="GD800" s="25"/>
      <c r="GE800" s="25"/>
      <c r="GF800" s="25"/>
      <c r="GG800" s="25"/>
      <c r="GH800" s="25"/>
      <c r="GI800" s="25"/>
      <c r="GJ800" s="25"/>
      <c r="GK800" s="25"/>
      <c r="GL800" s="25"/>
      <c r="GM800" s="25"/>
      <c r="GN800" s="25"/>
      <c r="GO800" s="25"/>
      <c r="GP800" s="25"/>
      <c r="GQ800" s="25"/>
      <c r="GR800" s="25"/>
      <c r="GS800" s="25"/>
      <c r="GT800" s="25"/>
      <c r="GU800" s="25"/>
      <c r="GV800" s="25"/>
      <c r="GW800" s="25"/>
      <c r="GX800" s="25"/>
      <c r="GY800" s="25"/>
      <c r="GZ800" s="25"/>
    </row>
    <row r="801" spans="31:208"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  <c r="CR801" s="25"/>
      <c r="CS801" s="25"/>
      <c r="CT801" s="25"/>
      <c r="CU801" s="25"/>
      <c r="CV801" s="25"/>
      <c r="CW801" s="25"/>
      <c r="CX801" s="25"/>
      <c r="CY801" s="25"/>
      <c r="CZ801" s="25"/>
      <c r="DA801" s="25"/>
      <c r="DB801" s="25"/>
      <c r="DC801" s="25"/>
      <c r="DD801" s="25"/>
      <c r="DE801" s="25"/>
      <c r="DF801" s="25"/>
      <c r="DG801" s="25"/>
      <c r="DH801" s="25"/>
      <c r="DI801" s="25"/>
      <c r="DJ801" s="25"/>
      <c r="DK801" s="25"/>
      <c r="DL801" s="25"/>
      <c r="DM801" s="25"/>
      <c r="DN801" s="25"/>
      <c r="DO801" s="25"/>
      <c r="DP801" s="25"/>
      <c r="DQ801" s="25"/>
      <c r="DR801" s="25"/>
      <c r="DS801" s="25"/>
      <c r="DT801" s="25"/>
      <c r="DU801" s="25"/>
      <c r="DV801" s="25"/>
      <c r="DW801" s="25"/>
      <c r="DX801" s="25"/>
      <c r="DY801" s="25"/>
      <c r="DZ801" s="25"/>
      <c r="EA801" s="25"/>
      <c r="EB801" s="25"/>
      <c r="EC801" s="25"/>
      <c r="ED801" s="25"/>
      <c r="EE801" s="25"/>
      <c r="EF801" s="25"/>
      <c r="EG801" s="25"/>
      <c r="EH801" s="25"/>
      <c r="EI801" s="25"/>
      <c r="EJ801" s="25"/>
      <c r="EK801" s="25"/>
      <c r="EL801" s="25"/>
      <c r="EM801" s="25"/>
      <c r="EN801" s="25"/>
      <c r="EO801" s="25"/>
      <c r="EP801" s="25"/>
      <c r="EQ801" s="25"/>
      <c r="ER801" s="25"/>
      <c r="ES801" s="25"/>
      <c r="ET801" s="25"/>
      <c r="EU801" s="25"/>
      <c r="EV801" s="25"/>
      <c r="EW801" s="25"/>
      <c r="EX801" s="25"/>
      <c r="EY801" s="25"/>
      <c r="EZ801" s="25"/>
      <c r="FA801" s="25"/>
      <c r="FB801" s="25"/>
      <c r="FC801" s="25"/>
      <c r="FD801" s="25"/>
      <c r="FE801" s="25"/>
      <c r="FF801" s="25"/>
      <c r="FG801" s="25"/>
      <c r="FH801" s="25"/>
      <c r="FI801" s="25"/>
      <c r="FJ801" s="25"/>
      <c r="FK801" s="25"/>
      <c r="FL801" s="25"/>
      <c r="FM801" s="25"/>
      <c r="FN801" s="25"/>
      <c r="FO801" s="25"/>
      <c r="FP801" s="25"/>
      <c r="FQ801" s="25"/>
      <c r="FR801" s="25"/>
      <c r="FS801" s="25"/>
      <c r="FT801" s="25"/>
      <c r="FU801" s="25"/>
      <c r="FV801" s="25"/>
      <c r="FW801" s="25"/>
      <c r="FX801" s="25"/>
      <c r="FY801" s="25"/>
      <c r="FZ801" s="25"/>
      <c r="GA801" s="25"/>
      <c r="GB801" s="25"/>
      <c r="GC801" s="25"/>
      <c r="GD801" s="25"/>
      <c r="GE801" s="25"/>
      <c r="GF801" s="25"/>
      <c r="GG801" s="25"/>
      <c r="GH801" s="25"/>
      <c r="GI801" s="25"/>
      <c r="GJ801" s="25"/>
      <c r="GK801" s="25"/>
      <c r="GL801" s="25"/>
      <c r="GM801" s="25"/>
      <c r="GN801" s="25"/>
      <c r="GO801" s="25"/>
      <c r="GP801" s="25"/>
      <c r="GQ801" s="25"/>
      <c r="GR801" s="25"/>
      <c r="GS801" s="25"/>
      <c r="GT801" s="25"/>
      <c r="GU801" s="25"/>
      <c r="GV801" s="25"/>
      <c r="GW801" s="25"/>
      <c r="GX801" s="25"/>
      <c r="GY801" s="25"/>
      <c r="GZ801" s="25"/>
    </row>
    <row r="802" spans="31:208"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  <c r="CR802" s="25"/>
      <c r="CS802" s="25"/>
      <c r="CT802" s="25"/>
      <c r="CU802" s="25"/>
      <c r="CV802" s="25"/>
      <c r="CW802" s="25"/>
      <c r="CX802" s="25"/>
      <c r="CY802" s="25"/>
      <c r="CZ802" s="25"/>
      <c r="DA802" s="25"/>
      <c r="DB802" s="25"/>
      <c r="DC802" s="25"/>
      <c r="DD802" s="25"/>
      <c r="DE802" s="25"/>
      <c r="DF802" s="25"/>
      <c r="DG802" s="25"/>
      <c r="DH802" s="25"/>
      <c r="DI802" s="25"/>
      <c r="DJ802" s="25"/>
      <c r="DK802" s="25"/>
      <c r="DL802" s="25"/>
      <c r="DM802" s="25"/>
      <c r="DN802" s="25"/>
      <c r="DO802" s="25"/>
      <c r="DP802" s="25"/>
      <c r="DQ802" s="25"/>
      <c r="DR802" s="25"/>
      <c r="DS802" s="25"/>
      <c r="DT802" s="25"/>
      <c r="DU802" s="25"/>
      <c r="DV802" s="25"/>
      <c r="DW802" s="25"/>
      <c r="DX802" s="25"/>
      <c r="DY802" s="25"/>
      <c r="DZ802" s="25"/>
      <c r="EA802" s="25"/>
      <c r="EB802" s="25"/>
      <c r="EC802" s="25"/>
      <c r="ED802" s="25"/>
      <c r="EE802" s="25"/>
      <c r="EF802" s="25"/>
      <c r="EG802" s="25"/>
      <c r="EH802" s="25"/>
      <c r="EI802" s="25"/>
      <c r="EJ802" s="25"/>
      <c r="EK802" s="25"/>
      <c r="EL802" s="25"/>
      <c r="EM802" s="25"/>
      <c r="EN802" s="25"/>
      <c r="EO802" s="25"/>
      <c r="EP802" s="25"/>
      <c r="EQ802" s="25"/>
      <c r="ER802" s="25"/>
      <c r="ES802" s="25"/>
      <c r="ET802" s="25"/>
      <c r="EU802" s="25"/>
      <c r="EV802" s="25"/>
      <c r="EW802" s="25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  <c r="FN802" s="25"/>
      <c r="FO802" s="25"/>
      <c r="FP802" s="25"/>
      <c r="FQ802" s="25"/>
      <c r="FR802" s="25"/>
      <c r="FS802" s="25"/>
      <c r="FT802" s="25"/>
      <c r="FU802" s="25"/>
      <c r="FV802" s="25"/>
      <c r="FW802" s="25"/>
      <c r="FX802" s="25"/>
      <c r="FY802" s="25"/>
      <c r="FZ802" s="25"/>
      <c r="GA802" s="25"/>
      <c r="GB802" s="25"/>
      <c r="GC802" s="25"/>
      <c r="GD802" s="25"/>
      <c r="GE802" s="25"/>
      <c r="GF802" s="25"/>
      <c r="GG802" s="25"/>
      <c r="GH802" s="25"/>
      <c r="GI802" s="25"/>
      <c r="GJ802" s="25"/>
      <c r="GK802" s="25"/>
      <c r="GL802" s="25"/>
      <c r="GM802" s="25"/>
      <c r="GN802" s="25"/>
      <c r="GO802" s="25"/>
      <c r="GP802" s="25"/>
      <c r="GQ802" s="25"/>
      <c r="GR802" s="25"/>
      <c r="GS802" s="25"/>
      <c r="GT802" s="25"/>
      <c r="GU802" s="25"/>
      <c r="GV802" s="25"/>
      <c r="GW802" s="25"/>
      <c r="GX802" s="25"/>
      <c r="GY802" s="25"/>
      <c r="GZ802" s="25"/>
    </row>
    <row r="803" spans="31:208"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  <c r="CG803" s="25"/>
      <c r="CH803" s="25"/>
      <c r="CI803" s="25"/>
      <c r="CJ803" s="25"/>
      <c r="CK803" s="25"/>
      <c r="CL803" s="25"/>
      <c r="CM803" s="25"/>
      <c r="CN803" s="25"/>
      <c r="CO803" s="25"/>
      <c r="CP803" s="25"/>
      <c r="CQ803" s="25"/>
      <c r="CR803" s="25"/>
      <c r="CS803" s="25"/>
      <c r="CT803" s="25"/>
      <c r="CU803" s="25"/>
      <c r="CV803" s="25"/>
      <c r="CW803" s="25"/>
      <c r="CX803" s="25"/>
      <c r="CY803" s="25"/>
      <c r="CZ803" s="25"/>
      <c r="DA803" s="25"/>
      <c r="DB803" s="25"/>
      <c r="DC803" s="25"/>
      <c r="DD803" s="25"/>
      <c r="DE803" s="25"/>
      <c r="DF803" s="25"/>
      <c r="DG803" s="25"/>
      <c r="DH803" s="25"/>
      <c r="DI803" s="25"/>
      <c r="DJ803" s="25"/>
      <c r="DK803" s="25"/>
      <c r="DL803" s="25"/>
      <c r="DM803" s="25"/>
      <c r="DN803" s="25"/>
      <c r="DO803" s="25"/>
      <c r="DP803" s="25"/>
      <c r="DQ803" s="25"/>
      <c r="DR803" s="25"/>
      <c r="DS803" s="25"/>
      <c r="DT803" s="25"/>
      <c r="DU803" s="25"/>
      <c r="DV803" s="25"/>
      <c r="DW803" s="25"/>
      <c r="DX803" s="25"/>
      <c r="DY803" s="25"/>
      <c r="DZ803" s="25"/>
      <c r="EA803" s="25"/>
      <c r="EB803" s="25"/>
      <c r="EC803" s="25"/>
      <c r="ED803" s="25"/>
      <c r="EE803" s="25"/>
      <c r="EF803" s="25"/>
      <c r="EG803" s="25"/>
      <c r="EH803" s="25"/>
      <c r="EI803" s="25"/>
      <c r="EJ803" s="25"/>
      <c r="EK803" s="25"/>
      <c r="EL803" s="25"/>
      <c r="EM803" s="25"/>
      <c r="EN803" s="25"/>
      <c r="EO803" s="25"/>
      <c r="EP803" s="25"/>
      <c r="EQ803" s="25"/>
      <c r="ER803" s="25"/>
      <c r="ES803" s="25"/>
      <c r="ET803" s="25"/>
      <c r="EU803" s="25"/>
      <c r="EV803" s="25"/>
      <c r="EW803" s="25"/>
      <c r="EX803" s="25"/>
      <c r="EY803" s="25"/>
      <c r="EZ803" s="25"/>
      <c r="FA803" s="25"/>
      <c r="FB803" s="25"/>
      <c r="FC803" s="25"/>
      <c r="FD803" s="25"/>
      <c r="FE803" s="25"/>
      <c r="FF803" s="25"/>
      <c r="FG803" s="25"/>
      <c r="FH803" s="25"/>
      <c r="FI803" s="25"/>
      <c r="FJ803" s="25"/>
      <c r="FK803" s="25"/>
      <c r="FL803" s="25"/>
      <c r="FM803" s="25"/>
      <c r="FN803" s="25"/>
      <c r="FO803" s="25"/>
      <c r="FP803" s="25"/>
      <c r="FQ803" s="25"/>
      <c r="FR803" s="25"/>
      <c r="FS803" s="25"/>
      <c r="FT803" s="25"/>
      <c r="FU803" s="25"/>
      <c r="FV803" s="25"/>
      <c r="FW803" s="25"/>
      <c r="FX803" s="25"/>
      <c r="FY803" s="25"/>
      <c r="FZ803" s="25"/>
      <c r="GA803" s="25"/>
      <c r="GB803" s="25"/>
      <c r="GC803" s="25"/>
      <c r="GD803" s="25"/>
      <c r="GE803" s="25"/>
      <c r="GF803" s="25"/>
      <c r="GG803" s="25"/>
      <c r="GH803" s="25"/>
      <c r="GI803" s="25"/>
      <c r="GJ803" s="25"/>
      <c r="GK803" s="25"/>
      <c r="GL803" s="25"/>
      <c r="GM803" s="25"/>
      <c r="GN803" s="25"/>
      <c r="GO803" s="25"/>
      <c r="GP803" s="25"/>
      <c r="GQ803" s="25"/>
      <c r="GR803" s="25"/>
      <c r="GS803" s="25"/>
      <c r="GT803" s="25"/>
      <c r="GU803" s="25"/>
      <c r="GV803" s="25"/>
      <c r="GW803" s="25"/>
      <c r="GX803" s="25"/>
      <c r="GY803" s="25"/>
      <c r="GZ803" s="25"/>
    </row>
    <row r="804" spans="31:208"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25"/>
      <c r="BX804" s="25"/>
      <c r="BY804" s="25"/>
      <c r="BZ804" s="25"/>
      <c r="CA804" s="25"/>
      <c r="CB804" s="25"/>
      <c r="CC804" s="25"/>
      <c r="CD804" s="25"/>
      <c r="CE804" s="25"/>
      <c r="CF804" s="25"/>
      <c r="CG804" s="25"/>
      <c r="CH804" s="25"/>
      <c r="CI804" s="25"/>
      <c r="CJ804" s="25"/>
      <c r="CK804" s="25"/>
      <c r="CL804" s="25"/>
      <c r="CM804" s="25"/>
      <c r="CN804" s="25"/>
      <c r="CO804" s="25"/>
      <c r="CP804" s="25"/>
      <c r="CQ804" s="25"/>
      <c r="CR804" s="25"/>
      <c r="CS804" s="25"/>
      <c r="CT804" s="25"/>
      <c r="CU804" s="25"/>
      <c r="CV804" s="25"/>
      <c r="CW804" s="25"/>
      <c r="CX804" s="25"/>
      <c r="CY804" s="25"/>
      <c r="CZ804" s="25"/>
      <c r="DA804" s="25"/>
      <c r="DB804" s="25"/>
      <c r="DC804" s="25"/>
      <c r="DD804" s="25"/>
      <c r="DE804" s="25"/>
      <c r="DF804" s="25"/>
      <c r="DG804" s="25"/>
      <c r="DH804" s="25"/>
      <c r="DI804" s="25"/>
      <c r="DJ804" s="25"/>
      <c r="DK804" s="25"/>
      <c r="DL804" s="25"/>
      <c r="DM804" s="25"/>
      <c r="DN804" s="25"/>
      <c r="DO804" s="25"/>
      <c r="DP804" s="25"/>
      <c r="DQ804" s="25"/>
      <c r="DR804" s="25"/>
      <c r="DS804" s="25"/>
      <c r="DT804" s="25"/>
      <c r="DU804" s="25"/>
      <c r="DV804" s="25"/>
      <c r="DW804" s="25"/>
      <c r="DX804" s="25"/>
      <c r="DY804" s="25"/>
      <c r="DZ804" s="25"/>
      <c r="EA804" s="25"/>
      <c r="EB804" s="25"/>
      <c r="EC804" s="25"/>
      <c r="ED804" s="25"/>
      <c r="EE804" s="25"/>
      <c r="EF804" s="25"/>
      <c r="EG804" s="25"/>
      <c r="EH804" s="25"/>
      <c r="EI804" s="25"/>
      <c r="EJ804" s="25"/>
      <c r="EK804" s="25"/>
      <c r="EL804" s="25"/>
      <c r="EM804" s="25"/>
      <c r="EN804" s="25"/>
      <c r="EO804" s="25"/>
      <c r="EP804" s="25"/>
      <c r="EQ804" s="25"/>
      <c r="ER804" s="25"/>
      <c r="ES804" s="25"/>
      <c r="ET804" s="25"/>
      <c r="EU804" s="25"/>
      <c r="EV804" s="25"/>
      <c r="EW804" s="25"/>
      <c r="EX804" s="25"/>
      <c r="EY804" s="25"/>
      <c r="EZ804" s="25"/>
      <c r="FA804" s="25"/>
      <c r="FB804" s="25"/>
      <c r="FC804" s="25"/>
      <c r="FD804" s="25"/>
      <c r="FE804" s="25"/>
      <c r="FF804" s="25"/>
      <c r="FG804" s="25"/>
      <c r="FH804" s="25"/>
      <c r="FI804" s="25"/>
      <c r="FJ804" s="25"/>
      <c r="FK804" s="25"/>
      <c r="FL804" s="25"/>
      <c r="FM804" s="25"/>
      <c r="FN804" s="25"/>
      <c r="FO804" s="25"/>
      <c r="FP804" s="25"/>
      <c r="FQ804" s="25"/>
      <c r="FR804" s="25"/>
      <c r="FS804" s="25"/>
      <c r="FT804" s="25"/>
      <c r="FU804" s="25"/>
      <c r="FV804" s="25"/>
      <c r="FW804" s="25"/>
      <c r="FX804" s="25"/>
      <c r="FY804" s="25"/>
      <c r="FZ804" s="25"/>
      <c r="GA804" s="25"/>
      <c r="GB804" s="25"/>
      <c r="GC804" s="25"/>
      <c r="GD804" s="25"/>
      <c r="GE804" s="25"/>
      <c r="GF804" s="25"/>
      <c r="GG804" s="25"/>
      <c r="GH804" s="25"/>
      <c r="GI804" s="25"/>
      <c r="GJ804" s="25"/>
      <c r="GK804" s="25"/>
      <c r="GL804" s="25"/>
      <c r="GM804" s="25"/>
      <c r="GN804" s="25"/>
      <c r="GO804" s="25"/>
      <c r="GP804" s="25"/>
      <c r="GQ804" s="25"/>
      <c r="GR804" s="25"/>
      <c r="GS804" s="25"/>
      <c r="GT804" s="25"/>
      <c r="GU804" s="25"/>
      <c r="GV804" s="25"/>
      <c r="GW804" s="25"/>
      <c r="GX804" s="25"/>
      <c r="GY804" s="25"/>
      <c r="GZ804" s="25"/>
    </row>
    <row r="805" spans="31:208"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  <c r="CR805" s="25"/>
      <c r="CS805" s="25"/>
      <c r="CT805" s="25"/>
      <c r="CU805" s="25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  <c r="DG805" s="25"/>
      <c r="DH805" s="25"/>
      <c r="DI805" s="25"/>
      <c r="DJ805" s="25"/>
      <c r="DK805" s="25"/>
      <c r="DL805" s="25"/>
      <c r="DM805" s="25"/>
      <c r="DN805" s="25"/>
      <c r="DO805" s="25"/>
      <c r="DP805" s="25"/>
      <c r="DQ805" s="25"/>
      <c r="DR805" s="25"/>
      <c r="DS805" s="25"/>
      <c r="DT805" s="25"/>
      <c r="DU805" s="25"/>
      <c r="DV805" s="25"/>
      <c r="DW805" s="25"/>
      <c r="DX805" s="25"/>
      <c r="DY805" s="25"/>
      <c r="DZ805" s="25"/>
      <c r="EA805" s="25"/>
      <c r="EB805" s="25"/>
      <c r="EC805" s="25"/>
      <c r="ED805" s="25"/>
      <c r="EE805" s="25"/>
      <c r="EF805" s="25"/>
      <c r="EG805" s="25"/>
      <c r="EH805" s="25"/>
      <c r="EI805" s="25"/>
      <c r="EJ805" s="25"/>
      <c r="EK805" s="25"/>
      <c r="EL805" s="25"/>
      <c r="EM805" s="25"/>
      <c r="EN805" s="25"/>
      <c r="EO805" s="25"/>
      <c r="EP805" s="25"/>
      <c r="EQ805" s="25"/>
      <c r="ER805" s="25"/>
      <c r="ES805" s="25"/>
      <c r="ET805" s="25"/>
      <c r="EU805" s="25"/>
      <c r="EV805" s="25"/>
      <c r="EW805" s="25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  <c r="FN805" s="25"/>
      <c r="FO805" s="25"/>
      <c r="FP805" s="25"/>
      <c r="FQ805" s="25"/>
      <c r="FR805" s="25"/>
      <c r="FS805" s="25"/>
      <c r="FT805" s="25"/>
      <c r="FU805" s="25"/>
      <c r="FV805" s="25"/>
      <c r="FW805" s="25"/>
      <c r="FX805" s="25"/>
      <c r="FY805" s="25"/>
      <c r="FZ805" s="25"/>
      <c r="GA805" s="25"/>
      <c r="GB805" s="25"/>
      <c r="GC805" s="25"/>
      <c r="GD805" s="25"/>
      <c r="GE805" s="25"/>
      <c r="GF805" s="25"/>
      <c r="GG805" s="25"/>
      <c r="GH805" s="25"/>
      <c r="GI805" s="25"/>
      <c r="GJ805" s="25"/>
      <c r="GK805" s="25"/>
      <c r="GL805" s="25"/>
      <c r="GM805" s="25"/>
      <c r="GN805" s="25"/>
      <c r="GO805" s="25"/>
      <c r="GP805" s="25"/>
      <c r="GQ805" s="25"/>
      <c r="GR805" s="25"/>
      <c r="GS805" s="25"/>
      <c r="GT805" s="25"/>
      <c r="GU805" s="25"/>
      <c r="GV805" s="25"/>
      <c r="GW805" s="25"/>
      <c r="GX805" s="25"/>
      <c r="GY805" s="25"/>
      <c r="GZ805" s="25"/>
    </row>
    <row r="806" spans="31:208"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25"/>
      <c r="BX806" s="25"/>
      <c r="BY806" s="25"/>
      <c r="BZ806" s="25"/>
      <c r="CA806" s="25"/>
      <c r="CB806" s="25"/>
      <c r="CC806" s="25"/>
      <c r="CD806" s="25"/>
      <c r="CE806" s="25"/>
      <c r="CF806" s="25"/>
      <c r="CG806" s="25"/>
      <c r="CH806" s="25"/>
      <c r="CI806" s="25"/>
      <c r="CJ806" s="25"/>
      <c r="CK806" s="25"/>
      <c r="CL806" s="25"/>
      <c r="CM806" s="25"/>
      <c r="CN806" s="25"/>
      <c r="CO806" s="25"/>
      <c r="CP806" s="25"/>
      <c r="CQ806" s="25"/>
      <c r="CR806" s="25"/>
      <c r="CS806" s="25"/>
      <c r="CT806" s="25"/>
      <c r="CU806" s="25"/>
      <c r="CV806" s="25"/>
      <c r="CW806" s="25"/>
      <c r="CX806" s="25"/>
      <c r="CY806" s="25"/>
      <c r="CZ806" s="25"/>
      <c r="DA806" s="25"/>
      <c r="DB806" s="25"/>
      <c r="DC806" s="25"/>
      <c r="DD806" s="25"/>
      <c r="DE806" s="25"/>
      <c r="DF806" s="25"/>
      <c r="DG806" s="25"/>
      <c r="DH806" s="25"/>
      <c r="DI806" s="25"/>
      <c r="DJ806" s="25"/>
      <c r="DK806" s="25"/>
      <c r="DL806" s="25"/>
      <c r="DM806" s="25"/>
      <c r="DN806" s="25"/>
      <c r="DO806" s="25"/>
      <c r="DP806" s="25"/>
      <c r="DQ806" s="25"/>
      <c r="DR806" s="25"/>
      <c r="DS806" s="25"/>
      <c r="DT806" s="25"/>
      <c r="DU806" s="25"/>
      <c r="DV806" s="25"/>
      <c r="DW806" s="25"/>
      <c r="DX806" s="25"/>
      <c r="DY806" s="25"/>
      <c r="DZ806" s="25"/>
      <c r="EA806" s="25"/>
      <c r="EB806" s="25"/>
      <c r="EC806" s="25"/>
      <c r="ED806" s="25"/>
      <c r="EE806" s="25"/>
      <c r="EF806" s="25"/>
      <c r="EG806" s="25"/>
      <c r="EH806" s="25"/>
      <c r="EI806" s="25"/>
      <c r="EJ806" s="25"/>
      <c r="EK806" s="25"/>
      <c r="EL806" s="25"/>
      <c r="EM806" s="25"/>
      <c r="EN806" s="25"/>
      <c r="EO806" s="25"/>
      <c r="EP806" s="25"/>
      <c r="EQ806" s="25"/>
      <c r="ER806" s="25"/>
      <c r="ES806" s="25"/>
      <c r="ET806" s="25"/>
      <c r="EU806" s="25"/>
      <c r="EV806" s="25"/>
      <c r="EW806" s="25"/>
      <c r="EX806" s="25"/>
      <c r="EY806" s="25"/>
      <c r="EZ806" s="25"/>
      <c r="FA806" s="25"/>
      <c r="FB806" s="25"/>
      <c r="FC806" s="25"/>
      <c r="FD806" s="25"/>
      <c r="FE806" s="25"/>
      <c r="FF806" s="25"/>
      <c r="FG806" s="25"/>
      <c r="FH806" s="25"/>
      <c r="FI806" s="25"/>
      <c r="FJ806" s="25"/>
      <c r="FK806" s="25"/>
      <c r="FL806" s="25"/>
      <c r="FM806" s="25"/>
      <c r="FN806" s="25"/>
      <c r="FO806" s="25"/>
      <c r="FP806" s="25"/>
      <c r="FQ806" s="25"/>
      <c r="FR806" s="25"/>
      <c r="FS806" s="25"/>
      <c r="FT806" s="25"/>
      <c r="FU806" s="25"/>
      <c r="FV806" s="25"/>
      <c r="FW806" s="25"/>
      <c r="FX806" s="25"/>
      <c r="FY806" s="25"/>
      <c r="FZ806" s="25"/>
      <c r="GA806" s="25"/>
      <c r="GB806" s="25"/>
      <c r="GC806" s="25"/>
      <c r="GD806" s="25"/>
      <c r="GE806" s="25"/>
      <c r="GF806" s="25"/>
      <c r="GG806" s="25"/>
      <c r="GH806" s="25"/>
      <c r="GI806" s="25"/>
      <c r="GJ806" s="25"/>
      <c r="GK806" s="25"/>
      <c r="GL806" s="25"/>
      <c r="GM806" s="25"/>
      <c r="GN806" s="25"/>
      <c r="GO806" s="25"/>
      <c r="GP806" s="25"/>
      <c r="GQ806" s="25"/>
      <c r="GR806" s="25"/>
      <c r="GS806" s="25"/>
      <c r="GT806" s="25"/>
      <c r="GU806" s="25"/>
      <c r="GV806" s="25"/>
      <c r="GW806" s="25"/>
      <c r="GX806" s="25"/>
      <c r="GY806" s="25"/>
      <c r="GZ806" s="25"/>
    </row>
    <row r="807" spans="31:208"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25"/>
      <c r="BX807" s="25"/>
      <c r="BY807" s="25"/>
      <c r="BZ807" s="25"/>
      <c r="CA807" s="25"/>
      <c r="CB807" s="25"/>
      <c r="CC807" s="25"/>
      <c r="CD807" s="25"/>
      <c r="CE807" s="25"/>
      <c r="CF807" s="25"/>
      <c r="CG807" s="25"/>
      <c r="CH807" s="25"/>
      <c r="CI807" s="25"/>
      <c r="CJ807" s="25"/>
      <c r="CK807" s="25"/>
      <c r="CL807" s="25"/>
      <c r="CM807" s="25"/>
      <c r="CN807" s="25"/>
      <c r="CO807" s="25"/>
      <c r="CP807" s="25"/>
      <c r="CQ807" s="25"/>
      <c r="CR807" s="25"/>
      <c r="CS807" s="25"/>
      <c r="CT807" s="25"/>
      <c r="CU807" s="25"/>
      <c r="CV807" s="25"/>
      <c r="CW807" s="25"/>
      <c r="CX807" s="25"/>
      <c r="CY807" s="25"/>
      <c r="CZ807" s="25"/>
      <c r="DA807" s="25"/>
      <c r="DB807" s="25"/>
      <c r="DC807" s="25"/>
      <c r="DD807" s="25"/>
      <c r="DE807" s="25"/>
      <c r="DF807" s="25"/>
      <c r="DG807" s="25"/>
      <c r="DH807" s="25"/>
      <c r="DI807" s="25"/>
      <c r="DJ807" s="25"/>
      <c r="DK807" s="25"/>
      <c r="DL807" s="25"/>
      <c r="DM807" s="25"/>
      <c r="DN807" s="25"/>
      <c r="DO807" s="25"/>
      <c r="DP807" s="25"/>
      <c r="DQ807" s="25"/>
      <c r="DR807" s="25"/>
      <c r="DS807" s="25"/>
      <c r="DT807" s="25"/>
      <c r="DU807" s="25"/>
      <c r="DV807" s="25"/>
      <c r="DW807" s="25"/>
      <c r="DX807" s="25"/>
      <c r="DY807" s="25"/>
      <c r="DZ807" s="25"/>
      <c r="EA807" s="25"/>
      <c r="EB807" s="25"/>
      <c r="EC807" s="25"/>
      <c r="ED807" s="25"/>
      <c r="EE807" s="25"/>
      <c r="EF807" s="25"/>
      <c r="EG807" s="25"/>
      <c r="EH807" s="25"/>
      <c r="EI807" s="25"/>
      <c r="EJ807" s="25"/>
      <c r="EK807" s="25"/>
      <c r="EL807" s="25"/>
      <c r="EM807" s="25"/>
      <c r="EN807" s="25"/>
      <c r="EO807" s="25"/>
      <c r="EP807" s="25"/>
      <c r="EQ807" s="25"/>
      <c r="ER807" s="25"/>
      <c r="ES807" s="25"/>
      <c r="ET807" s="25"/>
      <c r="EU807" s="25"/>
      <c r="EV807" s="25"/>
      <c r="EW807" s="25"/>
      <c r="EX807" s="25"/>
      <c r="EY807" s="25"/>
      <c r="EZ807" s="25"/>
      <c r="FA807" s="25"/>
      <c r="FB807" s="25"/>
      <c r="FC807" s="25"/>
      <c r="FD807" s="25"/>
      <c r="FE807" s="25"/>
      <c r="FF807" s="25"/>
      <c r="FG807" s="25"/>
      <c r="FH807" s="25"/>
      <c r="FI807" s="25"/>
      <c r="FJ807" s="25"/>
      <c r="FK807" s="25"/>
      <c r="FL807" s="25"/>
      <c r="FM807" s="25"/>
      <c r="FN807" s="25"/>
      <c r="FO807" s="25"/>
      <c r="FP807" s="25"/>
      <c r="FQ807" s="25"/>
      <c r="FR807" s="25"/>
      <c r="FS807" s="25"/>
      <c r="FT807" s="25"/>
      <c r="FU807" s="25"/>
      <c r="FV807" s="25"/>
      <c r="FW807" s="25"/>
      <c r="FX807" s="25"/>
      <c r="FY807" s="25"/>
      <c r="FZ807" s="25"/>
      <c r="GA807" s="25"/>
      <c r="GB807" s="25"/>
      <c r="GC807" s="25"/>
      <c r="GD807" s="25"/>
      <c r="GE807" s="25"/>
      <c r="GF807" s="25"/>
      <c r="GG807" s="25"/>
      <c r="GH807" s="25"/>
      <c r="GI807" s="25"/>
      <c r="GJ807" s="25"/>
      <c r="GK807" s="25"/>
      <c r="GL807" s="25"/>
      <c r="GM807" s="25"/>
      <c r="GN807" s="25"/>
      <c r="GO807" s="25"/>
      <c r="GP807" s="25"/>
      <c r="GQ807" s="25"/>
      <c r="GR807" s="25"/>
      <c r="GS807" s="25"/>
      <c r="GT807" s="25"/>
      <c r="GU807" s="25"/>
      <c r="GV807" s="25"/>
      <c r="GW807" s="25"/>
      <c r="GX807" s="25"/>
      <c r="GY807" s="25"/>
      <c r="GZ807" s="25"/>
    </row>
    <row r="808" spans="31:208"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  <c r="CR808" s="25"/>
      <c r="CS808" s="25"/>
      <c r="CT808" s="25"/>
      <c r="CU808" s="25"/>
      <c r="CV808" s="25"/>
      <c r="CW808" s="25"/>
      <c r="CX808" s="25"/>
      <c r="CY808" s="25"/>
      <c r="CZ808" s="25"/>
      <c r="DA808" s="25"/>
      <c r="DB808" s="25"/>
      <c r="DC808" s="25"/>
      <c r="DD808" s="25"/>
      <c r="DE808" s="25"/>
      <c r="DF808" s="25"/>
      <c r="DG808" s="25"/>
      <c r="DH808" s="25"/>
      <c r="DI808" s="25"/>
      <c r="DJ808" s="25"/>
      <c r="DK808" s="25"/>
      <c r="DL808" s="25"/>
      <c r="DM808" s="25"/>
      <c r="DN808" s="25"/>
      <c r="DO808" s="25"/>
      <c r="DP808" s="25"/>
      <c r="DQ808" s="25"/>
      <c r="DR808" s="25"/>
      <c r="DS808" s="25"/>
      <c r="DT808" s="25"/>
      <c r="DU808" s="25"/>
      <c r="DV808" s="25"/>
      <c r="DW808" s="25"/>
      <c r="DX808" s="25"/>
      <c r="DY808" s="25"/>
      <c r="DZ808" s="25"/>
      <c r="EA808" s="25"/>
      <c r="EB808" s="25"/>
      <c r="EC808" s="25"/>
      <c r="ED808" s="25"/>
      <c r="EE808" s="25"/>
      <c r="EF808" s="25"/>
      <c r="EG808" s="25"/>
      <c r="EH808" s="25"/>
      <c r="EI808" s="25"/>
      <c r="EJ808" s="25"/>
      <c r="EK808" s="25"/>
      <c r="EL808" s="25"/>
      <c r="EM808" s="25"/>
      <c r="EN808" s="25"/>
      <c r="EO808" s="25"/>
      <c r="EP808" s="25"/>
      <c r="EQ808" s="25"/>
      <c r="ER808" s="25"/>
      <c r="ES808" s="25"/>
      <c r="ET808" s="25"/>
      <c r="EU808" s="25"/>
      <c r="EV808" s="25"/>
      <c r="EW808" s="25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  <c r="FN808" s="25"/>
      <c r="FO808" s="25"/>
      <c r="FP808" s="25"/>
      <c r="FQ808" s="25"/>
      <c r="FR808" s="25"/>
      <c r="FS808" s="25"/>
      <c r="FT808" s="25"/>
      <c r="FU808" s="25"/>
      <c r="FV808" s="25"/>
      <c r="FW808" s="25"/>
      <c r="FX808" s="25"/>
      <c r="FY808" s="25"/>
      <c r="FZ808" s="25"/>
      <c r="GA808" s="25"/>
      <c r="GB808" s="25"/>
      <c r="GC808" s="25"/>
      <c r="GD808" s="25"/>
      <c r="GE808" s="25"/>
      <c r="GF808" s="25"/>
      <c r="GG808" s="25"/>
      <c r="GH808" s="25"/>
      <c r="GI808" s="25"/>
      <c r="GJ808" s="25"/>
      <c r="GK808" s="25"/>
      <c r="GL808" s="25"/>
      <c r="GM808" s="25"/>
      <c r="GN808" s="25"/>
      <c r="GO808" s="25"/>
      <c r="GP808" s="25"/>
      <c r="GQ808" s="25"/>
      <c r="GR808" s="25"/>
      <c r="GS808" s="25"/>
      <c r="GT808" s="25"/>
      <c r="GU808" s="25"/>
      <c r="GV808" s="25"/>
      <c r="GW808" s="25"/>
      <c r="GX808" s="25"/>
      <c r="GY808" s="25"/>
      <c r="GZ808" s="25"/>
    </row>
    <row r="809" spans="31:208"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25"/>
      <c r="BX809" s="25"/>
      <c r="BY809" s="25"/>
      <c r="BZ809" s="25"/>
      <c r="CA809" s="25"/>
      <c r="CB809" s="25"/>
      <c r="CC809" s="25"/>
      <c r="CD809" s="25"/>
      <c r="CE809" s="25"/>
      <c r="CF809" s="25"/>
      <c r="CG809" s="25"/>
      <c r="CH809" s="25"/>
      <c r="CI809" s="25"/>
      <c r="CJ809" s="25"/>
      <c r="CK809" s="25"/>
      <c r="CL809" s="25"/>
      <c r="CM809" s="25"/>
      <c r="CN809" s="25"/>
      <c r="CO809" s="25"/>
      <c r="CP809" s="25"/>
      <c r="CQ809" s="25"/>
      <c r="CR809" s="25"/>
      <c r="CS809" s="25"/>
      <c r="CT809" s="25"/>
      <c r="CU809" s="25"/>
      <c r="CV809" s="25"/>
      <c r="CW809" s="25"/>
      <c r="CX809" s="25"/>
      <c r="CY809" s="25"/>
      <c r="CZ809" s="25"/>
      <c r="DA809" s="25"/>
      <c r="DB809" s="25"/>
      <c r="DC809" s="25"/>
      <c r="DD809" s="25"/>
      <c r="DE809" s="25"/>
      <c r="DF809" s="25"/>
      <c r="DG809" s="25"/>
      <c r="DH809" s="25"/>
      <c r="DI809" s="25"/>
      <c r="DJ809" s="25"/>
      <c r="DK809" s="25"/>
      <c r="DL809" s="25"/>
      <c r="DM809" s="25"/>
      <c r="DN809" s="25"/>
      <c r="DO809" s="25"/>
      <c r="DP809" s="25"/>
      <c r="DQ809" s="25"/>
      <c r="DR809" s="25"/>
      <c r="DS809" s="25"/>
      <c r="DT809" s="25"/>
      <c r="DU809" s="25"/>
      <c r="DV809" s="25"/>
      <c r="DW809" s="25"/>
      <c r="DX809" s="25"/>
      <c r="DY809" s="25"/>
      <c r="DZ809" s="25"/>
      <c r="EA809" s="25"/>
      <c r="EB809" s="25"/>
      <c r="EC809" s="25"/>
      <c r="ED809" s="25"/>
      <c r="EE809" s="25"/>
      <c r="EF809" s="25"/>
      <c r="EG809" s="25"/>
      <c r="EH809" s="25"/>
      <c r="EI809" s="25"/>
      <c r="EJ809" s="25"/>
      <c r="EK809" s="25"/>
      <c r="EL809" s="25"/>
      <c r="EM809" s="25"/>
      <c r="EN809" s="25"/>
      <c r="EO809" s="25"/>
      <c r="EP809" s="25"/>
      <c r="EQ809" s="25"/>
      <c r="ER809" s="25"/>
      <c r="ES809" s="25"/>
      <c r="ET809" s="25"/>
      <c r="EU809" s="25"/>
      <c r="EV809" s="25"/>
      <c r="EW809" s="25"/>
      <c r="EX809" s="25"/>
      <c r="EY809" s="25"/>
      <c r="EZ809" s="25"/>
      <c r="FA809" s="25"/>
      <c r="FB809" s="25"/>
      <c r="FC809" s="25"/>
      <c r="FD809" s="25"/>
      <c r="FE809" s="25"/>
      <c r="FF809" s="25"/>
      <c r="FG809" s="25"/>
      <c r="FH809" s="25"/>
      <c r="FI809" s="25"/>
      <c r="FJ809" s="25"/>
      <c r="FK809" s="25"/>
      <c r="FL809" s="25"/>
      <c r="FM809" s="25"/>
      <c r="FN809" s="25"/>
      <c r="FO809" s="25"/>
      <c r="FP809" s="25"/>
      <c r="FQ809" s="25"/>
      <c r="FR809" s="25"/>
      <c r="FS809" s="25"/>
      <c r="FT809" s="25"/>
      <c r="FU809" s="25"/>
      <c r="FV809" s="25"/>
      <c r="FW809" s="25"/>
      <c r="FX809" s="25"/>
      <c r="FY809" s="25"/>
      <c r="FZ809" s="25"/>
      <c r="GA809" s="25"/>
      <c r="GB809" s="25"/>
      <c r="GC809" s="25"/>
      <c r="GD809" s="25"/>
      <c r="GE809" s="25"/>
      <c r="GF809" s="25"/>
      <c r="GG809" s="25"/>
      <c r="GH809" s="25"/>
      <c r="GI809" s="25"/>
      <c r="GJ809" s="25"/>
      <c r="GK809" s="25"/>
      <c r="GL809" s="25"/>
      <c r="GM809" s="25"/>
      <c r="GN809" s="25"/>
      <c r="GO809" s="25"/>
      <c r="GP809" s="25"/>
      <c r="GQ809" s="25"/>
      <c r="GR809" s="25"/>
      <c r="GS809" s="25"/>
      <c r="GT809" s="25"/>
      <c r="GU809" s="25"/>
      <c r="GV809" s="25"/>
      <c r="GW809" s="25"/>
      <c r="GX809" s="25"/>
      <c r="GY809" s="25"/>
      <c r="GZ809" s="25"/>
    </row>
    <row r="810" spans="31:208"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25"/>
      <c r="BX810" s="25"/>
      <c r="BY810" s="25"/>
      <c r="BZ810" s="25"/>
      <c r="CA810" s="25"/>
      <c r="CB810" s="25"/>
      <c r="CC810" s="25"/>
      <c r="CD810" s="25"/>
      <c r="CE810" s="25"/>
      <c r="CF810" s="25"/>
      <c r="CG810" s="25"/>
      <c r="CH810" s="25"/>
      <c r="CI810" s="25"/>
      <c r="CJ810" s="25"/>
      <c r="CK810" s="25"/>
      <c r="CL810" s="25"/>
      <c r="CM810" s="25"/>
      <c r="CN810" s="25"/>
      <c r="CO810" s="25"/>
      <c r="CP810" s="25"/>
      <c r="CQ810" s="25"/>
      <c r="CR810" s="25"/>
      <c r="CS810" s="25"/>
      <c r="CT810" s="25"/>
      <c r="CU810" s="25"/>
      <c r="CV810" s="25"/>
      <c r="CW810" s="25"/>
      <c r="CX810" s="25"/>
      <c r="CY810" s="25"/>
      <c r="CZ810" s="25"/>
      <c r="DA810" s="25"/>
      <c r="DB810" s="25"/>
      <c r="DC810" s="25"/>
      <c r="DD810" s="25"/>
      <c r="DE810" s="25"/>
      <c r="DF810" s="25"/>
      <c r="DG810" s="25"/>
      <c r="DH810" s="25"/>
      <c r="DI810" s="25"/>
      <c r="DJ810" s="25"/>
      <c r="DK810" s="25"/>
      <c r="DL810" s="25"/>
      <c r="DM810" s="25"/>
      <c r="DN810" s="25"/>
      <c r="DO810" s="25"/>
      <c r="DP810" s="25"/>
      <c r="DQ810" s="25"/>
      <c r="DR810" s="25"/>
      <c r="DS810" s="25"/>
      <c r="DT810" s="25"/>
      <c r="DU810" s="25"/>
      <c r="DV810" s="25"/>
      <c r="DW810" s="25"/>
      <c r="DX810" s="25"/>
      <c r="DY810" s="25"/>
      <c r="DZ810" s="25"/>
      <c r="EA810" s="25"/>
      <c r="EB810" s="25"/>
      <c r="EC810" s="25"/>
      <c r="ED810" s="25"/>
      <c r="EE810" s="25"/>
      <c r="EF810" s="25"/>
      <c r="EG810" s="25"/>
      <c r="EH810" s="25"/>
      <c r="EI810" s="25"/>
      <c r="EJ810" s="25"/>
      <c r="EK810" s="25"/>
      <c r="EL810" s="25"/>
      <c r="EM810" s="25"/>
      <c r="EN810" s="25"/>
      <c r="EO810" s="25"/>
      <c r="EP810" s="25"/>
      <c r="EQ810" s="25"/>
      <c r="ER810" s="25"/>
      <c r="ES810" s="25"/>
      <c r="ET810" s="25"/>
      <c r="EU810" s="25"/>
      <c r="EV810" s="25"/>
      <c r="EW810" s="25"/>
      <c r="EX810" s="25"/>
      <c r="EY810" s="25"/>
      <c r="EZ810" s="25"/>
      <c r="FA810" s="25"/>
      <c r="FB810" s="25"/>
      <c r="FC810" s="25"/>
      <c r="FD810" s="25"/>
      <c r="FE810" s="25"/>
      <c r="FF810" s="25"/>
      <c r="FG810" s="25"/>
      <c r="FH810" s="25"/>
      <c r="FI810" s="25"/>
      <c r="FJ810" s="25"/>
      <c r="FK810" s="25"/>
      <c r="FL810" s="25"/>
      <c r="FM810" s="25"/>
      <c r="FN810" s="25"/>
      <c r="FO810" s="25"/>
      <c r="FP810" s="25"/>
      <c r="FQ810" s="25"/>
      <c r="FR810" s="25"/>
      <c r="FS810" s="25"/>
      <c r="FT810" s="25"/>
      <c r="FU810" s="25"/>
      <c r="FV810" s="25"/>
      <c r="FW810" s="25"/>
      <c r="FX810" s="25"/>
      <c r="FY810" s="25"/>
      <c r="FZ810" s="25"/>
      <c r="GA810" s="25"/>
      <c r="GB810" s="25"/>
      <c r="GC810" s="25"/>
      <c r="GD810" s="25"/>
      <c r="GE810" s="25"/>
      <c r="GF810" s="25"/>
      <c r="GG810" s="25"/>
      <c r="GH810" s="25"/>
      <c r="GI810" s="25"/>
      <c r="GJ810" s="25"/>
      <c r="GK810" s="25"/>
      <c r="GL810" s="25"/>
      <c r="GM810" s="25"/>
      <c r="GN810" s="25"/>
      <c r="GO810" s="25"/>
      <c r="GP810" s="25"/>
      <c r="GQ810" s="25"/>
      <c r="GR810" s="25"/>
      <c r="GS810" s="25"/>
      <c r="GT810" s="25"/>
      <c r="GU810" s="25"/>
      <c r="GV810" s="25"/>
      <c r="GW810" s="25"/>
      <c r="GX810" s="25"/>
      <c r="GY810" s="25"/>
      <c r="GZ810" s="25"/>
    </row>
    <row r="811" spans="31:208"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  <c r="CG811" s="25"/>
      <c r="CH811" s="25"/>
      <c r="CI811" s="25"/>
      <c r="CJ811" s="25"/>
      <c r="CK811" s="25"/>
      <c r="CL811" s="25"/>
      <c r="CM811" s="25"/>
      <c r="CN811" s="25"/>
      <c r="CO811" s="25"/>
      <c r="CP811" s="25"/>
      <c r="CQ811" s="25"/>
      <c r="CR811" s="25"/>
      <c r="CS811" s="25"/>
      <c r="CT811" s="25"/>
      <c r="CU811" s="25"/>
      <c r="CV811" s="25"/>
      <c r="CW811" s="25"/>
      <c r="CX811" s="25"/>
      <c r="CY811" s="25"/>
      <c r="CZ811" s="25"/>
      <c r="DA811" s="25"/>
      <c r="DB811" s="25"/>
      <c r="DC811" s="25"/>
      <c r="DD811" s="25"/>
      <c r="DE811" s="25"/>
      <c r="DF811" s="25"/>
      <c r="DG811" s="25"/>
      <c r="DH811" s="25"/>
      <c r="DI811" s="25"/>
      <c r="DJ811" s="25"/>
      <c r="DK811" s="25"/>
      <c r="DL811" s="25"/>
      <c r="DM811" s="25"/>
      <c r="DN811" s="25"/>
      <c r="DO811" s="25"/>
      <c r="DP811" s="25"/>
      <c r="DQ811" s="25"/>
      <c r="DR811" s="25"/>
      <c r="DS811" s="25"/>
      <c r="DT811" s="25"/>
      <c r="DU811" s="25"/>
      <c r="DV811" s="25"/>
      <c r="DW811" s="25"/>
      <c r="DX811" s="25"/>
      <c r="DY811" s="25"/>
      <c r="DZ811" s="25"/>
      <c r="EA811" s="25"/>
      <c r="EB811" s="25"/>
      <c r="EC811" s="25"/>
      <c r="ED811" s="25"/>
      <c r="EE811" s="25"/>
      <c r="EF811" s="25"/>
      <c r="EG811" s="25"/>
      <c r="EH811" s="25"/>
      <c r="EI811" s="25"/>
      <c r="EJ811" s="25"/>
      <c r="EK811" s="25"/>
      <c r="EL811" s="25"/>
      <c r="EM811" s="25"/>
      <c r="EN811" s="25"/>
      <c r="EO811" s="25"/>
      <c r="EP811" s="25"/>
      <c r="EQ811" s="25"/>
      <c r="ER811" s="25"/>
      <c r="ES811" s="25"/>
      <c r="ET811" s="25"/>
      <c r="EU811" s="25"/>
      <c r="EV811" s="25"/>
      <c r="EW811" s="25"/>
      <c r="EX811" s="25"/>
      <c r="EY811" s="25"/>
      <c r="EZ811" s="25"/>
      <c r="FA811" s="25"/>
      <c r="FB811" s="25"/>
      <c r="FC811" s="25"/>
      <c r="FD811" s="25"/>
      <c r="FE811" s="25"/>
      <c r="FF811" s="25"/>
      <c r="FG811" s="25"/>
      <c r="FH811" s="25"/>
      <c r="FI811" s="25"/>
      <c r="FJ811" s="25"/>
      <c r="FK811" s="25"/>
      <c r="FL811" s="25"/>
      <c r="FM811" s="25"/>
      <c r="FN811" s="25"/>
      <c r="FO811" s="25"/>
      <c r="FP811" s="25"/>
      <c r="FQ811" s="25"/>
      <c r="FR811" s="25"/>
      <c r="FS811" s="25"/>
      <c r="FT811" s="25"/>
      <c r="FU811" s="25"/>
      <c r="FV811" s="25"/>
      <c r="FW811" s="25"/>
      <c r="FX811" s="25"/>
      <c r="FY811" s="25"/>
      <c r="FZ811" s="25"/>
      <c r="GA811" s="25"/>
      <c r="GB811" s="25"/>
      <c r="GC811" s="25"/>
      <c r="GD811" s="25"/>
      <c r="GE811" s="25"/>
      <c r="GF811" s="25"/>
      <c r="GG811" s="25"/>
      <c r="GH811" s="25"/>
      <c r="GI811" s="25"/>
      <c r="GJ811" s="25"/>
      <c r="GK811" s="25"/>
      <c r="GL811" s="25"/>
      <c r="GM811" s="25"/>
      <c r="GN811" s="25"/>
      <c r="GO811" s="25"/>
      <c r="GP811" s="25"/>
      <c r="GQ811" s="25"/>
      <c r="GR811" s="25"/>
      <c r="GS811" s="25"/>
      <c r="GT811" s="25"/>
      <c r="GU811" s="25"/>
      <c r="GV811" s="25"/>
      <c r="GW811" s="25"/>
      <c r="GX811" s="25"/>
      <c r="GY811" s="25"/>
      <c r="GZ811" s="25"/>
    </row>
    <row r="812" spans="31:208"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  <c r="CG812" s="25"/>
      <c r="CH812" s="25"/>
      <c r="CI812" s="25"/>
      <c r="CJ812" s="25"/>
      <c r="CK812" s="25"/>
      <c r="CL812" s="25"/>
      <c r="CM812" s="25"/>
      <c r="CN812" s="25"/>
      <c r="CO812" s="25"/>
      <c r="CP812" s="25"/>
      <c r="CQ812" s="25"/>
      <c r="CR812" s="25"/>
      <c r="CS812" s="25"/>
      <c r="CT812" s="25"/>
      <c r="CU812" s="25"/>
      <c r="CV812" s="25"/>
      <c r="CW812" s="25"/>
      <c r="CX812" s="25"/>
      <c r="CY812" s="25"/>
      <c r="CZ812" s="25"/>
      <c r="DA812" s="25"/>
      <c r="DB812" s="25"/>
      <c r="DC812" s="25"/>
      <c r="DD812" s="25"/>
      <c r="DE812" s="25"/>
      <c r="DF812" s="25"/>
      <c r="DG812" s="25"/>
      <c r="DH812" s="25"/>
      <c r="DI812" s="25"/>
      <c r="DJ812" s="25"/>
      <c r="DK812" s="25"/>
      <c r="DL812" s="25"/>
      <c r="DM812" s="25"/>
      <c r="DN812" s="25"/>
      <c r="DO812" s="25"/>
      <c r="DP812" s="25"/>
      <c r="DQ812" s="25"/>
      <c r="DR812" s="25"/>
      <c r="DS812" s="25"/>
      <c r="DT812" s="25"/>
      <c r="DU812" s="25"/>
      <c r="DV812" s="25"/>
      <c r="DW812" s="25"/>
      <c r="DX812" s="25"/>
      <c r="DY812" s="25"/>
      <c r="DZ812" s="25"/>
      <c r="EA812" s="25"/>
      <c r="EB812" s="25"/>
      <c r="EC812" s="25"/>
      <c r="ED812" s="25"/>
      <c r="EE812" s="25"/>
      <c r="EF812" s="25"/>
      <c r="EG812" s="25"/>
      <c r="EH812" s="25"/>
      <c r="EI812" s="25"/>
      <c r="EJ812" s="25"/>
      <c r="EK812" s="25"/>
      <c r="EL812" s="25"/>
      <c r="EM812" s="25"/>
      <c r="EN812" s="25"/>
      <c r="EO812" s="25"/>
      <c r="EP812" s="25"/>
      <c r="EQ812" s="25"/>
      <c r="ER812" s="25"/>
      <c r="ES812" s="25"/>
      <c r="ET812" s="25"/>
      <c r="EU812" s="25"/>
      <c r="EV812" s="25"/>
      <c r="EW812" s="25"/>
      <c r="EX812" s="25"/>
      <c r="EY812" s="25"/>
      <c r="EZ812" s="25"/>
      <c r="FA812" s="25"/>
      <c r="FB812" s="25"/>
      <c r="FC812" s="25"/>
      <c r="FD812" s="25"/>
      <c r="FE812" s="25"/>
      <c r="FF812" s="25"/>
      <c r="FG812" s="25"/>
      <c r="FH812" s="25"/>
      <c r="FI812" s="25"/>
      <c r="FJ812" s="25"/>
      <c r="FK812" s="25"/>
      <c r="FL812" s="25"/>
      <c r="FM812" s="25"/>
      <c r="FN812" s="25"/>
      <c r="FO812" s="25"/>
      <c r="FP812" s="25"/>
      <c r="FQ812" s="25"/>
      <c r="FR812" s="25"/>
      <c r="FS812" s="25"/>
      <c r="FT812" s="25"/>
      <c r="FU812" s="25"/>
      <c r="FV812" s="25"/>
      <c r="FW812" s="25"/>
      <c r="FX812" s="25"/>
      <c r="FY812" s="25"/>
      <c r="FZ812" s="25"/>
      <c r="GA812" s="25"/>
      <c r="GB812" s="25"/>
      <c r="GC812" s="25"/>
      <c r="GD812" s="25"/>
      <c r="GE812" s="25"/>
      <c r="GF812" s="25"/>
      <c r="GG812" s="25"/>
      <c r="GH812" s="25"/>
      <c r="GI812" s="25"/>
      <c r="GJ812" s="25"/>
      <c r="GK812" s="25"/>
      <c r="GL812" s="25"/>
      <c r="GM812" s="25"/>
      <c r="GN812" s="25"/>
      <c r="GO812" s="25"/>
      <c r="GP812" s="25"/>
      <c r="GQ812" s="25"/>
      <c r="GR812" s="25"/>
      <c r="GS812" s="25"/>
      <c r="GT812" s="25"/>
      <c r="GU812" s="25"/>
      <c r="GV812" s="25"/>
      <c r="GW812" s="25"/>
      <c r="GX812" s="25"/>
      <c r="GY812" s="25"/>
      <c r="GZ812" s="25"/>
    </row>
    <row r="813" spans="31:208"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25"/>
      <c r="CP813" s="25"/>
      <c r="CQ813" s="25"/>
      <c r="CR813" s="25"/>
      <c r="CS813" s="25"/>
      <c r="CT813" s="25"/>
      <c r="CU813" s="25"/>
      <c r="CV813" s="25"/>
      <c r="CW813" s="25"/>
      <c r="CX813" s="25"/>
      <c r="CY813" s="25"/>
      <c r="CZ813" s="25"/>
      <c r="DA813" s="25"/>
      <c r="DB813" s="25"/>
      <c r="DC813" s="25"/>
      <c r="DD813" s="25"/>
      <c r="DE813" s="25"/>
      <c r="DF813" s="25"/>
      <c r="DG813" s="25"/>
      <c r="DH813" s="25"/>
      <c r="DI813" s="25"/>
      <c r="DJ813" s="25"/>
      <c r="DK813" s="25"/>
      <c r="DL813" s="25"/>
      <c r="DM813" s="25"/>
      <c r="DN813" s="25"/>
      <c r="DO813" s="25"/>
      <c r="DP813" s="25"/>
      <c r="DQ813" s="25"/>
      <c r="DR813" s="25"/>
      <c r="DS813" s="25"/>
      <c r="DT813" s="25"/>
      <c r="DU813" s="25"/>
      <c r="DV813" s="25"/>
      <c r="DW813" s="25"/>
      <c r="DX813" s="25"/>
      <c r="DY813" s="25"/>
      <c r="DZ813" s="25"/>
      <c r="EA813" s="25"/>
      <c r="EB813" s="25"/>
      <c r="EC813" s="25"/>
      <c r="ED813" s="25"/>
      <c r="EE813" s="25"/>
      <c r="EF813" s="25"/>
      <c r="EG813" s="25"/>
      <c r="EH813" s="25"/>
      <c r="EI813" s="25"/>
      <c r="EJ813" s="25"/>
      <c r="EK813" s="25"/>
      <c r="EL813" s="25"/>
      <c r="EM813" s="25"/>
      <c r="EN813" s="25"/>
      <c r="EO813" s="25"/>
      <c r="EP813" s="25"/>
      <c r="EQ813" s="25"/>
      <c r="ER813" s="25"/>
      <c r="ES813" s="25"/>
      <c r="ET813" s="25"/>
      <c r="EU813" s="25"/>
      <c r="EV813" s="25"/>
      <c r="EW813" s="25"/>
      <c r="EX813" s="25"/>
      <c r="EY813" s="25"/>
      <c r="EZ813" s="25"/>
      <c r="FA813" s="25"/>
      <c r="FB813" s="25"/>
      <c r="FC813" s="25"/>
      <c r="FD813" s="25"/>
      <c r="FE813" s="25"/>
      <c r="FF813" s="25"/>
      <c r="FG813" s="25"/>
      <c r="FH813" s="25"/>
      <c r="FI813" s="25"/>
      <c r="FJ813" s="25"/>
      <c r="FK813" s="25"/>
      <c r="FL813" s="25"/>
      <c r="FM813" s="25"/>
      <c r="FN813" s="25"/>
      <c r="FO813" s="25"/>
      <c r="FP813" s="25"/>
      <c r="FQ813" s="25"/>
      <c r="FR813" s="25"/>
      <c r="FS813" s="25"/>
      <c r="FT813" s="25"/>
      <c r="FU813" s="25"/>
      <c r="FV813" s="25"/>
      <c r="FW813" s="25"/>
      <c r="FX813" s="25"/>
      <c r="FY813" s="25"/>
      <c r="FZ813" s="25"/>
      <c r="GA813" s="25"/>
      <c r="GB813" s="25"/>
      <c r="GC813" s="25"/>
      <c r="GD813" s="25"/>
      <c r="GE813" s="25"/>
      <c r="GF813" s="25"/>
      <c r="GG813" s="25"/>
      <c r="GH813" s="25"/>
      <c r="GI813" s="25"/>
      <c r="GJ813" s="25"/>
      <c r="GK813" s="25"/>
      <c r="GL813" s="25"/>
      <c r="GM813" s="25"/>
      <c r="GN813" s="25"/>
      <c r="GO813" s="25"/>
      <c r="GP813" s="25"/>
      <c r="GQ813" s="25"/>
      <c r="GR813" s="25"/>
      <c r="GS813" s="25"/>
      <c r="GT813" s="25"/>
      <c r="GU813" s="25"/>
      <c r="GV813" s="25"/>
      <c r="GW813" s="25"/>
      <c r="GX813" s="25"/>
      <c r="GY813" s="25"/>
      <c r="GZ813" s="25"/>
    </row>
    <row r="814" spans="31:208"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25"/>
      <c r="BX814" s="25"/>
      <c r="BY814" s="25"/>
      <c r="BZ814" s="25"/>
      <c r="CA814" s="25"/>
      <c r="CB814" s="25"/>
      <c r="CC814" s="25"/>
      <c r="CD814" s="25"/>
      <c r="CE814" s="25"/>
      <c r="CF814" s="25"/>
      <c r="CG814" s="25"/>
      <c r="CH814" s="25"/>
      <c r="CI814" s="25"/>
      <c r="CJ814" s="25"/>
      <c r="CK814" s="25"/>
      <c r="CL814" s="25"/>
      <c r="CM814" s="25"/>
      <c r="CN814" s="25"/>
      <c r="CO814" s="25"/>
      <c r="CP814" s="25"/>
      <c r="CQ814" s="25"/>
      <c r="CR814" s="25"/>
      <c r="CS814" s="25"/>
      <c r="CT814" s="25"/>
      <c r="CU814" s="25"/>
      <c r="CV814" s="25"/>
      <c r="CW814" s="25"/>
      <c r="CX814" s="25"/>
      <c r="CY814" s="25"/>
      <c r="CZ814" s="25"/>
      <c r="DA814" s="25"/>
      <c r="DB814" s="25"/>
      <c r="DC814" s="25"/>
      <c r="DD814" s="25"/>
      <c r="DE814" s="25"/>
      <c r="DF814" s="25"/>
      <c r="DG814" s="25"/>
      <c r="DH814" s="25"/>
      <c r="DI814" s="25"/>
      <c r="DJ814" s="25"/>
      <c r="DK814" s="25"/>
      <c r="DL814" s="25"/>
      <c r="DM814" s="25"/>
      <c r="DN814" s="25"/>
      <c r="DO814" s="25"/>
      <c r="DP814" s="25"/>
      <c r="DQ814" s="25"/>
      <c r="DR814" s="25"/>
      <c r="DS814" s="25"/>
      <c r="DT814" s="25"/>
      <c r="DU814" s="25"/>
      <c r="DV814" s="25"/>
      <c r="DW814" s="25"/>
      <c r="DX814" s="25"/>
      <c r="DY814" s="25"/>
      <c r="DZ814" s="25"/>
      <c r="EA814" s="25"/>
      <c r="EB814" s="25"/>
      <c r="EC814" s="25"/>
      <c r="ED814" s="25"/>
      <c r="EE814" s="25"/>
      <c r="EF814" s="25"/>
      <c r="EG814" s="25"/>
      <c r="EH814" s="25"/>
      <c r="EI814" s="25"/>
      <c r="EJ814" s="25"/>
      <c r="EK814" s="25"/>
      <c r="EL814" s="25"/>
      <c r="EM814" s="25"/>
      <c r="EN814" s="25"/>
      <c r="EO814" s="25"/>
      <c r="EP814" s="25"/>
      <c r="EQ814" s="25"/>
      <c r="ER814" s="25"/>
      <c r="ES814" s="25"/>
      <c r="ET814" s="25"/>
      <c r="EU814" s="25"/>
      <c r="EV814" s="25"/>
      <c r="EW814" s="25"/>
      <c r="EX814" s="25"/>
      <c r="EY814" s="25"/>
      <c r="EZ814" s="25"/>
      <c r="FA814" s="25"/>
      <c r="FB814" s="25"/>
      <c r="FC814" s="25"/>
      <c r="FD814" s="25"/>
      <c r="FE814" s="25"/>
      <c r="FF814" s="25"/>
      <c r="FG814" s="25"/>
      <c r="FH814" s="25"/>
      <c r="FI814" s="25"/>
      <c r="FJ814" s="25"/>
      <c r="FK814" s="25"/>
      <c r="FL814" s="25"/>
      <c r="FM814" s="25"/>
      <c r="FN814" s="25"/>
      <c r="FO814" s="25"/>
      <c r="FP814" s="25"/>
      <c r="FQ814" s="25"/>
      <c r="FR814" s="25"/>
      <c r="FS814" s="25"/>
      <c r="FT814" s="25"/>
      <c r="FU814" s="25"/>
      <c r="FV814" s="25"/>
      <c r="FW814" s="25"/>
      <c r="FX814" s="25"/>
      <c r="FY814" s="25"/>
      <c r="FZ814" s="25"/>
      <c r="GA814" s="25"/>
      <c r="GB814" s="25"/>
      <c r="GC814" s="25"/>
      <c r="GD814" s="25"/>
      <c r="GE814" s="25"/>
      <c r="GF814" s="25"/>
      <c r="GG814" s="25"/>
      <c r="GH814" s="25"/>
      <c r="GI814" s="25"/>
      <c r="GJ814" s="25"/>
      <c r="GK814" s="25"/>
      <c r="GL814" s="25"/>
      <c r="GM814" s="25"/>
      <c r="GN814" s="25"/>
      <c r="GO814" s="25"/>
      <c r="GP814" s="25"/>
      <c r="GQ814" s="25"/>
      <c r="GR814" s="25"/>
      <c r="GS814" s="25"/>
      <c r="GT814" s="25"/>
      <c r="GU814" s="25"/>
      <c r="GV814" s="25"/>
      <c r="GW814" s="25"/>
      <c r="GX814" s="25"/>
      <c r="GY814" s="25"/>
      <c r="GZ814" s="25"/>
    </row>
    <row r="815" spans="31:208"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  <c r="CG815" s="25"/>
      <c r="CH815" s="25"/>
      <c r="CI815" s="25"/>
      <c r="CJ815" s="25"/>
      <c r="CK815" s="25"/>
      <c r="CL815" s="25"/>
      <c r="CM815" s="25"/>
      <c r="CN815" s="25"/>
      <c r="CO815" s="25"/>
      <c r="CP815" s="25"/>
      <c r="CQ815" s="25"/>
      <c r="CR815" s="25"/>
      <c r="CS815" s="25"/>
      <c r="CT815" s="25"/>
      <c r="CU815" s="25"/>
      <c r="CV815" s="25"/>
      <c r="CW815" s="25"/>
      <c r="CX815" s="25"/>
      <c r="CY815" s="25"/>
      <c r="CZ815" s="25"/>
      <c r="DA815" s="25"/>
      <c r="DB815" s="25"/>
      <c r="DC815" s="25"/>
      <c r="DD815" s="25"/>
      <c r="DE815" s="25"/>
      <c r="DF815" s="25"/>
      <c r="DG815" s="25"/>
      <c r="DH815" s="25"/>
      <c r="DI815" s="25"/>
      <c r="DJ815" s="25"/>
      <c r="DK815" s="25"/>
      <c r="DL815" s="25"/>
      <c r="DM815" s="25"/>
      <c r="DN815" s="25"/>
      <c r="DO815" s="25"/>
      <c r="DP815" s="25"/>
      <c r="DQ815" s="25"/>
      <c r="DR815" s="25"/>
      <c r="DS815" s="25"/>
      <c r="DT815" s="25"/>
      <c r="DU815" s="25"/>
      <c r="DV815" s="25"/>
      <c r="DW815" s="25"/>
      <c r="DX815" s="25"/>
      <c r="DY815" s="25"/>
      <c r="DZ815" s="25"/>
      <c r="EA815" s="25"/>
      <c r="EB815" s="25"/>
      <c r="EC815" s="25"/>
      <c r="ED815" s="25"/>
      <c r="EE815" s="25"/>
      <c r="EF815" s="25"/>
      <c r="EG815" s="25"/>
      <c r="EH815" s="25"/>
      <c r="EI815" s="25"/>
      <c r="EJ815" s="25"/>
      <c r="EK815" s="25"/>
      <c r="EL815" s="25"/>
      <c r="EM815" s="25"/>
      <c r="EN815" s="25"/>
      <c r="EO815" s="25"/>
      <c r="EP815" s="25"/>
      <c r="EQ815" s="25"/>
      <c r="ER815" s="25"/>
      <c r="ES815" s="25"/>
      <c r="ET815" s="25"/>
      <c r="EU815" s="25"/>
      <c r="EV815" s="25"/>
      <c r="EW815" s="25"/>
      <c r="EX815" s="25"/>
      <c r="EY815" s="25"/>
      <c r="EZ815" s="25"/>
      <c r="FA815" s="25"/>
      <c r="FB815" s="25"/>
      <c r="FC815" s="25"/>
      <c r="FD815" s="25"/>
      <c r="FE815" s="25"/>
      <c r="FF815" s="25"/>
      <c r="FG815" s="25"/>
      <c r="FH815" s="25"/>
      <c r="FI815" s="25"/>
      <c r="FJ815" s="25"/>
      <c r="FK815" s="25"/>
      <c r="FL815" s="25"/>
      <c r="FM815" s="25"/>
      <c r="FN815" s="25"/>
      <c r="FO815" s="25"/>
      <c r="FP815" s="25"/>
      <c r="FQ815" s="25"/>
      <c r="FR815" s="25"/>
      <c r="FS815" s="25"/>
      <c r="FT815" s="25"/>
      <c r="FU815" s="25"/>
      <c r="FV815" s="25"/>
      <c r="FW815" s="25"/>
      <c r="FX815" s="25"/>
      <c r="FY815" s="25"/>
      <c r="FZ815" s="25"/>
      <c r="GA815" s="25"/>
      <c r="GB815" s="25"/>
      <c r="GC815" s="25"/>
      <c r="GD815" s="25"/>
      <c r="GE815" s="25"/>
      <c r="GF815" s="25"/>
      <c r="GG815" s="25"/>
      <c r="GH815" s="25"/>
      <c r="GI815" s="25"/>
      <c r="GJ815" s="25"/>
      <c r="GK815" s="25"/>
      <c r="GL815" s="25"/>
      <c r="GM815" s="25"/>
      <c r="GN815" s="25"/>
      <c r="GO815" s="25"/>
      <c r="GP815" s="25"/>
      <c r="GQ815" s="25"/>
      <c r="GR815" s="25"/>
      <c r="GS815" s="25"/>
      <c r="GT815" s="25"/>
      <c r="GU815" s="25"/>
      <c r="GV815" s="25"/>
      <c r="GW815" s="25"/>
      <c r="GX815" s="25"/>
      <c r="GY815" s="25"/>
      <c r="GZ815" s="25"/>
    </row>
    <row r="816" spans="31:208"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  <c r="CG816" s="25"/>
      <c r="CH816" s="25"/>
      <c r="CI816" s="25"/>
      <c r="CJ816" s="25"/>
      <c r="CK816" s="25"/>
      <c r="CL816" s="25"/>
      <c r="CM816" s="25"/>
      <c r="CN816" s="25"/>
      <c r="CO816" s="25"/>
      <c r="CP816" s="25"/>
      <c r="CQ816" s="25"/>
      <c r="CR816" s="25"/>
      <c r="CS816" s="25"/>
      <c r="CT816" s="25"/>
      <c r="CU816" s="25"/>
      <c r="CV816" s="25"/>
      <c r="CW816" s="25"/>
      <c r="CX816" s="25"/>
      <c r="CY816" s="25"/>
      <c r="CZ816" s="25"/>
      <c r="DA816" s="25"/>
      <c r="DB816" s="25"/>
      <c r="DC816" s="25"/>
      <c r="DD816" s="25"/>
      <c r="DE816" s="25"/>
      <c r="DF816" s="25"/>
      <c r="DG816" s="25"/>
      <c r="DH816" s="25"/>
      <c r="DI816" s="25"/>
      <c r="DJ816" s="25"/>
      <c r="DK816" s="25"/>
      <c r="DL816" s="25"/>
      <c r="DM816" s="25"/>
      <c r="DN816" s="25"/>
      <c r="DO816" s="25"/>
      <c r="DP816" s="25"/>
      <c r="DQ816" s="25"/>
      <c r="DR816" s="25"/>
      <c r="DS816" s="25"/>
      <c r="DT816" s="25"/>
      <c r="DU816" s="25"/>
      <c r="DV816" s="25"/>
      <c r="DW816" s="25"/>
      <c r="DX816" s="25"/>
      <c r="DY816" s="25"/>
      <c r="DZ816" s="25"/>
      <c r="EA816" s="25"/>
      <c r="EB816" s="25"/>
      <c r="EC816" s="25"/>
      <c r="ED816" s="25"/>
      <c r="EE816" s="25"/>
      <c r="EF816" s="25"/>
      <c r="EG816" s="25"/>
      <c r="EH816" s="25"/>
      <c r="EI816" s="25"/>
      <c r="EJ816" s="25"/>
      <c r="EK816" s="25"/>
      <c r="EL816" s="25"/>
      <c r="EM816" s="25"/>
      <c r="EN816" s="25"/>
      <c r="EO816" s="25"/>
      <c r="EP816" s="25"/>
      <c r="EQ816" s="25"/>
      <c r="ER816" s="25"/>
      <c r="ES816" s="25"/>
      <c r="ET816" s="25"/>
      <c r="EU816" s="25"/>
      <c r="EV816" s="25"/>
      <c r="EW816" s="25"/>
      <c r="EX816" s="25"/>
      <c r="EY816" s="25"/>
      <c r="EZ816" s="25"/>
      <c r="FA816" s="25"/>
      <c r="FB816" s="25"/>
      <c r="FC816" s="25"/>
      <c r="FD816" s="25"/>
      <c r="FE816" s="25"/>
      <c r="FF816" s="25"/>
      <c r="FG816" s="25"/>
      <c r="FH816" s="25"/>
      <c r="FI816" s="25"/>
      <c r="FJ816" s="25"/>
      <c r="FK816" s="25"/>
      <c r="FL816" s="25"/>
      <c r="FM816" s="25"/>
      <c r="FN816" s="25"/>
      <c r="FO816" s="25"/>
      <c r="FP816" s="25"/>
      <c r="FQ816" s="25"/>
      <c r="FR816" s="25"/>
      <c r="FS816" s="25"/>
      <c r="FT816" s="25"/>
      <c r="FU816" s="25"/>
      <c r="FV816" s="25"/>
      <c r="FW816" s="25"/>
      <c r="FX816" s="25"/>
      <c r="FY816" s="25"/>
      <c r="FZ816" s="25"/>
      <c r="GA816" s="25"/>
      <c r="GB816" s="25"/>
      <c r="GC816" s="25"/>
      <c r="GD816" s="25"/>
      <c r="GE816" s="25"/>
      <c r="GF816" s="25"/>
      <c r="GG816" s="25"/>
      <c r="GH816" s="25"/>
      <c r="GI816" s="25"/>
      <c r="GJ816" s="25"/>
      <c r="GK816" s="25"/>
      <c r="GL816" s="25"/>
      <c r="GM816" s="25"/>
      <c r="GN816" s="25"/>
      <c r="GO816" s="25"/>
      <c r="GP816" s="25"/>
      <c r="GQ816" s="25"/>
      <c r="GR816" s="25"/>
      <c r="GS816" s="25"/>
      <c r="GT816" s="25"/>
      <c r="GU816" s="25"/>
      <c r="GV816" s="25"/>
      <c r="GW816" s="25"/>
      <c r="GX816" s="25"/>
      <c r="GY816" s="25"/>
      <c r="GZ816" s="25"/>
    </row>
    <row r="817" spans="31:208"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  <c r="CG817" s="25"/>
      <c r="CH817" s="25"/>
      <c r="CI817" s="25"/>
      <c r="CJ817" s="25"/>
      <c r="CK817" s="25"/>
      <c r="CL817" s="25"/>
      <c r="CM817" s="25"/>
      <c r="CN817" s="25"/>
      <c r="CO817" s="25"/>
      <c r="CP817" s="25"/>
      <c r="CQ817" s="25"/>
      <c r="CR817" s="25"/>
      <c r="CS817" s="25"/>
      <c r="CT817" s="25"/>
      <c r="CU817" s="25"/>
      <c r="CV817" s="25"/>
      <c r="CW817" s="25"/>
      <c r="CX817" s="25"/>
      <c r="CY817" s="25"/>
      <c r="CZ817" s="25"/>
      <c r="DA817" s="25"/>
      <c r="DB817" s="25"/>
      <c r="DC817" s="25"/>
      <c r="DD817" s="25"/>
      <c r="DE817" s="25"/>
      <c r="DF817" s="25"/>
      <c r="DG817" s="25"/>
      <c r="DH817" s="25"/>
      <c r="DI817" s="25"/>
      <c r="DJ817" s="25"/>
      <c r="DK817" s="25"/>
      <c r="DL817" s="25"/>
      <c r="DM817" s="25"/>
      <c r="DN817" s="25"/>
      <c r="DO817" s="25"/>
      <c r="DP817" s="25"/>
      <c r="DQ817" s="25"/>
      <c r="DR817" s="25"/>
      <c r="DS817" s="25"/>
      <c r="DT817" s="25"/>
      <c r="DU817" s="25"/>
      <c r="DV817" s="25"/>
      <c r="DW817" s="25"/>
      <c r="DX817" s="25"/>
      <c r="DY817" s="25"/>
      <c r="DZ817" s="25"/>
      <c r="EA817" s="25"/>
      <c r="EB817" s="25"/>
      <c r="EC817" s="25"/>
      <c r="ED817" s="25"/>
      <c r="EE817" s="25"/>
      <c r="EF817" s="25"/>
      <c r="EG817" s="25"/>
      <c r="EH817" s="25"/>
      <c r="EI817" s="25"/>
      <c r="EJ817" s="25"/>
      <c r="EK817" s="25"/>
      <c r="EL817" s="25"/>
      <c r="EM817" s="25"/>
      <c r="EN817" s="25"/>
      <c r="EO817" s="25"/>
      <c r="EP817" s="25"/>
      <c r="EQ817" s="25"/>
      <c r="ER817" s="25"/>
      <c r="ES817" s="25"/>
      <c r="ET817" s="25"/>
      <c r="EU817" s="25"/>
      <c r="EV817" s="25"/>
      <c r="EW817" s="25"/>
      <c r="EX817" s="25"/>
      <c r="EY817" s="25"/>
      <c r="EZ817" s="25"/>
      <c r="FA817" s="25"/>
      <c r="FB817" s="25"/>
      <c r="FC817" s="25"/>
      <c r="FD817" s="25"/>
      <c r="FE817" s="25"/>
      <c r="FF817" s="25"/>
      <c r="FG817" s="25"/>
      <c r="FH817" s="25"/>
      <c r="FI817" s="25"/>
      <c r="FJ817" s="25"/>
      <c r="FK817" s="25"/>
      <c r="FL817" s="25"/>
      <c r="FM817" s="25"/>
      <c r="FN817" s="25"/>
      <c r="FO817" s="25"/>
      <c r="FP817" s="25"/>
      <c r="FQ817" s="25"/>
      <c r="FR817" s="25"/>
      <c r="FS817" s="25"/>
      <c r="FT817" s="25"/>
      <c r="FU817" s="25"/>
      <c r="FV817" s="25"/>
      <c r="FW817" s="25"/>
      <c r="FX817" s="25"/>
      <c r="FY817" s="25"/>
      <c r="FZ817" s="25"/>
      <c r="GA817" s="25"/>
      <c r="GB817" s="25"/>
      <c r="GC817" s="25"/>
      <c r="GD817" s="25"/>
      <c r="GE817" s="25"/>
      <c r="GF817" s="25"/>
      <c r="GG817" s="25"/>
      <c r="GH817" s="25"/>
      <c r="GI817" s="25"/>
      <c r="GJ817" s="25"/>
      <c r="GK817" s="25"/>
      <c r="GL817" s="25"/>
      <c r="GM817" s="25"/>
      <c r="GN817" s="25"/>
      <c r="GO817" s="25"/>
      <c r="GP817" s="25"/>
      <c r="GQ817" s="25"/>
      <c r="GR817" s="25"/>
      <c r="GS817" s="25"/>
      <c r="GT817" s="25"/>
      <c r="GU817" s="25"/>
      <c r="GV817" s="25"/>
      <c r="GW817" s="25"/>
      <c r="GX817" s="25"/>
      <c r="GY817" s="25"/>
      <c r="GZ817" s="25"/>
    </row>
    <row r="818" spans="31:208"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  <c r="CG818" s="25"/>
      <c r="CH818" s="25"/>
      <c r="CI818" s="25"/>
      <c r="CJ818" s="25"/>
      <c r="CK818" s="25"/>
      <c r="CL818" s="25"/>
      <c r="CM818" s="25"/>
      <c r="CN818" s="25"/>
      <c r="CO818" s="25"/>
      <c r="CP818" s="25"/>
      <c r="CQ818" s="25"/>
      <c r="CR818" s="25"/>
      <c r="CS818" s="25"/>
      <c r="CT818" s="25"/>
      <c r="CU818" s="25"/>
      <c r="CV818" s="25"/>
      <c r="CW818" s="25"/>
      <c r="CX818" s="25"/>
      <c r="CY818" s="25"/>
      <c r="CZ818" s="25"/>
      <c r="DA818" s="25"/>
      <c r="DB818" s="25"/>
      <c r="DC818" s="25"/>
      <c r="DD818" s="25"/>
      <c r="DE818" s="25"/>
      <c r="DF818" s="25"/>
      <c r="DG818" s="25"/>
      <c r="DH818" s="25"/>
      <c r="DI818" s="25"/>
      <c r="DJ818" s="25"/>
      <c r="DK818" s="25"/>
      <c r="DL818" s="25"/>
      <c r="DM818" s="25"/>
      <c r="DN818" s="25"/>
      <c r="DO818" s="25"/>
      <c r="DP818" s="25"/>
      <c r="DQ818" s="25"/>
      <c r="DR818" s="25"/>
      <c r="DS818" s="25"/>
      <c r="DT818" s="25"/>
      <c r="DU818" s="25"/>
      <c r="DV818" s="25"/>
      <c r="DW818" s="25"/>
      <c r="DX818" s="25"/>
      <c r="DY818" s="25"/>
      <c r="DZ818" s="25"/>
      <c r="EA818" s="25"/>
      <c r="EB818" s="25"/>
      <c r="EC818" s="25"/>
      <c r="ED818" s="25"/>
      <c r="EE818" s="25"/>
      <c r="EF818" s="25"/>
      <c r="EG818" s="25"/>
      <c r="EH818" s="25"/>
      <c r="EI818" s="25"/>
      <c r="EJ818" s="25"/>
      <c r="EK818" s="25"/>
      <c r="EL818" s="25"/>
      <c r="EM818" s="25"/>
      <c r="EN818" s="25"/>
      <c r="EO818" s="25"/>
      <c r="EP818" s="25"/>
      <c r="EQ818" s="25"/>
      <c r="ER818" s="25"/>
      <c r="ES818" s="25"/>
      <c r="ET818" s="25"/>
      <c r="EU818" s="25"/>
      <c r="EV818" s="25"/>
      <c r="EW818" s="25"/>
      <c r="EX818" s="25"/>
      <c r="EY818" s="25"/>
      <c r="EZ818" s="25"/>
      <c r="FA818" s="25"/>
      <c r="FB818" s="25"/>
      <c r="FC818" s="25"/>
      <c r="FD818" s="25"/>
      <c r="FE818" s="25"/>
      <c r="FF818" s="25"/>
      <c r="FG818" s="25"/>
      <c r="FH818" s="25"/>
      <c r="FI818" s="25"/>
      <c r="FJ818" s="25"/>
      <c r="FK818" s="25"/>
      <c r="FL818" s="25"/>
      <c r="FM818" s="25"/>
      <c r="FN818" s="25"/>
      <c r="FO818" s="25"/>
      <c r="FP818" s="25"/>
      <c r="FQ818" s="25"/>
      <c r="FR818" s="25"/>
      <c r="FS818" s="25"/>
      <c r="FT818" s="25"/>
      <c r="FU818" s="25"/>
      <c r="FV818" s="25"/>
      <c r="FW818" s="25"/>
      <c r="FX818" s="25"/>
      <c r="FY818" s="25"/>
      <c r="FZ818" s="25"/>
      <c r="GA818" s="25"/>
      <c r="GB818" s="25"/>
      <c r="GC818" s="25"/>
      <c r="GD818" s="25"/>
      <c r="GE818" s="25"/>
      <c r="GF818" s="25"/>
      <c r="GG818" s="25"/>
      <c r="GH818" s="25"/>
      <c r="GI818" s="25"/>
      <c r="GJ818" s="25"/>
      <c r="GK818" s="25"/>
      <c r="GL818" s="25"/>
      <c r="GM818" s="25"/>
      <c r="GN818" s="25"/>
      <c r="GO818" s="25"/>
      <c r="GP818" s="25"/>
      <c r="GQ818" s="25"/>
      <c r="GR818" s="25"/>
      <c r="GS818" s="25"/>
      <c r="GT818" s="25"/>
      <c r="GU818" s="25"/>
      <c r="GV818" s="25"/>
      <c r="GW818" s="25"/>
      <c r="GX818" s="25"/>
      <c r="GY818" s="25"/>
      <c r="GZ818" s="25"/>
    </row>
    <row r="819" spans="31:208"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  <c r="CG819" s="25"/>
      <c r="CH819" s="25"/>
      <c r="CI819" s="25"/>
      <c r="CJ819" s="25"/>
      <c r="CK819" s="25"/>
      <c r="CL819" s="25"/>
      <c r="CM819" s="25"/>
      <c r="CN819" s="25"/>
      <c r="CO819" s="25"/>
      <c r="CP819" s="25"/>
      <c r="CQ819" s="25"/>
      <c r="CR819" s="25"/>
      <c r="CS819" s="25"/>
      <c r="CT819" s="25"/>
      <c r="CU819" s="25"/>
      <c r="CV819" s="25"/>
      <c r="CW819" s="25"/>
      <c r="CX819" s="25"/>
      <c r="CY819" s="25"/>
      <c r="CZ819" s="25"/>
      <c r="DA819" s="25"/>
      <c r="DB819" s="25"/>
      <c r="DC819" s="25"/>
      <c r="DD819" s="25"/>
      <c r="DE819" s="25"/>
      <c r="DF819" s="25"/>
      <c r="DG819" s="25"/>
      <c r="DH819" s="25"/>
      <c r="DI819" s="25"/>
      <c r="DJ819" s="25"/>
      <c r="DK819" s="25"/>
      <c r="DL819" s="25"/>
      <c r="DM819" s="25"/>
      <c r="DN819" s="25"/>
      <c r="DO819" s="25"/>
      <c r="DP819" s="25"/>
      <c r="DQ819" s="25"/>
      <c r="DR819" s="25"/>
      <c r="DS819" s="25"/>
      <c r="DT819" s="25"/>
      <c r="DU819" s="25"/>
      <c r="DV819" s="25"/>
      <c r="DW819" s="25"/>
      <c r="DX819" s="25"/>
      <c r="DY819" s="25"/>
      <c r="DZ819" s="25"/>
      <c r="EA819" s="25"/>
      <c r="EB819" s="25"/>
      <c r="EC819" s="25"/>
      <c r="ED819" s="25"/>
      <c r="EE819" s="25"/>
      <c r="EF819" s="25"/>
      <c r="EG819" s="25"/>
      <c r="EH819" s="25"/>
      <c r="EI819" s="25"/>
      <c r="EJ819" s="25"/>
      <c r="EK819" s="25"/>
      <c r="EL819" s="25"/>
      <c r="EM819" s="25"/>
      <c r="EN819" s="25"/>
      <c r="EO819" s="25"/>
      <c r="EP819" s="25"/>
      <c r="EQ819" s="25"/>
      <c r="ER819" s="25"/>
      <c r="ES819" s="25"/>
      <c r="ET819" s="25"/>
      <c r="EU819" s="25"/>
      <c r="EV819" s="25"/>
      <c r="EW819" s="25"/>
      <c r="EX819" s="25"/>
      <c r="EY819" s="25"/>
      <c r="EZ819" s="25"/>
      <c r="FA819" s="25"/>
      <c r="FB819" s="25"/>
      <c r="FC819" s="25"/>
      <c r="FD819" s="25"/>
      <c r="FE819" s="25"/>
      <c r="FF819" s="25"/>
      <c r="FG819" s="25"/>
      <c r="FH819" s="25"/>
      <c r="FI819" s="25"/>
      <c r="FJ819" s="25"/>
      <c r="FK819" s="25"/>
      <c r="FL819" s="25"/>
      <c r="FM819" s="25"/>
      <c r="FN819" s="25"/>
      <c r="FO819" s="25"/>
      <c r="FP819" s="25"/>
      <c r="FQ819" s="25"/>
      <c r="FR819" s="25"/>
      <c r="FS819" s="25"/>
      <c r="FT819" s="25"/>
      <c r="FU819" s="25"/>
      <c r="FV819" s="25"/>
      <c r="FW819" s="25"/>
      <c r="FX819" s="25"/>
      <c r="FY819" s="25"/>
      <c r="FZ819" s="25"/>
      <c r="GA819" s="25"/>
      <c r="GB819" s="25"/>
      <c r="GC819" s="25"/>
      <c r="GD819" s="25"/>
      <c r="GE819" s="25"/>
      <c r="GF819" s="25"/>
      <c r="GG819" s="25"/>
      <c r="GH819" s="25"/>
      <c r="GI819" s="25"/>
      <c r="GJ819" s="25"/>
      <c r="GK819" s="25"/>
      <c r="GL819" s="25"/>
      <c r="GM819" s="25"/>
      <c r="GN819" s="25"/>
      <c r="GO819" s="25"/>
      <c r="GP819" s="25"/>
      <c r="GQ819" s="25"/>
      <c r="GR819" s="25"/>
      <c r="GS819" s="25"/>
      <c r="GT819" s="25"/>
      <c r="GU819" s="25"/>
      <c r="GV819" s="25"/>
      <c r="GW819" s="25"/>
      <c r="GX819" s="25"/>
      <c r="GY819" s="25"/>
      <c r="GZ819" s="25"/>
    </row>
    <row r="820" spans="31:208"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  <c r="CG820" s="25"/>
      <c r="CH820" s="25"/>
      <c r="CI820" s="25"/>
      <c r="CJ820" s="25"/>
      <c r="CK820" s="25"/>
      <c r="CL820" s="25"/>
      <c r="CM820" s="25"/>
      <c r="CN820" s="25"/>
      <c r="CO820" s="25"/>
      <c r="CP820" s="25"/>
      <c r="CQ820" s="25"/>
      <c r="CR820" s="25"/>
      <c r="CS820" s="25"/>
      <c r="CT820" s="25"/>
      <c r="CU820" s="25"/>
      <c r="CV820" s="25"/>
      <c r="CW820" s="25"/>
      <c r="CX820" s="25"/>
      <c r="CY820" s="25"/>
      <c r="CZ820" s="25"/>
      <c r="DA820" s="25"/>
      <c r="DB820" s="25"/>
      <c r="DC820" s="25"/>
      <c r="DD820" s="25"/>
      <c r="DE820" s="25"/>
      <c r="DF820" s="25"/>
      <c r="DG820" s="25"/>
      <c r="DH820" s="25"/>
      <c r="DI820" s="25"/>
      <c r="DJ820" s="25"/>
      <c r="DK820" s="25"/>
      <c r="DL820" s="25"/>
      <c r="DM820" s="25"/>
      <c r="DN820" s="25"/>
      <c r="DO820" s="25"/>
      <c r="DP820" s="25"/>
      <c r="DQ820" s="25"/>
      <c r="DR820" s="25"/>
      <c r="DS820" s="25"/>
      <c r="DT820" s="25"/>
      <c r="DU820" s="25"/>
      <c r="DV820" s="25"/>
      <c r="DW820" s="25"/>
      <c r="DX820" s="25"/>
      <c r="DY820" s="25"/>
      <c r="DZ820" s="25"/>
      <c r="EA820" s="25"/>
      <c r="EB820" s="25"/>
      <c r="EC820" s="25"/>
      <c r="ED820" s="25"/>
      <c r="EE820" s="25"/>
      <c r="EF820" s="25"/>
      <c r="EG820" s="25"/>
      <c r="EH820" s="25"/>
      <c r="EI820" s="25"/>
      <c r="EJ820" s="25"/>
      <c r="EK820" s="25"/>
      <c r="EL820" s="25"/>
      <c r="EM820" s="25"/>
      <c r="EN820" s="25"/>
      <c r="EO820" s="25"/>
      <c r="EP820" s="25"/>
      <c r="EQ820" s="25"/>
      <c r="ER820" s="25"/>
      <c r="ES820" s="25"/>
      <c r="ET820" s="25"/>
      <c r="EU820" s="25"/>
      <c r="EV820" s="25"/>
      <c r="EW820" s="25"/>
      <c r="EX820" s="25"/>
      <c r="EY820" s="25"/>
      <c r="EZ820" s="25"/>
      <c r="FA820" s="25"/>
      <c r="FB820" s="25"/>
      <c r="FC820" s="25"/>
      <c r="FD820" s="25"/>
      <c r="FE820" s="25"/>
      <c r="FF820" s="25"/>
      <c r="FG820" s="25"/>
      <c r="FH820" s="25"/>
      <c r="FI820" s="25"/>
      <c r="FJ820" s="25"/>
      <c r="FK820" s="25"/>
      <c r="FL820" s="25"/>
      <c r="FM820" s="25"/>
      <c r="FN820" s="25"/>
      <c r="FO820" s="25"/>
      <c r="FP820" s="25"/>
      <c r="FQ820" s="25"/>
      <c r="FR820" s="25"/>
      <c r="FS820" s="25"/>
      <c r="FT820" s="25"/>
      <c r="FU820" s="25"/>
      <c r="FV820" s="25"/>
      <c r="FW820" s="25"/>
      <c r="FX820" s="25"/>
      <c r="FY820" s="25"/>
      <c r="FZ820" s="25"/>
      <c r="GA820" s="25"/>
      <c r="GB820" s="25"/>
      <c r="GC820" s="25"/>
      <c r="GD820" s="25"/>
      <c r="GE820" s="25"/>
      <c r="GF820" s="25"/>
      <c r="GG820" s="25"/>
      <c r="GH820" s="25"/>
      <c r="GI820" s="25"/>
      <c r="GJ820" s="25"/>
      <c r="GK820" s="25"/>
      <c r="GL820" s="25"/>
      <c r="GM820" s="25"/>
      <c r="GN820" s="25"/>
      <c r="GO820" s="25"/>
      <c r="GP820" s="25"/>
      <c r="GQ820" s="25"/>
      <c r="GR820" s="25"/>
      <c r="GS820" s="25"/>
      <c r="GT820" s="25"/>
      <c r="GU820" s="25"/>
      <c r="GV820" s="25"/>
      <c r="GW820" s="25"/>
      <c r="GX820" s="25"/>
      <c r="GY820" s="25"/>
      <c r="GZ820" s="25"/>
    </row>
    <row r="821" spans="31:208"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  <c r="CG821" s="25"/>
      <c r="CH821" s="25"/>
      <c r="CI821" s="25"/>
      <c r="CJ821" s="25"/>
      <c r="CK821" s="25"/>
      <c r="CL821" s="25"/>
      <c r="CM821" s="25"/>
      <c r="CN821" s="25"/>
      <c r="CO821" s="25"/>
      <c r="CP821" s="25"/>
      <c r="CQ821" s="25"/>
      <c r="CR821" s="25"/>
      <c r="CS821" s="25"/>
      <c r="CT821" s="25"/>
      <c r="CU821" s="25"/>
      <c r="CV821" s="25"/>
      <c r="CW821" s="25"/>
      <c r="CX821" s="25"/>
      <c r="CY821" s="25"/>
      <c r="CZ821" s="25"/>
      <c r="DA821" s="25"/>
      <c r="DB821" s="25"/>
      <c r="DC821" s="25"/>
      <c r="DD821" s="25"/>
      <c r="DE821" s="25"/>
      <c r="DF821" s="25"/>
      <c r="DG821" s="25"/>
      <c r="DH821" s="25"/>
      <c r="DI821" s="25"/>
      <c r="DJ821" s="25"/>
      <c r="DK821" s="25"/>
      <c r="DL821" s="25"/>
      <c r="DM821" s="25"/>
      <c r="DN821" s="25"/>
      <c r="DO821" s="25"/>
      <c r="DP821" s="25"/>
      <c r="DQ821" s="25"/>
      <c r="DR821" s="25"/>
      <c r="DS821" s="25"/>
      <c r="DT821" s="25"/>
      <c r="DU821" s="25"/>
      <c r="DV821" s="25"/>
      <c r="DW821" s="25"/>
      <c r="DX821" s="25"/>
      <c r="DY821" s="25"/>
      <c r="DZ821" s="25"/>
      <c r="EA821" s="25"/>
      <c r="EB821" s="25"/>
      <c r="EC821" s="25"/>
      <c r="ED821" s="25"/>
      <c r="EE821" s="25"/>
      <c r="EF821" s="25"/>
      <c r="EG821" s="25"/>
      <c r="EH821" s="25"/>
      <c r="EI821" s="25"/>
      <c r="EJ821" s="25"/>
      <c r="EK821" s="25"/>
      <c r="EL821" s="25"/>
      <c r="EM821" s="25"/>
      <c r="EN821" s="25"/>
      <c r="EO821" s="25"/>
      <c r="EP821" s="25"/>
      <c r="EQ821" s="25"/>
      <c r="ER821" s="25"/>
      <c r="ES821" s="25"/>
      <c r="ET821" s="25"/>
      <c r="EU821" s="25"/>
      <c r="EV821" s="25"/>
      <c r="EW821" s="25"/>
      <c r="EX821" s="25"/>
      <c r="EY821" s="25"/>
      <c r="EZ821" s="25"/>
      <c r="FA821" s="25"/>
      <c r="FB821" s="25"/>
      <c r="FC821" s="25"/>
      <c r="FD821" s="25"/>
      <c r="FE821" s="25"/>
      <c r="FF821" s="25"/>
      <c r="FG821" s="25"/>
      <c r="FH821" s="25"/>
      <c r="FI821" s="25"/>
      <c r="FJ821" s="25"/>
      <c r="FK821" s="25"/>
      <c r="FL821" s="25"/>
      <c r="FM821" s="25"/>
      <c r="FN821" s="25"/>
      <c r="FO821" s="25"/>
      <c r="FP821" s="25"/>
      <c r="FQ821" s="25"/>
      <c r="FR821" s="25"/>
      <c r="FS821" s="25"/>
      <c r="FT821" s="25"/>
      <c r="FU821" s="25"/>
      <c r="FV821" s="25"/>
      <c r="FW821" s="25"/>
      <c r="FX821" s="25"/>
      <c r="FY821" s="25"/>
      <c r="FZ821" s="25"/>
      <c r="GA821" s="25"/>
      <c r="GB821" s="25"/>
      <c r="GC821" s="25"/>
      <c r="GD821" s="25"/>
      <c r="GE821" s="25"/>
      <c r="GF821" s="25"/>
      <c r="GG821" s="25"/>
      <c r="GH821" s="25"/>
      <c r="GI821" s="25"/>
      <c r="GJ821" s="25"/>
      <c r="GK821" s="25"/>
      <c r="GL821" s="25"/>
      <c r="GM821" s="25"/>
      <c r="GN821" s="25"/>
      <c r="GO821" s="25"/>
      <c r="GP821" s="25"/>
      <c r="GQ821" s="25"/>
      <c r="GR821" s="25"/>
      <c r="GS821" s="25"/>
      <c r="GT821" s="25"/>
      <c r="GU821" s="25"/>
      <c r="GV821" s="25"/>
      <c r="GW821" s="25"/>
      <c r="GX821" s="25"/>
      <c r="GY821" s="25"/>
      <c r="GZ821" s="25"/>
    </row>
    <row r="822" spans="31:208"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  <c r="CR822" s="25"/>
      <c r="CS822" s="25"/>
      <c r="CT822" s="25"/>
      <c r="CU822" s="25"/>
      <c r="CV822" s="25"/>
      <c r="CW822" s="25"/>
      <c r="CX822" s="25"/>
      <c r="CY822" s="25"/>
      <c r="CZ822" s="25"/>
      <c r="DA822" s="25"/>
      <c r="DB822" s="25"/>
      <c r="DC822" s="25"/>
      <c r="DD822" s="25"/>
      <c r="DE822" s="25"/>
      <c r="DF822" s="25"/>
      <c r="DG822" s="25"/>
      <c r="DH822" s="25"/>
      <c r="DI822" s="25"/>
      <c r="DJ822" s="25"/>
      <c r="DK822" s="25"/>
      <c r="DL822" s="25"/>
      <c r="DM822" s="25"/>
      <c r="DN822" s="25"/>
      <c r="DO822" s="25"/>
      <c r="DP822" s="25"/>
      <c r="DQ822" s="25"/>
      <c r="DR822" s="25"/>
      <c r="DS822" s="25"/>
      <c r="DT822" s="25"/>
      <c r="DU822" s="25"/>
      <c r="DV822" s="25"/>
      <c r="DW822" s="25"/>
      <c r="DX822" s="25"/>
      <c r="DY822" s="25"/>
      <c r="DZ822" s="25"/>
      <c r="EA822" s="25"/>
      <c r="EB822" s="25"/>
      <c r="EC822" s="25"/>
      <c r="ED822" s="25"/>
      <c r="EE822" s="25"/>
      <c r="EF822" s="25"/>
      <c r="EG822" s="25"/>
      <c r="EH822" s="25"/>
      <c r="EI822" s="25"/>
      <c r="EJ822" s="25"/>
      <c r="EK822" s="25"/>
      <c r="EL822" s="25"/>
      <c r="EM822" s="25"/>
      <c r="EN822" s="25"/>
      <c r="EO822" s="25"/>
      <c r="EP822" s="25"/>
      <c r="EQ822" s="25"/>
      <c r="ER822" s="25"/>
      <c r="ES822" s="25"/>
      <c r="ET822" s="25"/>
      <c r="EU822" s="25"/>
      <c r="EV822" s="25"/>
      <c r="EW822" s="25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  <c r="FN822" s="25"/>
      <c r="FO822" s="25"/>
      <c r="FP822" s="25"/>
      <c r="FQ822" s="25"/>
      <c r="FR822" s="25"/>
      <c r="FS822" s="25"/>
      <c r="FT822" s="25"/>
      <c r="FU822" s="25"/>
      <c r="FV822" s="25"/>
      <c r="FW822" s="25"/>
      <c r="FX822" s="25"/>
      <c r="FY822" s="25"/>
      <c r="FZ822" s="25"/>
      <c r="GA822" s="25"/>
      <c r="GB822" s="25"/>
      <c r="GC822" s="25"/>
      <c r="GD822" s="25"/>
      <c r="GE822" s="25"/>
      <c r="GF822" s="25"/>
      <c r="GG822" s="25"/>
      <c r="GH822" s="25"/>
      <c r="GI822" s="25"/>
      <c r="GJ822" s="25"/>
      <c r="GK822" s="25"/>
      <c r="GL822" s="25"/>
      <c r="GM822" s="25"/>
      <c r="GN822" s="25"/>
      <c r="GO822" s="25"/>
      <c r="GP822" s="25"/>
      <c r="GQ822" s="25"/>
      <c r="GR822" s="25"/>
      <c r="GS822" s="25"/>
      <c r="GT822" s="25"/>
      <c r="GU822" s="25"/>
      <c r="GV822" s="25"/>
      <c r="GW822" s="25"/>
      <c r="GX822" s="25"/>
      <c r="GY822" s="25"/>
      <c r="GZ822" s="25"/>
    </row>
    <row r="823" spans="31:208"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25"/>
      <c r="CP823" s="25"/>
      <c r="CQ823" s="25"/>
      <c r="CR823" s="25"/>
      <c r="CS823" s="25"/>
      <c r="CT823" s="25"/>
      <c r="CU823" s="25"/>
      <c r="CV823" s="25"/>
      <c r="CW823" s="25"/>
      <c r="CX823" s="25"/>
      <c r="CY823" s="25"/>
      <c r="CZ823" s="25"/>
      <c r="DA823" s="25"/>
      <c r="DB823" s="25"/>
      <c r="DC823" s="25"/>
      <c r="DD823" s="25"/>
      <c r="DE823" s="25"/>
      <c r="DF823" s="25"/>
      <c r="DG823" s="25"/>
      <c r="DH823" s="25"/>
      <c r="DI823" s="25"/>
      <c r="DJ823" s="25"/>
      <c r="DK823" s="25"/>
      <c r="DL823" s="25"/>
      <c r="DM823" s="25"/>
      <c r="DN823" s="25"/>
      <c r="DO823" s="25"/>
      <c r="DP823" s="25"/>
      <c r="DQ823" s="25"/>
      <c r="DR823" s="25"/>
      <c r="DS823" s="25"/>
      <c r="DT823" s="25"/>
      <c r="DU823" s="25"/>
      <c r="DV823" s="25"/>
      <c r="DW823" s="25"/>
      <c r="DX823" s="25"/>
      <c r="DY823" s="25"/>
      <c r="DZ823" s="25"/>
      <c r="EA823" s="25"/>
      <c r="EB823" s="25"/>
      <c r="EC823" s="25"/>
      <c r="ED823" s="25"/>
      <c r="EE823" s="25"/>
      <c r="EF823" s="25"/>
      <c r="EG823" s="25"/>
      <c r="EH823" s="25"/>
      <c r="EI823" s="25"/>
      <c r="EJ823" s="25"/>
      <c r="EK823" s="25"/>
      <c r="EL823" s="25"/>
      <c r="EM823" s="25"/>
      <c r="EN823" s="25"/>
      <c r="EO823" s="25"/>
      <c r="EP823" s="25"/>
      <c r="EQ823" s="25"/>
      <c r="ER823" s="25"/>
      <c r="ES823" s="25"/>
      <c r="ET823" s="25"/>
      <c r="EU823" s="25"/>
      <c r="EV823" s="25"/>
      <c r="EW823" s="25"/>
      <c r="EX823" s="25"/>
      <c r="EY823" s="25"/>
      <c r="EZ823" s="25"/>
      <c r="FA823" s="25"/>
      <c r="FB823" s="25"/>
      <c r="FC823" s="25"/>
      <c r="FD823" s="25"/>
      <c r="FE823" s="25"/>
      <c r="FF823" s="25"/>
      <c r="FG823" s="25"/>
      <c r="FH823" s="25"/>
      <c r="FI823" s="25"/>
      <c r="FJ823" s="25"/>
      <c r="FK823" s="25"/>
      <c r="FL823" s="25"/>
      <c r="FM823" s="25"/>
      <c r="FN823" s="25"/>
      <c r="FO823" s="25"/>
      <c r="FP823" s="25"/>
      <c r="FQ823" s="25"/>
      <c r="FR823" s="25"/>
      <c r="FS823" s="25"/>
      <c r="FT823" s="25"/>
      <c r="FU823" s="25"/>
      <c r="FV823" s="25"/>
      <c r="FW823" s="25"/>
      <c r="FX823" s="25"/>
      <c r="FY823" s="25"/>
      <c r="FZ823" s="25"/>
      <c r="GA823" s="25"/>
      <c r="GB823" s="25"/>
      <c r="GC823" s="25"/>
      <c r="GD823" s="25"/>
      <c r="GE823" s="25"/>
      <c r="GF823" s="25"/>
      <c r="GG823" s="25"/>
      <c r="GH823" s="25"/>
      <c r="GI823" s="25"/>
      <c r="GJ823" s="25"/>
      <c r="GK823" s="25"/>
      <c r="GL823" s="25"/>
      <c r="GM823" s="25"/>
      <c r="GN823" s="25"/>
      <c r="GO823" s="25"/>
      <c r="GP823" s="25"/>
      <c r="GQ823" s="25"/>
      <c r="GR823" s="25"/>
      <c r="GS823" s="25"/>
      <c r="GT823" s="25"/>
      <c r="GU823" s="25"/>
      <c r="GV823" s="25"/>
      <c r="GW823" s="25"/>
      <c r="GX823" s="25"/>
      <c r="GY823" s="25"/>
      <c r="GZ823" s="25"/>
    </row>
    <row r="824" spans="31:208"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  <c r="CG824" s="25"/>
      <c r="CH824" s="25"/>
      <c r="CI824" s="25"/>
      <c r="CJ824" s="25"/>
      <c r="CK824" s="25"/>
      <c r="CL824" s="25"/>
      <c r="CM824" s="25"/>
      <c r="CN824" s="25"/>
      <c r="CO824" s="25"/>
      <c r="CP824" s="25"/>
      <c r="CQ824" s="25"/>
      <c r="CR824" s="25"/>
      <c r="CS824" s="25"/>
      <c r="CT824" s="25"/>
      <c r="CU824" s="25"/>
      <c r="CV824" s="25"/>
      <c r="CW824" s="25"/>
      <c r="CX824" s="25"/>
      <c r="CY824" s="25"/>
      <c r="CZ824" s="25"/>
      <c r="DA824" s="25"/>
      <c r="DB824" s="25"/>
      <c r="DC824" s="25"/>
      <c r="DD824" s="25"/>
      <c r="DE824" s="25"/>
      <c r="DF824" s="25"/>
      <c r="DG824" s="25"/>
      <c r="DH824" s="25"/>
      <c r="DI824" s="25"/>
      <c r="DJ824" s="25"/>
      <c r="DK824" s="25"/>
      <c r="DL824" s="25"/>
      <c r="DM824" s="25"/>
      <c r="DN824" s="25"/>
      <c r="DO824" s="25"/>
      <c r="DP824" s="25"/>
      <c r="DQ824" s="25"/>
      <c r="DR824" s="25"/>
      <c r="DS824" s="25"/>
      <c r="DT824" s="25"/>
      <c r="DU824" s="25"/>
      <c r="DV824" s="25"/>
      <c r="DW824" s="25"/>
      <c r="DX824" s="25"/>
      <c r="DY824" s="25"/>
      <c r="DZ824" s="25"/>
      <c r="EA824" s="25"/>
      <c r="EB824" s="25"/>
      <c r="EC824" s="25"/>
      <c r="ED824" s="25"/>
      <c r="EE824" s="25"/>
      <c r="EF824" s="25"/>
      <c r="EG824" s="25"/>
      <c r="EH824" s="25"/>
      <c r="EI824" s="25"/>
      <c r="EJ824" s="25"/>
      <c r="EK824" s="25"/>
      <c r="EL824" s="25"/>
      <c r="EM824" s="25"/>
      <c r="EN824" s="25"/>
      <c r="EO824" s="25"/>
      <c r="EP824" s="25"/>
      <c r="EQ824" s="25"/>
      <c r="ER824" s="25"/>
      <c r="ES824" s="25"/>
      <c r="ET824" s="25"/>
      <c r="EU824" s="25"/>
      <c r="EV824" s="25"/>
      <c r="EW824" s="25"/>
      <c r="EX824" s="25"/>
      <c r="EY824" s="25"/>
      <c r="EZ824" s="25"/>
      <c r="FA824" s="25"/>
      <c r="FB824" s="25"/>
      <c r="FC824" s="25"/>
      <c r="FD824" s="25"/>
      <c r="FE824" s="25"/>
      <c r="FF824" s="25"/>
      <c r="FG824" s="25"/>
      <c r="FH824" s="25"/>
      <c r="FI824" s="25"/>
      <c r="FJ824" s="25"/>
      <c r="FK824" s="25"/>
      <c r="FL824" s="25"/>
      <c r="FM824" s="25"/>
      <c r="FN824" s="25"/>
      <c r="FO824" s="25"/>
      <c r="FP824" s="25"/>
      <c r="FQ824" s="25"/>
      <c r="FR824" s="25"/>
      <c r="FS824" s="25"/>
      <c r="FT824" s="25"/>
      <c r="FU824" s="25"/>
      <c r="FV824" s="25"/>
      <c r="FW824" s="25"/>
      <c r="FX824" s="25"/>
      <c r="FY824" s="25"/>
      <c r="FZ824" s="25"/>
      <c r="GA824" s="25"/>
      <c r="GB824" s="25"/>
      <c r="GC824" s="25"/>
      <c r="GD824" s="25"/>
      <c r="GE824" s="25"/>
      <c r="GF824" s="25"/>
      <c r="GG824" s="25"/>
      <c r="GH824" s="25"/>
      <c r="GI824" s="25"/>
      <c r="GJ824" s="25"/>
      <c r="GK824" s="25"/>
      <c r="GL824" s="25"/>
      <c r="GM824" s="25"/>
      <c r="GN824" s="25"/>
      <c r="GO824" s="25"/>
      <c r="GP824" s="25"/>
      <c r="GQ824" s="25"/>
      <c r="GR824" s="25"/>
      <c r="GS824" s="25"/>
      <c r="GT824" s="25"/>
      <c r="GU824" s="25"/>
      <c r="GV824" s="25"/>
      <c r="GW824" s="25"/>
      <c r="GX824" s="25"/>
      <c r="GY824" s="25"/>
      <c r="GZ824" s="25"/>
    </row>
    <row r="825" spans="31:208"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  <c r="CR825" s="25"/>
      <c r="CS825" s="25"/>
      <c r="CT825" s="25"/>
      <c r="CU825" s="25"/>
      <c r="CV825" s="25"/>
      <c r="CW825" s="25"/>
      <c r="CX825" s="25"/>
      <c r="CY825" s="25"/>
      <c r="CZ825" s="25"/>
      <c r="DA825" s="25"/>
      <c r="DB825" s="25"/>
      <c r="DC825" s="25"/>
      <c r="DD825" s="25"/>
      <c r="DE825" s="25"/>
      <c r="DF825" s="25"/>
      <c r="DG825" s="25"/>
      <c r="DH825" s="25"/>
      <c r="DI825" s="25"/>
      <c r="DJ825" s="25"/>
      <c r="DK825" s="25"/>
      <c r="DL825" s="25"/>
      <c r="DM825" s="25"/>
      <c r="DN825" s="25"/>
      <c r="DO825" s="25"/>
      <c r="DP825" s="25"/>
      <c r="DQ825" s="25"/>
      <c r="DR825" s="25"/>
      <c r="DS825" s="25"/>
      <c r="DT825" s="25"/>
      <c r="DU825" s="25"/>
      <c r="DV825" s="25"/>
      <c r="DW825" s="25"/>
      <c r="DX825" s="25"/>
      <c r="DY825" s="25"/>
      <c r="DZ825" s="25"/>
      <c r="EA825" s="25"/>
      <c r="EB825" s="25"/>
      <c r="EC825" s="25"/>
      <c r="ED825" s="25"/>
      <c r="EE825" s="25"/>
      <c r="EF825" s="25"/>
      <c r="EG825" s="25"/>
      <c r="EH825" s="25"/>
      <c r="EI825" s="25"/>
      <c r="EJ825" s="25"/>
      <c r="EK825" s="25"/>
      <c r="EL825" s="25"/>
      <c r="EM825" s="25"/>
      <c r="EN825" s="25"/>
      <c r="EO825" s="25"/>
      <c r="EP825" s="25"/>
      <c r="EQ825" s="25"/>
      <c r="ER825" s="25"/>
      <c r="ES825" s="25"/>
      <c r="ET825" s="25"/>
      <c r="EU825" s="25"/>
      <c r="EV825" s="25"/>
      <c r="EW825" s="25"/>
      <c r="EX825" s="25"/>
      <c r="EY825" s="25"/>
      <c r="EZ825" s="25"/>
      <c r="FA825" s="25"/>
      <c r="FB825" s="25"/>
      <c r="FC825" s="25"/>
      <c r="FD825" s="25"/>
      <c r="FE825" s="25"/>
      <c r="FF825" s="25"/>
      <c r="FG825" s="25"/>
      <c r="FH825" s="25"/>
      <c r="FI825" s="25"/>
      <c r="FJ825" s="25"/>
      <c r="FK825" s="25"/>
      <c r="FL825" s="25"/>
      <c r="FM825" s="25"/>
      <c r="FN825" s="25"/>
      <c r="FO825" s="25"/>
      <c r="FP825" s="25"/>
      <c r="FQ825" s="25"/>
      <c r="FR825" s="25"/>
      <c r="FS825" s="25"/>
      <c r="FT825" s="25"/>
      <c r="FU825" s="25"/>
      <c r="FV825" s="25"/>
      <c r="FW825" s="25"/>
      <c r="FX825" s="25"/>
      <c r="FY825" s="25"/>
      <c r="FZ825" s="25"/>
      <c r="GA825" s="25"/>
      <c r="GB825" s="25"/>
      <c r="GC825" s="25"/>
      <c r="GD825" s="25"/>
      <c r="GE825" s="25"/>
      <c r="GF825" s="25"/>
      <c r="GG825" s="25"/>
      <c r="GH825" s="25"/>
      <c r="GI825" s="25"/>
      <c r="GJ825" s="25"/>
      <c r="GK825" s="25"/>
      <c r="GL825" s="25"/>
      <c r="GM825" s="25"/>
      <c r="GN825" s="25"/>
      <c r="GO825" s="25"/>
      <c r="GP825" s="25"/>
      <c r="GQ825" s="25"/>
      <c r="GR825" s="25"/>
      <c r="GS825" s="25"/>
      <c r="GT825" s="25"/>
      <c r="GU825" s="25"/>
      <c r="GV825" s="25"/>
      <c r="GW825" s="25"/>
      <c r="GX825" s="25"/>
      <c r="GY825" s="25"/>
      <c r="GZ825" s="25"/>
    </row>
    <row r="826" spans="31:208"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  <c r="CG826" s="25"/>
      <c r="CH826" s="25"/>
      <c r="CI826" s="25"/>
      <c r="CJ826" s="25"/>
      <c r="CK826" s="25"/>
      <c r="CL826" s="25"/>
      <c r="CM826" s="25"/>
      <c r="CN826" s="25"/>
      <c r="CO826" s="25"/>
      <c r="CP826" s="25"/>
      <c r="CQ826" s="25"/>
      <c r="CR826" s="25"/>
      <c r="CS826" s="25"/>
      <c r="CT826" s="25"/>
      <c r="CU826" s="25"/>
      <c r="CV826" s="25"/>
      <c r="CW826" s="25"/>
      <c r="CX826" s="25"/>
      <c r="CY826" s="25"/>
      <c r="CZ826" s="25"/>
      <c r="DA826" s="25"/>
      <c r="DB826" s="25"/>
      <c r="DC826" s="25"/>
      <c r="DD826" s="25"/>
      <c r="DE826" s="25"/>
      <c r="DF826" s="25"/>
      <c r="DG826" s="25"/>
      <c r="DH826" s="25"/>
      <c r="DI826" s="25"/>
      <c r="DJ826" s="25"/>
      <c r="DK826" s="25"/>
      <c r="DL826" s="25"/>
      <c r="DM826" s="25"/>
      <c r="DN826" s="25"/>
      <c r="DO826" s="25"/>
      <c r="DP826" s="25"/>
      <c r="DQ826" s="25"/>
      <c r="DR826" s="25"/>
      <c r="DS826" s="25"/>
      <c r="DT826" s="25"/>
      <c r="DU826" s="25"/>
      <c r="DV826" s="25"/>
      <c r="DW826" s="25"/>
      <c r="DX826" s="25"/>
      <c r="DY826" s="25"/>
      <c r="DZ826" s="25"/>
      <c r="EA826" s="25"/>
      <c r="EB826" s="25"/>
      <c r="EC826" s="25"/>
      <c r="ED826" s="25"/>
      <c r="EE826" s="25"/>
      <c r="EF826" s="25"/>
      <c r="EG826" s="25"/>
      <c r="EH826" s="25"/>
      <c r="EI826" s="25"/>
      <c r="EJ826" s="25"/>
      <c r="EK826" s="25"/>
      <c r="EL826" s="25"/>
      <c r="EM826" s="25"/>
      <c r="EN826" s="25"/>
      <c r="EO826" s="25"/>
      <c r="EP826" s="25"/>
      <c r="EQ826" s="25"/>
      <c r="ER826" s="25"/>
      <c r="ES826" s="25"/>
      <c r="ET826" s="25"/>
      <c r="EU826" s="25"/>
      <c r="EV826" s="25"/>
      <c r="EW826" s="25"/>
      <c r="EX826" s="25"/>
      <c r="EY826" s="25"/>
      <c r="EZ826" s="25"/>
      <c r="FA826" s="25"/>
      <c r="FB826" s="25"/>
      <c r="FC826" s="25"/>
      <c r="FD826" s="25"/>
      <c r="FE826" s="25"/>
      <c r="FF826" s="25"/>
      <c r="FG826" s="25"/>
      <c r="FH826" s="25"/>
      <c r="FI826" s="25"/>
      <c r="FJ826" s="25"/>
      <c r="FK826" s="25"/>
      <c r="FL826" s="25"/>
      <c r="FM826" s="25"/>
      <c r="FN826" s="25"/>
      <c r="FO826" s="25"/>
      <c r="FP826" s="25"/>
      <c r="FQ826" s="25"/>
      <c r="FR826" s="25"/>
      <c r="FS826" s="25"/>
      <c r="FT826" s="25"/>
      <c r="FU826" s="25"/>
      <c r="FV826" s="25"/>
      <c r="FW826" s="25"/>
      <c r="FX826" s="25"/>
      <c r="FY826" s="25"/>
      <c r="FZ826" s="25"/>
      <c r="GA826" s="25"/>
      <c r="GB826" s="25"/>
      <c r="GC826" s="25"/>
      <c r="GD826" s="25"/>
      <c r="GE826" s="25"/>
      <c r="GF826" s="25"/>
      <c r="GG826" s="25"/>
      <c r="GH826" s="25"/>
      <c r="GI826" s="25"/>
      <c r="GJ826" s="25"/>
      <c r="GK826" s="25"/>
      <c r="GL826" s="25"/>
      <c r="GM826" s="25"/>
      <c r="GN826" s="25"/>
      <c r="GO826" s="25"/>
      <c r="GP826" s="25"/>
      <c r="GQ826" s="25"/>
      <c r="GR826" s="25"/>
      <c r="GS826" s="25"/>
      <c r="GT826" s="25"/>
      <c r="GU826" s="25"/>
      <c r="GV826" s="25"/>
      <c r="GW826" s="25"/>
      <c r="GX826" s="25"/>
      <c r="GY826" s="25"/>
      <c r="GZ826" s="25"/>
    </row>
    <row r="827" spans="31:208"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  <c r="CR827" s="25"/>
      <c r="CS827" s="25"/>
      <c r="CT827" s="25"/>
      <c r="CU827" s="25"/>
      <c r="CV827" s="25"/>
      <c r="CW827" s="25"/>
      <c r="CX827" s="25"/>
      <c r="CY827" s="25"/>
      <c r="CZ827" s="25"/>
      <c r="DA827" s="25"/>
      <c r="DB827" s="25"/>
      <c r="DC827" s="25"/>
      <c r="DD827" s="25"/>
      <c r="DE827" s="25"/>
      <c r="DF827" s="25"/>
      <c r="DG827" s="25"/>
      <c r="DH827" s="25"/>
      <c r="DI827" s="25"/>
      <c r="DJ827" s="25"/>
      <c r="DK827" s="25"/>
      <c r="DL827" s="25"/>
      <c r="DM827" s="25"/>
      <c r="DN827" s="25"/>
      <c r="DO827" s="25"/>
      <c r="DP827" s="25"/>
      <c r="DQ827" s="25"/>
      <c r="DR827" s="25"/>
      <c r="DS827" s="25"/>
      <c r="DT827" s="25"/>
      <c r="DU827" s="25"/>
      <c r="DV827" s="25"/>
      <c r="DW827" s="25"/>
      <c r="DX827" s="25"/>
      <c r="DY827" s="25"/>
      <c r="DZ827" s="25"/>
      <c r="EA827" s="25"/>
      <c r="EB827" s="25"/>
      <c r="EC827" s="25"/>
      <c r="ED827" s="25"/>
      <c r="EE827" s="25"/>
      <c r="EF827" s="25"/>
      <c r="EG827" s="25"/>
      <c r="EH827" s="25"/>
      <c r="EI827" s="25"/>
      <c r="EJ827" s="25"/>
      <c r="EK827" s="25"/>
      <c r="EL827" s="25"/>
      <c r="EM827" s="25"/>
      <c r="EN827" s="25"/>
      <c r="EO827" s="25"/>
      <c r="EP827" s="25"/>
      <c r="EQ827" s="25"/>
      <c r="ER827" s="25"/>
      <c r="ES827" s="25"/>
      <c r="ET827" s="25"/>
      <c r="EU827" s="25"/>
      <c r="EV827" s="25"/>
      <c r="EW827" s="25"/>
      <c r="EX827" s="25"/>
      <c r="EY827" s="25"/>
      <c r="EZ827" s="25"/>
      <c r="FA827" s="25"/>
      <c r="FB827" s="25"/>
      <c r="FC827" s="25"/>
      <c r="FD827" s="25"/>
      <c r="FE827" s="25"/>
      <c r="FF827" s="25"/>
      <c r="FG827" s="25"/>
      <c r="FH827" s="25"/>
      <c r="FI827" s="25"/>
      <c r="FJ827" s="25"/>
      <c r="FK827" s="25"/>
      <c r="FL827" s="25"/>
      <c r="FM827" s="25"/>
      <c r="FN827" s="25"/>
      <c r="FO827" s="25"/>
      <c r="FP827" s="25"/>
      <c r="FQ827" s="25"/>
      <c r="FR827" s="25"/>
      <c r="FS827" s="25"/>
      <c r="FT827" s="25"/>
      <c r="FU827" s="25"/>
      <c r="FV827" s="25"/>
      <c r="FW827" s="25"/>
      <c r="FX827" s="25"/>
      <c r="FY827" s="25"/>
      <c r="FZ827" s="25"/>
      <c r="GA827" s="25"/>
      <c r="GB827" s="25"/>
      <c r="GC827" s="25"/>
      <c r="GD827" s="25"/>
      <c r="GE827" s="25"/>
      <c r="GF827" s="25"/>
      <c r="GG827" s="25"/>
      <c r="GH827" s="25"/>
      <c r="GI827" s="25"/>
      <c r="GJ827" s="25"/>
      <c r="GK827" s="25"/>
      <c r="GL827" s="25"/>
      <c r="GM827" s="25"/>
      <c r="GN827" s="25"/>
      <c r="GO827" s="25"/>
      <c r="GP827" s="25"/>
      <c r="GQ827" s="25"/>
      <c r="GR827" s="25"/>
      <c r="GS827" s="25"/>
      <c r="GT827" s="25"/>
      <c r="GU827" s="25"/>
      <c r="GV827" s="25"/>
      <c r="GW827" s="25"/>
      <c r="GX827" s="25"/>
      <c r="GY827" s="25"/>
      <c r="GZ827" s="25"/>
    </row>
    <row r="828" spans="31:208"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  <c r="CG828" s="25"/>
      <c r="CH828" s="25"/>
      <c r="CI828" s="25"/>
      <c r="CJ828" s="25"/>
      <c r="CK828" s="25"/>
      <c r="CL828" s="25"/>
      <c r="CM828" s="25"/>
      <c r="CN828" s="25"/>
      <c r="CO828" s="25"/>
      <c r="CP828" s="25"/>
      <c r="CQ828" s="25"/>
      <c r="CR828" s="25"/>
      <c r="CS828" s="25"/>
      <c r="CT828" s="25"/>
      <c r="CU828" s="25"/>
      <c r="CV828" s="25"/>
      <c r="CW828" s="25"/>
      <c r="CX828" s="25"/>
      <c r="CY828" s="25"/>
      <c r="CZ828" s="25"/>
      <c r="DA828" s="25"/>
      <c r="DB828" s="25"/>
      <c r="DC828" s="25"/>
      <c r="DD828" s="25"/>
      <c r="DE828" s="25"/>
      <c r="DF828" s="25"/>
      <c r="DG828" s="25"/>
      <c r="DH828" s="25"/>
      <c r="DI828" s="25"/>
      <c r="DJ828" s="25"/>
      <c r="DK828" s="25"/>
      <c r="DL828" s="25"/>
      <c r="DM828" s="25"/>
      <c r="DN828" s="25"/>
      <c r="DO828" s="25"/>
      <c r="DP828" s="25"/>
      <c r="DQ828" s="25"/>
      <c r="DR828" s="25"/>
      <c r="DS828" s="25"/>
      <c r="DT828" s="25"/>
      <c r="DU828" s="25"/>
      <c r="DV828" s="25"/>
      <c r="DW828" s="25"/>
      <c r="DX828" s="25"/>
      <c r="DY828" s="25"/>
      <c r="DZ828" s="25"/>
      <c r="EA828" s="25"/>
      <c r="EB828" s="25"/>
      <c r="EC828" s="25"/>
      <c r="ED828" s="25"/>
      <c r="EE828" s="25"/>
      <c r="EF828" s="25"/>
      <c r="EG828" s="25"/>
      <c r="EH828" s="25"/>
      <c r="EI828" s="25"/>
      <c r="EJ828" s="25"/>
      <c r="EK828" s="25"/>
      <c r="EL828" s="25"/>
      <c r="EM828" s="25"/>
      <c r="EN828" s="25"/>
      <c r="EO828" s="25"/>
      <c r="EP828" s="25"/>
      <c r="EQ828" s="25"/>
      <c r="ER828" s="25"/>
      <c r="ES828" s="25"/>
      <c r="ET828" s="25"/>
      <c r="EU828" s="25"/>
      <c r="EV828" s="25"/>
      <c r="EW828" s="25"/>
      <c r="EX828" s="25"/>
      <c r="EY828" s="25"/>
      <c r="EZ828" s="25"/>
      <c r="FA828" s="25"/>
      <c r="FB828" s="25"/>
      <c r="FC828" s="25"/>
      <c r="FD828" s="25"/>
      <c r="FE828" s="25"/>
      <c r="FF828" s="25"/>
      <c r="FG828" s="25"/>
      <c r="FH828" s="25"/>
      <c r="FI828" s="25"/>
      <c r="FJ828" s="25"/>
      <c r="FK828" s="25"/>
      <c r="FL828" s="25"/>
      <c r="FM828" s="25"/>
      <c r="FN828" s="25"/>
      <c r="FO828" s="25"/>
      <c r="FP828" s="25"/>
      <c r="FQ828" s="25"/>
      <c r="FR828" s="25"/>
      <c r="FS828" s="25"/>
      <c r="FT828" s="25"/>
      <c r="FU828" s="25"/>
      <c r="FV828" s="25"/>
      <c r="FW828" s="25"/>
      <c r="FX828" s="25"/>
      <c r="FY828" s="25"/>
      <c r="FZ828" s="25"/>
      <c r="GA828" s="25"/>
      <c r="GB828" s="25"/>
      <c r="GC828" s="25"/>
      <c r="GD828" s="25"/>
      <c r="GE828" s="25"/>
      <c r="GF828" s="25"/>
      <c r="GG828" s="25"/>
      <c r="GH828" s="25"/>
      <c r="GI828" s="25"/>
      <c r="GJ828" s="25"/>
      <c r="GK828" s="25"/>
      <c r="GL828" s="25"/>
      <c r="GM828" s="25"/>
      <c r="GN828" s="25"/>
      <c r="GO828" s="25"/>
      <c r="GP828" s="25"/>
      <c r="GQ828" s="25"/>
      <c r="GR828" s="25"/>
      <c r="GS828" s="25"/>
      <c r="GT828" s="25"/>
      <c r="GU828" s="25"/>
      <c r="GV828" s="25"/>
      <c r="GW828" s="25"/>
      <c r="GX828" s="25"/>
      <c r="GY828" s="25"/>
      <c r="GZ828" s="25"/>
    </row>
    <row r="829" spans="31:208"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  <c r="CR829" s="25"/>
      <c r="CS829" s="25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5"/>
      <c r="DI829" s="25"/>
      <c r="DJ829" s="25"/>
      <c r="DK829" s="25"/>
      <c r="DL829" s="25"/>
      <c r="DM829" s="25"/>
      <c r="DN829" s="25"/>
      <c r="DO829" s="25"/>
      <c r="DP829" s="25"/>
      <c r="DQ829" s="25"/>
      <c r="DR829" s="25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  <c r="ET829" s="25"/>
      <c r="EU829" s="25"/>
      <c r="EV829" s="25"/>
      <c r="EW829" s="25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  <c r="FN829" s="25"/>
      <c r="FO829" s="25"/>
      <c r="FP829" s="25"/>
      <c r="FQ829" s="25"/>
      <c r="FR829" s="25"/>
      <c r="FS829" s="25"/>
      <c r="FT829" s="25"/>
      <c r="FU829" s="25"/>
      <c r="FV829" s="25"/>
      <c r="FW829" s="25"/>
      <c r="FX829" s="25"/>
      <c r="FY829" s="25"/>
      <c r="FZ829" s="25"/>
      <c r="GA829" s="25"/>
      <c r="GB829" s="25"/>
      <c r="GC829" s="25"/>
      <c r="GD829" s="25"/>
      <c r="GE829" s="25"/>
      <c r="GF829" s="25"/>
      <c r="GG829" s="25"/>
      <c r="GH829" s="25"/>
      <c r="GI829" s="25"/>
      <c r="GJ829" s="25"/>
      <c r="GK829" s="25"/>
      <c r="GL829" s="25"/>
      <c r="GM829" s="25"/>
      <c r="GN829" s="25"/>
      <c r="GO829" s="25"/>
      <c r="GP829" s="25"/>
      <c r="GQ829" s="25"/>
      <c r="GR829" s="25"/>
      <c r="GS829" s="25"/>
      <c r="GT829" s="25"/>
      <c r="GU829" s="25"/>
      <c r="GV829" s="25"/>
      <c r="GW829" s="25"/>
      <c r="GX829" s="25"/>
      <c r="GY829" s="25"/>
      <c r="GZ829" s="25"/>
    </row>
    <row r="830" spans="31:208"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  <c r="CG830" s="25"/>
      <c r="CH830" s="25"/>
      <c r="CI830" s="25"/>
      <c r="CJ830" s="25"/>
      <c r="CK830" s="25"/>
      <c r="CL830" s="25"/>
      <c r="CM830" s="25"/>
      <c r="CN830" s="25"/>
      <c r="CO830" s="25"/>
      <c r="CP830" s="25"/>
      <c r="CQ830" s="25"/>
      <c r="CR830" s="25"/>
      <c r="CS830" s="25"/>
      <c r="CT830" s="25"/>
      <c r="CU830" s="25"/>
      <c r="CV830" s="25"/>
      <c r="CW830" s="25"/>
      <c r="CX830" s="25"/>
      <c r="CY830" s="25"/>
      <c r="CZ830" s="25"/>
      <c r="DA830" s="25"/>
      <c r="DB830" s="25"/>
      <c r="DC830" s="25"/>
      <c r="DD830" s="25"/>
      <c r="DE830" s="25"/>
      <c r="DF830" s="25"/>
      <c r="DG830" s="25"/>
      <c r="DH830" s="25"/>
      <c r="DI830" s="25"/>
      <c r="DJ830" s="25"/>
      <c r="DK830" s="25"/>
      <c r="DL830" s="25"/>
      <c r="DM830" s="25"/>
      <c r="DN830" s="25"/>
      <c r="DO830" s="25"/>
      <c r="DP830" s="25"/>
      <c r="DQ830" s="25"/>
      <c r="DR830" s="25"/>
      <c r="DS830" s="25"/>
      <c r="DT830" s="25"/>
      <c r="DU830" s="25"/>
      <c r="DV830" s="25"/>
      <c r="DW830" s="25"/>
      <c r="DX830" s="25"/>
      <c r="DY830" s="25"/>
      <c r="DZ830" s="25"/>
      <c r="EA830" s="25"/>
      <c r="EB830" s="25"/>
      <c r="EC830" s="25"/>
      <c r="ED830" s="25"/>
      <c r="EE830" s="25"/>
      <c r="EF830" s="25"/>
      <c r="EG830" s="25"/>
      <c r="EH830" s="25"/>
      <c r="EI830" s="25"/>
      <c r="EJ830" s="25"/>
      <c r="EK830" s="25"/>
      <c r="EL830" s="25"/>
      <c r="EM830" s="25"/>
      <c r="EN830" s="25"/>
      <c r="EO830" s="25"/>
      <c r="EP830" s="25"/>
      <c r="EQ830" s="25"/>
      <c r="ER830" s="25"/>
      <c r="ES830" s="25"/>
      <c r="ET830" s="25"/>
      <c r="EU830" s="25"/>
      <c r="EV830" s="25"/>
      <c r="EW830" s="25"/>
      <c r="EX830" s="25"/>
      <c r="EY830" s="25"/>
      <c r="EZ830" s="25"/>
      <c r="FA830" s="25"/>
      <c r="FB830" s="25"/>
      <c r="FC830" s="25"/>
      <c r="FD830" s="25"/>
      <c r="FE830" s="25"/>
      <c r="FF830" s="25"/>
      <c r="FG830" s="25"/>
      <c r="FH830" s="25"/>
      <c r="FI830" s="25"/>
      <c r="FJ830" s="25"/>
      <c r="FK830" s="25"/>
      <c r="FL830" s="25"/>
      <c r="FM830" s="25"/>
      <c r="FN830" s="25"/>
      <c r="FO830" s="25"/>
      <c r="FP830" s="25"/>
      <c r="FQ830" s="25"/>
      <c r="FR830" s="25"/>
      <c r="FS830" s="25"/>
      <c r="FT830" s="25"/>
      <c r="FU830" s="25"/>
      <c r="FV830" s="25"/>
      <c r="FW830" s="25"/>
      <c r="FX830" s="25"/>
      <c r="FY830" s="25"/>
      <c r="FZ830" s="25"/>
      <c r="GA830" s="25"/>
      <c r="GB830" s="25"/>
      <c r="GC830" s="25"/>
      <c r="GD830" s="25"/>
      <c r="GE830" s="25"/>
      <c r="GF830" s="25"/>
      <c r="GG830" s="25"/>
      <c r="GH830" s="25"/>
      <c r="GI830" s="25"/>
      <c r="GJ830" s="25"/>
      <c r="GK830" s="25"/>
      <c r="GL830" s="25"/>
      <c r="GM830" s="25"/>
      <c r="GN830" s="25"/>
      <c r="GO830" s="25"/>
      <c r="GP830" s="25"/>
      <c r="GQ830" s="25"/>
      <c r="GR830" s="25"/>
      <c r="GS830" s="25"/>
      <c r="GT830" s="25"/>
      <c r="GU830" s="25"/>
      <c r="GV830" s="25"/>
      <c r="GW830" s="25"/>
      <c r="GX830" s="25"/>
      <c r="GY830" s="25"/>
      <c r="GZ830" s="25"/>
    </row>
    <row r="831" spans="31:208"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  <c r="CG831" s="25"/>
      <c r="CH831" s="25"/>
      <c r="CI831" s="25"/>
      <c r="CJ831" s="25"/>
      <c r="CK831" s="25"/>
      <c r="CL831" s="25"/>
      <c r="CM831" s="25"/>
      <c r="CN831" s="25"/>
      <c r="CO831" s="25"/>
      <c r="CP831" s="25"/>
      <c r="CQ831" s="25"/>
      <c r="CR831" s="25"/>
      <c r="CS831" s="25"/>
      <c r="CT831" s="25"/>
      <c r="CU831" s="25"/>
      <c r="CV831" s="25"/>
      <c r="CW831" s="25"/>
      <c r="CX831" s="25"/>
      <c r="CY831" s="25"/>
      <c r="CZ831" s="25"/>
      <c r="DA831" s="25"/>
      <c r="DB831" s="25"/>
      <c r="DC831" s="25"/>
      <c r="DD831" s="25"/>
      <c r="DE831" s="25"/>
      <c r="DF831" s="25"/>
      <c r="DG831" s="25"/>
      <c r="DH831" s="25"/>
      <c r="DI831" s="25"/>
      <c r="DJ831" s="25"/>
      <c r="DK831" s="25"/>
      <c r="DL831" s="25"/>
      <c r="DM831" s="25"/>
      <c r="DN831" s="25"/>
      <c r="DO831" s="25"/>
      <c r="DP831" s="25"/>
      <c r="DQ831" s="25"/>
      <c r="DR831" s="25"/>
      <c r="DS831" s="25"/>
      <c r="DT831" s="25"/>
      <c r="DU831" s="25"/>
      <c r="DV831" s="25"/>
      <c r="DW831" s="25"/>
      <c r="DX831" s="25"/>
      <c r="DY831" s="25"/>
      <c r="DZ831" s="25"/>
      <c r="EA831" s="25"/>
      <c r="EB831" s="25"/>
      <c r="EC831" s="25"/>
      <c r="ED831" s="25"/>
      <c r="EE831" s="25"/>
      <c r="EF831" s="25"/>
      <c r="EG831" s="25"/>
      <c r="EH831" s="25"/>
      <c r="EI831" s="25"/>
      <c r="EJ831" s="25"/>
      <c r="EK831" s="25"/>
      <c r="EL831" s="25"/>
      <c r="EM831" s="25"/>
      <c r="EN831" s="25"/>
      <c r="EO831" s="25"/>
      <c r="EP831" s="25"/>
      <c r="EQ831" s="25"/>
      <c r="ER831" s="25"/>
      <c r="ES831" s="25"/>
      <c r="ET831" s="25"/>
      <c r="EU831" s="25"/>
      <c r="EV831" s="25"/>
      <c r="EW831" s="25"/>
      <c r="EX831" s="25"/>
      <c r="EY831" s="25"/>
      <c r="EZ831" s="25"/>
      <c r="FA831" s="25"/>
      <c r="FB831" s="25"/>
      <c r="FC831" s="25"/>
      <c r="FD831" s="25"/>
      <c r="FE831" s="25"/>
      <c r="FF831" s="25"/>
      <c r="FG831" s="25"/>
      <c r="FH831" s="25"/>
      <c r="FI831" s="25"/>
      <c r="FJ831" s="25"/>
      <c r="FK831" s="25"/>
      <c r="FL831" s="25"/>
      <c r="FM831" s="25"/>
      <c r="FN831" s="25"/>
      <c r="FO831" s="25"/>
      <c r="FP831" s="25"/>
      <c r="FQ831" s="25"/>
      <c r="FR831" s="25"/>
      <c r="FS831" s="25"/>
      <c r="FT831" s="25"/>
      <c r="FU831" s="25"/>
      <c r="FV831" s="25"/>
      <c r="FW831" s="25"/>
      <c r="FX831" s="25"/>
      <c r="FY831" s="25"/>
      <c r="FZ831" s="25"/>
      <c r="GA831" s="25"/>
      <c r="GB831" s="25"/>
      <c r="GC831" s="25"/>
      <c r="GD831" s="25"/>
      <c r="GE831" s="25"/>
      <c r="GF831" s="25"/>
      <c r="GG831" s="25"/>
      <c r="GH831" s="25"/>
      <c r="GI831" s="25"/>
      <c r="GJ831" s="25"/>
      <c r="GK831" s="25"/>
      <c r="GL831" s="25"/>
      <c r="GM831" s="25"/>
      <c r="GN831" s="25"/>
      <c r="GO831" s="25"/>
      <c r="GP831" s="25"/>
      <c r="GQ831" s="25"/>
      <c r="GR831" s="25"/>
      <c r="GS831" s="25"/>
      <c r="GT831" s="25"/>
      <c r="GU831" s="25"/>
      <c r="GV831" s="25"/>
      <c r="GW831" s="25"/>
      <c r="GX831" s="25"/>
      <c r="GY831" s="25"/>
      <c r="GZ831" s="25"/>
    </row>
    <row r="832" spans="31:208"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  <c r="CG832" s="25"/>
      <c r="CH832" s="25"/>
      <c r="CI832" s="25"/>
      <c r="CJ832" s="25"/>
      <c r="CK832" s="25"/>
      <c r="CL832" s="25"/>
      <c r="CM832" s="25"/>
      <c r="CN832" s="25"/>
      <c r="CO832" s="25"/>
      <c r="CP832" s="25"/>
      <c r="CQ832" s="25"/>
      <c r="CR832" s="25"/>
      <c r="CS832" s="25"/>
      <c r="CT832" s="25"/>
      <c r="CU832" s="25"/>
      <c r="CV832" s="25"/>
      <c r="CW832" s="25"/>
      <c r="CX832" s="25"/>
      <c r="CY832" s="25"/>
      <c r="CZ832" s="25"/>
      <c r="DA832" s="25"/>
      <c r="DB832" s="25"/>
      <c r="DC832" s="25"/>
      <c r="DD832" s="25"/>
      <c r="DE832" s="25"/>
      <c r="DF832" s="25"/>
      <c r="DG832" s="25"/>
      <c r="DH832" s="25"/>
      <c r="DI832" s="25"/>
      <c r="DJ832" s="25"/>
      <c r="DK832" s="25"/>
      <c r="DL832" s="25"/>
      <c r="DM832" s="25"/>
      <c r="DN832" s="25"/>
      <c r="DO832" s="25"/>
      <c r="DP832" s="25"/>
      <c r="DQ832" s="25"/>
      <c r="DR832" s="25"/>
      <c r="DS832" s="25"/>
      <c r="DT832" s="25"/>
      <c r="DU832" s="25"/>
      <c r="DV832" s="25"/>
      <c r="DW832" s="25"/>
      <c r="DX832" s="25"/>
      <c r="DY832" s="25"/>
      <c r="DZ832" s="25"/>
      <c r="EA832" s="25"/>
      <c r="EB832" s="25"/>
      <c r="EC832" s="25"/>
      <c r="ED832" s="25"/>
      <c r="EE832" s="25"/>
      <c r="EF832" s="25"/>
      <c r="EG832" s="25"/>
      <c r="EH832" s="25"/>
      <c r="EI832" s="25"/>
      <c r="EJ832" s="25"/>
      <c r="EK832" s="25"/>
      <c r="EL832" s="25"/>
      <c r="EM832" s="25"/>
      <c r="EN832" s="25"/>
      <c r="EO832" s="25"/>
      <c r="EP832" s="25"/>
      <c r="EQ832" s="25"/>
      <c r="ER832" s="25"/>
      <c r="ES832" s="25"/>
      <c r="ET832" s="25"/>
      <c r="EU832" s="25"/>
      <c r="EV832" s="25"/>
      <c r="EW832" s="25"/>
      <c r="EX832" s="25"/>
      <c r="EY832" s="25"/>
      <c r="EZ832" s="25"/>
      <c r="FA832" s="25"/>
      <c r="FB832" s="25"/>
      <c r="FC832" s="25"/>
      <c r="FD832" s="25"/>
      <c r="FE832" s="25"/>
      <c r="FF832" s="25"/>
      <c r="FG832" s="25"/>
      <c r="FH832" s="25"/>
      <c r="FI832" s="25"/>
      <c r="FJ832" s="25"/>
      <c r="FK832" s="25"/>
      <c r="FL832" s="25"/>
      <c r="FM832" s="25"/>
      <c r="FN832" s="25"/>
      <c r="FO832" s="25"/>
      <c r="FP832" s="25"/>
      <c r="FQ832" s="25"/>
      <c r="FR832" s="25"/>
      <c r="FS832" s="25"/>
      <c r="FT832" s="25"/>
      <c r="FU832" s="25"/>
      <c r="FV832" s="25"/>
      <c r="FW832" s="25"/>
      <c r="FX832" s="25"/>
      <c r="FY832" s="25"/>
      <c r="FZ832" s="25"/>
      <c r="GA832" s="25"/>
      <c r="GB832" s="25"/>
      <c r="GC832" s="25"/>
      <c r="GD832" s="25"/>
      <c r="GE832" s="25"/>
      <c r="GF832" s="25"/>
      <c r="GG832" s="25"/>
      <c r="GH832" s="25"/>
      <c r="GI832" s="25"/>
      <c r="GJ832" s="25"/>
      <c r="GK832" s="25"/>
      <c r="GL832" s="25"/>
      <c r="GM832" s="25"/>
      <c r="GN832" s="25"/>
      <c r="GO832" s="25"/>
      <c r="GP832" s="25"/>
      <c r="GQ832" s="25"/>
      <c r="GR832" s="25"/>
      <c r="GS832" s="25"/>
      <c r="GT832" s="25"/>
      <c r="GU832" s="25"/>
      <c r="GV832" s="25"/>
      <c r="GW832" s="25"/>
      <c r="GX832" s="25"/>
      <c r="GY832" s="25"/>
      <c r="GZ832" s="25"/>
    </row>
    <row r="833" spans="31:208"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  <c r="CG833" s="25"/>
      <c r="CH833" s="25"/>
      <c r="CI833" s="25"/>
      <c r="CJ833" s="25"/>
      <c r="CK833" s="25"/>
      <c r="CL833" s="25"/>
      <c r="CM833" s="25"/>
      <c r="CN833" s="25"/>
      <c r="CO833" s="25"/>
      <c r="CP833" s="25"/>
      <c r="CQ833" s="25"/>
      <c r="CR833" s="25"/>
      <c r="CS833" s="25"/>
      <c r="CT833" s="25"/>
      <c r="CU833" s="25"/>
      <c r="CV833" s="25"/>
      <c r="CW833" s="25"/>
      <c r="CX833" s="25"/>
      <c r="CY833" s="25"/>
      <c r="CZ833" s="25"/>
      <c r="DA833" s="25"/>
      <c r="DB833" s="25"/>
      <c r="DC833" s="25"/>
      <c r="DD833" s="25"/>
      <c r="DE833" s="25"/>
      <c r="DF833" s="25"/>
      <c r="DG833" s="25"/>
      <c r="DH833" s="25"/>
      <c r="DI833" s="25"/>
      <c r="DJ833" s="25"/>
      <c r="DK833" s="25"/>
      <c r="DL833" s="25"/>
      <c r="DM833" s="25"/>
      <c r="DN833" s="25"/>
      <c r="DO833" s="25"/>
      <c r="DP833" s="25"/>
      <c r="DQ833" s="25"/>
      <c r="DR833" s="25"/>
      <c r="DS833" s="25"/>
      <c r="DT833" s="25"/>
      <c r="DU833" s="25"/>
      <c r="DV833" s="25"/>
      <c r="DW833" s="25"/>
      <c r="DX833" s="25"/>
      <c r="DY833" s="25"/>
      <c r="DZ833" s="25"/>
      <c r="EA833" s="25"/>
      <c r="EB833" s="25"/>
      <c r="EC833" s="25"/>
      <c r="ED833" s="25"/>
      <c r="EE833" s="25"/>
      <c r="EF833" s="25"/>
      <c r="EG833" s="25"/>
      <c r="EH833" s="25"/>
      <c r="EI833" s="25"/>
      <c r="EJ833" s="25"/>
      <c r="EK833" s="25"/>
      <c r="EL833" s="25"/>
      <c r="EM833" s="25"/>
      <c r="EN833" s="25"/>
      <c r="EO833" s="25"/>
      <c r="EP833" s="25"/>
      <c r="EQ833" s="25"/>
      <c r="ER833" s="25"/>
      <c r="ES833" s="25"/>
      <c r="ET833" s="25"/>
      <c r="EU833" s="25"/>
      <c r="EV833" s="25"/>
      <c r="EW833" s="25"/>
      <c r="EX833" s="25"/>
      <c r="EY833" s="25"/>
      <c r="EZ833" s="25"/>
      <c r="FA833" s="25"/>
      <c r="FB833" s="25"/>
      <c r="FC833" s="25"/>
      <c r="FD833" s="25"/>
      <c r="FE833" s="25"/>
      <c r="FF833" s="25"/>
      <c r="FG833" s="25"/>
      <c r="FH833" s="25"/>
      <c r="FI833" s="25"/>
      <c r="FJ833" s="25"/>
      <c r="FK833" s="25"/>
      <c r="FL833" s="25"/>
      <c r="FM833" s="25"/>
      <c r="FN833" s="25"/>
      <c r="FO833" s="25"/>
      <c r="FP833" s="25"/>
      <c r="FQ833" s="25"/>
      <c r="FR833" s="25"/>
      <c r="FS833" s="25"/>
      <c r="FT833" s="25"/>
      <c r="FU833" s="25"/>
      <c r="FV833" s="25"/>
      <c r="FW833" s="25"/>
      <c r="FX833" s="25"/>
      <c r="FY833" s="25"/>
      <c r="FZ833" s="25"/>
      <c r="GA833" s="25"/>
      <c r="GB833" s="25"/>
      <c r="GC833" s="25"/>
      <c r="GD833" s="25"/>
      <c r="GE833" s="25"/>
      <c r="GF833" s="25"/>
      <c r="GG833" s="25"/>
      <c r="GH833" s="25"/>
      <c r="GI833" s="25"/>
      <c r="GJ833" s="25"/>
      <c r="GK833" s="25"/>
      <c r="GL833" s="25"/>
      <c r="GM833" s="25"/>
      <c r="GN833" s="25"/>
      <c r="GO833" s="25"/>
      <c r="GP833" s="25"/>
      <c r="GQ833" s="25"/>
      <c r="GR833" s="25"/>
      <c r="GS833" s="25"/>
      <c r="GT833" s="25"/>
      <c r="GU833" s="25"/>
      <c r="GV833" s="25"/>
      <c r="GW833" s="25"/>
      <c r="GX833" s="25"/>
      <c r="GY833" s="25"/>
      <c r="GZ833" s="25"/>
    </row>
    <row r="834" spans="31:208"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  <c r="CG834" s="25"/>
      <c r="CH834" s="25"/>
      <c r="CI834" s="25"/>
      <c r="CJ834" s="25"/>
      <c r="CK834" s="25"/>
      <c r="CL834" s="25"/>
      <c r="CM834" s="25"/>
      <c r="CN834" s="25"/>
      <c r="CO834" s="25"/>
      <c r="CP834" s="25"/>
      <c r="CQ834" s="25"/>
      <c r="CR834" s="25"/>
      <c r="CS834" s="25"/>
      <c r="CT834" s="25"/>
      <c r="CU834" s="25"/>
      <c r="CV834" s="25"/>
      <c r="CW834" s="25"/>
      <c r="CX834" s="25"/>
      <c r="CY834" s="25"/>
      <c r="CZ834" s="25"/>
      <c r="DA834" s="25"/>
      <c r="DB834" s="25"/>
      <c r="DC834" s="25"/>
      <c r="DD834" s="25"/>
      <c r="DE834" s="25"/>
      <c r="DF834" s="25"/>
      <c r="DG834" s="25"/>
      <c r="DH834" s="25"/>
      <c r="DI834" s="25"/>
      <c r="DJ834" s="25"/>
      <c r="DK834" s="25"/>
      <c r="DL834" s="25"/>
      <c r="DM834" s="25"/>
      <c r="DN834" s="25"/>
      <c r="DO834" s="25"/>
      <c r="DP834" s="25"/>
      <c r="DQ834" s="25"/>
      <c r="DR834" s="25"/>
      <c r="DS834" s="25"/>
      <c r="DT834" s="25"/>
      <c r="DU834" s="25"/>
      <c r="DV834" s="25"/>
      <c r="DW834" s="25"/>
      <c r="DX834" s="25"/>
      <c r="DY834" s="25"/>
      <c r="DZ834" s="25"/>
      <c r="EA834" s="25"/>
      <c r="EB834" s="25"/>
      <c r="EC834" s="25"/>
      <c r="ED834" s="25"/>
      <c r="EE834" s="25"/>
      <c r="EF834" s="25"/>
      <c r="EG834" s="25"/>
      <c r="EH834" s="25"/>
      <c r="EI834" s="25"/>
      <c r="EJ834" s="25"/>
      <c r="EK834" s="25"/>
      <c r="EL834" s="25"/>
      <c r="EM834" s="25"/>
      <c r="EN834" s="25"/>
      <c r="EO834" s="25"/>
      <c r="EP834" s="25"/>
      <c r="EQ834" s="25"/>
      <c r="ER834" s="25"/>
      <c r="ES834" s="25"/>
      <c r="ET834" s="25"/>
      <c r="EU834" s="25"/>
      <c r="EV834" s="25"/>
      <c r="EW834" s="25"/>
      <c r="EX834" s="25"/>
      <c r="EY834" s="25"/>
      <c r="EZ834" s="25"/>
      <c r="FA834" s="25"/>
      <c r="FB834" s="25"/>
      <c r="FC834" s="25"/>
      <c r="FD834" s="25"/>
      <c r="FE834" s="25"/>
      <c r="FF834" s="25"/>
      <c r="FG834" s="25"/>
      <c r="FH834" s="25"/>
      <c r="FI834" s="25"/>
      <c r="FJ834" s="25"/>
      <c r="FK834" s="25"/>
      <c r="FL834" s="25"/>
      <c r="FM834" s="25"/>
      <c r="FN834" s="25"/>
      <c r="FO834" s="25"/>
      <c r="FP834" s="25"/>
      <c r="FQ834" s="25"/>
      <c r="FR834" s="25"/>
      <c r="FS834" s="25"/>
      <c r="FT834" s="25"/>
      <c r="FU834" s="25"/>
      <c r="FV834" s="25"/>
      <c r="FW834" s="25"/>
      <c r="FX834" s="25"/>
      <c r="FY834" s="25"/>
      <c r="FZ834" s="25"/>
      <c r="GA834" s="25"/>
      <c r="GB834" s="25"/>
      <c r="GC834" s="25"/>
      <c r="GD834" s="25"/>
      <c r="GE834" s="25"/>
      <c r="GF834" s="25"/>
      <c r="GG834" s="25"/>
      <c r="GH834" s="25"/>
      <c r="GI834" s="25"/>
      <c r="GJ834" s="25"/>
      <c r="GK834" s="25"/>
      <c r="GL834" s="25"/>
      <c r="GM834" s="25"/>
      <c r="GN834" s="25"/>
      <c r="GO834" s="25"/>
      <c r="GP834" s="25"/>
      <c r="GQ834" s="25"/>
      <c r="GR834" s="25"/>
      <c r="GS834" s="25"/>
      <c r="GT834" s="25"/>
      <c r="GU834" s="25"/>
      <c r="GV834" s="25"/>
      <c r="GW834" s="25"/>
      <c r="GX834" s="25"/>
      <c r="GY834" s="25"/>
      <c r="GZ834" s="25"/>
    </row>
    <row r="835" spans="31:208"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  <c r="CG835" s="25"/>
      <c r="CH835" s="25"/>
      <c r="CI835" s="25"/>
      <c r="CJ835" s="25"/>
      <c r="CK835" s="25"/>
      <c r="CL835" s="25"/>
      <c r="CM835" s="25"/>
      <c r="CN835" s="25"/>
      <c r="CO835" s="25"/>
      <c r="CP835" s="25"/>
      <c r="CQ835" s="25"/>
      <c r="CR835" s="25"/>
      <c r="CS835" s="25"/>
      <c r="CT835" s="25"/>
      <c r="CU835" s="25"/>
      <c r="CV835" s="25"/>
      <c r="CW835" s="25"/>
      <c r="CX835" s="25"/>
      <c r="CY835" s="25"/>
      <c r="CZ835" s="25"/>
      <c r="DA835" s="25"/>
      <c r="DB835" s="25"/>
      <c r="DC835" s="25"/>
      <c r="DD835" s="25"/>
      <c r="DE835" s="25"/>
      <c r="DF835" s="25"/>
      <c r="DG835" s="25"/>
      <c r="DH835" s="25"/>
      <c r="DI835" s="25"/>
      <c r="DJ835" s="25"/>
      <c r="DK835" s="25"/>
      <c r="DL835" s="25"/>
      <c r="DM835" s="25"/>
      <c r="DN835" s="25"/>
      <c r="DO835" s="25"/>
      <c r="DP835" s="25"/>
      <c r="DQ835" s="25"/>
      <c r="DR835" s="25"/>
      <c r="DS835" s="25"/>
      <c r="DT835" s="25"/>
      <c r="DU835" s="25"/>
      <c r="DV835" s="25"/>
      <c r="DW835" s="25"/>
      <c r="DX835" s="25"/>
      <c r="DY835" s="25"/>
      <c r="DZ835" s="25"/>
      <c r="EA835" s="25"/>
      <c r="EB835" s="25"/>
      <c r="EC835" s="25"/>
      <c r="ED835" s="25"/>
      <c r="EE835" s="25"/>
      <c r="EF835" s="25"/>
      <c r="EG835" s="25"/>
      <c r="EH835" s="25"/>
      <c r="EI835" s="25"/>
      <c r="EJ835" s="25"/>
      <c r="EK835" s="25"/>
      <c r="EL835" s="25"/>
      <c r="EM835" s="25"/>
      <c r="EN835" s="25"/>
      <c r="EO835" s="25"/>
      <c r="EP835" s="25"/>
      <c r="EQ835" s="25"/>
      <c r="ER835" s="25"/>
      <c r="ES835" s="25"/>
      <c r="ET835" s="25"/>
      <c r="EU835" s="25"/>
      <c r="EV835" s="25"/>
      <c r="EW835" s="25"/>
      <c r="EX835" s="25"/>
      <c r="EY835" s="25"/>
      <c r="EZ835" s="25"/>
      <c r="FA835" s="25"/>
      <c r="FB835" s="25"/>
      <c r="FC835" s="25"/>
      <c r="FD835" s="25"/>
      <c r="FE835" s="25"/>
      <c r="FF835" s="25"/>
      <c r="FG835" s="25"/>
      <c r="FH835" s="25"/>
      <c r="FI835" s="25"/>
      <c r="FJ835" s="25"/>
      <c r="FK835" s="25"/>
      <c r="FL835" s="25"/>
      <c r="FM835" s="25"/>
      <c r="FN835" s="25"/>
      <c r="FO835" s="25"/>
      <c r="FP835" s="25"/>
      <c r="FQ835" s="25"/>
      <c r="FR835" s="25"/>
      <c r="FS835" s="25"/>
      <c r="FT835" s="25"/>
      <c r="FU835" s="25"/>
      <c r="FV835" s="25"/>
      <c r="FW835" s="25"/>
      <c r="FX835" s="25"/>
      <c r="FY835" s="25"/>
      <c r="FZ835" s="25"/>
      <c r="GA835" s="25"/>
      <c r="GB835" s="25"/>
      <c r="GC835" s="25"/>
      <c r="GD835" s="25"/>
      <c r="GE835" s="25"/>
      <c r="GF835" s="25"/>
      <c r="GG835" s="25"/>
      <c r="GH835" s="25"/>
      <c r="GI835" s="25"/>
      <c r="GJ835" s="25"/>
      <c r="GK835" s="25"/>
      <c r="GL835" s="25"/>
      <c r="GM835" s="25"/>
      <c r="GN835" s="25"/>
      <c r="GO835" s="25"/>
      <c r="GP835" s="25"/>
      <c r="GQ835" s="25"/>
      <c r="GR835" s="25"/>
      <c r="GS835" s="25"/>
      <c r="GT835" s="25"/>
      <c r="GU835" s="25"/>
      <c r="GV835" s="25"/>
      <c r="GW835" s="25"/>
      <c r="GX835" s="25"/>
      <c r="GY835" s="25"/>
      <c r="GZ835" s="25"/>
    </row>
    <row r="836" spans="31:208"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  <c r="CG836" s="25"/>
      <c r="CH836" s="25"/>
      <c r="CI836" s="25"/>
      <c r="CJ836" s="25"/>
      <c r="CK836" s="25"/>
      <c r="CL836" s="25"/>
      <c r="CM836" s="25"/>
      <c r="CN836" s="25"/>
      <c r="CO836" s="25"/>
      <c r="CP836" s="25"/>
      <c r="CQ836" s="25"/>
      <c r="CR836" s="25"/>
      <c r="CS836" s="25"/>
      <c r="CT836" s="25"/>
      <c r="CU836" s="25"/>
      <c r="CV836" s="25"/>
      <c r="CW836" s="25"/>
      <c r="CX836" s="25"/>
      <c r="CY836" s="25"/>
      <c r="CZ836" s="25"/>
      <c r="DA836" s="25"/>
      <c r="DB836" s="25"/>
      <c r="DC836" s="25"/>
      <c r="DD836" s="25"/>
      <c r="DE836" s="25"/>
      <c r="DF836" s="25"/>
      <c r="DG836" s="25"/>
      <c r="DH836" s="25"/>
      <c r="DI836" s="25"/>
      <c r="DJ836" s="25"/>
      <c r="DK836" s="25"/>
      <c r="DL836" s="25"/>
      <c r="DM836" s="25"/>
      <c r="DN836" s="25"/>
      <c r="DO836" s="25"/>
      <c r="DP836" s="25"/>
      <c r="DQ836" s="25"/>
      <c r="DR836" s="25"/>
      <c r="DS836" s="25"/>
      <c r="DT836" s="25"/>
      <c r="DU836" s="25"/>
      <c r="DV836" s="25"/>
      <c r="DW836" s="25"/>
      <c r="DX836" s="25"/>
      <c r="DY836" s="25"/>
      <c r="DZ836" s="25"/>
      <c r="EA836" s="25"/>
      <c r="EB836" s="25"/>
      <c r="EC836" s="25"/>
      <c r="ED836" s="25"/>
      <c r="EE836" s="25"/>
      <c r="EF836" s="25"/>
      <c r="EG836" s="25"/>
      <c r="EH836" s="25"/>
      <c r="EI836" s="25"/>
      <c r="EJ836" s="25"/>
      <c r="EK836" s="25"/>
      <c r="EL836" s="25"/>
      <c r="EM836" s="25"/>
      <c r="EN836" s="25"/>
      <c r="EO836" s="25"/>
      <c r="EP836" s="25"/>
      <c r="EQ836" s="25"/>
      <c r="ER836" s="25"/>
      <c r="ES836" s="25"/>
      <c r="ET836" s="25"/>
      <c r="EU836" s="25"/>
      <c r="EV836" s="25"/>
      <c r="EW836" s="25"/>
      <c r="EX836" s="25"/>
      <c r="EY836" s="25"/>
      <c r="EZ836" s="25"/>
      <c r="FA836" s="25"/>
      <c r="FB836" s="25"/>
      <c r="FC836" s="25"/>
      <c r="FD836" s="25"/>
      <c r="FE836" s="25"/>
      <c r="FF836" s="25"/>
      <c r="FG836" s="25"/>
      <c r="FH836" s="25"/>
      <c r="FI836" s="25"/>
      <c r="FJ836" s="25"/>
      <c r="FK836" s="25"/>
      <c r="FL836" s="25"/>
      <c r="FM836" s="25"/>
      <c r="FN836" s="25"/>
      <c r="FO836" s="25"/>
      <c r="FP836" s="25"/>
      <c r="FQ836" s="25"/>
      <c r="FR836" s="25"/>
      <c r="FS836" s="25"/>
      <c r="FT836" s="25"/>
      <c r="FU836" s="25"/>
      <c r="FV836" s="25"/>
      <c r="FW836" s="25"/>
      <c r="FX836" s="25"/>
      <c r="FY836" s="25"/>
      <c r="FZ836" s="25"/>
      <c r="GA836" s="25"/>
      <c r="GB836" s="25"/>
      <c r="GC836" s="25"/>
      <c r="GD836" s="25"/>
      <c r="GE836" s="25"/>
      <c r="GF836" s="25"/>
      <c r="GG836" s="25"/>
      <c r="GH836" s="25"/>
      <c r="GI836" s="25"/>
      <c r="GJ836" s="25"/>
      <c r="GK836" s="25"/>
      <c r="GL836" s="25"/>
      <c r="GM836" s="25"/>
      <c r="GN836" s="25"/>
      <c r="GO836" s="25"/>
      <c r="GP836" s="25"/>
      <c r="GQ836" s="25"/>
      <c r="GR836" s="25"/>
      <c r="GS836" s="25"/>
      <c r="GT836" s="25"/>
      <c r="GU836" s="25"/>
      <c r="GV836" s="25"/>
      <c r="GW836" s="25"/>
      <c r="GX836" s="25"/>
      <c r="GY836" s="25"/>
      <c r="GZ836" s="25"/>
    </row>
    <row r="837" spans="31:208"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  <c r="CG837" s="25"/>
      <c r="CH837" s="25"/>
      <c r="CI837" s="25"/>
      <c r="CJ837" s="25"/>
      <c r="CK837" s="25"/>
      <c r="CL837" s="25"/>
      <c r="CM837" s="25"/>
      <c r="CN837" s="25"/>
      <c r="CO837" s="25"/>
      <c r="CP837" s="25"/>
      <c r="CQ837" s="25"/>
      <c r="CR837" s="25"/>
      <c r="CS837" s="25"/>
      <c r="CT837" s="25"/>
      <c r="CU837" s="25"/>
      <c r="CV837" s="25"/>
      <c r="CW837" s="25"/>
      <c r="CX837" s="25"/>
      <c r="CY837" s="25"/>
      <c r="CZ837" s="25"/>
      <c r="DA837" s="25"/>
      <c r="DB837" s="25"/>
      <c r="DC837" s="25"/>
      <c r="DD837" s="25"/>
      <c r="DE837" s="25"/>
      <c r="DF837" s="25"/>
      <c r="DG837" s="25"/>
      <c r="DH837" s="25"/>
      <c r="DI837" s="25"/>
      <c r="DJ837" s="25"/>
      <c r="DK837" s="25"/>
      <c r="DL837" s="25"/>
      <c r="DM837" s="25"/>
      <c r="DN837" s="25"/>
      <c r="DO837" s="25"/>
      <c r="DP837" s="25"/>
      <c r="DQ837" s="25"/>
      <c r="DR837" s="25"/>
      <c r="DS837" s="25"/>
      <c r="DT837" s="25"/>
      <c r="DU837" s="25"/>
      <c r="DV837" s="25"/>
      <c r="DW837" s="25"/>
      <c r="DX837" s="25"/>
      <c r="DY837" s="25"/>
      <c r="DZ837" s="25"/>
      <c r="EA837" s="25"/>
      <c r="EB837" s="25"/>
      <c r="EC837" s="25"/>
      <c r="ED837" s="25"/>
      <c r="EE837" s="25"/>
      <c r="EF837" s="25"/>
      <c r="EG837" s="25"/>
      <c r="EH837" s="25"/>
      <c r="EI837" s="25"/>
      <c r="EJ837" s="25"/>
      <c r="EK837" s="25"/>
      <c r="EL837" s="25"/>
      <c r="EM837" s="25"/>
      <c r="EN837" s="25"/>
      <c r="EO837" s="25"/>
      <c r="EP837" s="25"/>
      <c r="EQ837" s="25"/>
      <c r="ER837" s="25"/>
      <c r="ES837" s="25"/>
      <c r="ET837" s="25"/>
      <c r="EU837" s="25"/>
      <c r="EV837" s="25"/>
      <c r="EW837" s="25"/>
      <c r="EX837" s="25"/>
      <c r="EY837" s="25"/>
      <c r="EZ837" s="25"/>
      <c r="FA837" s="25"/>
      <c r="FB837" s="25"/>
      <c r="FC837" s="25"/>
      <c r="FD837" s="25"/>
      <c r="FE837" s="25"/>
      <c r="FF837" s="25"/>
      <c r="FG837" s="25"/>
      <c r="FH837" s="25"/>
      <c r="FI837" s="25"/>
      <c r="FJ837" s="25"/>
      <c r="FK837" s="25"/>
      <c r="FL837" s="25"/>
      <c r="FM837" s="25"/>
      <c r="FN837" s="25"/>
      <c r="FO837" s="25"/>
      <c r="FP837" s="25"/>
      <c r="FQ837" s="25"/>
      <c r="FR837" s="25"/>
      <c r="FS837" s="25"/>
      <c r="FT837" s="25"/>
      <c r="FU837" s="25"/>
      <c r="FV837" s="25"/>
      <c r="FW837" s="25"/>
      <c r="FX837" s="25"/>
      <c r="FY837" s="25"/>
      <c r="FZ837" s="25"/>
      <c r="GA837" s="25"/>
      <c r="GB837" s="25"/>
      <c r="GC837" s="25"/>
      <c r="GD837" s="25"/>
      <c r="GE837" s="25"/>
      <c r="GF837" s="25"/>
      <c r="GG837" s="25"/>
      <c r="GH837" s="25"/>
      <c r="GI837" s="25"/>
      <c r="GJ837" s="25"/>
      <c r="GK837" s="25"/>
      <c r="GL837" s="25"/>
      <c r="GM837" s="25"/>
      <c r="GN837" s="25"/>
      <c r="GO837" s="25"/>
      <c r="GP837" s="25"/>
      <c r="GQ837" s="25"/>
      <c r="GR837" s="25"/>
      <c r="GS837" s="25"/>
      <c r="GT837" s="25"/>
      <c r="GU837" s="25"/>
      <c r="GV837" s="25"/>
      <c r="GW837" s="25"/>
      <c r="GX837" s="25"/>
      <c r="GY837" s="25"/>
      <c r="GZ837" s="25"/>
    </row>
    <row r="838" spans="31:208"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25"/>
      <c r="BX838" s="25"/>
      <c r="BY838" s="25"/>
      <c r="BZ838" s="25"/>
      <c r="CA838" s="25"/>
      <c r="CB838" s="25"/>
      <c r="CC838" s="25"/>
      <c r="CD838" s="25"/>
      <c r="CE838" s="25"/>
      <c r="CF838" s="25"/>
      <c r="CG838" s="25"/>
      <c r="CH838" s="25"/>
      <c r="CI838" s="25"/>
      <c r="CJ838" s="25"/>
      <c r="CK838" s="25"/>
      <c r="CL838" s="25"/>
      <c r="CM838" s="25"/>
      <c r="CN838" s="25"/>
      <c r="CO838" s="25"/>
      <c r="CP838" s="25"/>
      <c r="CQ838" s="25"/>
      <c r="CR838" s="25"/>
      <c r="CS838" s="25"/>
      <c r="CT838" s="25"/>
      <c r="CU838" s="25"/>
      <c r="CV838" s="25"/>
      <c r="CW838" s="25"/>
      <c r="CX838" s="25"/>
      <c r="CY838" s="25"/>
      <c r="CZ838" s="25"/>
      <c r="DA838" s="25"/>
      <c r="DB838" s="25"/>
      <c r="DC838" s="25"/>
      <c r="DD838" s="25"/>
      <c r="DE838" s="25"/>
      <c r="DF838" s="25"/>
      <c r="DG838" s="25"/>
      <c r="DH838" s="25"/>
      <c r="DI838" s="25"/>
      <c r="DJ838" s="25"/>
      <c r="DK838" s="25"/>
      <c r="DL838" s="25"/>
      <c r="DM838" s="25"/>
      <c r="DN838" s="25"/>
      <c r="DO838" s="25"/>
      <c r="DP838" s="25"/>
      <c r="DQ838" s="25"/>
      <c r="DR838" s="25"/>
      <c r="DS838" s="25"/>
      <c r="DT838" s="25"/>
      <c r="DU838" s="25"/>
      <c r="DV838" s="25"/>
      <c r="DW838" s="25"/>
      <c r="DX838" s="25"/>
      <c r="DY838" s="25"/>
      <c r="DZ838" s="25"/>
      <c r="EA838" s="25"/>
      <c r="EB838" s="25"/>
      <c r="EC838" s="25"/>
      <c r="ED838" s="25"/>
      <c r="EE838" s="25"/>
      <c r="EF838" s="25"/>
      <c r="EG838" s="25"/>
      <c r="EH838" s="25"/>
      <c r="EI838" s="25"/>
      <c r="EJ838" s="25"/>
      <c r="EK838" s="25"/>
      <c r="EL838" s="25"/>
      <c r="EM838" s="25"/>
      <c r="EN838" s="25"/>
      <c r="EO838" s="25"/>
      <c r="EP838" s="25"/>
      <c r="EQ838" s="25"/>
      <c r="ER838" s="25"/>
      <c r="ES838" s="25"/>
      <c r="ET838" s="25"/>
      <c r="EU838" s="25"/>
      <c r="EV838" s="25"/>
      <c r="EW838" s="25"/>
      <c r="EX838" s="25"/>
      <c r="EY838" s="25"/>
      <c r="EZ838" s="25"/>
      <c r="FA838" s="25"/>
      <c r="FB838" s="25"/>
      <c r="FC838" s="25"/>
      <c r="FD838" s="25"/>
      <c r="FE838" s="25"/>
      <c r="FF838" s="25"/>
      <c r="FG838" s="25"/>
      <c r="FH838" s="25"/>
      <c r="FI838" s="25"/>
      <c r="FJ838" s="25"/>
      <c r="FK838" s="25"/>
      <c r="FL838" s="25"/>
      <c r="FM838" s="25"/>
      <c r="FN838" s="25"/>
      <c r="FO838" s="25"/>
      <c r="FP838" s="25"/>
      <c r="FQ838" s="25"/>
      <c r="FR838" s="25"/>
      <c r="FS838" s="25"/>
      <c r="FT838" s="25"/>
      <c r="FU838" s="25"/>
      <c r="FV838" s="25"/>
      <c r="FW838" s="25"/>
      <c r="FX838" s="25"/>
      <c r="FY838" s="25"/>
      <c r="FZ838" s="25"/>
      <c r="GA838" s="25"/>
      <c r="GB838" s="25"/>
      <c r="GC838" s="25"/>
      <c r="GD838" s="25"/>
      <c r="GE838" s="25"/>
      <c r="GF838" s="25"/>
      <c r="GG838" s="25"/>
      <c r="GH838" s="25"/>
      <c r="GI838" s="25"/>
      <c r="GJ838" s="25"/>
      <c r="GK838" s="25"/>
      <c r="GL838" s="25"/>
      <c r="GM838" s="25"/>
      <c r="GN838" s="25"/>
      <c r="GO838" s="25"/>
      <c r="GP838" s="25"/>
      <c r="GQ838" s="25"/>
      <c r="GR838" s="25"/>
      <c r="GS838" s="25"/>
      <c r="GT838" s="25"/>
      <c r="GU838" s="25"/>
      <c r="GV838" s="25"/>
      <c r="GW838" s="25"/>
      <c r="GX838" s="25"/>
      <c r="GY838" s="25"/>
      <c r="GZ838" s="25"/>
    </row>
    <row r="839" spans="31:208"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25"/>
      <c r="BX839" s="25"/>
      <c r="BY839" s="25"/>
      <c r="BZ839" s="25"/>
      <c r="CA839" s="25"/>
      <c r="CB839" s="25"/>
      <c r="CC839" s="25"/>
      <c r="CD839" s="25"/>
      <c r="CE839" s="25"/>
      <c r="CF839" s="25"/>
      <c r="CG839" s="25"/>
      <c r="CH839" s="25"/>
      <c r="CI839" s="25"/>
      <c r="CJ839" s="25"/>
      <c r="CK839" s="25"/>
      <c r="CL839" s="25"/>
      <c r="CM839" s="25"/>
      <c r="CN839" s="25"/>
      <c r="CO839" s="25"/>
      <c r="CP839" s="25"/>
      <c r="CQ839" s="25"/>
      <c r="CR839" s="25"/>
      <c r="CS839" s="25"/>
      <c r="CT839" s="25"/>
      <c r="CU839" s="25"/>
      <c r="CV839" s="25"/>
      <c r="CW839" s="25"/>
      <c r="CX839" s="25"/>
      <c r="CY839" s="25"/>
      <c r="CZ839" s="25"/>
      <c r="DA839" s="25"/>
      <c r="DB839" s="25"/>
      <c r="DC839" s="25"/>
      <c r="DD839" s="25"/>
      <c r="DE839" s="25"/>
      <c r="DF839" s="25"/>
      <c r="DG839" s="25"/>
      <c r="DH839" s="25"/>
      <c r="DI839" s="25"/>
      <c r="DJ839" s="25"/>
      <c r="DK839" s="25"/>
      <c r="DL839" s="25"/>
      <c r="DM839" s="25"/>
      <c r="DN839" s="25"/>
      <c r="DO839" s="25"/>
      <c r="DP839" s="25"/>
      <c r="DQ839" s="25"/>
      <c r="DR839" s="25"/>
      <c r="DS839" s="25"/>
      <c r="DT839" s="25"/>
      <c r="DU839" s="25"/>
      <c r="DV839" s="25"/>
      <c r="DW839" s="25"/>
      <c r="DX839" s="25"/>
      <c r="DY839" s="25"/>
      <c r="DZ839" s="25"/>
      <c r="EA839" s="25"/>
      <c r="EB839" s="25"/>
      <c r="EC839" s="25"/>
      <c r="ED839" s="25"/>
      <c r="EE839" s="25"/>
      <c r="EF839" s="25"/>
      <c r="EG839" s="25"/>
      <c r="EH839" s="25"/>
      <c r="EI839" s="25"/>
      <c r="EJ839" s="25"/>
      <c r="EK839" s="25"/>
      <c r="EL839" s="25"/>
      <c r="EM839" s="25"/>
      <c r="EN839" s="25"/>
      <c r="EO839" s="25"/>
      <c r="EP839" s="25"/>
      <c r="EQ839" s="25"/>
      <c r="ER839" s="25"/>
      <c r="ES839" s="25"/>
      <c r="ET839" s="25"/>
      <c r="EU839" s="25"/>
      <c r="EV839" s="25"/>
      <c r="EW839" s="25"/>
      <c r="EX839" s="25"/>
      <c r="EY839" s="25"/>
      <c r="EZ839" s="25"/>
      <c r="FA839" s="25"/>
      <c r="FB839" s="25"/>
      <c r="FC839" s="25"/>
      <c r="FD839" s="25"/>
      <c r="FE839" s="25"/>
      <c r="FF839" s="25"/>
      <c r="FG839" s="25"/>
      <c r="FH839" s="25"/>
      <c r="FI839" s="25"/>
      <c r="FJ839" s="25"/>
      <c r="FK839" s="25"/>
      <c r="FL839" s="25"/>
      <c r="FM839" s="25"/>
      <c r="FN839" s="25"/>
      <c r="FO839" s="25"/>
      <c r="FP839" s="25"/>
      <c r="FQ839" s="25"/>
      <c r="FR839" s="25"/>
      <c r="FS839" s="25"/>
      <c r="FT839" s="25"/>
      <c r="FU839" s="25"/>
      <c r="FV839" s="25"/>
      <c r="FW839" s="25"/>
      <c r="FX839" s="25"/>
      <c r="FY839" s="25"/>
      <c r="FZ839" s="25"/>
      <c r="GA839" s="25"/>
      <c r="GB839" s="25"/>
      <c r="GC839" s="25"/>
      <c r="GD839" s="25"/>
      <c r="GE839" s="25"/>
      <c r="GF839" s="25"/>
      <c r="GG839" s="25"/>
      <c r="GH839" s="25"/>
      <c r="GI839" s="25"/>
      <c r="GJ839" s="25"/>
      <c r="GK839" s="25"/>
      <c r="GL839" s="25"/>
      <c r="GM839" s="25"/>
      <c r="GN839" s="25"/>
      <c r="GO839" s="25"/>
      <c r="GP839" s="25"/>
      <c r="GQ839" s="25"/>
      <c r="GR839" s="25"/>
      <c r="GS839" s="25"/>
      <c r="GT839" s="25"/>
      <c r="GU839" s="25"/>
      <c r="GV839" s="25"/>
      <c r="GW839" s="25"/>
      <c r="GX839" s="25"/>
      <c r="GY839" s="25"/>
      <c r="GZ839" s="25"/>
    </row>
    <row r="840" spans="31:208"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25"/>
      <c r="BX840" s="25"/>
      <c r="BY840" s="25"/>
      <c r="BZ840" s="25"/>
      <c r="CA840" s="25"/>
      <c r="CB840" s="25"/>
      <c r="CC840" s="25"/>
      <c r="CD840" s="25"/>
      <c r="CE840" s="25"/>
      <c r="CF840" s="25"/>
      <c r="CG840" s="25"/>
      <c r="CH840" s="25"/>
      <c r="CI840" s="25"/>
      <c r="CJ840" s="25"/>
      <c r="CK840" s="25"/>
      <c r="CL840" s="25"/>
      <c r="CM840" s="25"/>
      <c r="CN840" s="25"/>
      <c r="CO840" s="25"/>
      <c r="CP840" s="25"/>
      <c r="CQ840" s="25"/>
      <c r="CR840" s="25"/>
      <c r="CS840" s="25"/>
      <c r="CT840" s="25"/>
      <c r="CU840" s="25"/>
      <c r="CV840" s="25"/>
      <c r="CW840" s="25"/>
      <c r="CX840" s="25"/>
      <c r="CY840" s="25"/>
      <c r="CZ840" s="25"/>
      <c r="DA840" s="25"/>
      <c r="DB840" s="25"/>
      <c r="DC840" s="25"/>
      <c r="DD840" s="25"/>
      <c r="DE840" s="25"/>
      <c r="DF840" s="25"/>
      <c r="DG840" s="25"/>
      <c r="DH840" s="25"/>
      <c r="DI840" s="25"/>
      <c r="DJ840" s="25"/>
      <c r="DK840" s="25"/>
      <c r="DL840" s="25"/>
      <c r="DM840" s="25"/>
      <c r="DN840" s="25"/>
      <c r="DO840" s="25"/>
      <c r="DP840" s="25"/>
      <c r="DQ840" s="25"/>
      <c r="DR840" s="25"/>
      <c r="DS840" s="25"/>
      <c r="DT840" s="25"/>
      <c r="DU840" s="25"/>
      <c r="DV840" s="25"/>
      <c r="DW840" s="25"/>
      <c r="DX840" s="25"/>
      <c r="DY840" s="25"/>
      <c r="DZ840" s="25"/>
      <c r="EA840" s="25"/>
      <c r="EB840" s="25"/>
      <c r="EC840" s="25"/>
      <c r="ED840" s="25"/>
      <c r="EE840" s="25"/>
      <c r="EF840" s="25"/>
      <c r="EG840" s="25"/>
      <c r="EH840" s="25"/>
      <c r="EI840" s="25"/>
      <c r="EJ840" s="25"/>
      <c r="EK840" s="25"/>
      <c r="EL840" s="25"/>
      <c r="EM840" s="25"/>
      <c r="EN840" s="25"/>
      <c r="EO840" s="25"/>
      <c r="EP840" s="25"/>
      <c r="EQ840" s="25"/>
      <c r="ER840" s="25"/>
      <c r="ES840" s="25"/>
      <c r="ET840" s="25"/>
      <c r="EU840" s="25"/>
      <c r="EV840" s="25"/>
      <c r="EW840" s="25"/>
      <c r="EX840" s="25"/>
      <c r="EY840" s="25"/>
      <c r="EZ840" s="25"/>
      <c r="FA840" s="25"/>
      <c r="FB840" s="25"/>
      <c r="FC840" s="25"/>
      <c r="FD840" s="25"/>
      <c r="FE840" s="25"/>
      <c r="FF840" s="25"/>
      <c r="FG840" s="25"/>
      <c r="FH840" s="25"/>
      <c r="FI840" s="25"/>
      <c r="FJ840" s="25"/>
      <c r="FK840" s="25"/>
      <c r="FL840" s="25"/>
      <c r="FM840" s="25"/>
      <c r="FN840" s="25"/>
      <c r="FO840" s="25"/>
      <c r="FP840" s="25"/>
      <c r="FQ840" s="25"/>
      <c r="FR840" s="25"/>
      <c r="FS840" s="25"/>
      <c r="FT840" s="25"/>
      <c r="FU840" s="25"/>
      <c r="FV840" s="25"/>
      <c r="FW840" s="25"/>
      <c r="FX840" s="25"/>
      <c r="FY840" s="25"/>
      <c r="FZ840" s="25"/>
      <c r="GA840" s="25"/>
      <c r="GB840" s="25"/>
      <c r="GC840" s="25"/>
      <c r="GD840" s="25"/>
      <c r="GE840" s="25"/>
      <c r="GF840" s="25"/>
      <c r="GG840" s="25"/>
      <c r="GH840" s="25"/>
      <c r="GI840" s="25"/>
      <c r="GJ840" s="25"/>
      <c r="GK840" s="25"/>
      <c r="GL840" s="25"/>
      <c r="GM840" s="25"/>
      <c r="GN840" s="25"/>
      <c r="GO840" s="25"/>
      <c r="GP840" s="25"/>
      <c r="GQ840" s="25"/>
      <c r="GR840" s="25"/>
      <c r="GS840" s="25"/>
      <c r="GT840" s="25"/>
      <c r="GU840" s="25"/>
      <c r="GV840" s="25"/>
      <c r="GW840" s="25"/>
      <c r="GX840" s="25"/>
      <c r="GY840" s="25"/>
      <c r="GZ840" s="25"/>
    </row>
    <row r="841" spans="31:208"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25"/>
      <c r="BX841" s="25"/>
      <c r="BY841" s="25"/>
      <c r="BZ841" s="25"/>
      <c r="CA841" s="25"/>
      <c r="CB841" s="25"/>
      <c r="CC841" s="25"/>
      <c r="CD841" s="25"/>
      <c r="CE841" s="25"/>
      <c r="CF841" s="25"/>
      <c r="CG841" s="25"/>
      <c r="CH841" s="25"/>
      <c r="CI841" s="25"/>
      <c r="CJ841" s="25"/>
      <c r="CK841" s="25"/>
      <c r="CL841" s="25"/>
      <c r="CM841" s="25"/>
      <c r="CN841" s="25"/>
      <c r="CO841" s="25"/>
      <c r="CP841" s="25"/>
      <c r="CQ841" s="25"/>
      <c r="CR841" s="25"/>
      <c r="CS841" s="25"/>
      <c r="CT841" s="25"/>
      <c r="CU841" s="25"/>
      <c r="CV841" s="25"/>
      <c r="CW841" s="25"/>
      <c r="CX841" s="25"/>
      <c r="CY841" s="25"/>
      <c r="CZ841" s="25"/>
      <c r="DA841" s="25"/>
      <c r="DB841" s="25"/>
      <c r="DC841" s="25"/>
      <c r="DD841" s="25"/>
      <c r="DE841" s="25"/>
      <c r="DF841" s="25"/>
      <c r="DG841" s="25"/>
      <c r="DH841" s="25"/>
      <c r="DI841" s="25"/>
      <c r="DJ841" s="25"/>
      <c r="DK841" s="25"/>
      <c r="DL841" s="25"/>
      <c r="DM841" s="25"/>
      <c r="DN841" s="25"/>
      <c r="DO841" s="25"/>
      <c r="DP841" s="25"/>
      <c r="DQ841" s="25"/>
      <c r="DR841" s="25"/>
      <c r="DS841" s="25"/>
      <c r="DT841" s="25"/>
      <c r="DU841" s="25"/>
      <c r="DV841" s="25"/>
      <c r="DW841" s="25"/>
      <c r="DX841" s="25"/>
      <c r="DY841" s="25"/>
      <c r="DZ841" s="25"/>
      <c r="EA841" s="25"/>
      <c r="EB841" s="25"/>
      <c r="EC841" s="25"/>
      <c r="ED841" s="25"/>
      <c r="EE841" s="25"/>
      <c r="EF841" s="25"/>
      <c r="EG841" s="25"/>
      <c r="EH841" s="25"/>
      <c r="EI841" s="25"/>
      <c r="EJ841" s="25"/>
      <c r="EK841" s="25"/>
      <c r="EL841" s="25"/>
      <c r="EM841" s="25"/>
      <c r="EN841" s="25"/>
      <c r="EO841" s="25"/>
      <c r="EP841" s="25"/>
      <c r="EQ841" s="25"/>
      <c r="ER841" s="25"/>
      <c r="ES841" s="25"/>
      <c r="ET841" s="25"/>
      <c r="EU841" s="25"/>
      <c r="EV841" s="25"/>
      <c r="EW841" s="25"/>
      <c r="EX841" s="25"/>
      <c r="EY841" s="25"/>
      <c r="EZ841" s="25"/>
      <c r="FA841" s="25"/>
      <c r="FB841" s="25"/>
      <c r="FC841" s="25"/>
      <c r="FD841" s="25"/>
      <c r="FE841" s="25"/>
      <c r="FF841" s="25"/>
      <c r="FG841" s="25"/>
      <c r="FH841" s="25"/>
      <c r="FI841" s="25"/>
      <c r="FJ841" s="25"/>
      <c r="FK841" s="25"/>
      <c r="FL841" s="25"/>
      <c r="FM841" s="25"/>
      <c r="FN841" s="25"/>
      <c r="FO841" s="25"/>
      <c r="FP841" s="25"/>
      <c r="FQ841" s="25"/>
      <c r="FR841" s="25"/>
      <c r="FS841" s="25"/>
      <c r="FT841" s="25"/>
      <c r="FU841" s="25"/>
      <c r="FV841" s="25"/>
      <c r="FW841" s="25"/>
      <c r="FX841" s="25"/>
      <c r="FY841" s="25"/>
      <c r="FZ841" s="25"/>
      <c r="GA841" s="25"/>
      <c r="GB841" s="25"/>
      <c r="GC841" s="25"/>
      <c r="GD841" s="25"/>
      <c r="GE841" s="25"/>
      <c r="GF841" s="25"/>
      <c r="GG841" s="25"/>
      <c r="GH841" s="25"/>
      <c r="GI841" s="25"/>
      <c r="GJ841" s="25"/>
      <c r="GK841" s="25"/>
      <c r="GL841" s="25"/>
      <c r="GM841" s="25"/>
      <c r="GN841" s="25"/>
      <c r="GO841" s="25"/>
      <c r="GP841" s="25"/>
      <c r="GQ841" s="25"/>
      <c r="GR841" s="25"/>
      <c r="GS841" s="25"/>
      <c r="GT841" s="25"/>
      <c r="GU841" s="25"/>
      <c r="GV841" s="25"/>
      <c r="GW841" s="25"/>
      <c r="GX841" s="25"/>
      <c r="GY841" s="25"/>
      <c r="GZ841" s="25"/>
    </row>
    <row r="842" spans="31:208"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25"/>
      <c r="BX842" s="25"/>
      <c r="BY842" s="25"/>
      <c r="BZ842" s="25"/>
      <c r="CA842" s="25"/>
      <c r="CB842" s="25"/>
      <c r="CC842" s="25"/>
      <c r="CD842" s="25"/>
      <c r="CE842" s="25"/>
      <c r="CF842" s="25"/>
      <c r="CG842" s="25"/>
      <c r="CH842" s="25"/>
      <c r="CI842" s="25"/>
      <c r="CJ842" s="25"/>
      <c r="CK842" s="25"/>
      <c r="CL842" s="25"/>
      <c r="CM842" s="25"/>
      <c r="CN842" s="25"/>
      <c r="CO842" s="25"/>
      <c r="CP842" s="25"/>
      <c r="CQ842" s="25"/>
      <c r="CR842" s="25"/>
      <c r="CS842" s="25"/>
      <c r="CT842" s="25"/>
      <c r="CU842" s="25"/>
      <c r="CV842" s="25"/>
      <c r="CW842" s="25"/>
      <c r="CX842" s="25"/>
      <c r="CY842" s="25"/>
      <c r="CZ842" s="25"/>
      <c r="DA842" s="25"/>
      <c r="DB842" s="25"/>
      <c r="DC842" s="25"/>
      <c r="DD842" s="25"/>
      <c r="DE842" s="25"/>
      <c r="DF842" s="25"/>
      <c r="DG842" s="25"/>
      <c r="DH842" s="25"/>
      <c r="DI842" s="25"/>
      <c r="DJ842" s="25"/>
      <c r="DK842" s="25"/>
      <c r="DL842" s="25"/>
      <c r="DM842" s="25"/>
      <c r="DN842" s="25"/>
      <c r="DO842" s="25"/>
      <c r="DP842" s="25"/>
      <c r="DQ842" s="25"/>
      <c r="DR842" s="25"/>
      <c r="DS842" s="25"/>
      <c r="DT842" s="25"/>
      <c r="DU842" s="25"/>
      <c r="DV842" s="25"/>
      <c r="DW842" s="25"/>
      <c r="DX842" s="25"/>
      <c r="DY842" s="25"/>
      <c r="DZ842" s="25"/>
      <c r="EA842" s="25"/>
      <c r="EB842" s="25"/>
      <c r="EC842" s="25"/>
      <c r="ED842" s="25"/>
      <c r="EE842" s="25"/>
      <c r="EF842" s="25"/>
      <c r="EG842" s="25"/>
      <c r="EH842" s="25"/>
      <c r="EI842" s="25"/>
      <c r="EJ842" s="25"/>
      <c r="EK842" s="25"/>
      <c r="EL842" s="25"/>
      <c r="EM842" s="25"/>
      <c r="EN842" s="25"/>
      <c r="EO842" s="25"/>
      <c r="EP842" s="25"/>
      <c r="EQ842" s="25"/>
      <c r="ER842" s="25"/>
      <c r="ES842" s="25"/>
      <c r="ET842" s="25"/>
      <c r="EU842" s="25"/>
      <c r="EV842" s="25"/>
      <c r="EW842" s="25"/>
      <c r="EX842" s="25"/>
      <c r="EY842" s="25"/>
      <c r="EZ842" s="25"/>
      <c r="FA842" s="25"/>
      <c r="FB842" s="25"/>
      <c r="FC842" s="25"/>
      <c r="FD842" s="25"/>
      <c r="FE842" s="25"/>
      <c r="FF842" s="25"/>
      <c r="FG842" s="25"/>
      <c r="FH842" s="25"/>
      <c r="FI842" s="25"/>
      <c r="FJ842" s="25"/>
      <c r="FK842" s="25"/>
      <c r="FL842" s="25"/>
      <c r="FM842" s="25"/>
      <c r="FN842" s="25"/>
      <c r="FO842" s="25"/>
      <c r="FP842" s="25"/>
      <c r="FQ842" s="25"/>
      <c r="FR842" s="25"/>
      <c r="FS842" s="25"/>
      <c r="FT842" s="25"/>
      <c r="FU842" s="25"/>
      <c r="FV842" s="25"/>
      <c r="FW842" s="25"/>
      <c r="FX842" s="25"/>
      <c r="FY842" s="25"/>
      <c r="FZ842" s="25"/>
      <c r="GA842" s="25"/>
      <c r="GB842" s="25"/>
      <c r="GC842" s="25"/>
      <c r="GD842" s="25"/>
      <c r="GE842" s="25"/>
      <c r="GF842" s="25"/>
      <c r="GG842" s="25"/>
      <c r="GH842" s="25"/>
      <c r="GI842" s="25"/>
      <c r="GJ842" s="25"/>
      <c r="GK842" s="25"/>
      <c r="GL842" s="25"/>
      <c r="GM842" s="25"/>
      <c r="GN842" s="25"/>
      <c r="GO842" s="25"/>
      <c r="GP842" s="25"/>
      <c r="GQ842" s="25"/>
      <c r="GR842" s="25"/>
      <c r="GS842" s="25"/>
      <c r="GT842" s="25"/>
      <c r="GU842" s="25"/>
      <c r="GV842" s="25"/>
      <c r="GW842" s="25"/>
      <c r="GX842" s="25"/>
      <c r="GY842" s="25"/>
      <c r="GZ842" s="25"/>
    </row>
    <row r="843" spans="31:208"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  <c r="CR843" s="25"/>
      <c r="CS843" s="25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5"/>
      <c r="DI843" s="25"/>
      <c r="DJ843" s="25"/>
      <c r="DK843" s="25"/>
      <c r="DL843" s="25"/>
      <c r="DM843" s="25"/>
      <c r="DN843" s="25"/>
      <c r="DO843" s="25"/>
      <c r="DP843" s="25"/>
      <c r="DQ843" s="25"/>
      <c r="DR843" s="25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  <c r="ET843" s="25"/>
      <c r="EU843" s="25"/>
      <c r="EV843" s="25"/>
      <c r="EW843" s="25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  <c r="FN843" s="25"/>
      <c r="FO843" s="25"/>
      <c r="FP843" s="25"/>
      <c r="FQ843" s="25"/>
      <c r="FR843" s="25"/>
      <c r="FS843" s="25"/>
      <c r="FT843" s="25"/>
      <c r="FU843" s="25"/>
      <c r="FV843" s="25"/>
      <c r="FW843" s="25"/>
      <c r="FX843" s="25"/>
      <c r="FY843" s="25"/>
      <c r="FZ843" s="25"/>
      <c r="GA843" s="25"/>
      <c r="GB843" s="25"/>
      <c r="GC843" s="25"/>
      <c r="GD843" s="25"/>
      <c r="GE843" s="25"/>
      <c r="GF843" s="25"/>
      <c r="GG843" s="25"/>
      <c r="GH843" s="25"/>
      <c r="GI843" s="25"/>
      <c r="GJ843" s="25"/>
      <c r="GK843" s="25"/>
      <c r="GL843" s="25"/>
      <c r="GM843" s="25"/>
      <c r="GN843" s="25"/>
      <c r="GO843" s="25"/>
      <c r="GP843" s="25"/>
      <c r="GQ843" s="25"/>
      <c r="GR843" s="25"/>
      <c r="GS843" s="25"/>
      <c r="GT843" s="25"/>
      <c r="GU843" s="25"/>
      <c r="GV843" s="25"/>
      <c r="GW843" s="25"/>
      <c r="GX843" s="25"/>
      <c r="GY843" s="25"/>
      <c r="GZ843" s="25"/>
    </row>
    <row r="844" spans="31:208"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25"/>
      <c r="BX844" s="25"/>
      <c r="BY844" s="25"/>
      <c r="BZ844" s="25"/>
      <c r="CA844" s="25"/>
      <c r="CB844" s="25"/>
      <c r="CC844" s="25"/>
      <c r="CD844" s="25"/>
      <c r="CE844" s="25"/>
      <c r="CF844" s="25"/>
      <c r="CG844" s="25"/>
      <c r="CH844" s="25"/>
      <c r="CI844" s="25"/>
      <c r="CJ844" s="25"/>
      <c r="CK844" s="25"/>
      <c r="CL844" s="25"/>
      <c r="CM844" s="25"/>
      <c r="CN844" s="25"/>
      <c r="CO844" s="25"/>
      <c r="CP844" s="25"/>
      <c r="CQ844" s="25"/>
      <c r="CR844" s="25"/>
      <c r="CS844" s="25"/>
      <c r="CT844" s="25"/>
      <c r="CU844" s="25"/>
      <c r="CV844" s="25"/>
      <c r="CW844" s="25"/>
      <c r="CX844" s="25"/>
      <c r="CY844" s="25"/>
      <c r="CZ844" s="25"/>
      <c r="DA844" s="25"/>
      <c r="DB844" s="25"/>
      <c r="DC844" s="25"/>
      <c r="DD844" s="25"/>
      <c r="DE844" s="25"/>
      <c r="DF844" s="25"/>
      <c r="DG844" s="25"/>
      <c r="DH844" s="25"/>
      <c r="DI844" s="25"/>
      <c r="DJ844" s="25"/>
      <c r="DK844" s="25"/>
      <c r="DL844" s="25"/>
      <c r="DM844" s="25"/>
      <c r="DN844" s="25"/>
      <c r="DO844" s="25"/>
      <c r="DP844" s="25"/>
      <c r="DQ844" s="25"/>
      <c r="DR844" s="25"/>
      <c r="DS844" s="25"/>
      <c r="DT844" s="25"/>
      <c r="DU844" s="25"/>
      <c r="DV844" s="25"/>
      <c r="DW844" s="25"/>
      <c r="DX844" s="25"/>
      <c r="DY844" s="25"/>
      <c r="DZ844" s="25"/>
      <c r="EA844" s="25"/>
      <c r="EB844" s="25"/>
      <c r="EC844" s="25"/>
      <c r="ED844" s="25"/>
      <c r="EE844" s="25"/>
      <c r="EF844" s="25"/>
      <c r="EG844" s="25"/>
      <c r="EH844" s="25"/>
      <c r="EI844" s="25"/>
      <c r="EJ844" s="25"/>
      <c r="EK844" s="25"/>
      <c r="EL844" s="25"/>
      <c r="EM844" s="25"/>
      <c r="EN844" s="25"/>
      <c r="EO844" s="25"/>
      <c r="EP844" s="25"/>
      <c r="EQ844" s="25"/>
      <c r="ER844" s="25"/>
      <c r="ES844" s="25"/>
      <c r="ET844" s="25"/>
      <c r="EU844" s="25"/>
      <c r="EV844" s="25"/>
      <c r="EW844" s="25"/>
      <c r="EX844" s="25"/>
      <c r="EY844" s="25"/>
      <c r="EZ844" s="25"/>
      <c r="FA844" s="25"/>
      <c r="FB844" s="25"/>
      <c r="FC844" s="25"/>
      <c r="FD844" s="25"/>
      <c r="FE844" s="25"/>
      <c r="FF844" s="25"/>
      <c r="FG844" s="25"/>
      <c r="FH844" s="25"/>
      <c r="FI844" s="25"/>
      <c r="FJ844" s="25"/>
      <c r="FK844" s="25"/>
      <c r="FL844" s="25"/>
      <c r="FM844" s="25"/>
      <c r="FN844" s="25"/>
      <c r="FO844" s="25"/>
      <c r="FP844" s="25"/>
      <c r="FQ844" s="25"/>
      <c r="FR844" s="25"/>
      <c r="FS844" s="25"/>
      <c r="FT844" s="25"/>
      <c r="FU844" s="25"/>
      <c r="FV844" s="25"/>
      <c r="FW844" s="25"/>
      <c r="FX844" s="25"/>
      <c r="FY844" s="25"/>
      <c r="FZ844" s="25"/>
      <c r="GA844" s="25"/>
      <c r="GB844" s="25"/>
      <c r="GC844" s="25"/>
      <c r="GD844" s="25"/>
      <c r="GE844" s="25"/>
      <c r="GF844" s="25"/>
      <c r="GG844" s="25"/>
      <c r="GH844" s="25"/>
      <c r="GI844" s="25"/>
      <c r="GJ844" s="25"/>
      <c r="GK844" s="25"/>
      <c r="GL844" s="25"/>
      <c r="GM844" s="25"/>
      <c r="GN844" s="25"/>
      <c r="GO844" s="25"/>
      <c r="GP844" s="25"/>
      <c r="GQ844" s="25"/>
      <c r="GR844" s="25"/>
      <c r="GS844" s="25"/>
      <c r="GT844" s="25"/>
      <c r="GU844" s="25"/>
      <c r="GV844" s="25"/>
      <c r="GW844" s="25"/>
      <c r="GX844" s="25"/>
      <c r="GY844" s="25"/>
      <c r="GZ844" s="25"/>
    </row>
    <row r="845" spans="31:208"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  <c r="CG845" s="25"/>
      <c r="CH845" s="25"/>
      <c r="CI845" s="25"/>
      <c r="CJ845" s="25"/>
      <c r="CK845" s="25"/>
      <c r="CL845" s="25"/>
      <c r="CM845" s="25"/>
      <c r="CN845" s="25"/>
      <c r="CO845" s="25"/>
      <c r="CP845" s="25"/>
      <c r="CQ845" s="25"/>
      <c r="CR845" s="25"/>
      <c r="CS845" s="25"/>
      <c r="CT845" s="25"/>
      <c r="CU845" s="25"/>
      <c r="CV845" s="25"/>
      <c r="CW845" s="25"/>
      <c r="CX845" s="25"/>
      <c r="CY845" s="25"/>
      <c r="CZ845" s="25"/>
      <c r="DA845" s="25"/>
      <c r="DB845" s="25"/>
      <c r="DC845" s="25"/>
      <c r="DD845" s="25"/>
      <c r="DE845" s="25"/>
      <c r="DF845" s="25"/>
      <c r="DG845" s="25"/>
      <c r="DH845" s="25"/>
      <c r="DI845" s="25"/>
      <c r="DJ845" s="25"/>
      <c r="DK845" s="25"/>
      <c r="DL845" s="25"/>
      <c r="DM845" s="25"/>
      <c r="DN845" s="25"/>
      <c r="DO845" s="25"/>
      <c r="DP845" s="25"/>
      <c r="DQ845" s="25"/>
      <c r="DR845" s="25"/>
      <c r="DS845" s="25"/>
      <c r="DT845" s="25"/>
      <c r="DU845" s="25"/>
      <c r="DV845" s="25"/>
      <c r="DW845" s="25"/>
      <c r="DX845" s="25"/>
      <c r="DY845" s="25"/>
      <c r="DZ845" s="25"/>
      <c r="EA845" s="25"/>
      <c r="EB845" s="25"/>
      <c r="EC845" s="25"/>
      <c r="ED845" s="25"/>
      <c r="EE845" s="25"/>
      <c r="EF845" s="25"/>
      <c r="EG845" s="25"/>
      <c r="EH845" s="25"/>
      <c r="EI845" s="25"/>
      <c r="EJ845" s="25"/>
      <c r="EK845" s="25"/>
      <c r="EL845" s="25"/>
      <c r="EM845" s="25"/>
      <c r="EN845" s="25"/>
      <c r="EO845" s="25"/>
      <c r="EP845" s="25"/>
      <c r="EQ845" s="25"/>
      <c r="ER845" s="25"/>
      <c r="ES845" s="25"/>
      <c r="ET845" s="25"/>
      <c r="EU845" s="25"/>
      <c r="EV845" s="25"/>
      <c r="EW845" s="25"/>
      <c r="EX845" s="25"/>
      <c r="EY845" s="25"/>
      <c r="EZ845" s="25"/>
      <c r="FA845" s="25"/>
      <c r="FB845" s="25"/>
      <c r="FC845" s="25"/>
      <c r="FD845" s="25"/>
      <c r="FE845" s="25"/>
      <c r="FF845" s="25"/>
      <c r="FG845" s="25"/>
      <c r="FH845" s="25"/>
      <c r="FI845" s="25"/>
      <c r="FJ845" s="25"/>
      <c r="FK845" s="25"/>
      <c r="FL845" s="25"/>
      <c r="FM845" s="25"/>
      <c r="FN845" s="25"/>
      <c r="FO845" s="25"/>
      <c r="FP845" s="25"/>
      <c r="FQ845" s="25"/>
      <c r="FR845" s="25"/>
      <c r="FS845" s="25"/>
      <c r="FT845" s="25"/>
      <c r="FU845" s="25"/>
      <c r="FV845" s="25"/>
      <c r="FW845" s="25"/>
      <c r="FX845" s="25"/>
      <c r="FY845" s="25"/>
      <c r="FZ845" s="25"/>
      <c r="GA845" s="25"/>
      <c r="GB845" s="25"/>
      <c r="GC845" s="25"/>
      <c r="GD845" s="25"/>
      <c r="GE845" s="25"/>
      <c r="GF845" s="25"/>
      <c r="GG845" s="25"/>
      <c r="GH845" s="25"/>
      <c r="GI845" s="25"/>
      <c r="GJ845" s="25"/>
      <c r="GK845" s="25"/>
      <c r="GL845" s="25"/>
      <c r="GM845" s="25"/>
      <c r="GN845" s="25"/>
      <c r="GO845" s="25"/>
      <c r="GP845" s="25"/>
      <c r="GQ845" s="25"/>
      <c r="GR845" s="25"/>
      <c r="GS845" s="25"/>
      <c r="GT845" s="25"/>
      <c r="GU845" s="25"/>
      <c r="GV845" s="25"/>
      <c r="GW845" s="25"/>
      <c r="GX845" s="25"/>
      <c r="GY845" s="25"/>
      <c r="GZ845" s="25"/>
    </row>
    <row r="846" spans="31:208"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  <c r="CR846" s="25"/>
      <c r="CS846" s="25"/>
      <c r="CT846" s="25"/>
      <c r="CU846" s="25"/>
      <c r="CV846" s="25"/>
      <c r="CW846" s="25"/>
      <c r="CX846" s="25"/>
      <c r="CY846" s="25"/>
      <c r="CZ846" s="25"/>
      <c r="DA846" s="25"/>
      <c r="DB846" s="25"/>
      <c r="DC846" s="25"/>
      <c r="DD846" s="25"/>
      <c r="DE846" s="25"/>
      <c r="DF846" s="25"/>
      <c r="DG846" s="25"/>
      <c r="DH846" s="25"/>
      <c r="DI846" s="25"/>
      <c r="DJ846" s="25"/>
      <c r="DK846" s="25"/>
      <c r="DL846" s="25"/>
      <c r="DM846" s="25"/>
      <c r="DN846" s="25"/>
      <c r="DO846" s="25"/>
      <c r="DP846" s="25"/>
      <c r="DQ846" s="25"/>
      <c r="DR846" s="25"/>
      <c r="DS846" s="25"/>
      <c r="DT846" s="25"/>
      <c r="DU846" s="25"/>
      <c r="DV846" s="25"/>
      <c r="DW846" s="25"/>
      <c r="DX846" s="25"/>
      <c r="DY846" s="25"/>
      <c r="DZ846" s="25"/>
      <c r="EA846" s="25"/>
      <c r="EB846" s="25"/>
      <c r="EC846" s="25"/>
      <c r="ED846" s="25"/>
      <c r="EE846" s="25"/>
      <c r="EF846" s="25"/>
      <c r="EG846" s="25"/>
      <c r="EH846" s="25"/>
      <c r="EI846" s="25"/>
      <c r="EJ846" s="25"/>
      <c r="EK846" s="25"/>
      <c r="EL846" s="25"/>
      <c r="EM846" s="25"/>
      <c r="EN846" s="25"/>
      <c r="EO846" s="25"/>
      <c r="EP846" s="25"/>
      <c r="EQ846" s="25"/>
      <c r="ER846" s="25"/>
      <c r="ES846" s="25"/>
      <c r="ET846" s="25"/>
      <c r="EU846" s="25"/>
      <c r="EV846" s="25"/>
      <c r="EW846" s="25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  <c r="FN846" s="25"/>
      <c r="FO846" s="25"/>
      <c r="FP846" s="25"/>
      <c r="FQ846" s="25"/>
      <c r="FR846" s="25"/>
      <c r="FS846" s="25"/>
      <c r="FT846" s="25"/>
      <c r="FU846" s="25"/>
      <c r="FV846" s="25"/>
      <c r="FW846" s="25"/>
      <c r="FX846" s="25"/>
      <c r="FY846" s="25"/>
      <c r="FZ846" s="25"/>
      <c r="GA846" s="25"/>
      <c r="GB846" s="25"/>
      <c r="GC846" s="25"/>
      <c r="GD846" s="25"/>
      <c r="GE846" s="25"/>
      <c r="GF846" s="25"/>
      <c r="GG846" s="25"/>
      <c r="GH846" s="25"/>
      <c r="GI846" s="25"/>
      <c r="GJ846" s="25"/>
      <c r="GK846" s="25"/>
      <c r="GL846" s="25"/>
      <c r="GM846" s="25"/>
      <c r="GN846" s="25"/>
      <c r="GO846" s="25"/>
      <c r="GP846" s="25"/>
      <c r="GQ846" s="25"/>
      <c r="GR846" s="25"/>
      <c r="GS846" s="25"/>
      <c r="GT846" s="25"/>
      <c r="GU846" s="25"/>
      <c r="GV846" s="25"/>
      <c r="GW846" s="25"/>
      <c r="GX846" s="25"/>
      <c r="GY846" s="25"/>
      <c r="GZ846" s="25"/>
    </row>
    <row r="847" spans="31:208"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  <c r="CR847" s="25"/>
      <c r="CS847" s="25"/>
      <c r="CT847" s="25"/>
      <c r="CU847" s="25"/>
      <c r="CV847" s="25"/>
      <c r="CW847" s="25"/>
      <c r="CX847" s="25"/>
      <c r="CY847" s="25"/>
      <c r="CZ847" s="25"/>
      <c r="DA847" s="25"/>
      <c r="DB847" s="25"/>
      <c r="DC847" s="25"/>
      <c r="DD847" s="25"/>
      <c r="DE847" s="25"/>
      <c r="DF847" s="25"/>
      <c r="DG847" s="25"/>
      <c r="DH847" s="25"/>
      <c r="DI847" s="25"/>
      <c r="DJ847" s="25"/>
      <c r="DK847" s="25"/>
      <c r="DL847" s="25"/>
      <c r="DM847" s="25"/>
      <c r="DN847" s="25"/>
      <c r="DO847" s="25"/>
      <c r="DP847" s="25"/>
      <c r="DQ847" s="25"/>
      <c r="DR847" s="25"/>
      <c r="DS847" s="25"/>
      <c r="DT847" s="25"/>
      <c r="DU847" s="25"/>
      <c r="DV847" s="25"/>
      <c r="DW847" s="25"/>
      <c r="DX847" s="25"/>
      <c r="DY847" s="25"/>
      <c r="DZ847" s="25"/>
      <c r="EA847" s="25"/>
      <c r="EB847" s="25"/>
      <c r="EC847" s="25"/>
      <c r="ED847" s="25"/>
      <c r="EE847" s="25"/>
      <c r="EF847" s="25"/>
      <c r="EG847" s="25"/>
      <c r="EH847" s="25"/>
      <c r="EI847" s="25"/>
      <c r="EJ847" s="25"/>
      <c r="EK847" s="25"/>
      <c r="EL847" s="25"/>
      <c r="EM847" s="25"/>
      <c r="EN847" s="25"/>
      <c r="EO847" s="25"/>
      <c r="EP847" s="25"/>
      <c r="EQ847" s="25"/>
      <c r="ER847" s="25"/>
      <c r="ES847" s="25"/>
      <c r="ET847" s="25"/>
      <c r="EU847" s="25"/>
      <c r="EV847" s="25"/>
      <c r="EW847" s="25"/>
      <c r="EX847" s="25"/>
      <c r="EY847" s="25"/>
      <c r="EZ847" s="25"/>
      <c r="FA847" s="25"/>
      <c r="FB847" s="25"/>
      <c r="FC847" s="25"/>
      <c r="FD847" s="25"/>
      <c r="FE847" s="25"/>
      <c r="FF847" s="25"/>
      <c r="FG847" s="25"/>
      <c r="FH847" s="25"/>
      <c r="FI847" s="25"/>
      <c r="FJ847" s="25"/>
      <c r="FK847" s="25"/>
      <c r="FL847" s="25"/>
      <c r="FM847" s="25"/>
      <c r="FN847" s="25"/>
      <c r="FO847" s="25"/>
      <c r="FP847" s="25"/>
      <c r="FQ847" s="25"/>
      <c r="FR847" s="25"/>
      <c r="FS847" s="25"/>
      <c r="FT847" s="25"/>
      <c r="FU847" s="25"/>
      <c r="FV847" s="25"/>
      <c r="FW847" s="25"/>
      <c r="FX847" s="25"/>
      <c r="FY847" s="25"/>
      <c r="FZ847" s="25"/>
      <c r="GA847" s="25"/>
      <c r="GB847" s="25"/>
      <c r="GC847" s="25"/>
      <c r="GD847" s="25"/>
      <c r="GE847" s="25"/>
      <c r="GF847" s="25"/>
      <c r="GG847" s="25"/>
      <c r="GH847" s="25"/>
      <c r="GI847" s="25"/>
      <c r="GJ847" s="25"/>
      <c r="GK847" s="25"/>
      <c r="GL847" s="25"/>
      <c r="GM847" s="25"/>
      <c r="GN847" s="25"/>
      <c r="GO847" s="25"/>
      <c r="GP847" s="25"/>
      <c r="GQ847" s="25"/>
      <c r="GR847" s="25"/>
      <c r="GS847" s="25"/>
      <c r="GT847" s="25"/>
      <c r="GU847" s="25"/>
      <c r="GV847" s="25"/>
      <c r="GW847" s="25"/>
      <c r="GX847" s="25"/>
      <c r="GY847" s="25"/>
      <c r="GZ847" s="25"/>
    </row>
    <row r="848" spans="31:208"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  <c r="CG848" s="25"/>
      <c r="CH848" s="25"/>
      <c r="CI848" s="25"/>
      <c r="CJ848" s="25"/>
      <c r="CK848" s="25"/>
      <c r="CL848" s="25"/>
      <c r="CM848" s="25"/>
      <c r="CN848" s="25"/>
      <c r="CO848" s="25"/>
      <c r="CP848" s="25"/>
      <c r="CQ848" s="25"/>
      <c r="CR848" s="25"/>
      <c r="CS848" s="25"/>
      <c r="CT848" s="25"/>
      <c r="CU848" s="25"/>
      <c r="CV848" s="25"/>
      <c r="CW848" s="25"/>
      <c r="CX848" s="25"/>
      <c r="CY848" s="25"/>
      <c r="CZ848" s="25"/>
      <c r="DA848" s="25"/>
      <c r="DB848" s="25"/>
      <c r="DC848" s="25"/>
      <c r="DD848" s="25"/>
      <c r="DE848" s="25"/>
      <c r="DF848" s="25"/>
      <c r="DG848" s="25"/>
      <c r="DH848" s="25"/>
      <c r="DI848" s="25"/>
      <c r="DJ848" s="25"/>
      <c r="DK848" s="25"/>
      <c r="DL848" s="25"/>
      <c r="DM848" s="25"/>
      <c r="DN848" s="25"/>
      <c r="DO848" s="25"/>
      <c r="DP848" s="25"/>
      <c r="DQ848" s="25"/>
      <c r="DR848" s="25"/>
      <c r="DS848" s="25"/>
      <c r="DT848" s="25"/>
      <c r="DU848" s="25"/>
      <c r="DV848" s="25"/>
      <c r="DW848" s="25"/>
      <c r="DX848" s="25"/>
      <c r="DY848" s="25"/>
      <c r="DZ848" s="25"/>
      <c r="EA848" s="25"/>
      <c r="EB848" s="25"/>
      <c r="EC848" s="25"/>
      <c r="ED848" s="25"/>
      <c r="EE848" s="25"/>
      <c r="EF848" s="25"/>
      <c r="EG848" s="25"/>
      <c r="EH848" s="25"/>
      <c r="EI848" s="25"/>
      <c r="EJ848" s="25"/>
      <c r="EK848" s="25"/>
      <c r="EL848" s="25"/>
      <c r="EM848" s="25"/>
      <c r="EN848" s="25"/>
      <c r="EO848" s="25"/>
      <c r="EP848" s="25"/>
      <c r="EQ848" s="25"/>
      <c r="ER848" s="25"/>
      <c r="ES848" s="25"/>
      <c r="ET848" s="25"/>
      <c r="EU848" s="25"/>
      <c r="EV848" s="25"/>
      <c r="EW848" s="25"/>
      <c r="EX848" s="25"/>
      <c r="EY848" s="25"/>
      <c r="EZ848" s="25"/>
      <c r="FA848" s="25"/>
      <c r="FB848" s="25"/>
      <c r="FC848" s="25"/>
      <c r="FD848" s="25"/>
      <c r="FE848" s="25"/>
      <c r="FF848" s="25"/>
      <c r="FG848" s="25"/>
      <c r="FH848" s="25"/>
      <c r="FI848" s="25"/>
      <c r="FJ848" s="25"/>
      <c r="FK848" s="25"/>
      <c r="FL848" s="25"/>
      <c r="FM848" s="25"/>
      <c r="FN848" s="25"/>
      <c r="FO848" s="25"/>
      <c r="FP848" s="25"/>
      <c r="FQ848" s="25"/>
      <c r="FR848" s="25"/>
      <c r="FS848" s="25"/>
      <c r="FT848" s="25"/>
      <c r="FU848" s="25"/>
      <c r="FV848" s="25"/>
      <c r="FW848" s="25"/>
      <c r="FX848" s="25"/>
      <c r="FY848" s="25"/>
      <c r="FZ848" s="25"/>
      <c r="GA848" s="25"/>
      <c r="GB848" s="25"/>
      <c r="GC848" s="25"/>
      <c r="GD848" s="25"/>
      <c r="GE848" s="25"/>
      <c r="GF848" s="25"/>
      <c r="GG848" s="25"/>
      <c r="GH848" s="25"/>
      <c r="GI848" s="25"/>
      <c r="GJ848" s="25"/>
      <c r="GK848" s="25"/>
      <c r="GL848" s="25"/>
      <c r="GM848" s="25"/>
      <c r="GN848" s="25"/>
      <c r="GO848" s="25"/>
      <c r="GP848" s="25"/>
      <c r="GQ848" s="25"/>
      <c r="GR848" s="25"/>
      <c r="GS848" s="25"/>
      <c r="GT848" s="25"/>
      <c r="GU848" s="25"/>
      <c r="GV848" s="25"/>
      <c r="GW848" s="25"/>
      <c r="GX848" s="25"/>
      <c r="GY848" s="25"/>
      <c r="GZ848" s="25"/>
    </row>
    <row r="849" spans="31:208"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  <c r="ET849" s="25"/>
      <c r="EU849" s="25"/>
      <c r="EV849" s="25"/>
      <c r="EW849" s="25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  <c r="FN849" s="25"/>
      <c r="FO849" s="25"/>
      <c r="FP849" s="25"/>
      <c r="FQ849" s="25"/>
      <c r="FR849" s="25"/>
      <c r="FS849" s="25"/>
      <c r="FT849" s="25"/>
      <c r="FU849" s="25"/>
      <c r="FV849" s="25"/>
      <c r="FW849" s="25"/>
      <c r="FX849" s="25"/>
      <c r="FY849" s="25"/>
      <c r="FZ849" s="25"/>
      <c r="GA849" s="25"/>
      <c r="GB849" s="25"/>
      <c r="GC849" s="25"/>
      <c r="GD849" s="25"/>
      <c r="GE849" s="25"/>
      <c r="GF849" s="25"/>
      <c r="GG849" s="25"/>
      <c r="GH849" s="25"/>
      <c r="GI849" s="25"/>
      <c r="GJ849" s="25"/>
      <c r="GK849" s="25"/>
      <c r="GL849" s="25"/>
      <c r="GM849" s="25"/>
      <c r="GN849" s="25"/>
      <c r="GO849" s="25"/>
      <c r="GP849" s="25"/>
      <c r="GQ849" s="25"/>
      <c r="GR849" s="25"/>
      <c r="GS849" s="25"/>
      <c r="GT849" s="25"/>
      <c r="GU849" s="25"/>
      <c r="GV849" s="25"/>
      <c r="GW849" s="25"/>
      <c r="GX849" s="25"/>
      <c r="GY849" s="25"/>
      <c r="GZ849" s="25"/>
    </row>
    <row r="850" spans="31:208"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  <c r="CG850" s="25"/>
      <c r="CH850" s="25"/>
      <c r="CI850" s="25"/>
      <c r="CJ850" s="25"/>
      <c r="CK850" s="25"/>
      <c r="CL850" s="25"/>
      <c r="CM850" s="25"/>
      <c r="CN850" s="25"/>
      <c r="CO850" s="25"/>
      <c r="CP850" s="25"/>
      <c r="CQ850" s="25"/>
      <c r="CR850" s="25"/>
      <c r="CS850" s="25"/>
      <c r="CT850" s="25"/>
      <c r="CU850" s="25"/>
      <c r="CV850" s="25"/>
      <c r="CW850" s="25"/>
      <c r="CX850" s="25"/>
      <c r="CY850" s="25"/>
      <c r="CZ850" s="25"/>
      <c r="DA850" s="25"/>
      <c r="DB850" s="25"/>
      <c r="DC850" s="25"/>
      <c r="DD850" s="25"/>
      <c r="DE850" s="25"/>
      <c r="DF850" s="25"/>
      <c r="DG850" s="25"/>
      <c r="DH850" s="25"/>
      <c r="DI850" s="25"/>
      <c r="DJ850" s="25"/>
      <c r="DK850" s="25"/>
      <c r="DL850" s="25"/>
      <c r="DM850" s="25"/>
      <c r="DN850" s="25"/>
      <c r="DO850" s="25"/>
      <c r="DP850" s="25"/>
      <c r="DQ850" s="25"/>
      <c r="DR850" s="25"/>
      <c r="DS850" s="25"/>
      <c r="DT850" s="25"/>
      <c r="DU850" s="25"/>
      <c r="DV850" s="25"/>
      <c r="DW850" s="25"/>
      <c r="DX850" s="25"/>
      <c r="DY850" s="25"/>
      <c r="DZ850" s="25"/>
      <c r="EA850" s="25"/>
      <c r="EB850" s="25"/>
      <c r="EC850" s="25"/>
      <c r="ED850" s="25"/>
      <c r="EE850" s="25"/>
      <c r="EF850" s="25"/>
      <c r="EG850" s="25"/>
      <c r="EH850" s="25"/>
      <c r="EI850" s="25"/>
      <c r="EJ850" s="25"/>
      <c r="EK850" s="25"/>
      <c r="EL850" s="25"/>
      <c r="EM850" s="25"/>
      <c r="EN850" s="25"/>
      <c r="EO850" s="25"/>
      <c r="EP850" s="25"/>
      <c r="EQ850" s="25"/>
      <c r="ER850" s="25"/>
      <c r="ES850" s="25"/>
      <c r="ET850" s="25"/>
      <c r="EU850" s="25"/>
      <c r="EV850" s="25"/>
      <c r="EW850" s="25"/>
      <c r="EX850" s="25"/>
      <c r="EY850" s="25"/>
      <c r="EZ850" s="25"/>
      <c r="FA850" s="25"/>
      <c r="FB850" s="25"/>
      <c r="FC850" s="25"/>
      <c r="FD850" s="25"/>
      <c r="FE850" s="25"/>
      <c r="FF850" s="25"/>
      <c r="FG850" s="25"/>
      <c r="FH850" s="25"/>
      <c r="FI850" s="25"/>
      <c r="FJ850" s="25"/>
      <c r="FK850" s="25"/>
      <c r="FL850" s="25"/>
      <c r="FM850" s="25"/>
      <c r="FN850" s="25"/>
      <c r="FO850" s="25"/>
      <c r="FP850" s="25"/>
      <c r="FQ850" s="25"/>
      <c r="FR850" s="25"/>
      <c r="FS850" s="25"/>
      <c r="FT850" s="25"/>
      <c r="FU850" s="25"/>
      <c r="FV850" s="25"/>
      <c r="FW850" s="25"/>
      <c r="FX850" s="25"/>
      <c r="FY850" s="25"/>
      <c r="FZ850" s="25"/>
      <c r="GA850" s="25"/>
      <c r="GB850" s="25"/>
      <c r="GC850" s="25"/>
      <c r="GD850" s="25"/>
      <c r="GE850" s="25"/>
      <c r="GF850" s="25"/>
      <c r="GG850" s="25"/>
      <c r="GH850" s="25"/>
      <c r="GI850" s="25"/>
      <c r="GJ850" s="25"/>
      <c r="GK850" s="25"/>
      <c r="GL850" s="25"/>
      <c r="GM850" s="25"/>
      <c r="GN850" s="25"/>
      <c r="GO850" s="25"/>
      <c r="GP850" s="25"/>
      <c r="GQ850" s="25"/>
      <c r="GR850" s="25"/>
      <c r="GS850" s="25"/>
      <c r="GT850" s="25"/>
      <c r="GU850" s="25"/>
      <c r="GV850" s="25"/>
      <c r="GW850" s="25"/>
      <c r="GX850" s="25"/>
      <c r="GY850" s="25"/>
      <c r="GZ850" s="25"/>
    </row>
    <row r="851" spans="31:208"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  <c r="CG851" s="25"/>
      <c r="CH851" s="25"/>
      <c r="CI851" s="25"/>
      <c r="CJ851" s="25"/>
      <c r="CK851" s="25"/>
      <c r="CL851" s="25"/>
      <c r="CM851" s="25"/>
      <c r="CN851" s="25"/>
      <c r="CO851" s="25"/>
      <c r="CP851" s="25"/>
      <c r="CQ851" s="25"/>
      <c r="CR851" s="25"/>
      <c r="CS851" s="25"/>
      <c r="CT851" s="25"/>
      <c r="CU851" s="25"/>
      <c r="CV851" s="25"/>
      <c r="CW851" s="25"/>
      <c r="CX851" s="25"/>
      <c r="CY851" s="25"/>
      <c r="CZ851" s="25"/>
      <c r="DA851" s="25"/>
      <c r="DB851" s="25"/>
      <c r="DC851" s="25"/>
      <c r="DD851" s="25"/>
      <c r="DE851" s="25"/>
      <c r="DF851" s="25"/>
      <c r="DG851" s="25"/>
      <c r="DH851" s="25"/>
      <c r="DI851" s="25"/>
      <c r="DJ851" s="25"/>
      <c r="DK851" s="25"/>
      <c r="DL851" s="25"/>
      <c r="DM851" s="25"/>
      <c r="DN851" s="25"/>
      <c r="DO851" s="25"/>
      <c r="DP851" s="25"/>
      <c r="DQ851" s="25"/>
      <c r="DR851" s="25"/>
      <c r="DS851" s="25"/>
      <c r="DT851" s="25"/>
      <c r="DU851" s="25"/>
      <c r="DV851" s="25"/>
      <c r="DW851" s="25"/>
      <c r="DX851" s="25"/>
      <c r="DY851" s="25"/>
      <c r="DZ851" s="25"/>
      <c r="EA851" s="25"/>
      <c r="EB851" s="25"/>
      <c r="EC851" s="25"/>
      <c r="ED851" s="25"/>
      <c r="EE851" s="25"/>
      <c r="EF851" s="25"/>
      <c r="EG851" s="25"/>
      <c r="EH851" s="25"/>
      <c r="EI851" s="25"/>
      <c r="EJ851" s="25"/>
      <c r="EK851" s="25"/>
      <c r="EL851" s="25"/>
      <c r="EM851" s="25"/>
      <c r="EN851" s="25"/>
      <c r="EO851" s="25"/>
      <c r="EP851" s="25"/>
      <c r="EQ851" s="25"/>
      <c r="ER851" s="25"/>
      <c r="ES851" s="25"/>
      <c r="ET851" s="25"/>
      <c r="EU851" s="25"/>
      <c r="EV851" s="25"/>
      <c r="EW851" s="25"/>
      <c r="EX851" s="25"/>
      <c r="EY851" s="25"/>
      <c r="EZ851" s="25"/>
      <c r="FA851" s="25"/>
      <c r="FB851" s="25"/>
      <c r="FC851" s="25"/>
      <c r="FD851" s="25"/>
      <c r="FE851" s="25"/>
      <c r="FF851" s="25"/>
      <c r="FG851" s="25"/>
      <c r="FH851" s="25"/>
      <c r="FI851" s="25"/>
      <c r="FJ851" s="25"/>
      <c r="FK851" s="25"/>
      <c r="FL851" s="25"/>
      <c r="FM851" s="25"/>
      <c r="FN851" s="25"/>
      <c r="FO851" s="25"/>
      <c r="FP851" s="25"/>
      <c r="FQ851" s="25"/>
      <c r="FR851" s="25"/>
      <c r="FS851" s="25"/>
      <c r="FT851" s="25"/>
      <c r="FU851" s="25"/>
      <c r="FV851" s="25"/>
      <c r="FW851" s="25"/>
      <c r="FX851" s="25"/>
      <c r="FY851" s="25"/>
      <c r="FZ851" s="25"/>
      <c r="GA851" s="25"/>
      <c r="GB851" s="25"/>
      <c r="GC851" s="25"/>
      <c r="GD851" s="25"/>
      <c r="GE851" s="25"/>
      <c r="GF851" s="25"/>
      <c r="GG851" s="25"/>
      <c r="GH851" s="25"/>
      <c r="GI851" s="25"/>
      <c r="GJ851" s="25"/>
      <c r="GK851" s="25"/>
      <c r="GL851" s="25"/>
      <c r="GM851" s="25"/>
      <c r="GN851" s="25"/>
      <c r="GO851" s="25"/>
      <c r="GP851" s="25"/>
      <c r="GQ851" s="25"/>
      <c r="GR851" s="25"/>
      <c r="GS851" s="25"/>
      <c r="GT851" s="25"/>
      <c r="GU851" s="25"/>
      <c r="GV851" s="25"/>
      <c r="GW851" s="25"/>
      <c r="GX851" s="25"/>
      <c r="GY851" s="25"/>
      <c r="GZ851" s="25"/>
    </row>
    <row r="852" spans="31:208"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  <c r="CR852" s="25"/>
      <c r="CS852" s="25"/>
      <c r="CT852" s="25"/>
      <c r="CU852" s="25"/>
      <c r="CV852" s="25"/>
      <c r="CW852" s="25"/>
      <c r="CX852" s="25"/>
      <c r="CY852" s="25"/>
      <c r="CZ852" s="25"/>
      <c r="DA852" s="25"/>
      <c r="DB852" s="25"/>
      <c r="DC852" s="25"/>
      <c r="DD852" s="25"/>
      <c r="DE852" s="25"/>
      <c r="DF852" s="25"/>
      <c r="DG852" s="25"/>
      <c r="DH852" s="25"/>
      <c r="DI852" s="25"/>
      <c r="DJ852" s="25"/>
      <c r="DK852" s="25"/>
      <c r="DL852" s="25"/>
      <c r="DM852" s="25"/>
      <c r="DN852" s="25"/>
      <c r="DO852" s="25"/>
      <c r="DP852" s="25"/>
      <c r="DQ852" s="25"/>
      <c r="DR852" s="25"/>
      <c r="DS852" s="25"/>
      <c r="DT852" s="25"/>
      <c r="DU852" s="25"/>
      <c r="DV852" s="25"/>
      <c r="DW852" s="25"/>
      <c r="DX852" s="25"/>
      <c r="DY852" s="25"/>
      <c r="DZ852" s="25"/>
      <c r="EA852" s="25"/>
      <c r="EB852" s="25"/>
      <c r="EC852" s="25"/>
      <c r="ED852" s="25"/>
      <c r="EE852" s="25"/>
      <c r="EF852" s="25"/>
      <c r="EG852" s="25"/>
      <c r="EH852" s="25"/>
      <c r="EI852" s="25"/>
      <c r="EJ852" s="25"/>
      <c r="EK852" s="25"/>
      <c r="EL852" s="25"/>
      <c r="EM852" s="25"/>
      <c r="EN852" s="25"/>
      <c r="EO852" s="25"/>
      <c r="EP852" s="25"/>
      <c r="EQ852" s="25"/>
      <c r="ER852" s="25"/>
      <c r="ES852" s="25"/>
      <c r="ET852" s="25"/>
      <c r="EU852" s="25"/>
      <c r="EV852" s="25"/>
      <c r="EW852" s="25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  <c r="FN852" s="25"/>
      <c r="FO852" s="25"/>
      <c r="FP852" s="25"/>
      <c r="FQ852" s="25"/>
      <c r="FR852" s="25"/>
      <c r="FS852" s="25"/>
      <c r="FT852" s="25"/>
      <c r="FU852" s="25"/>
      <c r="FV852" s="25"/>
      <c r="FW852" s="25"/>
      <c r="FX852" s="25"/>
      <c r="FY852" s="25"/>
      <c r="FZ852" s="25"/>
      <c r="GA852" s="25"/>
      <c r="GB852" s="25"/>
      <c r="GC852" s="25"/>
      <c r="GD852" s="25"/>
      <c r="GE852" s="25"/>
      <c r="GF852" s="25"/>
      <c r="GG852" s="25"/>
      <c r="GH852" s="25"/>
      <c r="GI852" s="25"/>
      <c r="GJ852" s="25"/>
      <c r="GK852" s="25"/>
      <c r="GL852" s="25"/>
      <c r="GM852" s="25"/>
      <c r="GN852" s="25"/>
      <c r="GO852" s="25"/>
      <c r="GP852" s="25"/>
      <c r="GQ852" s="25"/>
      <c r="GR852" s="25"/>
      <c r="GS852" s="25"/>
      <c r="GT852" s="25"/>
      <c r="GU852" s="25"/>
      <c r="GV852" s="25"/>
      <c r="GW852" s="25"/>
      <c r="GX852" s="25"/>
      <c r="GY852" s="25"/>
      <c r="GZ852" s="25"/>
    </row>
    <row r="853" spans="31:208"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  <c r="CG853" s="25"/>
      <c r="CH853" s="25"/>
      <c r="CI853" s="25"/>
      <c r="CJ853" s="25"/>
      <c r="CK853" s="25"/>
      <c r="CL853" s="25"/>
      <c r="CM853" s="25"/>
      <c r="CN853" s="25"/>
      <c r="CO853" s="25"/>
      <c r="CP853" s="25"/>
      <c r="CQ853" s="25"/>
      <c r="CR853" s="25"/>
      <c r="CS853" s="25"/>
      <c r="CT853" s="25"/>
      <c r="CU853" s="25"/>
      <c r="CV853" s="25"/>
      <c r="CW853" s="25"/>
      <c r="CX853" s="25"/>
      <c r="CY853" s="25"/>
      <c r="CZ853" s="25"/>
      <c r="DA853" s="25"/>
      <c r="DB853" s="25"/>
      <c r="DC853" s="25"/>
      <c r="DD853" s="25"/>
      <c r="DE853" s="25"/>
      <c r="DF853" s="25"/>
      <c r="DG853" s="25"/>
      <c r="DH853" s="25"/>
      <c r="DI853" s="25"/>
      <c r="DJ853" s="25"/>
      <c r="DK853" s="25"/>
      <c r="DL853" s="25"/>
      <c r="DM853" s="25"/>
      <c r="DN853" s="25"/>
      <c r="DO853" s="25"/>
      <c r="DP853" s="25"/>
      <c r="DQ853" s="25"/>
      <c r="DR853" s="25"/>
      <c r="DS853" s="25"/>
      <c r="DT853" s="25"/>
      <c r="DU853" s="25"/>
      <c r="DV853" s="25"/>
      <c r="DW853" s="25"/>
      <c r="DX853" s="25"/>
      <c r="DY853" s="25"/>
      <c r="DZ853" s="25"/>
      <c r="EA853" s="25"/>
      <c r="EB853" s="25"/>
      <c r="EC853" s="25"/>
      <c r="ED853" s="25"/>
      <c r="EE853" s="25"/>
      <c r="EF853" s="25"/>
      <c r="EG853" s="25"/>
      <c r="EH853" s="25"/>
      <c r="EI853" s="25"/>
      <c r="EJ853" s="25"/>
      <c r="EK853" s="25"/>
      <c r="EL853" s="25"/>
      <c r="EM853" s="25"/>
      <c r="EN853" s="25"/>
      <c r="EO853" s="25"/>
      <c r="EP853" s="25"/>
      <c r="EQ853" s="25"/>
      <c r="ER853" s="25"/>
      <c r="ES853" s="25"/>
      <c r="ET853" s="25"/>
      <c r="EU853" s="25"/>
      <c r="EV853" s="25"/>
      <c r="EW853" s="25"/>
      <c r="EX853" s="25"/>
      <c r="EY853" s="25"/>
      <c r="EZ853" s="25"/>
      <c r="FA853" s="25"/>
      <c r="FB853" s="25"/>
      <c r="FC853" s="25"/>
      <c r="FD853" s="25"/>
      <c r="FE853" s="25"/>
      <c r="FF853" s="25"/>
      <c r="FG853" s="25"/>
      <c r="FH853" s="25"/>
      <c r="FI853" s="25"/>
      <c r="FJ853" s="25"/>
      <c r="FK853" s="25"/>
      <c r="FL853" s="25"/>
      <c r="FM853" s="25"/>
      <c r="FN853" s="25"/>
      <c r="FO853" s="25"/>
      <c r="FP853" s="25"/>
      <c r="FQ853" s="25"/>
      <c r="FR853" s="25"/>
      <c r="FS853" s="25"/>
      <c r="FT853" s="25"/>
      <c r="FU853" s="25"/>
      <c r="FV853" s="25"/>
      <c r="FW853" s="25"/>
      <c r="FX853" s="25"/>
      <c r="FY853" s="25"/>
      <c r="FZ853" s="25"/>
      <c r="GA853" s="25"/>
      <c r="GB853" s="25"/>
      <c r="GC853" s="25"/>
      <c r="GD853" s="25"/>
      <c r="GE853" s="25"/>
      <c r="GF853" s="25"/>
      <c r="GG853" s="25"/>
      <c r="GH853" s="25"/>
      <c r="GI853" s="25"/>
      <c r="GJ853" s="25"/>
      <c r="GK853" s="25"/>
      <c r="GL853" s="25"/>
      <c r="GM853" s="25"/>
      <c r="GN853" s="25"/>
      <c r="GO853" s="25"/>
      <c r="GP853" s="25"/>
      <c r="GQ853" s="25"/>
      <c r="GR853" s="25"/>
      <c r="GS853" s="25"/>
      <c r="GT853" s="25"/>
      <c r="GU853" s="25"/>
      <c r="GV853" s="25"/>
      <c r="GW853" s="25"/>
      <c r="GX853" s="25"/>
      <c r="GY853" s="25"/>
      <c r="GZ853" s="25"/>
    </row>
    <row r="854" spans="31:208"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  <c r="CG854" s="25"/>
      <c r="CH854" s="25"/>
      <c r="CI854" s="25"/>
      <c r="CJ854" s="25"/>
      <c r="CK854" s="25"/>
      <c r="CL854" s="25"/>
      <c r="CM854" s="25"/>
      <c r="CN854" s="25"/>
      <c r="CO854" s="25"/>
      <c r="CP854" s="25"/>
      <c r="CQ854" s="25"/>
      <c r="CR854" s="25"/>
      <c r="CS854" s="25"/>
      <c r="CT854" s="25"/>
      <c r="CU854" s="25"/>
      <c r="CV854" s="25"/>
      <c r="CW854" s="25"/>
      <c r="CX854" s="25"/>
      <c r="CY854" s="25"/>
      <c r="CZ854" s="25"/>
      <c r="DA854" s="25"/>
      <c r="DB854" s="25"/>
      <c r="DC854" s="25"/>
      <c r="DD854" s="25"/>
      <c r="DE854" s="25"/>
      <c r="DF854" s="25"/>
      <c r="DG854" s="25"/>
      <c r="DH854" s="25"/>
      <c r="DI854" s="25"/>
      <c r="DJ854" s="25"/>
      <c r="DK854" s="25"/>
      <c r="DL854" s="25"/>
      <c r="DM854" s="25"/>
      <c r="DN854" s="25"/>
      <c r="DO854" s="25"/>
      <c r="DP854" s="25"/>
      <c r="DQ854" s="25"/>
      <c r="DR854" s="25"/>
      <c r="DS854" s="25"/>
      <c r="DT854" s="25"/>
      <c r="DU854" s="25"/>
      <c r="DV854" s="25"/>
      <c r="DW854" s="25"/>
      <c r="DX854" s="25"/>
      <c r="DY854" s="25"/>
      <c r="DZ854" s="25"/>
      <c r="EA854" s="25"/>
      <c r="EB854" s="25"/>
      <c r="EC854" s="25"/>
      <c r="ED854" s="25"/>
      <c r="EE854" s="25"/>
      <c r="EF854" s="25"/>
      <c r="EG854" s="25"/>
      <c r="EH854" s="25"/>
      <c r="EI854" s="25"/>
      <c r="EJ854" s="25"/>
      <c r="EK854" s="25"/>
      <c r="EL854" s="25"/>
      <c r="EM854" s="25"/>
      <c r="EN854" s="25"/>
      <c r="EO854" s="25"/>
      <c r="EP854" s="25"/>
      <c r="EQ854" s="25"/>
      <c r="ER854" s="25"/>
      <c r="ES854" s="25"/>
      <c r="ET854" s="25"/>
      <c r="EU854" s="25"/>
      <c r="EV854" s="25"/>
      <c r="EW854" s="25"/>
      <c r="EX854" s="25"/>
      <c r="EY854" s="25"/>
      <c r="EZ854" s="25"/>
      <c r="FA854" s="25"/>
      <c r="FB854" s="25"/>
      <c r="FC854" s="25"/>
      <c r="FD854" s="25"/>
      <c r="FE854" s="25"/>
      <c r="FF854" s="25"/>
      <c r="FG854" s="25"/>
      <c r="FH854" s="25"/>
      <c r="FI854" s="25"/>
      <c r="FJ854" s="25"/>
      <c r="FK854" s="25"/>
      <c r="FL854" s="25"/>
      <c r="FM854" s="25"/>
      <c r="FN854" s="25"/>
      <c r="FO854" s="25"/>
      <c r="FP854" s="25"/>
      <c r="FQ854" s="25"/>
      <c r="FR854" s="25"/>
      <c r="FS854" s="25"/>
      <c r="FT854" s="25"/>
      <c r="FU854" s="25"/>
      <c r="FV854" s="25"/>
      <c r="FW854" s="25"/>
      <c r="FX854" s="25"/>
      <c r="FY854" s="25"/>
      <c r="FZ854" s="25"/>
      <c r="GA854" s="25"/>
      <c r="GB854" s="25"/>
      <c r="GC854" s="25"/>
      <c r="GD854" s="25"/>
      <c r="GE854" s="25"/>
      <c r="GF854" s="25"/>
      <c r="GG854" s="25"/>
      <c r="GH854" s="25"/>
      <c r="GI854" s="25"/>
      <c r="GJ854" s="25"/>
      <c r="GK854" s="25"/>
      <c r="GL854" s="25"/>
      <c r="GM854" s="25"/>
      <c r="GN854" s="25"/>
      <c r="GO854" s="25"/>
      <c r="GP854" s="25"/>
      <c r="GQ854" s="25"/>
      <c r="GR854" s="25"/>
      <c r="GS854" s="25"/>
      <c r="GT854" s="25"/>
      <c r="GU854" s="25"/>
      <c r="GV854" s="25"/>
      <c r="GW854" s="25"/>
      <c r="GX854" s="25"/>
      <c r="GY854" s="25"/>
      <c r="GZ854" s="25"/>
    </row>
    <row r="855" spans="31:208"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  <c r="CG855" s="25"/>
      <c r="CH855" s="25"/>
      <c r="CI855" s="25"/>
      <c r="CJ855" s="25"/>
      <c r="CK855" s="25"/>
      <c r="CL855" s="25"/>
      <c r="CM855" s="25"/>
      <c r="CN855" s="25"/>
      <c r="CO855" s="25"/>
      <c r="CP855" s="25"/>
      <c r="CQ855" s="25"/>
      <c r="CR855" s="25"/>
      <c r="CS855" s="25"/>
      <c r="CT855" s="25"/>
      <c r="CU855" s="25"/>
      <c r="CV855" s="25"/>
      <c r="CW855" s="25"/>
      <c r="CX855" s="25"/>
      <c r="CY855" s="25"/>
      <c r="CZ855" s="25"/>
      <c r="DA855" s="25"/>
      <c r="DB855" s="25"/>
      <c r="DC855" s="25"/>
      <c r="DD855" s="25"/>
      <c r="DE855" s="25"/>
      <c r="DF855" s="25"/>
      <c r="DG855" s="25"/>
      <c r="DH855" s="25"/>
      <c r="DI855" s="25"/>
      <c r="DJ855" s="25"/>
      <c r="DK855" s="25"/>
      <c r="DL855" s="25"/>
      <c r="DM855" s="25"/>
      <c r="DN855" s="25"/>
      <c r="DO855" s="25"/>
      <c r="DP855" s="25"/>
      <c r="DQ855" s="25"/>
      <c r="DR855" s="25"/>
      <c r="DS855" s="25"/>
      <c r="DT855" s="25"/>
      <c r="DU855" s="25"/>
      <c r="DV855" s="25"/>
      <c r="DW855" s="25"/>
      <c r="DX855" s="25"/>
      <c r="DY855" s="25"/>
      <c r="DZ855" s="25"/>
      <c r="EA855" s="25"/>
      <c r="EB855" s="25"/>
      <c r="EC855" s="25"/>
      <c r="ED855" s="25"/>
      <c r="EE855" s="25"/>
      <c r="EF855" s="25"/>
      <c r="EG855" s="25"/>
      <c r="EH855" s="25"/>
      <c r="EI855" s="25"/>
      <c r="EJ855" s="25"/>
      <c r="EK855" s="25"/>
      <c r="EL855" s="25"/>
      <c r="EM855" s="25"/>
      <c r="EN855" s="25"/>
      <c r="EO855" s="25"/>
      <c r="EP855" s="25"/>
      <c r="EQ855" s="25"/>
      <c r="ER855" s="25"/>
      <c r="ES855" s="25"/>
      <c r="ET855" s="25"/>
      <c r="EU855" s="25"/>
      <c r="EV855" s="25"/>
      <c r="EW855" s="25"/>
      <c r="EX855" s="25"/>
      <c r="EY855" s="25"/>
      <c r="EZ855" s="25"/>
      <c r="FA855" s="25"/>
      <c r="FB855" s="25"/>
      <c r="FC855" s="25"/>
      <c r="FD855" s="25"/>
      <c r="FE855" s="25"/>
      <c r="FF855" s="25"/>
      <c r="FG855" s="25"/>
      <c r="FH855" s="25"/>
      <c r="FI855" s="25"/>
      <c r="FJ855" s="25"/>
      <c r="FK855" s="25"/>
      <c r="FL855" s="25"/>
      <c r="FM855" s="25"/>
      <c r="FN855" s="25"/>
      <c r="FO855" s="25"/>
      <c r="FP855" s="25"/>
      <c r="FQ855" s="25"/>
      <c r="FR855" s="25"/>
      <c r="FS855" s="25"/>
      <c r="FT855" s="25"/>
      <c r="FU855" s="25"/>
      <c r="FV855" s="25"/>
      <c r="FW855" s="25"/>
      <c r="FX855" s="25"/>
      <c r="FY855" s="25"/>
      <c r="FZ855" s="25"/>
      <c r="GA855" s="25"/>
      <c r="GB855" s="25"/>
      <c r="GC855" s="25"/>
      <c r="GD855" s="25"/>
      <c r="GE855" s="25"/>
      <c r="GF855" s="25"/>
      <c r="GG855" s="25"/>
      <c r="GH855" s="25"/>
      <c r="GI855" s="25"/>
      <c r="GJ855" s="25"/>
      <c r="GK855" s="25"/>
      <c r="GL855" s="25"/>
      <c r="GM855" s="25"/>
      <c r="GN855" s="25"/>
      <c r="GO855" s="25"/>
      <c r="GP855" s="25"/>
      <c r="GQ855" s="25"/>
      <c r="GR855" s="25"/>
      <c r="GS855" s="25"/>
      <c r="GT855" s="25"/>
      <c r="GU855" s="25"/>
      <c r="GV855" s="25"/>
      <c r="GW855" s="25"/>
      <c r="GX855" s="25"/>
      <c r="GY855" s="25"/>
      <c r="GZ855" s="25"/>
    </row>
    <row r="856" spans="31:208"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  <c r="CG856" s="25"/>
      <c r="CH856" s="25"/>
      <c r="CI856" s="25"/>
      <c r="CJ856" s="25"/>
      <c r="CK856" s="25"/>
      <c r="CL856" s="25"/>
      <c r="CM856" s="25"/>
      <c r="CN856" s="25"/>
      <c r="CO856" s="25"/>
      <c r="CP856" s="25"/>
      <c r="CQ856" s="25"/>
      <c r="CR856" s="25"/>
      <c r="CS856" s="25"/>
      <c r="CT856" s="25"/>
      <c r="CU856" s="25"/>
      <c r="CV856" s="25"/>
      <c r="CW856" s="25"/>
      <c r="CX856" s="25"/>
      <c r="CY856" s="25"/>
      <c r="CZ856" s="25"/>
      <c r="DA856" s="25"/>
      <c r="DB856" s="25"/>
      <c r="DC856" s="25"/>
      <c r="DD856" s="25"/>
      <c r="DE856" s="25"/>
      <c r="DF856" s="25"/>
      <c r="DG856" s="25"/>
      <c r="DH856" s="25"/>
      <c r="DI856" s="25"/>
      <c r="DJ856" s="25"/>
      <c r="DK856" s="25"/>
      <c r="DL856" s="25"/>
      <c r="DM856" s="25"/>
      <c r="DN856" s="25"/>
      <c r="DO856" s="25"/>
      <c r="DP856" s="25"/>
      <c r="DQ856" s="25"/>
      <c r="DR856" s="25"/>
      <c r="DS856" s="25"/>
      <c r="DT856" s="25"/>
      <c r="DU856" s="25"/>
      <c r="DV856" s="25"/>
      <c r="DW856" s="25"/>
      <c r="DX856" s="25"/>
      <c r="DY856" s="25"/>
      <c r="DZ856" s="25"/>
      <c r="EA856" s="25"/>
      <c r="EB856" s="25"/>
      <c r="EC856" s="25"/>
      <c r="ED856" s="25"/>
      <c r="EE856" s="25"/>
      <c r="EF856" s="25"/>
      <c r="EG856" s="25"/>
      <c r="EH856" s="25"/>
      <c r="EI856" s="25"/>
      <c r="EJ856" s="25"/>
      <c r="EK856" s="25"/>
      <c r="EL856" s="25"/>
      <c r="EM856" s="25"/>
      <c r="EN856" s="25"/>
      <c r="EO856" s="25"/>
      <c r="EP856" s="25"/>
      <c r="EQ856" s="25"/>
      <c r="ER856" s="25"/>
      <c r="ES856" s="25"/>
      <c r="ET856" s="25"/>
      <c r="EU856" s="25"/>
      <c r="EV856" s="25"/>
      <c r="EW856" s="25"/>
      <c r="EX856" s="25"/>
      <c r="EY856" s="25"/>
      <c r="EZ856" s="25"/>
      <c r="FA856" s="25"/>
      <c r="FB856" s="25"/>
      <c r="FC856" s="25"/>
      <c r="FD856" s="25"/>
      <c r="FE856" s="25"/>
      <c r="FF856" s="25"/>
      <c r="FG856" s="25"/>
      <c r="FH856" s="25"/>
      <c r="FI856" s="25"/>
      <c r="FJ856" s="25"/>
      <c r="FK856" s="25"/>
      <c r="FL856" s="25"/>
      <c r="FM856" s="25"/>
      <c r="FN856" s="25"/>
      <c r="FO856" s="25"/>
      <c r="FP856" s="25"/>
      <c r="FQ856" s="25"/>
      <c r="FR856" s="25"/>
      <c r="FS856" s="25"/>
      <c r="FT856" s="25"/>
      <c r="FU856" s="25"/>
      <c r="FV856" s="25"/>
      <c r="FW856" s="25"/>
      <c r="FX856" s="25"/>
      <c r="FY856" s="25"/>
      <c r="FZ856" s="25"/>
      <c r="GA856" s="25"/>
      <c r="GB856" s="25"/>
      <c r="GC856" s="25"/>
      <c r="GD856" s="25"/>
      <c r="GE856" s="25"/>
      <c r="GF856" s="25"/>
      <c r="GG856" s="25"/>
      <c r="GH856" s="25"/>
      <c r="GI856" s="25"/>
      <c r="GJ856" s="25"/>
      <c r="GK856" s="25"/>
      <c r="GL856" s="25"/>
      <c r="GM856" s="25"/>
      <c r="GN856" s="25"/>
      <c r="GO856" s="25"/>
      <c r="GP856" s="25"/>
      <c r="GQ856" s="25"/>
      <c r="GR856" s="25"/>
      <c r="GS856" s="25"/>
      <c r="GT856" s="25"/>
      <c r="GU856" s="25"/>
      <c r="GV856" s="25"/>
      <c r="GW856" s="25"/>
      <c r="GX856" s="25"/>
      <c r="GY856" s="25"/>
      <c r="GZ856" s="25"/>
    </row>
    <row r="857" spans="31:208"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  <c r="CG857" s="25"/>
      <c r="CH857" s="25"/>
      <c r="CI857" s="25"/>
      <c r="CJ857" s="25"/>
      <c r="CK857" s="25"/>
      <c r="CL857" s="25"/>
      <c r="CM857" s="25"/>
      <c r="CN857" s="25"/>
      <c r="CO857" s="25"/>
      <c r="CP857" s="25"/>
      <c r="CQ857" s="25"/>
      <c r="CR857" s="25"/>
      <c r="CS857" s="25"/>
      <c r="CT857" s="25"/>
      <c r="CU857" s="25"/>
      <c r="CV857" s="25"/>
      <c r="CW857" s="25"/>
      <c r="CX857" s="25"/>
      <c r="CY857" s="25"/>
      <c r="CZ857" s="25"/>
      <c r="DA857" s="25"/>
      <c r="DB857" s="25"/>
      <c r="DC857" s="25"/>
      <c r="DD857" s="25"/>
      <c r="DE857" s="25"/>
      <c r="DF857" s="25"/>
      <c r="DG857" s="25"/>
      <c r="DH857" s="25"/>
      <c r="DI857" s="25"/>
      <c r="DJ857" s="25"/>
      <c r="DK857" s="25"/>
      <c r="DL857" s="25"/>
      <c r="DM857" s="25"/>
      <c r="DN857" s="25"/>
      <c r="DO857" s="25"/>
      <c r="DP857" s="25"/>
      <c r="DQ857" s="25"/>
      <c r="DR857" s="25"/>
      <c r="DS857" s="25"/>
      <c r="DT857" s="25"/>
      <c r="DU857" s="25"/>
      <c r="DV857" s="25"/>
      <c r="DW857" s="25"/>
      <c r="DX857" s="25"/>
      <c r="DY857" s="25"/>
      <c r="DZ857" s="25"/>
      <c r="EA857" s="25"/>
      <c r="EB857" s="25"/>
      <c r="EC857" s="25"/>
      <c r="ED857" s="25"/>
      <c r="EE857" s="25"/>
      <c r="EF857" s="25"/>
      <c r="EG857" s="25"/>
      <c r="EH857" s="25"/>
      <c r="EI857" s="25"/>
      <c r="EJ857" s="25"/>
      <c r="EK857" s="25"/>
      <c r="EL857" s="25"/>
      <c r="EM857" s="25"/>
      <c r="EN857" s="25"/>
      <c r="EO857" s="25"/>
      <c r="EP857" s="25"/>
      <c r="EQ857" s="25"/>
      <c r="ER857" s="25"/>
      <c r="ES857" s="25"/>
      <c r="ET857" s="25"/>
      <c r="EU857" s="25"/>
      <c r="EV857" s="25"/>
      <c r="EW857" s="25"/>
      <c r="EX857" s="25"/>
      <c r="EY857" s="25"/>
      <c r="EZ857" s="25"/>
      <c r="FA857" s="25"/>
      <c r="FB857" s="25"/>
      <c r="FC857" s="25"/>
      <c r="FD857" s="25"/>
      <c r="FE857" s="25"/>
      <c r="FF857" s="25"/>
      <c r="FG857" s="25"/>
      <c r="FH857" s="25"/>
      <c r="FI857" s="25"/>
      <c r="FJ857" s="25"/>
      <c r="FK857" s="25"/>
      <c r="FL857" s="25"/>
      <c r="FM857" s="25"/>
      <c r="FN857" s="25"/>
      <c r="FO857" s="25"/>
      <c r="FP857" s="25"/>
      <c r="FQ857" s="25"/>
      <c r="FR857" s="25"/>
      <c r="FS857" s="25"/>
      <c r="FT857" s="25"/>
      <c r="FU857" s="25"/>
      <c r="FV857" s="25"/>
      <c r="FW857" s="25"/>
      <c r="FX857" s="25"/>
      <c r="FY857" s="25"/>
      <c r="FZ857" s="25"/>
      <c r="GA857" s="25"/>
      <c r="GB857" s="25"/>
      <c r="GC857" s="25"/>
      <c r="GD857" s="25"/>
      <c r="GE857" s="25"/>
      <c r="GF857" s="25"/>
      <c r="GG857" s="25"/>
      <c r="GH857" s="25"/>
      <c r="GI857" s="25"/>
      <c r="GJ857" s="25"/>
      <c r="GK857" s="25"/>
      <c r="GL857" s="25"/>
      <c r="GM857" s="25"/>
      <c r="GN857" s="25"/>
      <c r="GO857" s="25"/>
      <c r="GP857" s="25"/>
      <c r="GQ857" s="25"/>
      <c r="GR857" s="25"/>
      <c r="GS857" s="25"/>
      <c r="GT857" s="25"/>
      <c r="GU857" s="25"/>
      <c r="GV857" s="25"/>
      <c r="GW857" s="25"/>
      <c r="GX857" s="25"/>
      <c r="GY857" s="25"/>
      <c r="GZ857" s="25"/>
    </row>
    <row r="858" spans="31:208"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  <c r="CG858" s="25"/>
      <c r="CH858" s="25"/>
      <c r="CI858" s="25"/>
      <c r="CJ858" s="25"/>
      <c r="CK858" s="25"/>
      <c r="CL858" s="25"/>
      <c r="CM858" s="25"/>
      <c r="CN858" s="25"/>
      <c r="CO858" s="25"/>
      <c r="CP858" s="25"/>
      <c r="CQ858" s="25"/>
      <c r="CR858" s="25"/>
      <c r="CS858" s="25"/>
      <c r="CT858" s="25"/>
      <c r="CU858" s="25"/>
      <c r="CV858" s="25"/>
      <c r="CW858" s="25"/>
      <c r="CX858" s="25"/>
      <c r="CY858" s="25"/>
      <c r="CZ858" s="25"/>
      <c r="DA858" s="25"/>
      <c r="DB858" s="25"/>
      <c r="DC858" s="25"/>
      <c r="DD858" s="25"/>
      <c r="DE858" s="25"/>
      <c r="DF858" s="25"/>
      <c r="DG858" s="25"/>
      <c r="DH858" s="25"/>
      <c r="DI858" s="25"/>
      <c r="DJ858" s="25"/>
      <c r="DK858" s="25"/>
      <c r="DL858" s="25"/>
      <c r="DM858" s="25"/>
      <c r="DN858" s="25"/>
      <c r="DO858" s="25"/>
      <c r="DP858" s="25"/>
      <c r="DQ858" s="25"/>
      <c r="DR858" s="25"/>
      <c r="DS858" s="25"/>
      <c r="DT858" s="25"/>
      <c r="DU858" s="25"/>
      <c r="DV858" s="25"/>
      <c r="DW858" s="25"/>
      <c r="DX858" s="25"/>
      <c r="DY858" s="25"/>
      <c r="DZ858" s="25"/>
      <c r="EA858" s="25"/>
      <c r="EB858" s="25"/>
      <c r="EC858" s="25"/>
      <c r="ED858" s="25"/>
      <c r="EE858" s="25"/>
      <c r="EF858" s="25"/>
      <c r="EG858" s="25"/>
      <c r="EH858" s="25"/>
      <c r="EI858" s="25"/>
      <c r="EJ858" s="25"/>
      <c r="EK858" s="25"/>
      <c r="EL858" s="25"/>
      <c r="EM858" s="25"/>
      <c r="EN858" s="25"/>
      <c r="EO858" s="25"/>
      <c r="EP858" s="25"/>
      <c r="EQ858" s="25"/>
      <c r="ER858" s="25"/>
      <c r="ES858" s="25"/>
      <c r="ET858" s="25"/>
      <c r="EU858" s="25"/>
      <c r="EV858" s="25"/>
      <c r="EW858" s="25"/>
      <c r="EX858" s="25"/>
      <c r="EY858" s="25"/>
      <c r="EZ858" s="25"/>
      <c r="FA858" s="25"/>
      <c r="FB858" s="25"/>
      <c r="FC858" s="25"/>
      <c r="FD858" s="25"/>
      <c r="FE858" s="25"/>
      <c r="FF858" s="25"/>
      <c r="FG858" s="25"/>
      <c r="FH858" s="25"/>
      <c r="FI858" s="25"/>
      <c r="FJ858" s="25"/>
      <c r="FK858" s="25"/>
      <c r="FL858" s="25"/>
      <c r="FM858" s="25"/>
      <c r="FN858" s="25"/>
      <c r="FO858" s="25"/>
      <c r="FP858" s="25"/>
      <c r="FQ858" s="25"/>
      <c r="FR858" s="25"/>
      <c r="FS858" s="25"/>
      <c r="FT858" s="25"/>
      <c r="FU858" s="25"/>
      <c r="FV858" s="25"/>
      <c r="FW858" s="25"/>
      <c r="FX858" s="25"/>
      <c r="FY858" s="25"/>
      <c r="FZ858" s="25"/>
      <c r="GA858" s="25"/>
      <c r="GB858" s="25"/>
      <c r="GC858" s="25"/>
      <c r="GD858" s="25"/>
      <c r="GE858" s="25"/>
      <c r="GF858" s="25"/>
      <c r="GG858" s="25"/>
      <c r="GH858" s="25"/>
      <c r="GI858" s="25"/>
      <c r="GJ858" s="25"/>
      <c r="GK858" s="25"/>
      <c r="GL858" s="25"/>
      <c r="GM858" s="25"/>
      <c r="GN858" s="25"/>
      <c r="GO858" s="25"/>
      <c r="GP858" s="25"/>
      <c r="GQ858" s="25"/>
      <c r="GR858" s="25"/>
      <c r="GS858" s="25"/>
      <c r="GT858" s="25"/>
      <c r="GU858" s="25"/>
      <c r="GV858" s="25"/>
      <c r="GW858" s="25"/>
      <c r="GX858" s="25"/>
      <c r="GY858" s="25"/>
      <c r="GZ858" s="25"/>
    </row>
    <row r="859" spans="31:208"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  <c r="CG859" s="25"/>
      <c r="CH859" s="25"/>
      <c r="CI859" s="25"/>
      <c r="CJ859" s="25"/>
      <c r="CK859" s="25"/>
      <c r="CL859" s="25"/>
      <c r="CM859" s="25"/>
      <c r="CN859" s="25"/>
      <c r="CO859" s="25"/>
      <c r="CP859" s="25"/>
      <c r="CQ859" s="25"/>
      <c r="CR859" s="25"/>
      <c r="CS859" s="25"/>
      <c r="CT859" s="25"/>
      <c r="CU859" s="25"/>
      <c r="CV859" s="25"/>
      <c r="CW859" s="25"/>
      <c r="CX859" s="25"/>
      <c r="CY859" s="25"/>
      <c r="CZ859" s="25"/>
      <c r="DA859" s="25"/>
      <c r="DB859" s="25"/>
      <c r="DC859" s="25"/>
      <c r="DD859" s="25"/>
      <c r="DE859" s="25"/>
      <c r="DF859" s="25"/>
      <c r="DG859" s="25"/>
      <c r="DH859" s="25"/>
      <c r="DI859" s="25"/>
      <c r="DJ859" s="25"/>
      <c r="DK859" s="25"/>
      <c r="DL859" s="25"/>
      <c r="DM859" s="25"/>
      <c r="DN859" s="25"/>
      <c r="DO859" s="25"/>
      <c r="DP859" s="25"/>
      <c r="DQ859" s="25"/>
      <c r="DR859" s="25"/>
      <c r="DS859" s="25"/>
      <c r="DT859" s="25"/>
      <c r="DU859" s="25"/>
      <c r="DV859" s="25"/>
      <c r="DW859" s="25"/>
      <c r="DX859" s="25"/>
      <c r="DY859" s="25"/>
      <c r="DZ859" s="25"/>
      <c r="EA859" s="25"/>
      <c r="EB859" s="25"/>
      <c r="EC859" s="25"/>
      <c r="ED859" s="25"/>
      <c r="EE859" s="25"/>
      <c r="EF859" s="25"/>
      <c r="EG859" s="25"/>
      <c r="EH859" s="25"/>
      <c r="EI859" s="25"/>
      <c r="EJ859" s="25"/>
      <c r="EK859" s="25"/>
      <c r="EL859" s="25"/>
      <c r="EM859" s="25"/>
      <c r="EN859" s="25"/>
      <c r="EO859" s="25"/>
      <c r="EP859" s="25"/>
      <c r="EQ859" s="25"/>
      <c r="ER859" s="25"/>
      <c r="ES859" s="25"/>
      <c r="ET859" s="25"/>
      <c r="EU859" s="25"/>
      <c r="EV859" s="25"/>
      <c r="EW859" s="25"/>
      <c r="EX859" s="25"/>
      <c r="EY859" s="25"/>
      <c r="EZ859" s="25"/>
      <c r="FA859" s="25"/>
      <c r="FB859" s="25"/>
      <c r="FC859" s="25"/>
      <c r="FD859" s="25"/>
      <c r="FE859" s="25"/>
      <c r="FF859" s="25"/>
      <c r="FG859" s="25"/>
      <c r="FH859" s="25"/>
      <c r="FI859" s="25"/>
      <c r="FJ859" s="25"/>
      <c r="FK859" s="25"/>
      <c r="FL859" s="25"/>
      <c r="FM859" s="25"/>
      <c r="FN859" s="25"/>
      <c r="FO859" s="25"/>
      <c r="FP859" s="25"/>
      <c r="FQ859" s="25"/>
      <c r="FR859" s="25"/>
      <c r="FS859" s="25"/>
      <c r="FT859" s="25"/>
      <c r="FU859" s="25"/>
      <c r="FV859" s="25"/>
      <c r="FW859" s="25"/>
      <c r="FX859" s="25"/>
      <c r="FY859" s="25"/>
      <c r="FZ859" s="25"/>
      <c r="GA859" s="25"/>
      <c r="GB859" s="25"/>
      <c r="GC859" s="25"/>
      <c r="GD859" s="25"/>
      <c r="GE859" s="25"/>
      <c r="GF859" s="25"/>
      <c r="GG859" s="25"/>
      <c r="GH859" s="25"/>
      <c r="GI859" s="25"/>
      <c r="GJ859" s="25"/>
      <c r="GK859" s="25"/>
      <c r="GL859" s="25"/>
      <c r="GM859" s="25"/>
      <c r="GN859" s="25"/>
      <c r="GO859" s="25"/>
      <c r="GP859" s="25"/>
      <c r="GQ859" s="25"/>
      <c r="GR859" s="25"/>
      <c r="GS859" s="25"/>
      <c r="GT859" s="25"/>
      <c r="GU859" s="25"/>
      <c r="GV859" s="25"/>
      <c r="GW859" s="25"/>
      <c r="GX859" s="25"/>
      <c r="GY859" s="25"/>
      <c r="GZ859" s="25"/>
    </row>
    <row r="860" spans="31:208"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  <c r="CG860" s="25"/>
      <c r="CH860" s="25"/>
      <c r="CI860" s="25"/>
      <c r="CJ860" s="25"/>
      <c r="CK860" s="25"/>
      <c r="CL860" s="25"/>
      <c r="CM860" s="25"/>
      <c r="CN860" s="25"/>
      <c r="CO860" s="25"/>
      <c r="CP860" s="25"/>
      <c r="CQ860" s="25"/>
      <c r="CR860" s="25"/>
      <c r="CS860" s="25"/>
      <c r="CT860" s="25"/>
      <c r="CU860" s="25"/>
      <c r="CV860" s="25"/>
      <c r="CW860" s="25"/>
      <c r="CX860" s="25"/>
      <c r="CY860" s="25"/>
      <c r="CZ860" s="25"/>
      <c r="DA860" s="25"/>
      <c r="DB860" s="25"/>
      <c r="DC860" s="25"/>
      <c r="DD860" s="25"/>
      <c r="DE860" s="25"/>
      <c r="DF860" s="25"/>
      <c r="DG860" s="25"/>
      <c r="DH860" s="25"/>
      <c r="DI860" s="25"/>
      <c r="DJ860" s="25"/>
      <c r="DK860" s="25"/>
      <c r="DL860" s="25"/>
      <c r="DM860" s="25"/>
      <c r="DN860" s="25"/>
      <c r="DO860" s="25"/>
      <c r="DP860" s="25"/>
      <c r="DQ860" s="25"/>
      <c r="DR860" s="25"/>
      <c r="DS860" s="25"/>
      <c r="DT860" s="25"/>
      <c r="DU860" s="25"/>
      <c r="DV860" s="25"/>
      <c r="DW860" s="25"/>
      <c r="DX860" s="25"/>
      <c r="DY860" s="25"/>
      <c r="DZ860" s="25"/>
      <c r="EA860" s="25"/>
      <c r="EB860" s="25"/>
      <c r="EC860" s="25"/>
      <c r="ED860" s="25"/>
      <c r="EE860" s="25"/>
      <c r="EF860" s="25"/>
      <c r="EG860" s="25"/>
      <c r="EH860" s="25"/>
      <c r="EI860" s="25"/>
      <c r="EJ860" s="25"/>
      <c r="EK860" s="25"/>
      <c r="EL860" s="25"/>
      <c r="EM860" s="25"/>
      <c r="EN860" s="25"/>
      <c r="EO860" s="25"/>
      <c r="EP860" s="25"/>
      <c r="EQ860" s="25"/>
      <c r="ER860" s="25"/>
      <c r="ES860" s="25"/>
      <c r="ET860" s="25"/>
      <c r="EU860" s="25"/>
      <c r="EV860" s="25"/>
      <c r="EW860" s="25"/>
      <c r="EX860" s="25"/>
      <c r="EY860" s="25"/>
      <c r="EZ860" s="25"/>
      <c r="FA860" s="25"/>
      <c r="FB860" s="25"/>
      <c r="FC860" s="25"/>
      <c r="FD860" s="25"/>
      <c r="FE860" s="25"/>
      <c r="FF860" s="25"/>
      <c r="FG860" s="25"/>
      <c r="FH860" s="25"/>
      <c r="FI860" s="25"/>
      <c r="FJ860" s="25"/>
      <c r="FK860" s="25"/>
      <c r="FL860" s="25"/>
      <c r="FM860" s="25"/>
      <c r="FN860" s="25"/>
      <c r="FO860" s="25"/>
      <c r="FP860" s="25"/>
      <c r="FQ860" s="25"/>
      <c r="FR860" s="25"/>
      <c r="FS860" s="25"/>
      <c r="FT860" s="25"/>
      <c r="FU860" s="25"/>
      <c r="FV860" s="25"/>
      <c r="FW860" s="25"/>
      <c r="FX860" s="25"/>
      <c r="FY860" s="25"/>
      <c r="FZ860" s="25"/>
      <c r="GA860" s="25"/>
      <c r="GB860" s="25"/>
      <c r="GC860" s="25"/>
      <c r="GD860" s="25"/>
      <c r="GE860" s="25"/>
      <c r="GF860" s="25"/>
      <c r="GG860" s="25"/>
      <c r="GH860" s="25"/>
      <c r="GI860" s="25"/>
      <c r="GJ860" s="25"/>
      <c r="GK860" s="25"/>
      <c r="GL860" s="25"/>
      <c r="GM860" s="25"/>
      <c r="GN860" s="25"/>
      <c r="GO860" s="25"/>
      <c r="GP860" s="25"/>
      <c r="GQ860" s="25"/>
      <c r="GR860" s="25"/>
      <c r="GS860" s="25"/>
      <c r="GT860" s="25"/>
      <c r="GU860" s="25"/>
      <c r="GV860" s="25"/>
      <c r="GW860" s="25"/>
      <c r="GX860" s="25"/>
      <c r="GY860" s="25"/>
      <c r="GZ860" s="25"/>
    </row>
    <row r="861" spans="31:208"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  <c r="CG861" s="25"/>
      <c r="CH861" s="25"/>
      <c r="CI861" s="25"/>
      <c r="CJ861" s="25"/>
      <c r="CK861" s="25"/>
      <c r="CL861" s="25"/>
      <c r="CM861" s="25"/>
      <c r="CN861" s="25"/>
      <c r="CO861" s="25"/>
      <c r="CP861" s="25"/>
      <c r="CQ861" s="25"/>
      <c r="CR861" s="25"/>
      <c r="CS861" s="25"/>
      <c r="CT861" s="25"/>
      <c r="CU861" s="25"/>
      <c r="CV861" s="25"/>
      <c r="CW861" s="25"/>
      <c r="CX861" s="25"/>
      <c r="CY861" s="25"/>
      <c r="CZ861" s="25"/>
      <c r="DA861" s="25"/>
      <c r="DB861" s="25"/>
      <c r="DC861" s="25"/>
      <c r="DD861" s="25"/>
      <c r="DE861" s="25"/>
      <c r="DF861" s="25"/>
      <c r="DG861" s="25"/>
      <c r="DH861" s="25"/>
      <c r="DI861" s="25"/>
      <c r="DJ861" s="25"/>
      <c r="DK861" s="25"/>
      <c r="DL861" s="25"/>
      <c r="DM861" s="25"/>
      <c r="DN861" s="25"/>
      <c r="DO861" s="25"/>
      <c r="DP861" s="25"/>
      <c r="DQ861" s="25"/>
      <c r="DR861" s="25"/>
      <c r="DS861" s="25"/>
      <c r="DT861" s="25"/>
      <c r="DU861" s="25"/>
      <c r="DV861" s="25"/>
      <c r="DW861" s="25"/>
      <c r="DX861" s="25"/>
      <c r="DY861" s="25"/>
      <c r="DZ861" s="25"/>
      <c r="EA861" s="25"/>
      <c r="EB861" s="25"/>
      <c r="EC861" s="25"/>
      <c r="ED861" s="25"/>
      <c r="EE861" s="25"/>
      <c r="EF861" s="25"/>
      <c r="EG861" s="25"/>
      <c r="EH861" s="25"/>
      <c r="EI861" s="25"/>
      <c r="EJ861" s="25"/>
      <c r="EK861" s="25"/>
      <c r="EL861" s="25"/>
      <c r="EM861" s="25"/>
      <c r="EN861" s="25"/>
      <c r="EO861" s="25"/>
      <c r="EP861" s="25"/>
      <c r="EQ861" s="25"/>
      <c r="ER861" s="25"/>
      <c r="ES861" s="25"/>
      <c r="ET861" s="25"/>
      <c r="EU861" s="25"/>
      <c r="EV861" s="25"/>
      <c r="EW861" s="25"/>
      <c r="EX861" s="25"/>
      <c r="EY861" s="25"/>
      <c r="EZ861" s="25"/>
      <c r="FA861" s="25"/>
      <c r="FB861" s="25"/>
      <c r="FC861" s="25"/>
      <c r="FD861" s="25"/>
      <c r="FE861" s="25"/>
      <c r="FF861" s="25"/>
      <c r="FG861" s="25"/>
      <c r="FH861" s="25"/>
      <c r="FI861" s="25"/>
      <c r="FJ861" s="25"/>
      <c r="FK861" s="25"/>
      <c r="FL861" s="25"/>
      <c r="FM861" s="25"/>
      <c r="FN861" s="25"/>
      <c r="FO861" s="25"/>
      <c r="FP861" s="25"/>
      <c r="FQ861" s="25"/>
      <c r="FR861" s="25"/>
      <c r="FS861" s="25"/>
      <c r="FT861" s="25"/>
      <c r="FU861" s="25"/>
      <c r="FV861" s="25"/>
      <c r="FW861" s="25"/>
      <c r="FX861" s="25"/>
      <c r="FY861" s="25"/>
      <c r="FZ861" s="25"/>
      <c r="GA861" s="25"/>
      <c r="GB861" s="25"/>
      <c r="GC861" s="25"/>
      <c r="GD861" s="25"/>
      <c r="GE861" s="25"/>
      <c r="GF861" s="25"/>
      <c r="GG861" s="25"/>
      <c r="GH861" s="25"/>
      <c r="GI861" s="25"/>
      <c r="GJ861" s="25"/>
      <c r="GK861" s="25"/>
      <c r="GL861" s="25"/>
      <c r="GM861" s="25"/>
      <c r="GN861" s="25"/>
      <c r="GO861" s="25"/>
      <c r="GP861" s="25"/>
      <c r="GQ861" s="25"/>
      <c r="GR861" s="25"/>
      <c r="GS861" s="25"/>
      <c r="GT861" s="25"/>
      <c r="GU861" s="25"/>
      <c r="GV861" s="25"/>
      <c r="GW861" s="25"/>
      <c r="GX861" s="25"/>
      <c r="GY861" s="25"/>
      <c r="GZ861" s="25"/>
    </row>
    <row r="862" spans="31:208"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  <c r="CG862" s="25"/>
      <c r="CH862" s="25"/>
      <c r="CI862" s="25"/>
      <c r="CJ862" s="25"/>
      <c r="CK862" s="25"/>
      <c r="CL862" s="25"/>
      <c r="CM862" s="25"/>
      <c r="CN862" s="25"/>
      <c r="CO862" s="25"/>
      <c r="CP862" s="25"/>
      <c r="CQ862" s="25"/>
      <c r="CR862" s="25"/>
      <c r="CS862" s="25"/>
      <c r="CT862" s="25"/>
      <c r="CU862" s="25"/>
      <c r="CV862" s="25"/>
      <c r="CW862" s="25"/>
      <c r="CX862" s="25"/>
      <c r="CY862" s="25"/>
      <c r="CZ862" s="25"/>
      <c r="DA862" s="25"/>
      <c r="DB862" s="25"/>
      <c r="DC862" s="25"/>
      <c r="DD862" s="25"/>
      <c r="DE862" s="25"/>
      <c r="DF862" s="25"/>
      <c r="DG862" s="25"/>
      <c r="DH862" s="25"/>
      <c r="DI862" s="25"/>
      <c r="DJ862" s="25"/>
      <c r="DK862" s="25"/>
      <c r="DL862" s="25"/>
      <c r="DM862" s="25"/>
      <c r="DN862" s="25"/>
      <c r="DO862" s="25"/>
      <c r="DP862" s="25"/>
      <c r="DQ862" s="25"/>
      <c r="DR862" s="25"/>
      <c r="DS862" s="25"/>
      <c r="DT862" s="25"/>
      <c r="DU862" s="25"/>
      <c r="DV862" s="25"/>
      <c r="DW862" s="25"/>
      <c r="DX862" s="25"/>
      <c r="DY862" s="25"/>
      <c r="DZ862" s="25"/>
      <c r="EA862" s="25"/>
      <c r="EB862" s="25"/>
      <c r="EC862" s="25"/>
      <c r="ED862" s="25"/>
      <c r="EE862" s="25"/>
      <c r="EF862" s="25"/>
      <c r="EG862" s="25"/>
      <c r="EH862" s="25"/>
      <c r="EI862" s="25"/>
      <c r="EJ862" s="25"/>
      <c r="EK862" s="25"/>
      <c r="EL862" s="25"/>
      <c r="EM862" s="25"/>
      <c r="EN862" s="25"/>
      <c r="EO862" s="25"/>
      <c r="EP862" s="25"/>
      <c r="EQ862" s="25"/>
      <c r="ER862" s="25"/>
      <c r="ES862" s="25"/>
      <c r="ET862" s="25"/>
      <c r="EU862" s="25"/>
      <c r="EV862" s="25"/>
      <c r="EW862" s="25"/>
      <c r="EX862" s="25"/>
      <c r="EY862" s="25"/>
      <c r="EZ862" s="25"/>
      <c r="FA862" s="25"/>
      <c r="FB862" s="25"/>
      <c r="FC862" s="25"/>
      <c r="FD862" s="25"/>
      <c r="FE862" s="25"/>
      <c r="FF862" s="25"/>
      <c r="FG862" s="25"/>
      <c r="FH862" s="25"/>
      <c r="FI862" s="25"/>
      <c r="FJ862" s="25"/>
      <c r="FK862" s="25"/>
      <c r="FL862" s="25"/>
      <c r="FM862" s="25"/>
      <c r="FN862" s="25"/>
      <c r="FO862" s="25"/>
      <c r="FP862" s="25"/>
      <c r="FQ862" s="25"/>
      <c r="FR862" s="25"/>
      <c r="FS862" s="25"/>
      <c r="FT862" s="25"/>
      <c r="FU862" s="25"/>
      <c r="FV862" s="25"/>
      <c r="FW862" s="25"/>
      <c r="FX862" s="25"/>
      <c r="FY862" s="25"/>
      <c r="FZ862" s="25"/>
      <c r="GA862" s="25"/>
      <c r="GB862" s="25"/>
      <c r="GC862" s="25"/>
      <c r="GD862" s="25"/>
      <c r="GE862" s="25"/>
      <c r="GF862" s="25"/>
      <c r="GG862" s="25"/>
      <c r="GH862" s="25"/>
      <c r="GI862" s="25"/>
      <c r="GJ862" s="25"/>
      <c r="GK862" s="25"/>
      <c r="GL862" s="25"/>
      <c r="GM862" s="25"/>
      <c r="GN862" s="25"/>
      <c r="GO862" s="25"/>
      <c r="GP862" s="25"/>
      <c r="GQ862" s="25"/>
      <c r="GR862" s="25"/>
      <c r="GS862" s="25"/>
      <c r="GT862" s="25"/>
      <c r="GU862" s="25"/>
      <c r="GV862" s="25"/>
      <c r="GW862" s="25"/>
      <c r="GX862" s="25"/>
      <c r="GY862" s="25"/>
      <c r="GZ862" s="25"/>
    </row>
    <row r="863" spans="31:208"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  <c r="CG863" s="25"/>
      <c r="CH863" s="25"/>
      <c r="CI863" s="25"/>
      <c r="CJ863" s="25"/>
      <c r="CK863" s="25"/>
      <c r="CL863" s="25"/>
      <c r="CM863" s="25"/>
      <c r="CN863" s="25"/>
      <c r="CO863" s="25"/>
      <c r="CP863" s="25"/>
      <c r="CQ863" s="25"/>
      <c r="CR863" s="25"/>
      <c r="CS863" s="25"/>
      <c r="CT863" s="25"/>
      <c r="CU863" s="25"/>
      <c r="CV863" s="25"/>
      <c r="CW863" s="25"/>
      <c r="CX863" s="25"/>
      <c r="CY863" s="25"/>
      <c r="CZ863" s="25"/>
      <c r="DA863" s="25"/>
      <c r="DB863" s="25"/>
      <c r="DC863" s="25"/>
      <c r="DD863" s="25"/>
      <c r="DE863" s="25"/>
      <c r="DF863" s="25"/>
      <c r="DG863" s="25"/>
      <c r="DH863" s="25"/>
      <c r="DI863" s="25"/>
      <c r="DJ863" s="25"/>
      <c r="DK863" s="25"/>
      <c r="DL863" s="25"/>
      <c r="DM863" s="25"/>
      <c r="DN863" s="25"/>
      <c r="DO863" s="25"/>
      <c r="DP863" s="25"/>
      <c r="DQ863" s="25"/>
      <c r="DR863" s="25"/>
      <c r="DS863" s="25"/>
      <c r="DT863" s="25"/>
      <c r="DU863" s="25"/>
      <c r="DV863" s="25"/>
      <c r="DW863" s="25"/>
      <c r="DX863" s="25"/>
      <c r="DY863" s="25"/>
      <c r="DZ863" s="25"/>
      <c r="EA863" s="25"/>
      <c r="EB863" s="25"/>
      <c r="EC863" s="25"/>
      <c r="ED863" s="25"/>
      <c r="EE863" s="25"/>
      <c r="EF863" s="25"/>
      <c r="EG863" s="25"/>
      <c r="EH863" s="25"/>
      <c r="EI863" s="25"/>
      <c r="EJ863" s="25"/>
      <c r="EK863" s="25"/>
      <c r="EL863" s="25"/>
      <c r="EM863" s="25"/>
      <c r="EN863" s="25"/>
      <c r="EO863" s="25"/>
      <c r="EP863" s="25"/>
      <c r="EQ863" s="25"/>
      <c r="ER863" s="25"/>
      <c r="ES863" s="25"/>
      <c r="ET863" s="25"/>
      <c r="EU863" s="25"/>
      <c r="EV863" s="25"/>
      <c r="EW863" s="25"/>
      <c r="EX863" s="25"/>
      <c r="EY863" s="25"/>
      <c r="EZ863" s="25"/>
      <c r="FA863" s="25"/>
      <c r="FB863" s="25"/>
      <c r="FC863" s="25"/>
      <c r="FD863" s="25"/>
      <c r="FE863" s="25"/>
      <c r="FF863" s="25"/>
      <c r="FG863" s="25"/>
      <c r="FH863" s="25"/>
      <c r="FI863" s="25"/>
      <c r="FJ863" s="25"/>
      <c r="FK863" s="25"/>
      <c r="FL863" s="25"/>
      <c r="FM863" s="25"/>
      <c r="FN863" s="25"/>
      <c r="FO863" s="25"/>
      <c r="FP863" s="25"/>
      <c r="FQ863" s="25"/>
      <c r="FR863" s="25"/>
      <c r="FS863" s="25"/>
      <c r="FT863" s="25"/>
      <c r="FU863" s="25"/>
      <c r="FV863" s="25"/>
      <c r="FW863" s="25"/>
      <c r="FX863" s="25"/>
      <c r="FY863" s="25"/>
      <c r="FZ863" s="25"/>
      <c r="GA863" s="25"/>
      <c r="GB863" s="25"/>
      <c r="GC863" s="25"/>
      <c r="GD863" s="25"/>
      <c r="GE863" s="25"/>
      <c r="GF863" s="25"/>
      <c r="GG863" s="25"/>
      <c r="GH863" s="25"/>
      <c r="GI863" s="25"/>
      <c r="GJ863" s="25"/>
      <c r="GK863" s="25"/>
      <c r="GL863" s="25"/>
      <c r="GM863" s="25"/>
      <c r="GN863" s="25"/>
      <c r="GO863" s="25"/>
      <c r="GP863" s="25"/>
      <c r="GQ863" s="25"/>
      <c r="GR863" s="25"/>
      <c r="GS863" s="25"/>
      <c r="GT863" s="25"/>
      <c r="GU863" s="25"/>
      <c r="GV863" s="25"/>
      <c r="GW863" s="25"/>
      <c r="GX863" s="25"/>
      <c r="GY863" s="25"/>
      <c r="GZ863" s="25"/>
    </row>
    <row r="864" spans="31:208"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25"/>
      <c r="BX864" s="25"/>
      <c r="BY864" s="25"/>
      <c r="BZ864" s="25"/>
      <c r="CA864" s="25"/>
      <c r="CB864" s="25"/>
      <c r="CC864" s="25"/>
      <c r="CD864" s="25"/>
      <c r="CE864" s="25"/>
      <c r="CF864" s="25"/>
      <c r="CG864" s="25"/>
      <c r="CH864" s="25"/>
      <c r="CI864" s="25"/>
      <c r="CJ864" s="25"/>
      <c r="CK864" s="25"/>
      <c r="CL864" s="25"/>
      <c r="CM864" s="25"/>
      <c r="CN864" s="25"/>
      <c r="CO864" s="25"/>
      <c r="CP864" s="25"/>
      <c r="CQ864" s="25"/>
      <c r="CR864" s="25"/>
      <c r="CS864" s="25"/>
      <c r="CT864" s="25"/>
      <c r="CU864" s="25"/>
      <c r="CV864" s="25"/>
      <c r="CW864" s="25"/>
      <c r="CX864" s="25"/>
      <c r="CY864" s="25"/>
      <c r="CZ864" s="25"/>
      <c r="DA864" s="25"/>
      <c r="DB864" s="25"/>
      <c r="DC864" s="25"/>
      <c r="DD864" s="25"/>
      <c r="DE864" s="25"/>
      <c r="DF864" s="25"/>
      <c r="DG864" s="25"/>
      <c r="DH864" s="25"/>
      <c r="DI864" s="25"/>
      <c r="DJ864" s="25"/>
      <c r="DK864" s="25"/>
      <c r="DL864" s="25"/>
      <c r="DM864" s="25"/>
      <c r="DN864" s="25"/>
      <c r="DO864" s="25"/>
      <c r="DP864" s="25"/>
      <c r="DQ864" s="25"/>
      <c r="DR864" s="25"/>
      <c r="DS864" s="25"/>
      <c r="DT864" s="25"/>
      <c r="DU864" s="25"/>
      <c r="DV864" s="25"/>
      <c r="DW864" s="25"/>
      <c r="DX864" s="25"/>
      <c r="DY864" s="25"/>
      <c r="DZ864" s="25"/>
      <c r="EA864" s="25"/>
      <c r="EB864" s="25"/>
      <c r="EC864" s="25"/>
      <c r="ED864" s="25"/>
      <c r="EE864" s="25"/>
      <c r="EF864" s="25"/>
      <c r="EG864" s="25"/>
      <c r="EH864" s="25"/>
      <c r="EI864" s="25"/>
      <c r="EJ864" s="25"/>
      <c r="EK864" s="25"/>
      <c r="EL864" s="25"/>
      <c r="EM864" s="25"/>
      <c r="EN864" s="25"/>
      <c r="EO864" s="25"/>
      <c r="EP864" s="25"/>
      <c r="EQ864" s="25"/>
      <c r="ER864" s="25"/>
      <c r="ES864" s="25"/>
      <c r="ET864" s="25"/>
      <c r="EU864" s="25"/>
      <c r="EV864" s="25"/>
      <c r="EW864" s="25"/>
      <c r="EX864" s="25"/>
      <c r="EY864" s="25"/>
      <c r="EZ864" s="25"/>
      <c r="FA864" s="25"/>
      <c r="FB864" s="25"/>
      <c r="FC864" s="25"/>
      <c r="FD864" s="25"/>
      <c r="FE864" s="25"/>
      <c r="FF864" s="25"/>
      <c r="FG864" s="25"/>
      <c r="FH864" s="25"/>
      <c r="FI864" s="25"/>
      <c r="FJ864" s="25"/>
      <c r="FK864" s="25"/>
      <c r="FL864" s="25"/>
      <c r="FM864" s="25"/>
      <c r="FN864" s="25"/>
      <c r="FO864" s="25"/>
      <c r="FP864" s="25"/>
      <c r="FQ864" s="25"/>
      <c r="FR864" s="25"/>
      <c r="FS864" s="25"/>
      <c r="FT864" s="25"/>
      <c r="FU864" s="25"/>
      <c r="FV864" s="25"/>
      <c r="FW864" s="25"/>
      <c r="FX864" s="25"/>
      <c r="FY864" s="25"/>
      <c r="FZ864" s="25"/>
      <c r="GA864" s="25"/>
      <c r="GB864" s="25"/>
      <c r="GC864" s="25"/>
      <c r="GD864" s="25"/>
      <c r="GE864" s="25"/>
      <c r="GF864" s="25"/>
      <c r="GG864" s="25"/>
      <c r="GH864" s="25"/>
      <c r="GI864" s="25"/>
      <c r="GJ864" s="25"/>
      <c r="GK864" s="25"/>
      <c r="GL864" s="25"/>
      <c r="GM864" s="25"/>
      <c r="GN864" s="25"/>
      <c r="GO864" s="25"/>
      <c r="GP864" s="25"/>
      <c r="GQ864" s="25"/>
      <c r="GR864" s="25"/>
      <c r="GS864" s="25"/>
      <c r="GT864" s="25"/>
      <c r="GU864" s="25"/>
      <c r="GV864" s="25"/>
      <c r="GW864" s="25"/>
      <c r="GX864" s="25"/>
      <c r="GY864" s="25"/>
      <c r="GZ864" s="25"/>
    </row>
    <row r="865" spans="31:208"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25"/>
      <c r="BX865" s="25"/>
      <c r="BY865" s="25"/>
      <c r="BZ865" s="25"/>
      <c r="CA865" s="25"/>
      <c r="CB865" s="25"/>
      <c r="CC865" s="25"/>
      <c r="CD865" s="25"/>
      <c r="CE865" s="25"/>
      <c r="CF865" s="25"/>
      <c r="CG865" s="25"/>
      <c r="CH865" s="25"/>
      <c r="CI865" s="25"/>
      <c r="CJ865" s="25"/>
      <c r="CK865" s="25"/>
      <c r="CL865" s="25"/>
      <c r="CM865" s="25"/>
      <c r="CN865" s="25"/>
      <c r="CO865" s="25"/>
      <c r="CP865" s="25"/>
      <c r="CQ865" s="25"/>
      <c r="CR865" s="25"/>
      <c r="CS865" s="25"/>
      <c r="CT865" s="25"/>
      <c r="CU865" s="25"/>
      <c r="CV865" s="25"/>
      <c r="CW865" s="25"/>
      <c r="CX865" s="25"/>
      <c r="CY865" s="25"/>
      <c r="CZ865" s="25"/>
      <c r="DA865" s="25"/>
      <c r="DB865" s="25"/>
      <c r="DC865" s="25"/>
      <c r="DD865" s="25"/>
      <c r="DE865" s="25"/>
      <c r="DF865" s="25"/>
      <c r="DG865" s="25"/>
      <c r="DH865" s="25"/>
      <c r="DI865" s="25"/>
      <c r="DJ865" s="25"/>
      <c r="DK865" s="25"/>
      <c r="DL865" s="25"/>
      <c r="DM865" s="25"/>
      <c r="DN865" s="25"/>
      <c r="DO865" s="25"/>
      <c r="DP865" s="25"/>
      <c r="DQ865" s="25"/>
      <c r="DR865" s="25"/>
      <c r="DS865" s="25"/>
      <c r="DT865" s="25"/>
      <c r="DU865" s="25"/>
      <c r="DV865" s="25"/>
      <c r="DW865" s="25"/>
      <c r="DX865" s="25"/>
      <c r="DY865" s="25"/>
      <c r="DZ865" s="25"/>
      <c r="EA865" s="25"/>
      <c r="EB865" s="25"/>
      <c r="EC865" s="25"/>
      <c r="ED865" s="25"/>
      <c r="EE865" s="25"/>
      <c r="EF865" s="25"/>
      <c r="EG865" s="25"/>
      <c r="EH865" s="25"/>
      <c r="EI865" s="25"/>
      <c r="EJ865" s="25"/>
      <c r="EK865" s="25"/>
      <c r="EL865" s="25"/>
      <c r="EM865" s="25"/>
      <c r="EN865" s="25"/>
      <c r="EO865" s="25"/>
      <c r="EP865" s="25"/>
      <c r="EQ865" s="25"/>
      <c r="ER865" s="25"/>
      <c r="ES865" s="25"/>
      <c r="ET865" s="25"/>
      <c r="EU865" s="25"/>
      <c r="EV865" s="25"/>
      <c r="EW865" s="25"/>
      <c r="EX865" s="25"/>
      <c r="EY865" s="25"/>
      <c r="EZ865" s="25"/>
      <c r="FA865" s="25"/>
      <c r="FB865" s="25"/>
      <c r="FC865" s="25"/>
      <c r="FD865" s="25"/>
      <c r="FE865" s="25"/>
      <c r="FF865" s="25"/>
      <c r="FG865" s="25"/>
      <c r="FH865" s="25"/>
      <c r="FI865" s="25"/>
      <c r="FJ865" s="25"/>
      <c r="FK865" s="25"/>
      <c r="FL865" s="25"/>
      <c r="FM865" s="25"/>
      <c r="FN865" s="25"/>
      <c r="FO865" s="25"/>
      <c r="FP865" s="25"/>
      <c r="FQ865" s="25"/>
      <c r="FR865" s="25"/>
      <c r="FS865" s="25"/>
      <c r="FT865" s="25"/>
      <c r="FU865" s="25"/>
      <c r="FV865" s="25"/>
      <c r="FW865" s="25"/>
      <c r="FX865" s="25"/>
      <c r="FY865" s="25"/>
      <c r="FZ865" s="25"/>
      <c r="GA865" s="25"/>
      <c r="GB865" s="25"/>
      <c r="GC865" s="25"/>
      <c r="GD865" s="25"/>
      <c r="GE865" s="25"/>
      <c r="GF865" s="25"/>
      <c r="GG865" s="25"/>
      <c r="GH865" s="25"/>
      <c r="GI865" s="25"/>
      <c r="GJ865" s="25"/>
      <c r="GK865" s="25"/>
      <c r="GL865" s="25"/>
      <c r="GM865" s="25"/>
      <c r="GN865" s="25"/>
      <c r="GO865" s="25"/>
      <c r="GP865" s="25"/>
      <c r="GQ865" s="25"/>
      <c r="GR865" s="25"/>
      <c r="GS865" s="25"/>
      <c r="GT865" s="25"/>
      <c r="GU865" s="25"/>
      <c r="GV865" s="25"/>
      <c r="GW865" s="25"/>
      <c r="GX865" s="25"/>
      <c r="GY865" s="25"/>
      <c r="GZ865" s="25"/>
    </row>
    <row r="866" spans="31:208"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25"/>
      <c r="BX866" s="25"/>
      <c r="BY866" s="25"/>
      <c r="BZ866" s="25"/>
      <c r="CA866" s="25"/>
      <c r="CB866" s="25"/>
      <c r="CC866" s="25"/>
      <c r="CD866" s="25"/>
      <c r="CE866" s="25"/>
      <c r="CF866" s="25"/>
      <c r="CG866" s="25"/>
      <c r="CH866" s="25"/>
      <c r="CI866" s="25"/>
      <c r="CJ866" s="25"/>
      <c r="CK866" s="25"/>
      <c r="CL866" s="25"/>
      <c r="CM866" s="25"/>
      <c r="CN866" s="25"/>
      <c r="CO866" s="25"/>
      <c r="CP866" s="25"/>
      <c r="CQ866" s="25"/>
      <c r="CR866" s="25"/>
      <c r="CS866" s="25"/>
      <c r="CT866" s="25"/>
      <c r="CU866" s="25"/>
      <c r="CV866" s="25"/>
      <c r="CW866" s="25"/>
      <c r="CX866" s="25"/>
      <c r="CY866" s="25"/>
      <c r="CZ866" s="25"/>
      <c r="DA866" s="25"/>
      <c r="DB866" s="25"/>
      <c r="DC866" s="25"/>
      <c r="DD866" s="25"/>
      <c r="DE866" s="25"/>
      <c r="DF866" s="25"/>
      <c r="DG866" s="25"/>
      <c r="DH866" s="25"/>
      <c r="DI866" s="25"/>
      <c r="DJ866" s="25"/>
      <c r="DK866" s="25"/>
      <c r="DL866" s="25"/>
      <c r="DM866" s="25"/>
      <c r="DN866" s="25"/>
      <c r="DO866" s="25"/>
      <c r="DP866" s="25"/>
      <c r="DQ866" s="25"/>
      <c r="DR866" s="25"/>
      <c r="DS866" s="25"/>
      <c r="DT866" s="25"/>
      <c r="DU866" s="25"/>
      <c r="DV866" s="25"/>
      <c r="DW866" s="25"/>
      <c r="DX866" s="25"/>
      <c r="DY866" s="25"/>
      <c r="DZ866" s="25"/>
      <c r="EA866" s="25"/>
      <c r="EB866" s="25"/>
      <c r="EC866" s="25"/>
      <c r="ED866" s="25"/>
      <c r="EE866" s="25"/>
      <c r="EF866" s="25"/>
      <c r="EG866" s="25"/>
      <c r="EH866" s="25"/>
      <c r="EI866" s="25"/>
      <c r="EJ866" s="25"/>
      <c r="EK866" s="25"/>
      <c r="EL866" s="25"/>
      <c r="EM866" s="25"/>
      <c r="EN866" s="25"/>
      <c r="EO866" s="25"/>
      <c r="EP866" s="25"/>
      <c r="EQ866" s="25"/>
      <c r="ER866" s="25"/>
      <c r="ES866" s="25"/>
      <c r="ET866" s="25"/>
      <c r="EU866" s="25"/>
      <c r="EV866" s="25"/>
      <c r="EW866" s="25"/>
      <c r="EX866" s="25"/>
      <c r="EY866" s="25"/>
      <c r="EZ866" s="25"/>
      <c r="FA866" s="25"/>
      <c r="FB866" s="25"/>
      <c r="FC866" s="25"/>
      <c r="FD866" s="25"/>
      <c r="FE866" s="25"/>
      <c r="FF866" s="25"/>
      <c r="FG866" s="25"/>
      <c r="FH866" s="25"/>
      <c r="FI866" s="25"/>
      <c r="FJ866" s="25"/>
      <c r="FK866" s="25"/>
      <c r="FL866" s="25"/>
      <c r="FM866" s="25"/>
      <c r="FN866" s="25"/>
      <c r="FO866" s="25"/>
      <c r="FP866" s="25"/>
      <c r="FQ866" s="25"/>
      <c r="FR866" s="25"/>
      <c r="FS866" s="25"/>
      <c r="FT866" s="25"/>
      <c r="FU866" s="25"/>
      <c r="FV866" s="25"/>
      <c r="FW866" s="25"/>
      <c r="FX866" s="25"/>
      <c r="FY866" s="25"/>
      <c r="FZ866" s="25"/>
      <c r="GA866" s="25"/>
      <c r="GB866" s="25"/>
      <c r="GC866" s="25"/>
      <c r="GD866" s="25"/>
      <c r="GE866" s="25"/>
      <c r="GF866" s="25"/>
      <c r="GG866" s="25"/>
      <c r="GH866" s="25"/>
      <c r="GI866" s="25"/>
      <c r="GJ866" s="25"/>
      <c r="GK866" s="25"/>
      <c r="GL866" s="25"/>
      <c r="GM866" s="25"/>
      <c r="GN866" s="25"/>
      <c r="GO866" s="25"/>
      <c r="GP866" s="25"/>
      <c r="GQ866" s="25"/>
      <c r="GR866" s="25"/>
      <c r="GS866" s="25"/>
      <c r="GT866" s="25"/>
      <c r="GU866" s="25"/>
      <c r="GV866" s="25"/>
      <c r="GW866" s="25"/>
      <c r="GX866" s="25"/>
      <c r="GY866" s="25"/>
      <c r="GZ866" s="25"/>
    </row>
    <row r="867" spans="31:208"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25"/>
      <c r="BX867" s="25"/>
      <c r="BY867" s="25"/>
      <c r="BZ867" s="25"/>
      <c r="CA867" s="25"/>
      <c r="CB867" s="25"/>
      <c r="CC867" s="25"/>
      <c r="CD867" s="25"/>
      <c r="CE867" s="25"/>
      <c r="CF867" s="25"/>
      <c r="CG867" s="25"/>
      <c r="CH867" s="25"/>
      <c r="CI867" s="25"/>
      <c r="CJ867" s="25"/>
      <c r="CK867" s="25"/>
      <c r="CL867" s="25"/>
      <c r="CM867" s="25"/>
      <c r="CN867" s="25"/>
      <c r="CO867" s="25"/>
      <c r="CP867" s="25"/>
      <c r="CQ867" s="25"/>
      <c r="CR867" s="25"/>
      <c r="CS867" s="25"/>
      <c r="CT867" s="25"/>
      <c r="CU867" s="25"/>
      <c r="CV867" s="25"/>
      <c r="CW867" s="25"/>
      <c r="CX867" s="25"/>
      <c r="CY867" s="25"/>
      <c r="CZ867" s="25"/>
      <c r="DA867" s="25"/>
      <c r="DB867" s="25"/>
      <c r="DC867" s="25"/>
      <c r="DD867" s="25"/>
      <c r="DE867" s="25"/>
      <c r="DF867" s="25"/>
      <c r="DG867" s="25"/>
      <c r="DH867" s="25"/>
      <c r="DI867" s="25"/>
      <c r="DJ867" s="25"/>
      <c r="DK867" s="25"/>
      <c r="DL867" s="25"/>
      <c r="DM867" s="25"/>
      <c r="DN867" s="25"/>
      <c r="DO867" s="25"/>
      <c r="DP867" s="25"/>
      <c r="DQ867" s="25"/>
      <c r="DR867" s="25"/>
      <c r="DS867" s="25"/>
      <c r="DT867" s="25"/>
      <c r="DU867" s="25"/>
      <c r="DV867" s="25"/>
      <c r="DW867" s="25"/>
      <c r="DX867" s="25"/>
      <c r="DY867" s="25"/>
      <c r="DZ867" s="25"/>
      <c r="EA867" s="25"/>
      <c r="EB867" s="25"/>
      <c r="EC867" s="25"/>
      <c r="ED867" s="25"/>
      <c r="EE867" s="25"/>
      <c r="EF867" s="25"/>
      <c r="EG867" s="25"/>
      <c r="EH867" s="25"/>
      <c r="EI867" s="25"/>
      <c r="EJ867" s="25"/>
      <c r="EK867" s="25"/>
      <c r="EL867" s="25"/>
      <c r="EM867" s="25"/>
      <c r="EN867" s="25"/>
      <c r="EO867" s="25"/>
      <c r="EP867" s="25"/>
      <c r="EQ867" s="25"/>
      <c r="ER867" s="25"/>
      <c r="ES867" s="25"/>
      <c r="ET867" s="25"/>
      <c r="EU867" s="25"/>
      <c r="EV867" s="25"/>
      <c r="EW867" s="25"/>
      <c r="EX867" s="25"/>
      <c r="EY867" s="25"/>
      <c r="EZ867" s="25"/>
      <c r="FA867" s="25"/>
      <c r="FB867" s="25"/>
      <c r="FC867" s="25"/>
      <c r="FD867" s="25"/>
      <c r="FE867" s="25"/>
      <c r="FF867" s="25"/>
      <c r="FG867" s="25"/>
      <c r="FH867" s="25"/>
      <c r="FI867" s="25"/>
      <c r="FJ867" s="25"/>
      <c r="FK867" s="25"/>
      <c r="FL867" s="25"/>
      <c r="FM867" s="25"/>
      <c r="FN867" s="25"/>
      <c r="FO867" s="25"/>
      <c r="FP867" s="25"/>
      <c r="FQ867" s="25"/>
      <c r="FR867" s="25"/>
      <c r="FS867" s="25"/>
      <c r="FT867" s="25"/>
      <c r="FU867" s="25"/>
      <c r="FV867" s="25"/>
      <c r="FW867" s="25"/>
      <c r="FX867" s="25"/>
      <c r="FY867" s="25"/>
      <c r="FZ867" s="25"/>
      <c r="GA867" s="25"/>
      <c r="GB867" s="25"/>
      <c r="GC867" s="25"/>
      <c r="GD867" s="25"/>
      <c r="GE867" s="25"/>
      <c r="GF867" s="25"/>
      <c r="GG867" s="25"/>
      <c r="GH867" s="25"/>
      <c r="GI867" s="25"/>
      <c r="GJ867" s="25"/>
      <c r="GK867" s="25"/>
      <c r="GL867" s="25"/>
      <c r="GM867" s="25"/>
      <c r="GN867" s="25"/>
      <c r="GO867" s="25"/>
      <c r="GP867" s="25"/>
      <c r="GQ867" s="25"/>
      <c r="GR867" s="25"/>
      <c r="GS867" s="25"/>
      <c r="GT867" s="25"/>
      <c r="GU867" s="25"/>
      <c r="GV867" s="25"/>
      <c r="GW867" s="25"/>
      <c r="GX867" s="25"/>
      <c r="GY867" s="25"/>
      <c r="GZ867" s="25"/>
    </row>
    <row r="868" spans="31:208"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  <c r="CG868" s="25"/>
      <c r="CH868" s="25"/>
      <c r="CI868" s="25"/>
      <c r="CJ868" s="25"/>
      <c r="CK868" s="25"/>
      <c r="CL868" s="25"/>
      <c r="CM868" s="25"/>
      <c r="CN868" s="25"/>
      <c r="CO868" s="25"/>
      <c r="CP868" s="25"/>
      <c r="CQ868" s="25"/>
      <c r="CR868" s="25"/>
      <c r="CS868" s="25"/>
      <c r="CT868" s="25"/>
      <c r="CU868" s="25"/>
      <c r="CV868" s="25"/>
      <c r="CW868" s="25"/>
      <c r="CX868" s="25"/>
      <c r="CY868" s="25"/>
      <c r="CZ868" s="25"/>
      <c r="DA868" s="25"/>
      <c r="DB868" s="25"/>
      <c r="DC868" s="25"/>
      <c r="DD868" s="25"/>
      <c r="DE868" s="25"/>
      <c r="DF868" s="25"/>
      <c r="DG868" s="25"/>
      <c r="DH868" s="25"/>
      <c r="DI868" s="25"/>
      <c r="DJ868" s="25"/>
      <c r="DK868" s="25"/>
      <c r="DL868" s="25"/>
      <c r="DM868" s="25"/>
      <c r="DN868" s="25"/>
      <c r="DO868" s="25"/>
      <c r="DP868" s="25"/>
      <c r="DQ868" s="25"/>
      <c r="DR868" s="25"/>
      <c r="DS868" s="25"/>
      <c r="DT868" s="25"/>
      <c r="DU868" s="25"/>
      <c r="DV868" s="25"/>
      <c r="DW868" s="25"/>
      <c r="DX868" s="25"/>
      <c r="DY868" s="25"/>
      <c r="DZ868" s="25"/>
      <c r="EA868" s="25"/>
      <c r="EB868" s="25"/>
      <c r="EC868" s="25"/>
      <c r="ED868" s="25"/>
      <c r="EE868" s="25"/>
      <c r="EF868" s="25"/>
      <c r="EG868" s="25"/>
      <c r="EH868" s="25"/>
      <c r="EI868" s="25"/>
      <c r="EJ868" s="25"/>
      <c r="EK868" s="25"/>
      <c r="EL868" s="25"/>
      <c r="EM868" s="25"/>
      <c r="EN868" s="25"/>
      <c r="EO868" s="25"/>
      <c r="EP868" s="25"/>
      <c r="EQ868" s="25"/>
      <c r="ER868" s="25"/>
      <c r="ES868" s="25"/>
      <c r="ET868" s="25"/>
      <c r="EU868" s="25"/>
      <c r="EV868" s="25"/>
      <c r="EW868" s="25"/>
      <c r="EX868" s="25"/>
      <c r="EY868" s="25"/>
      <c r="EZ868" s="25"/>
      <c r="FA868" s="25"/>
      <c r="FB868" s="25"/>
      <c r="FC868" s="25"/>
      <c r="FD868" s="25"/>
      <c r="FE868" s="25"/>
      <c r="FF868" s="25"/>
      <c r="FG868" s="25"/>
      <c r="FH868" s="25"/>
      <c r="FI868" s="25"/>
      <c r="FJ868" s="25"/>
      <c r="FK868" s="25"/>
      <c r="FL868" s="25"/>
      <c r="FM868" s="25"/>
      <c r="FN868" s="25"/>
      <c r="FO868" s="25"/>
      <c r="FP868" s="25"/>
      <c r="FQ868" s="25"/>
      <c r="FR868" s="25"/>
      <c r="FS868" s="25"/>
      <c r="FT868" s="25"/>
      <c r="FU868" s="25"/>
      <c r="FV868" s="25"/>
      <c r="FW868" s="25"/>
      <c r="FX868" s="25"/>
      <c r="FY868" s="25"/>
      <c r="FZ868" s="25"/>
      <c r="GA868" s="25"/>
      <c r="GB868" s="25"/>
      <c r="GC868" s="25"/>
      <c r="GD868" s="25"/>
      <c r="GE868" s="25"/>
      <c r="GF868" s="25"/>
      <c r="GG868" s="25"/>
      <c r="GH868" s="25"/>
      <c r="GI868" s="25"/>
      <c r="GJ868" s="25"/>
      <c r="GK868" s="25"/>
      <c r="GL868" s="25"/>
      <c r="GM868" s="25"/>
      <c r="GN868" s="25"/>
      <c r="GO868" s="25"/>
      <c r="GP868" s="25"/>
      <c r="GQ868" s="25"/>
      <c r="GR868" s="25"/>
      <c r="GS868" s="25"/>
      <c r="GT868" s="25"/>
      <c r="GU868" s="25"/>
      <c r="GV868" s="25"/>
      <c r="GW868" s="25"/>
      <c r="GX868" s="25"/>
      <c r="GY868" s="25"/>
      <c r="GZ868" s="25"/>
    </row>
    <row r="869" spans="31:208"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  <c r="CR869" s="25"/>
      <c r="CS869" s="25"/>
      <c r="CT869" s="25"/>
      <c r="CU869" s="25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  <c r="DG869" s="25"/>
      <c r="DH869" s="25"/>
      <c r="DI869" s="25"/>
      <c r="DJ869" s="25"/>
      <c r="DK869" s="25"/>
      <c r="DL869" s="25"/>
      <c r="DM869" s="25"/>
      <c r="DN869" s="25"/>
      <c r="DO869" s="25"/>
      <c r="DP869" s="25"/>
      <c r="DQ869" s="25"/>
      <c r="DR869" s="25"/>
      <c r="DS869" s="25"/>
      <c r="DT869" s="25"/>
      <c r="DU869" s="25"/>
      <c r="DV869" s="25"/>
      <c r="DW869" s="25"/>
      <c r="DX869" s="25"/>
      <c r="DY869" s="25"/>
      <c r="DZ869" s="25"/>
      <c r="EA869" s="25"/>
      <c r="EB869" s="25"/>
      <c r="EC869" s="25"/>
      <c r="ED869" s="25"/>
      <c r="EE869" s="25"/>
      <c r="EF869" s="25"/>
      <c r="EG869" s="25"/>
      <c r="EH869" s="25"/>
      <c r="EI869" s="25"/>
      <c r="EJ869" s="25"/>
      <c r="EK869" s="25"/>
      <c r="EL869" s="25"/>
      <c r="EM869" s="25"/>
      <c r="EN869" s="25"/>
      <c r="EO869" s="25"/>
      <c r="EP869" s="25"/>
      <c r="EQ869" s="25"/>
      <c r="ER869" s="25"/>
      <c r="ES869" s="25"/>
      <c r="ET869" s="25"/>
      <c r="EU869" s="25"/>
      <c r="EV869" s="25"/>
      <c r="EW869" s="25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  <c r="FN869" s="25"/>
      <c r="FO869" s="25"/>
      <c r="FP869" s="25"/>
      <c r="FQ869" s="25"/>
      <c r="FR869" s="25"/>
      <c r="FS869" s="25"/>
      <c r="FT869" s="25"/>
      <c r="FU869" s="25"/>
      <c r="FV869" s="25"/>
      <c r="FW869" s="25"/>
      <c r="FX869" s="25"/>
      <c r="FY869" s="25"/>
      <c r="FZ869" s="25"/>
      <c r="GA869" s="25"/>
      <c r="GB869" s="25"/>
      <c r="GC869" s="25"/>
      <c r="GD869" s="25"/>
      <c r="GE869" s="25"/>
      <c r="GF869" s="25"/>
      <c r="GG869" s="25"/>
      <c r="GH869" s="25"/>
      <c r="GI869" s="25"/>
      <c r="GJ869" s="25"/>
      <c r="GK869" s="25"/>
      <c r="GL869" s="25"/>
      <c r="GM869" s="25"/>
      <c r="GN869" s="25"/>
      <c r="GO869" s="25"/>
      <c r="GP869" s="25"/>
      <c r="GQ869" s="25"/>
      <c r="GR869" s="25"/>
      <c r="GS869" s="25"/>
      <c r="GT869" s="25"/>
      <c r="GU869" s="25"/>
      <c r="GV869" s="25"/>
      <c r="GW869" s="25"/>
      <c r="GX869" s="25"/>
      <c r="GY869" s="25"/>
      <c r="GZ869" s="25"/>
    </row>
    <row r="870" spans="31:208"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  <c r="CG870" s="25"/>
      <c r="CH870" s="25"/>
      <c r="CI870" s="25"/>
      <c r="CJ870" s="25"/>
      <c r="CK870" s="25"/>
      <c r="CL870" s="25"/>
      <c r="CM870" s="25"/>
      <c r="CN870" s="25"/>
      <c r="CO870" s="25"/>
      <c r="CP870" s="25"/>
      <c r="CQ870" s="25"/>
      <c r="CR870" s="25"/>
      <c r="CS870" s="25"/>
      <c r="CT870" s="25"/>
      <c r="CU870" s="25"/>
      <c r="CV870" s="25"/>
      <c r="CW870" s="25"/>
      <c r="CX870" s="25"/>
      <c r="CY870" s="25"/>
      <c r="CZ870" s="25"/>
      <c r="DA870" s="25"/>
      <c r="DB870" s="25"/>
      <c r="DC870" s="25"/>
      <c r="DD870" s="25"/>
      <c r="DE870" s="25"/>
      <c r="DF870" s="25"/>
      <c r="DG870" s="25"/>
      <c r="DH870" s="25"/>
      <c r="DI870" s="25"/>
      <c r="DJ870" s="25"/>
      <c r="DK870" s="25"/>
      <c r="DL870" s="25"/>
      <c r="DM870" s="25"/>
      <c r="DN870" s="25"/>
      <c r="DO870" s="25"/>
      <c r="DP870" s="25"/>
      <c r="DQ870" s="25"/>
      <c r="DR870" s="25"/>
      <c r="DS870" s="25"/>
      <c r="DT870" s="25"/>
      <c r="DU870" s="25"/>
      <c r="DV870" s="25"/>
      <c r="DW870" s="25"/>
      <c r="DX870" s="25"/>
      <c r="DY870" s="25"/>
      <c r="DZ870" s="25"/>
      <c r="EA870" s="25"/>
      <c r="EB870" s="25"/>
      <c r="EC870" s="25"/>
      <c r="ED870" s="25"/>
      <c r="EE870" s="25"/>
      <c r="EF870" s="25"/>
      <c r="EG870" s="25"/>
      <c r="EH870" s="25"/>
      <c r="EI870" s="25"/>
      <c r="EJ870" s="25"/>
      <c r="EK870" s="25"/>
      <c r="EL870" s="25"/>
      <c r="EM870" s="25"/>
      <c r="EN870" s="25"/>
      <c r="EO870" s="25"/>
      <c r="EP870" s="25"/>
      <c r="EQ870" s="25"/>
      <c r="ER870" s="25"/>
      <c r="ES870" s="25"/>
      <c r="ET870" s="25"/>
      <c r="EU870" s="25"/>
      <c r="EV870" s="25"/>
      <c r="EW870" s="25"/>
      <c r="EX870" s="25"/>
      <c r="EY870" s="25"/>
      <c r="EZ870" s="25"/>
      <c r="FA870" s="25"/>
      <c r="FB870" s="25"/>
      <c r="FC870" s="25"/>
      <c r="FD870" s="25"/>
      <c r="FE870" s="25"/>
      <c r="FF870" s="25"/>
      <c r="FG870" s="25"/>
      <c r="FH870" s="25"/>
      <c r="FI870" s="25"/>
      <c r="FJ870" s="25"/>
      <c r="FK870" s="25"/>
      <c r="FL870" s="25"/>
      <c r="FM870" s="25"/>
      <c r="FN870" s="25"/>
      <c r="FO870" s="25"/>
      <c r="FP870" s="25"/>
      <c r="FQ870" s="25"/>
      <c r="FR870" s="25"/>
      <c r="FS870" s="25"/>
      <c r="FT870" s="25"/>
      <c r="FU870" s="25"/>
      <c r="FV870" s="25"/>
      <c r="FW870" s="25"/>
      <c r="FX870" s="25"/>
      <c r="FY870" s="25"/>
      <c r="FZ870" s="25"/>
      <c r="GA870" s="25"/>
      <c r="GB870" s="25"/>
      <c r="GC870" s="25"/>
      <c r="GD870" s="25"/>
      <c r="GE870" s="25"/>
      <c r="GF870" s="25"/>
      <c r="GG870" s="25"/>
      <c r="GH870" s="25"/>
      <c r="GI870" s="25"/>
      <c r="GJ870" s="25"/>
      <c r="GK870" s="25"/>
      <c r="GL870" s="25"/>
      <c r="GM870" s="25"/>
      <c r="GN870" s="25"/>
      <c r="GO870" s="25"/>
      <c r="GP870" s="25"/>
      <c r="GQ870" s="25"/>
      <c r="GR870" s="25"/>
      <c r="GS870" s="25"/>
      <c r="GT870" s="25"/>
      <c r="GU870" s="25"/>
      <c r="GV870" s="25"/>
      <c r="GW870" s="25"/>
      <c r="GX870" s="25"/>
      <c r="GY870" s="25"/>
      <c r="GZ870" s="25"/>
    </row>
    <row r="871" spans="31:208"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  <c r="CG871" s="25"/>
      <c r="CH871" s="25"/>
      <c r="CI871" s="25"/>
      <c r="CJ871" s="25"/>
      <c r="CK871" s="25"/>
      <c r="CL871" s="25"/>
      <c r="CM871" s="25"/>
      <c r="CN871" s="25"/>
      <c r="CO871" s="25"/>
      <c r="CP871" s="25"/>
      <c r="CQ871" s="25"/>
      <c r="CR871" s="25"/>
      <c r="CS871" s="25"/>
      <c r="CT871" s="25"/>
      <c r="CU871" s="25"/>
      <c r="CV871" s="25"/>
      <c r="CW871" s="25"/>
      <c r="CX871" s="25"/>
      <c r="CY871" s="25"/>
      <c r="CZ871" s="25"/>
      <c r="DA871" s="25"/>
      <c r="DB871" s="25"/>
      <c r="DC871" s="25"/>
      <c r="DD871" s="25"/>
      <c r="DE871" s="25"/>
      <c r="DF871" s="25"/>
      <c r="DG871" s="25"/>
      <c r="DH871" s="25"/>
      <c r="DI871" s="25"/>
      <c r="DJ871" s="25"/>
      <c r="DK871" s="25"/>
      <c r="DL871" s="25"/>
      <c r="DM871" s="25"/>
      <c r="DN871" s="25"/>
      <c r="DO871" s="25"/>
      <c r="DP871" s="25"/>
      <c r="DQ871" s="25"/>
      <c r="DR871" s="25"/>
      <c r="DS871" s="25"/>
      <c r="DT871" s="25"/>
      <c r="DU871" s="25"/>
      <c r="DV871" s="25"/>
      <c r="DW871" s="25"/>
      <c r="DX871" s="25"/>
      <c r="DY871" s="25"/>
      <c r="DZ871" s="25"/>
      <c r="EA871" s="25"/>
      <c r="EB871" s="25"/>
      <c r="EC871" s="25"/>
      <c r="ED871" s="25"/>
      <c r="EE871" s="25"/>
      <c r="EF871" s="25"/>
      <c r="EG871" s="25"/>
      <c r="EH871" s="25"/>
      <c r="EI871" s="25"/>
      <c r="EJ871" s="25"/>
      <c r="EK871" s="25"/>
      <c r="EL871" s="25"/>
      <c r="EM871" s="25"/>
      <c r="EN871" s="25"/>
      <c r="EO871" s="25"/>
      <c r="EP871" s="25"/>
      <c r="EQ871" s="25"/>
      <c r="ER871" s="25"/>
      <c r="ES871" s="25"/>
      <c r="ET871" s="25"/>
      <c r="EU871" s="25"/>
      <c r="EV871" s="25"/>
      <c r="EW871" s="25"/>
      <c r="EX871" s="25"/>
      <c r="EY871" s="25"/>
      <c r="EZ871" s="25"/>
      <c r="FA871" s="25"/>
      <c r="FB871" s="25"/>
      <c r="FC871" s="25"/>
      <c r="FD871" s="25"/>
      <c r="FE871" s="25"/>
      <c r="FF871" s="25"/>
      <c r="FG871" s="25"/>
      <c r="FH871" s="25"/>
      <c r="FI871" s="25"/>
      <c r="FJ871" s="25"/>
      <c r="FK871" s="25"/>
      <c r="FL871" s="25"/>
      <c r="FM871" s="25"/>
      <c r="FN871" s="25"/>
      <c r="FO871" s="25"/>
      <c r="FP871" s="25"/>
      <c r="FQ871" s="25"/>
      <c r="FR871" s="25"/>
      <c r="FS871" s="25"/>
      <c r="FT871" s="25"/>
      <c r="FU871" s="25"/>
      <c r="FV871" s="25"/>
      <c r="FW871" s="25"/>
      <c r="FX871" s="25"/>
      <c r="FY871" s="25"/>
      <c r="FZ871" s="25"/>
      <c r="GA871" s="25"/>
      <c r="GB871" s="25"/>
      <c r="GC871" s="25"/>
      <c r="GD871" s="25"/>
      <c r="GE871" s="25"/>
      <c r="GF871" s="25"/>
      <c r="GG871" s="25"/>
      <c r="GH871" s="25"/>
      <c r="GI871" s="25"/>
      <c r="GJ871" s="25"/>
      <c r="GK871" s="25"/>
      <c r="GL871" s="25"/>
      <c r="GM871" s="25"/>
      <c r="GN871" s="25"/>
      <c r="GO871" s="25"/>
      <c r="GP871" s="25"/>
      <c r="GQ871" s="25"/>
      <c r="GR871" s="25"/>
      <c r="GS871" s="25"/>
      <c r="GT871" s="25"/>
      <c r="GU871" s="25"/>
      <c r="GV871" s="25"/>
      <c r="GW871" s="25"/>
      <c r="GX871" s="25"/>
      <c r="GY871" s="25"/>
      <c r="GZ871" s="25"/>
    </row>
    <row r="872" spans="31:208"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  <c r="CG872" s="25"/>
      <c r="CH872" s="25"/>
      <c r="CI872" s="25"/>
      <c r="CJ872" s="25"/>
      <c r="CK872" s="25"/>
      <c r="CL872" s="25"/>
      <c r="CM872" s="25"/>
      <c r="CN872" s="25"/>
      <c r="CO872" s="25"/>
      <c r="CP872" s="25"/>
      <c r="CQ872" s="25"/>
      <c r="CR872" s="25"/>
      <c r="CS872" s="25"/>
      <c r="CT872" s="25"/>
      <c r="CU872" s="25"/>
      <c r="CV872" s="25"/>
      <c r="CW872" s="25"/>
      <c r="CX872" s="25"/>
      <c r="CY872" s="25"/>
      <c r="CZ872" s="25"/>
      <c r="DA872" s="25"/>
      <c r="DB872" s="25"/>
      <c r="DC872" s="25"/>
      <c r="DD872" s="25"/>
      <c r="DE872" s="25"/>
      <c r="DF872" s="25"/>
      <c r="DG872" s="25"/>
      <c r="DH872" s="25"/>
      <c r="DI872" s="25"/>
      <c r="DJ872" s="25"/>
      <c r="DK872" s="25"/>
      <c r="DL872" s="25"/>
      <c r="DM872" s="25"/>
      <c r="DN872" s="25"/>
      <c r="DO872" s="25"/>
      <c r="DP872" s="25"/>
      <c r="DQ872" s="25"/>
      <c r="DR872" s="25"/>
      <c r="DS872" s="25"/>
      <c r="DT872" s="25"/>
      <c r="DU872" s="25"/>
      <c r="DV872" s="25"/>
      <c r="DW872" s="25"/>
      <c r="DX872" s="25"/>
      <c r="DY872" s="25"/>
      <c r="DZ872" s="25"/>
      <c r="EA872" s="25"/>
      <c r="EB872" s="25"/>
      <c r="EC872" s="25"/>
      <c r="ED872" s="25"/>
      <c r="EE872" s="25"/>
      <c r="EF872" s="25"/>
      <c r="EG872" s="25"/>
      <c r="EH872" s="25"/>
      <c r="EI872" s="25"/>
      <c r="EJ872" s="25"/>
      <c r="EK872" s="25"/>
      <c r="EL872" s="25"/>
      <c r="EM872" s="25"/>
      <c r="EN872" s="25"/>
      <c r="EO872" s="25"/>
      <c r="EP872" s="25"/>
      <c r="EQ872" s="25"/>
      <c r="ER872" s="25"/>
      <c r="ES872" s="25"/>
      <c r="ET872" s="25"/>
      <c r="EU872" s="25"/>
      <c r="EV872" s="25"/>
      <c r="EW872" s="25"/>
      <c r="EX872" s="25"/>
      <c r="EY872" s="25"/>
      <c r="EZ872" s="25"/>
      <c r="FA872" s="25"/>
      <c r="FB872" s="25"/>
      <c r="FC872" s="25"/>
      <c r="FD872" s="25"/>
      <c r="FE872" s="25"/>
      <c r="FF872" s="25"/>
      <c r="FG872" s="25"/>
      <c r="FH872" s="25"/>
      <c r="FI872" s="25"/>
      <c r="FJ872" s="25"/>
      <c r="FK872" s="25"/>
      <c r="FL872" s="25"/>
      <c r="FM872" s="25"/>
      <c r="FN872" s="25"/>
      <c r="FO872" s="25"/>
      <c r="FP872" s="25"/>
      <c r="FQ872" s="25"/>
      <c r="FR872" s="25"/>
      <c r="FS872" s="25"/>
      <c r="FT872" s="25"/>
      <c r="FU872" s="25"/>
      <c r="FV872" s="25"/>
      <c r="FW872" s="25"/>
      <c r="FX872" s="25"/>
      <c r="FY872" s="25"/>
      <c r="FZ872" s="25"/>
      <c r="GA872" s="25"/>
      <c r="GB872" s="25"/>
      <c r="GC872" s="25"/>
      <c r="GD872" s="25"/>
      <c r="GE872" s="25"/>
      <c r="GF872" s="25"/>
      <c r="GG872" s="25"/>
      <c r="GH872" s="25"/>
      <c r="GI872" s="25"/>
      <c r="GJ872" s="25"/>
      <c r="GK872" s="25"/>
      <c r="GL872" s="25"/>
      <c r="GM872" s="25"/>
      <c r="GN872" s="25"/>
      <c r="GO872" s="25"/>
      <c r="GP872" s="25"/>
      <c r="GQ872" s="25"/>
      <c r="GR872" s="25"/>
      <c r="GS872" s="25"/>
      <c r="GT872" s="25"/>
      <c r="GU872" s="25"/>
      <c r="GV872" s="25"/>
      <c r="GW872" s="25"/>
      <c r="GX872" s="25"/>
      <c r="GY872" s="25"/>
      <c r="GZ872" s="25"/>
    </row>
    <row r="873" spans="31:208"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  <c r="CG873" s="25"/>
      <c r="CH873" s="25"/>
      <c r="CI873" s="25"/>
      <c r="CJ873" s="25"/>
      <c r="CK873" s="25"/>
      <c r="CL873" s="25"/>
      <c r="CM873" s="25"/>
      <c r="CN873" s="25"/>
      <c r="CO873" s="25"/>
      <c r="CP873" s="25"/>
      <c r="CQ873" s="25"/>
      <c r="CR873" s="25"/>
      <c r="CS873" s="25"/>
      <c r="CT873" s="25"/>
      <c r="CU873" s="25"/>
      <c r="CV873" s="25"/>
      <c r="CW873" s="25"/>
      <c r="CX873" s="25"/>
      <c r="CY873" s="25"/>
      <c r="CZ873" s="25"/>
      <c r="DA873" s="25"/>
      <c r="DB873" s="25"/>
      <c r="DC873" s="25"/>
      <c r="DD873" s="25"/>
      <c r="DE873" s="25"/>
      <c r="DF873" s="25"/>
      <c r="DG873" s="25"/>
      <c r="DH873" s="25"/>
      <c r="DI873" s="25"/>
      <c r="DJ873" s="25"/>
      <c r="DK873" s="25"/>
      <c r="DL873" s="25"/>
      <c r="DM873" s="25"/>
      <c r="DN873" s="25"/>
      <c r="DO873" s="25"/>
      <c r="DP873" s="25"/>
      <c r="DQ873" s="25"/>
      <c r="DR873" s="25"/>
      <c r="DS873" s="25"/>
      <c r="DT873" s="25"/>
      <c r="DU873" s="25"/>
      <c r="DV873" s="25"/>
      <c r="DW873" s="25"/>
      <c r="DX873" s="25"/>
      <c r="DY873" s="25"/>
      <c r="DZ873" s="25"/>
      <c r="EA873" s="25"/>
      <c r="EB873" s="25"/>
      <c r="EC873" s="25"/>
      <c r="ED873" s="25"/>
      <c r="EE873" s="25"/>
      <c r="EF873" s="25"/>
      <c r="EG873" s="25"/>
      <c r="EH873" s="25"/>
      <c r="EI873" s="25"/>
      <c r="EJ873" s="25"/>
      <c r="EK873" s="25"/>
      <c r="EL873" s="25"/>
      <c r="EM873" s="25"/>
      <c r="EN873" s="25"/>
      <c r="EO873" s="25"/>
      <c r="EP873" s="25"/>
      <c r="EQ873" s="25"/>
      <c r="ER873" s="25"/>
      <c r="ES873" s="25"/>
      <c r="ET873" s="25"/>
      <c r="EU873" s="25"/>
      <c r="EV873" s="25"/>
      <c r="EW873" s="25"/>
      <c r="EX873" s="25"/>
      <c r="EY873" s="25"/>
      <c r="EZ873" s="25"/>
      <c r="FA873" s="25"/>
      <c r="FB873" s="25"/>
      <c r="FC873" s="25"/>
      <c r="FD873" s="25"/>
      <c r="FE873" s="25"/>
      <c r="FF873" s="25"/>
      <c r="FG873" s="25"/>
      <c r="FH873" s="25"/>
      <c r="FI873" s="25"/>
      <c r="FJ873" s="25"/>
      <c r="FK873" s="25"/>
      <c r="FL873" s="25"/>
      <c r="FM873" s="25"/>
      <c r="FN873" s="25"/>
      <c r="FO873" s="25"/>
      <c r="FP873" s="25"/>
      <c r="FQ873" s="25"/>
      <c r="FR873" s="25"/>
      <c r="FS873" s="25"/>
      <c r="FT873" s="25"/>
      <c r="FU873" s="25"/>
      <c r="FV873" s="25"/>
      <c r="FW873" s="25"/>
      <c r="FX873" s="25"/>
      <c r="FY873" s="25"/>
      <c r="FZ873" s="25"/>
      <c r="GA873" s="25"/>
      <c r="GB873" s="25"/>
      <c r="GC873" s="25"/>
      <c r="GD873" s="25"/>
      <c r="GE873" s="25"/>
      <c r="GF873" s="25"/>
      <c r="GG873" s="25"/>
      <c r="GH873" s="25"/>
      <c r="GI873" s="25"/>
      <c r="GJ873" s="25"/>
      <c r="GK873" s="25"/>
      <c r="GL873" s="25"/>
      <c r="GM873" s="25"/>
      <c r="GN873" s="25"/>
      <c r="GO873" s="25"/>
      <c r="GP873" s="25"/>
      <c r="GQ873" s="25"/>
      <c r="GR873" s="25"/>
      <c r="GS873" s="25"/>
      <c r="GT873" s="25"/>
      <c r="GU873" s="25"/>
      <c r="GV873" s="25"/>
      <c r="GW873" s="25"/>
      <c r="GX873" s="25"/>
      <c r="GY873" s="25"/>
      <c r="GZ873" s="25"/>
    </row>
    <row r="874" spans="31:208"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  <c r="CP874" s="25"/>
      <c r="CQ874" s="25"/>
      <c r="CR874" s="25"/>
      <c r="CS874" s="25"/>
      <c r="CT874" s="25"/>
      <c r="CU874" s="25"/>
      <c r="CV874" s="25"/>
      <c r="CW874" s="25"/>
      <c r="CX874" s="25"/>
      <c r="CY874" s="25"/>
      <c r="CZ874" s="25"/>
      <c r="DA874" s="25"/>
      <c r="DB874" s="25"/>
      <c r="DC874" s="25"/>
      <c r="DD874" s="25"/>
      <c r="DE874" s="25"/>
      <c r="DF874" s="25"/>
      <c r="DG874" s="25"/>
      <c r="DH874" s="25"/>
      <c r="DI874" s="25"/>
      <c r="DJ874" s="25"/>
      <c r="DK874" s="25"/>
      <c r="DL874" s="25"/>
      <c r="DM874" s="25"/>
      <c r="DN874" s="25"/>
      <c r="DO874" s="25"/>
      <c r="DP874" s="25"/>
      <c r="DQ874" s="25"/>
      <c r="DR874" s="25"/>
      <c r="DS874" s="25"/>
      <c r="DT874" s="25"/>
      <c r="DU874" s="25"/>
      <c r="DV874" s="25"/>
      <c r="DW874" s="25"/>
      <c r="DX874" s="25"/>
      <c r="DY874" s="25"/>
      <c r="DZ874" s="25"/>
      <c r="EA874" s="25"/>
      <c r="EB874" s="25"/>
      <c r="EC874" s="25"/>
      <c r="ED874" s="25"/>
      <c r="EE874" s="25"/>
      <c r="EF874" s="25"/>
      <c r="EG874" s="25"/>
      <c r="EH874" s="25"/>
      <c r="EI874" s="25"/>
      <c r="EJ874" s="25"/>
      <c r="EK874" s="25"/>
      <c r="EL874" s="25"/>
      <c r="EM874" s="25"/>
      <c r="EN874" s="25"/>
      <c r="EO874" s="25"/>
      <c r="EP874" s="25"/>
      <c r="EQ874" s="25"/>
      <c r="ER874" s="25"/>
      <c r="ES874" s="25"/>
      <c r="ET874" s="25"/>
      <c r="EU874" s="25"/>
      <c r="EV874" s="25"/>
      <c r="EW874" s="25"/>
      <c r="EX874" s="25"/>
      <c r="EY874" s="25"/>
      <c r="EZ874" s="25"/>
      <c r="FA874" s="25"/>
      <c r="FB874" s="25"/>
      <c r="FC874" s="25"/>
      <c r="FD874" s="25"/>
      <c r="FE874" s="25"/>
      <c r="FF874" s="25"/>
      <c r="FG874" s="25"/>
      <c r="FH874" s="25"/>
      <c r="FI874" s="25"/>
      <c r="FJ874" s="25"/>
      <c r="FK874" s="25"/>
      <c r="FL874" s="25"/>
      <c r="FM874" s="25"/>
      <c r="FN874" s="25"/>
      <c r="FO874" s="25"/>
      <c r="FP874" s="25"/>
      <c r="FQ874" s="25"/>
      <c r="FR874" s="25"/>
      <c r="FS874" s="25"/>
      <c r="FT874" s="25"/>
      <c r="FU874" s="25"/>
      <c r="FV874" s="25"/>
      <c r="FW874" s="25"/>
      <c r="FX874" s="25"/>
      <c r="FY874" s="25"/>
      <c r="FZ874" s="25"/>
      <c r="GA874" s="25"/>
      <c r="GB874" s="25"/>
      <c r="GC874" s="25"/>
      <c r="GD874" s="25"/>
      <c r="GE874" s="25"/>
      <c r="GF874" s="25"/>
      <c r="GG874" s="25"/>
      <c r="GH874" s="25"/>
      <c r="GI874" s="25"/>
      <c r="GJ874" s="25"/>
      <c r="GK874" s="25"/>
      <c r="GL874" s="25"/>
      <c r="GM874" s="25"/>
      <c r="GN874" s="25"/>
      <c r="GO874" s="25"/>
      <c r="GP874" s="25"/>
      <c r="GQ874" s="25"/>
      <c r="GR874" s="25"/>
      <c r="GS874" s="25"/>
      <c r="GT874" s="25"/>
      <c r="GU874" s="25"/>
      <c r="GV874" s="25"/>
      <c r="GW874" s="25"/>
      <c r="GX874" s="25"/>
      <c r="GY874" s="25"/>
      <c r="GZ874" s="25"/>
    </row>
    <row r="875" spans="31:208"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  <c r="CG875" s="25"/>
      <c r="CH875" s="25"/>
      <c r="CI875" s="25"/>
      <c r="CJ875" s="25"/>
      <c r="CK875" s="25"/>
      <c r="CL875" s="25"/>
      <c r="CM875" s="25"/>
      <c r="CN875" s="25"/>
      <c r="CO875" s="25"/>
      <c r="CP875" s="25"/>
      <c r="CQ875" s="25"/>
      <c r="CR875" s="25"/>
      <c r="CS875" s="25"/>
      <c r="CT875" s="25"/>
      <c r="CU875" s="25"/>
      <c r="CV875" s="25"/>
      <c r="CW875" s="25"/>
      <c r="CX875" s="25"/>
      <c r="CY875" s="25"/>
      <c r="CZ875" s="25"/>
      <c r="DA875" s="25"/>
      <c r="DB875" s="25"/>
      <c r="DC875" s="25"/>
      <c r="DD875" s="25"/>
      <c r="DE875" s="25"/>
      <c r="DF875" s="25"/>
      <c r="DG875" s="25"/>
      <c r="DH875" s="25"/>
      <c r="DI875" s="25"/>
      <c r="DJ875" s="25"/>
      <c r="DK875" s="25"/>
      <c r="DL875" s="25"/>
      <c r="DM875" s="25"/>
      <c r="DN875" s="25"/>
      <c r="DO875" s="25"/>
      <c r="DP875" s="25"/>
      <c r="DQ875" s="25"/>
      <c r="DR875" s="25"/>
      <c r="DS875" s="25"/>
      <c r="DT875" s="25"/>
      <c r="DU875" s="25"/>
      <c r="DV875" s="25"/>
      <c r="DW875" s="25"/>
      <c r="DX875" s="25"/>
      <c r="DY875" s="25"/>
      <c r="DZ875" s="25"/>
      <c r="EA875" s="25"/>
      <c r="EB875" s="25"/>
      <c r="EC875" s="25"/>
      <c r="ED875" s="25"/>
      <c r="EE875" s="25"/>
      <c r="EF875" s="25"/>
      <c r="EG875" s="25"/>
      <c r="EH875" s="25"/>
      <c r="EI875" s="25"/>
      <c r="EJ875" s="25"/>
      <c r="EK875" s="25"/>
      <c r="EL875" s="25"/>
      <c r="EM875" s="25"/>
      <c r="EN875" s="25"/>
      <c r="EO875" s="25"/>
      <c r="EP875" s="25"/>
      <c r="EQ875" s="25"/>
      <c r="ER875" s="25"/>
      <c r="ES875" s="25"/>
      <c r="ET875" s="25"/>
      <c r="EU875" s="25"/>
      <c r="EV875" s="25"/>
      <c r="EW875" s="25"/>
      <c r="EX875" s="25"/>
      <c r="EY875" s="25"/>
      <c r="EZ875" s="25"/>
      <c r="FA875" s="25"/>
      <c r="FB875" s="25"/>
      <c r="FC875" s="25"/>
      <c r="FD875" s="25"/>
      <c r="FE875" s="25"/>
      <c r="FF875" s="25"/>
      <c r="FG875" s="25"/>
      <c r="FH875" s="25"/>
      <c r="FI875" s="25"/>
      <c r="FJ875" s="25"/>
      <c r="FK875" s="25"/>
      <c r="FL875" s="25"/>
      <c r="FM875" s="25"/>
      <c r="FN875" s="25"/>
      <c r="FO875" s="25"/>
      <c r="FP875" s="25"/>
      <c r="FQ875" s="25"/>
      <c r="FR875" s="25"/>
      <c r="FS875" s="25"/>
      <c r="FT875" s="25"/>
      <c r="FU875" s="25"/>
      <c r="FV875" s="25"/>
      <c r="FW875" s="25"/>
      <c r="FX875" s="25"/>
      <c r="FY875" s="25"/>
      <c r="FZ875" s="25"/>
      <c r="GA875" s="25"/>
      <c r="GB875" s="25"/>
      <c r="GC875" s="25"/>
      <c r="GD875" s="25"/>
      <c r="GE875" s="25"/>
      <c r="GF875" s="25"/>
      <c r="GG875" s="25"/>
      <c r="GH875" s="25"/>
      <c r="GI875" s="25"/>
      <c r="GJ875" s="25"/>
      <c r="GK875" s="25"/>
      <c r="GL875" s="25"/>
      <c r="GM875" s="25"/>
      <c r="GN875" s="25"/>
      <c r="GO875" s="25"/>
      <c r="GP875" s="25"/>
      <c r="GQ875" s="25"/>
      <c r="GR875" s="25"/>
      <c r="GS875" s="25"/>
      <c r="GT875" s="25"/>
      <c r="GU875" s="25"/>
      <c r="GV875" s="25"/>
      <c r="GW875" s="25"/>
      <c r="GX875" s="25"/>
      <c r="GY875" s="25"/>
      <c r="GZ875" s="25"/>
    </row>
    <row r="876" spans="31:208"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  <c r="CR876" s="25"/>
      <c r="CS876" s="25"/>
      <c r="CT876" s="25"/>
      <c r="CU876" s="25"/>
      <c r="CV876" s="25"/>
      <c r="CW876" s="25"/>
      <c r="CX876" s="25"/>
      <c r="CY876" s="25"/>
      <c r="CZ876" s="25"/>
      <c r="DA876" s="25"/>
      <c r="DB876" s="25"/>
      <c r="DC876" s="25"/>
      <c r="DD876" s="25"/>
      <c r="DE876" s="25"/>
      <c r="DF876" s="25"/>
      <c r="DG876" s="25"/>
      <c r="DH876" s="25"/>
      <c r="DI876" s="25"/>
      <c r="DJ876" s="25"/>
      <c r="DK876" s="25"/>
      <c r="DL876" s="25"/>
      <c r="DM876" s="25"/>
      <c r="DN876" s="25"/>
      <c r="DO876" s="25"/>
      <c r="DP876" s="25"/>
      <c r="DQ876" s="25"/>
      <c r="DR876" s="25"/>
      <c r="DS876" s="25"/>
      <c r="DT876" s="25"/>
      <c r="DU876" s="25"/>
      <c r="DV876" s="25"/>
      <c r="DW876" s="25"/>
      <c r="DX876" s="25"/>
      <c r="DY876" s="25"/>
      <c r="DZ876" s="25"/>
      <c r="EA876" s="25"/>
      <c r="EB876" s="25"/>
      <c r="EC876" s="25"/>
      <c r="ED876" s="25"/>
      <c r="EE876" s="25"/>
      <c r="EF876" s="25"/>
      <c r="EG876" s="25"/>
      <c r="EH876" s="25"/>
      <c r="EI876" s="25"/>
      <c r="EJ876" s="25"/>
      <c r="EK876" s="25"/>
      <c r="EL876" s="25"/>
      <c r="EM876" s="25"/>
      <c r="EN876" s="25"/>
      <c r="EO876" s="25"/>
      <c r="EP876" s="25"/>
      <c r="EQ876" s="25"/>
      <c r="ER876" s="25"/>
      <c r="ES876" s="25"/>
      <c r="ET876" s="25"/>
      <c r="EU876" s="25"/>
      <c r="EV876" s="25"/>
      <c r="EW876" s="25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  <c r="FN876" s="25"/>
      <c r="FO876" s="25"/>
      <c r="FP876" s="25"/>
      <c r="FQ876" s="25"/>
      <c r="FR876" s="25"/>
      <c r="FS876" s="25"/>
      <c r="FT876" s="25"/>
      <c r="FU876" s="25"/>
      <c r="FV876" s="25"/>
      <c r="FW876" s="25"/>
      <c r="FX876" s="25"/>
      <c r="FY876" s="25"/>
      <c r="FZ876" s="25"/>
      <c r="GA876" s="25"/>
      <c r="GB876" s="25"/>
      <c r="GC876" s="25"/>
      <c r="GD876" s="25"/>
      <c r="GE876" s="25"/>
      <c r="GF876" s="25"/>
      <c r="GG876" s="25"/>
      <c r="GH876" s="25"/>
      <c r="GI876" s="25"/>
      <c r="GJ876" s="25"/>
      <c r="GK876" s="25"/>
      <c r="GL876" s="25"/>
      <c r="GM876" s="25"/>
      <c r="GN876" s="25"/>
      <c r="GO876" s="25"/>
      <c r="GP876" s="25"/>
      <c r="GQ876" s="25"/>
      <c r="GR876" s="25"/>
      <c r="GS876" s="25"/>
      <c r="GT876" s="25"/>
      <c r="GU876" s="25"/>
      <c r="GV876" s="25"/>
      <c r="GW876" s="25"/>
      <c r="GX876" s="25"/>
      <c r="GY876" s="25"/>
      <c r="GZ876" s="25"/>
    </row>
    <row r="877" spans="31:208"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  <c r="CR877" s="25"/>
      <c r="CS877" s="25"/>
      <c r="CT877" s="25"/>
      <c r="CU877" s="25"/>
      <c r="CV877" s="25"/>
      <c r="CW877" s="25"/>
      <c r="CX877" s="25"/>
      <c r="CY877" s="25"/>
      <c r="CZ877" s="25"/>
      <c r="DA877" s="25"/>
      <c r="DB877" s="25"/>
      <c r="DC877" s="25"/>
      <c r="DD877" s="25"/>
      <c r="DE877" s="25"/>
      <c r="DF877" s="25"/>
      <c r="DG877" s="25"/>
      <c r="DH877" s="25"/>
      <c r="DI877" s="25"/>
      <c r="DJ877" s="25"/>
      <c r="DK877" s="25"/>
      <c r="DL877" s="25"/>
      <c r="DM877" s="25"/>
      <c r="DN877" s="25"/>
      <c r="DO877" s="25"/>
      <c r="DP877" s="25"/>
      <c r="DQ877" s="25"/>
      <c r="DR877" s="25"/>
      <c r="DS877" s="25"/>
      <c r="DT877" s="25"/>
      <c r="DU877" s="25"/>
      <c r="DV877" s="25"/>
      <c r="DW877" s="25"/>
      <c r="DX877" s="25"/>
      <c r="DY877" s="25"/>
      <c r="DZ877" s="25"/>
      <c r="EA877" s="25"/>
      <c r="EB877" s="25"/>
      <c r="EC877" s="25"/>
      <c r="ED877" s="25"/>
      <c r="EE877" s="25"/>
      <c r="EF877" s="25"/>
      <c r="EG877" s="25"/>
      <c r="EH877" s="25"/>
      <c r="EI877" s="25"/>
      <c r="EJ877" s="25"/>
      <c r="EK877" s="25"/>
      <c r="EL877" s="25"/>
      <c r="EM877" s="25"/>
      <c r="EN877" s="25"/>
      <c r="EO877" s="25"/>
      <c r="EP877" s="25"/>
      <c r="EQ877" s="25"/>
      <c r="ER877" s="25"/>
      <c r="ES877" s="25"/>
      <c r="ET877" s="25"/>
      <c r="EU877" s="25"/>
      <c r="EV877" s="25"/>
      <c r="EW877" s="25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  <c r="FN877" s="25"/>
      <c r="FO877" s="25"/>
      <c r="FP877" s="25"/>
      <c r="FQ877" s="25"/>
      <c r="FR877" s="25"/>
      <c r="FS877" s="25"/>
      <c r="FT877" s="25"/>
      <c r="FU877" s="25"/>
      <c r="FV877" s="25"/>
      <c r="FW877" s="25"/>
      <c r="FX877" s="25"/>
      <c r="FY877" s="25"/>
      <c r="FZ877" s="25"/>
      <c r="GA877" s="25"/>
      <c r="GB877" s="25"/>
      <c r="GC877" s="25"/>
      <c r="GD877" s="25"/>
      <c r="GE877" s="25"/>
      <c r="GF877" s="25"/>
      <c r="GG877" s="25"/>
      <c r="GH877" s="25"/>
      <c r="GI877" s="25"/>
      <c r="GJ877" s="25"/>
      <c r="GK877" s="25"/>
      <c r="GL877" s="25"/>
      <c r="GM877" s="25"/>
      <c r="GN877" s="25"/>
      <c r="GO877" s="25"/>
      <c r="GP877" s="25"/>
      <c r="GQ877" s="25"/>
      <c r="GR877" s="25"/>
      <c r="GS877" s="25"/>
      <c r="GT877" s="25"/>
      <c r="GU877" s="25"/>
      <c r="GV877" s="25"/>
      <c r="GW877" s="25"/>
      <c r="GX877" s="25"/>
      <c r="GY877" s="25"/>
      <c r="GZ877" s="25"/>
    </row>
    <row r="878" spans="31:208"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  <c r="CG878" s="25"/>
      <c r="CH878" s="25"/>
      <c r="CI878" s="25"/>
      <c r="CJ878" s="25"/>
      <c r="CK878" s="25"/>
      <c r="CL878" s="25"/>
      <c r="CM878" s="25"/>
      <c r="CN878" s="25"/>
      <c r="CO878" s="25"/>
      <c r="CP878" s="25"/>
      <c r="CQ878" s="25"/>
      <c r="CR878" s="25"/>
      <c r="CS878" s="25"/>
      <c r="CT878" s="25"/>
      <c r="CU878" s="25"/>
      <c r="CV878" s="25"/>
      <c r="CW878" s="25"/>
      <c r="CX878" s="25"/>
      <c r="CY878" s="25"/>
      <c r="CZ878" s="25"/>
      <c r="DA878" s="25"/>
      <c r="DB878" s="25"/>
      <c r="DC878" s="25"/>
      <c r="DD878" s="25"/>
      <c r="DE878" s="25"/>
      <c r="DF878" s="25"/>
      <c r="DG878" s="25"/>
      <c r="DH878" s="25"/>
      <c r="DI878" s="25"/>
      <c r="DJ878" s="25"/>
      <c r="DK878" s="25"/>
      <c r="DL878" s="25"/>
      <c r="DM878" s="25"/>
      <c r="DN878" s="25"/>
      <c r="DO878" s="25"/>
      <c r="DP878" s="25"/>
      <c r="DQ878" s="25"/>
      <c r="DR878" s="25"/>
      <c r="DS878" s="25"/>
      <c r="DT878" s="25"/>
      <c r="DU878" s="25"/>
      <c r="DV878" s="25"/>
      <c r="DW878" s="25"/>
      <c r="DX878" s="25"/>
      <c r="DY878" s="25"/>
      <c r="DZ878" s="25"/>
      <c r="EA878" s="25"/>
      <c r="EB878" s="25"/>
      <c r="EC878" s="25"/>
      <c r="ED878" s="25"/>
      <c r="EE878" s="25"/>
      <c r="EF878" s="25"/>
      <c r="EG878" s="25"/>
      <c r="EH878" s="25"/>
      <c r="EI878" s="25"/>
      <c r="EJ878" s="25"/>
      <c r="EK878" s="25"/>
      <c r="EL878" s="25"/>
      <c r="EM878" s="25"/>
      <c r="EN878" s="25"/>
      <c r="EO878" s="25"/>
      <c r="EP878" s="25"/>
      <c r="EQ878" s="25"/>
      <c r="ER878" s="25"/>
      <c r="ES878" s="25"/>
      <c r="ET878" s="25"/>
      <c r="EU878" s="25"/>
      <c r="EV878" s="25"/>
      <c r="EW878" s="25"/>
      <c r="EX878" s="25"/>
      <c r="EY878" s="25"/>
      <c r="EZ878" s="25"/>
      <c r="FA878" s="25"/>
      <c r="FB878" s="25"/>
      <c r="FC878" s="25"/>
      <c r="FD878" s="25"/>
      <c r="FE878" s="25"/>
      <c r="FF878" s="25"/>
      <c r="FG878" s="25"/>
      <c r="FH878" s="25"/>
      <c r="FI878" s="25"/>
      <c r="FJ878" s="25"/>
      <c r="FK878" s="25"/>
      <c r="FL878" s="25"/>
      <c r="FM878" s="25"/>
      <c r="FN878" s="25"/>
      <c r="FO878" s="25"/>
      <c r="FP878" s="25"/>
      <c r="FQ878" s="25"/>
      <c r="FR878" s="25"/>
      <c r="FS878" s="25"/>
      <c r="FT878" s="25"/>
      <c r="FU878" s="25"/>
      <c r="FV878" s="25"/>
      <c r="FW878" s="25"/>
      <c r="FX878" s="25"/>
      <c r="FY878" s="25"/>
      <c r="FZ878" s="25"/>
      <c r="GA878" s="25"/>
      <c r="GB878" s="25"/>
      <c r="GC878" s="25"/>
      <c r="GD878" s="25"/>
      <c r="GE878" s="25"/>
      <c r="GF878" s="25"/>
      <c r="GG878" s="25"/>
      <c r="GH878" s="25"/>
      <c r="GI878" s="25"/>
      <c r="GJ878" s="25"/>
      <c r="GK878" s="25"/>
      <c r="GL878" s="25"/>
      <c r="GM878" s="25"/>
      <c r="GN878" s="25"/>
      <c r="GO878" s="25"/>
      <c r="GP878" s="25"/>
      <c r="GQ878" s="25"/>
      <c r="GR878" s="25"/>
      <c r="GS878" s="25"/>
      <c r="GT878" s="25"/>
      <c r="GU878" s="25"/>
      <c r="GV878" s="25"/>
      <c r="GW878" s="25"/>
      <c r="GX878" s="25"/>
      <c r="GY878" s="25"/>
      <c r="GZ878" s="25"/>
    </row>
    <row r="879" spans="31:208"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  <c r="CG879" s="25"/>
      <c r="CH879" s="25"/>
      <c r="CI879" s="25"/>
      <c r="CJ879" s="25"/>
      <c r="CK879" s="25"/>
      <c r="CL879" s="25"/>
      <c r="CM879" s="25"/>
      <c r="CN879" s="25"/>
      <c r="CO879" s="25"/>
      <c r="CP879" s="25"/>
      <c r="CQ879" s="25"/>
      <c r="CR879" s="25"/>
      <c r="CS879" s="25"/>
      <c r="CT879" s="25"/>
      <c r="CU879" s="25"/>
      <c r="CV879" s="25"/>
      <c r="CW879" s="25"/>
      <c r="CX879" s="25"/>
      <c r="CY879" s="25"/>
      <c r="CZ879" s="25"/>
      <c r="DA879" s="25"/>
      <c r="DB879" s="25"/>
      <c r="DC879" s="25"/>
      <c r="DD879" s="25"/>
      <c r="DE879" s="25"/>
      <c r="DF879" s="25"/>
      <c r="DG879" s="25"/>
      <c r="DH879" s="25"/>
      <c r="DI879" s="25"/>
      <c r="DJ879" s="25"/>
      <c r="DK879" s="25"/>
      <c r="DL879" s="25"/>
      <c r="DM879" s="25"/>
      <c r="DN879" s="25"/>
      <c r="DO879" s="25"/>
      <c r="DP879" s="25"/>
      <c r="DQ879" s="25"/>
      <c r="DR879" s="25"/>
      <c r="DS879" s="25"/>
      <c r="DT879" s="25"/>
      <c r="DU879" s="25"/>
      <c r="DV879" s="25"/>
      <c r="DW879" s="25"/>
      <c r="DX879" s="25"/>
      <c r="DY879" s="25"/>
      <c r="DZ879" s="25"/>
      <c r="EA879" s="25"/>
      <c r="EB879" s="25"/>
      <c r="EC879" s="25"/>
      <c r="ED879" s="25"/>
      <c r="EE879" s="25"/>
      <c r="EF879" s="25"/>
      <c r="EG879" s="25"/>
      <c r="EH879" s="25"/>
      <c r="EI879" s="25"/>
      <c r="EJ879" s="25"/>
      <c r="EK879" s="25"/>
      <c r="EL879" s="25"/>
      <c r="EM879" s="25"/>
      <c r="EN879" s="25"/>
      <c r="EO879" s="25"/>
      <c r="EP879" s="25"/>
      <c r="EQ879" s="25"/>
      <c r="ER879" s="25"/>
      <c r="ES879" s="25"/>
      <c r="ET879" s="25"/>
      <c r="EU879" s="25"/>
      <c r="EV879" s="25"/>
      <c r="EW879" s="25"/>
      <c r="EX879" s="25"/>
      <c r="EY879" s="25"/>
      <c r="EZ879" s="25"/>
      <c r="FA879" s="25"/>
      <c r="FB879" s="25"/>
      <c r="FC879" s="25"/>
      <c r="FD879" s="25"/>
      <c r="FE879" s="25"/>
      <c r="FF879" s="25"/>
      <c r="FG879" s="25"/>
      <c r="FH879" s="25"/>
      <c r="FI879" s="25"/>
      <c r="FJ879" s="25"/>
      <c r="FK879" s="25"/>
      <c r="FL879" s="25"/>
      <c r="FM879" s="25"/>
      <c r="FN879" s="25"/>
      <c r="FO879" s="25"/>
      <c r="FP879" s="25"/>
      <c r="FQ879" s="25"/>
      <c r="FR879" s="25"/>
      <c r="FS879" s="25"/>
      <c r="FT879" s="25"/>
      <c r="FU879" s="25"/>
      <c r="FV879" s="25"/>
      <c r="FW879" s="25"/>
      <c r="FX879" s="25"/>
      <c r="FY879" s="25"/>
      <c r="FZ879" s="25"/>
      <c r="GA879" s="25"/>
      <c r="GB879" s="25"/>
      <c r="GC879" s="25"/>
      <c r="GD879" s="25"/>
      <c r="GE879" s="25"/>
      <c r="GF879" s="25"/>
      <c r="GG879" s="25"/>
      <c r="GH879" s="25"/>
      <c r="GI879" s="25"/>
      <c r="GJ879" s="25"/>
      <c r="GK879" s="25"/>
      <c r="GL879" s="25"/>
      <c r="GM879" s="25"/>
      <c r="GN879" s="25"/>
      <c r="GO879" s="25"/>
      <c r="GP879" s="25"/>
      <c r="GQ879" s="25"/>
      <c r="GR879" s="25"/>
      <c r="GS879" s="25"/>
      <c r="GT879" s="25"/>
      <c r="GU879" s="25"/>
      <c r="GV879" s="25"/>
      <c r="GW879" s="25"/>
      <c r="GX879" s="25"/>
      <c r="GY879" s="25"/>
      <c r="GZ879" s="25"/>
    </row>
    <row r="880" spans="31:208"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  <c r="CR880" s="25"/>
      <c r="CS880" s="25"/>
      <c r="CT880" s="25"/>
      <c r="CU880" s="25"/>
      <c r="CV880" s="25"/>
      <c r="CW880" s="25"/>
      <c r="CX880" s="25"/>
      <c r="CY880" s="25"/>
      <c r="CZ880" s="25"/>
      <c r="DA880" s="25"/>
      <c r="DB880" s="25"/>
      <c r="DC880" s="25"/>
      <c r="DD880" s="25"/>
      <c r="DE880" s="25"/>
      <c r="DF880" s="25"/>
      <c r="DG880" s="25"/>
      <c r="DH880" s="25"/>
      <c r="DI880" s="25"/>
      <c r="DJ880" s="25"/>
      <c r="DK880" s="25"/>
      <c r="DL880" s="25"/>
      <c r="DM880" s="25"/>
      <c r="DN880" s="25"/>
      <c r="DO880" s="25"/>
      <c r="DP880" s="25"/>
      <c r="DQ880" s="25"/>
      <c r="DR880" s="25"/>
      <c r="DS880" s="25"/>
      <c r="DT880" s="25"/>
      <c r="DU880" s="25"/>
      <c r="DV880" s="25"/>
      <c r="DW880" s="25"/>
      <c r="DX880" s="25"/>
      <c r="DY880" s="25"/>
      <c r="DZ880" s="25"/>
      <c r="EA880" s="25"/>
      <c r="EB880" s="25"/>
      <c r="EC880" s="25"/>
      <c r="ED880" s="25"/>
      <c r="EE880" s="25"/>
      <c r="EF880" s="25"/>
      <c r="EG880" s="25"/>
      <c r="EH880" s="25"/>
      <c r="EI880" s="25"/>
      <c r="EJ880" s="25"/>
      <c r="EK880" s="25"/>
      <c r="EL880" s="25"/>
      <c r="EM880" s="25"/>
      <c r="EN880" s="25"/>
      <c r="EO880" s="25"/>
      <c r="EP880" s="25"/>
      <c r="EQ880" s="25"/>
      <c r="ER880" s="25"/>
      <c r="ES880" s="25"/>
      <c r="ET880" s="25"/>
      <c r="EU880" s="25"/>
      <c r="EV880" s="25"/>
      <c r="EW880" s="25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  <c r="FN880" s="25"/>
      <c r="FO880" s="25"/>
      <c r="FP880" s="25"/>
      <c r="FQ880" s="25"/>
      <c r="FR880" s="25"/>
      <c r="FS880" s="25"/>
      <c r="FT880" s="25"/>
      <c r="FU880" s="25"/>
      <c r="FV880" s="25"/>
      <c r="FW880" s="25"/>
      <c r="FX880" s="25"/>
      <c r="FY880" s="25"/>
      <c r="FZ880" s="25"/>
      <c r="GA880" s="25"/>
      <c r="GB880" s="25"/>
      <c r="GC880" s="25"/>
      <c r="GD880" s="25"/>
      <c r="GE880" s="25"/>
      <c r="GF880" s="25"/>
      <c r="GG880" s="25"/>
      <c r="GH880" s="25"/>
      <c r="GI880" s="25"/>
      <c r="GJ880" s="25"/>
      <c r="GK880" s="25"/>
      <c r="GL880" s="25"/>
      <c r="GM880" s="25"/>
      <c r="GN880" s="25"/>
      <c r="GO880" s="25"/>
      <c r="GP880" s="25"/>
      <c r="GQ880" s="25"/>
      <c r="GR880" s="25"/>
      <c r="GS880" s="25"/>
      <c r="GT880" s="25"/>
      <c r="GU880" s="25"/>
      <c r="GV880" s="25"/>
      <c r="GW880" s="25"/>
      <c r="GX880" s="25"/>
      <c r="GY880" s="25"/>
      <c r="GZ880" s="25"/>
    </row>
    <row r="881" spans="31:208"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  <c r="CG881" s="25"/>
      <c r="CH881" s="25"/>
      <c r="CI881" s="25"/>
      <c r="CJ881" s="25"/>
      <c r="CK881" s="25"/>
      <c r="CL881" s="25"/>
      <c r="CM881" s="25"/>
      <c r="CN881" s="25"/>
      <c r="CO881" s="25"/>
      <c r="CP881" s="25"/>
      <c r="CQ881" s="25"/>
      <c r="CR881" s="25"/>
      <c r="CS881" s="25"/>
      <c r="CT881" s="25"/>
      <c r="CU881" s="25"/>
      <c r="CV881" s="25"/>
      <c r="CW881" s="25"/>
      <c r="CX881" s="25"/>
      <c r="CY881" s="25"/>
      <c r="CZ881" s="25"/>
      <c r="DA881" s="25"/>
      <c r="DB881" s="25"/>
      <c r="DC881" s="25"/>
      <c r="DD881" s="25"/>
      <c r="DE881" s="25"/>
      <c r="DF881" s="25"/>
      <c r="DG881" s="25"/>
      <c r="DH881" s="25"/>
      <c r="DI881" s="25"/>
      <c r="DJ881" s="25"/>
      <c r="DK881" s="25"/>
      <c r="DL881" s="25"/>
      <c r="DM881" s="25"/>
      <c r="DN881" s="25"/>
      <c r="DO881" s="25"/>
      <c r="DP881" s="25"/>
      <c r="DQ881" s="25"/>
      <c r="DR881" s="25"/>
      <c r="DS881" s="25"/>
      <c r="DT881" s="25"/>
      <c r="DU881" s="25"/>
      <c r="DV881" s="25"/>
      <c r="DW881" s="25"/>
      <c r="DX881" s="25"/>
      <c r="DY881" s="25"/>
      <c r="DZ881" s="25"/>
      <c r="EA881" s="25"/>
      <c r="EB881" s="25"/>
      <c r="EC881" s="25"/>
      <c r="ED881" s="25"/>
      <c r="EE881" s="25"/>
      <c r="EF881" s="25"/>
      <c r="EG881" s="25"/>
      <c r="EH881" s="25"/>
      <c r="EI881" s="25"/>
      <c r="EJ881" s="25"/>
      <c r="EK881" s="25"/>
      <c r="EL881" s="25"/>
      <c r="EM881" s="25"/>
      <c r="EN881" s="25"/>
      <c r="EO881" s="25"/>
      <c r="EP881" s="25"/>
      <c r="EQ881" s="25"/>
      <c r="ER881" s="25"/>
      <c r="ES881" s="25"/>
      <c r="ET881" s="25"/>
      <c r="EU881" s="25"/>
      <c r="EV881" s="25"/>
      <c r="EW881" s="25"/>
      <c r="EX881" s="25"/>
      <c r="EY881" s="25"/>
      <c r="EZ881" s="25"/>
      <c r="FA881" s="25"/>
      <c r="FB881" s="25"/>
      <c r="FC881" s="25"/>
      <c r="FD881" s="25"/>
      <c r="FE881" s="25"/>
      <c r="FF881" s="25"/>
      <c r="FG881" s="25"/>
      <c r="FH881" s="25"/>
      <c r="FI881" s="25"/>
      <c r="FJ881" s="25"/>
      <c r="FK881" s="25"/>
      <c r="FL881" s="25"/>
      <c r="FM881" s="25"/>
      <c r="FN881" s="25"/>
      <c r="FO881" s="25"/>
      <c r="FP881" s="25"/>
      <c r="FQ881" s="25"/>
      <c r="FR881" s="25"/>
      <c r="FS881" s="25"/>
      <c r="FT881" s="25"/>
      <c r="FU881" s="25"/>
      <c r="FV881" s="25"/>
      <c r="FW881" s="25"/>
      <c r="FX881" s="25"/>
      <c r="FY881" s="25"/>
      <c r="FZ881" s="25"/>
      <c r="GA881" s="25"/>
      <c r="GB881" s="25"/>
      <c r="GC881" s="25"/>
      <c r="GD881" s="25"/>
      <c r="GE881" s="25"/>
      <c r="GF881" s="25"/>
      <c r="GG881" s="25"/>
      <c r="GH881" s="25"/>
      <c r="GI881" s="25"/>
      <c r="GJ881" s="25"/>
      <c r="GK881" s="25"/>
      <c r="GL881" s="25"/>
      <c r="GM881" s="25"/>
      <c r="GN881" s="25"/>
      <c r="GO881" s="25"/>
      <c r="GP881" s="25"/>
      <c r="GQ881" s="25"/>
      <c r="GR881" s="25"/>
      <c r="GS881" s="25"/>
      <c r="GT881" s="25"/>
      <c r="GU881" s="25"/>
      <c r="GV881" s="25"/>
      <c r="GW881" s="25"/>
      <c r="GX881" s="25"/>
      <c r="GY881" s="25"/>
      <c r="GZ881" s="25"/>
    </row>
    <row r="882" spans="31:208"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  <c r="CG882" s="25"/>
      <c r="CH882" s="25"/>
      <c r="CI882" s="25"/>
      <c r="CJ882" s="25"/>
      <c r="CK882" s="25"/>
      <c r="CL882" s="25"/>
      <c r="CM882" s="25"/>
      <c r="CN882" s="25"/>
      <c r="CO882" s="25"/>
      <c r="CP882" s="25"/>
      <c r="CQ882" s="25"/>
      <c r="CR882" s="25"/>
      <c r="CS882" s="25"/>
      <c r="CT882" s="25"/>
      <c r="CU882" s="25"/>
      <c r="CV882" s="25"/>
      <c r="CW882" s="25"/>
      <c r="CX882" s="25"/>
      <c r="CY882" s="25"/>
      <c r="CZ882" s="25"/>
      <c r="DA882" s="25"/>
      <c r="DB882" s="25"/>
      <c r="DC882" s="25"/>
      <c r="DD882" s="25"/>
      <c r="DE882" s="25"/>
      <c r="DF882" s="25"/>
      <c r="DG882" s="25"/>
      <c r="DH882" s="25"/>
      <c r="DI882" s="25"/>
      <c r="DJ882" s="25"/>
      <c r="DK882" s="25"/>
      <c r="DL882" s="25"/>
      <c r="DM882" s="25"/>
      <c r="DN882" s="25"/>
      <c r="DO882" s="25"/>
      <c r="DP882" s="25"/>
      <c r="DQ882" s="25"/>
      <c r="DR882" s="25"/>
      <c r="DS882" s="25"/>
      <c r="DT882" s="25"/>
      <c r="DU882" s="25"/>
      <c r="DV882" s="25"/>
      <c r="DW882" s="25"/>
      <c r="DX882" s="25"/>
      <c r="DY882" s="25"/>
      <c r="DZ882" s="25"/>
      <c r="EA882" s="25"/>
      <c r="EB882" s="25"/>
      <c r="EC882" s="25"/>
      <c r="ED882" s="25"/>
      <c r="EE882" s="25"/>
      <c r="EF882" s="25"/>
      <c r="EG882" s="25"/>
      <c r="EH882" s="25"/>
      <c r="EI882" s="25"/>
      <c r="EJ882" s="25"/>
      <c r="EK882" s="25"/>
      <c r="EL882" s="25"/>
      <c r="EM882" s="25"/>
      <c r="EN882" s="25"/>
      <c r="EO882" s="25"/>
      <c r="EP882" s="25"/>
      <c r="EQ882" s="25"/>
      <c r="ER882" s="25"/>
      <c r="ES882" s="25"/>
      <c r="ET882" s="25"/>
      <c r="EU882" s="25"/>
      <c r="EV882" s="25"/>
      <c r="EW882" s="25"/>
      <c r="EX882" s="25"/>
      <c r="EY882" s="25"/>
      <c r="EZ882" s="25"/>
      <c r="FA882" s="25"/>
      <c r="FB882" s="25"/>
      <c r="FC882" s="25"/>
      <c r="FD882" s="25"/>
      <c r="FE882" s="25"/>
      <c r="FF882" s="25"/>
      <c r="FG882" s="25"/>
      <c r="FH882" s="25"/>
      <c r="FI882" s="25"/>
      <c r="FJ882" s="25"/>
      <c r="FK882" s="25"/>
      <c r="FL882" s="25"/>
      <c r="FM882" s="25"/>
      <c r="FN882" s="25"/>
      <c r="FO882" s="25"/>
      <c r="FP882" s="25"/>
      <c r="FQ882" s="25"/>
      <c r="FR882" s="25"/>
      <c r="FS882" s="25"/>
      <c r="FT882" s="25"/>
      <c r="FU882" s="25"/>
      <c r="FV882" s="25"/>
      <c r="FW882" s="25"/>
      <c r="FX882" s="25"/>
      <c r="FY882" s="25"/>
      <c r="FZ882" s="25"/>
      <c r="GA882" s="25"/>
      <c r="GB882" s="25"/>
      <c r="GC882" s="25"/>
      <c r="GD882" s="25"/>
      <c r="GE882" s="25"/>
      <c r="GF882" s="25"/>
      <c r="GG882" s="25"/>
      <c r="GH882" s="25"/>
      <c r="GI882" s="25"/>
      <c r="GJ882" s="25"/>
      <c r="GK882" s="25"/>
      <c r="GL882" s="25"/>
      <c r="GM882" s="25"/>
      <c r="GN882" s="25"/>
      <c r="GO882" s="25"/>
      <c r="GP882" s="25"/>
      <c r="GQ882" s="25"/>
      <c r="GR882" s="25"/>
      <c r="GS882" s="25"/>
      <c r="GT882" s="25"/>
      <c r="GU882" s="25"/>
      <c r="GV882" s="25"/>
      <c r="GW882" s="25"/>
      <c r="GX882" s="25"/>
      <c r="GY882" s="25"/>
      <c r="GZ882" s="25"/>
    </row>
    <row r="883" spans="31:208"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  <c r="CG883" s="25"/>
      <c r="CH883" s="25"/>
      <c r="CI883" s="25"/>
      <c r="CJ883" s="25"/>
      <c r="CK883" s="25"/>
      <c r="CL883" s="25"/>
      <c r="CM883" s="25"/>
      <c r="CN883" s="25"/>
      <c r="CO883" s="25"/>
      <c r="CP883" s="25"/>
      <c r="CQ883" s="25"/>
      <c r="CR883" s="25"/>
      <c r="CS883" s="25"/>
      <c r="CT883" s="25"/>
      <c r="CU883" s="25"/>
      <c r="CV883" s="25"/>
      <c r="CW883" s="25"/>
      <c r="CX883" s="25"/>
      <c r="CY883" s="25"/>
      <c r="CZ883" s="25"/>
      <c r="DA883" s="25"/>
      <c r="DB883" s="25"/>
      <c r="DC883" s="25"/>
      <c r="DD883" s="25"/>
      <c r="DE883" s="25"/>
      <c r="DF883" s="25"/>
      <c r="DG883" s="25"/>
      <c r="DH883" s="25"/>
      <c r="DI883" s="25"/>
      <c r="DJ883" s="25"/>
      <c r="DK883" s="25"/>
      <c r="DL883" s="25"/>
      <c r="DM883" s="25"/>
      <c r="DN883" s="25"/>
      <c r="DO883" s="25"/>
      <c r="DP883" s="25"/>
      <c r="DQ883" s="25"/>
      <c r="DR883" s="25"/>
      <c r="DS883" s="25"/>
      <c r="DT883" s="25"/>
      <c r="DU883" s="25"/>
      <c r="DV883" s="25"/>
      <c r="DW883" s="25"/>
      <c r="DX883" s="25"/>
      <c r="DY883" s="25"/>
      <c r="DZ883" s="25"/>
      <c r="EA883" s="25"/>
      <c r="EB883" s="25"/>
      <c r="EC883" s="25"/>
      <c r="ED883" s="25"/>
      <c r="EE883" s="25"/>
      <c r="EF883" s="25"/>
      <c r="EG883" s="25"/>
      <c r="EH883" s="25"/>
      <c r="EI883" s="25"/>
      <c r="EJ883" s="25"/>
      <c r="EK883" s="25"/>
      <c r="EL883" s="25"/>
      <c r="EM883" s="25"/>
      <c r="EN883" s="25"/>
      <c r="EO883" s="25"/>
      <c r="EP883" s="25"/>
      <c r="EQ883" s="25"/>
      <c r="ER883" s="25"/>
      <c r="ES883" s="25"/>
      <c r="ET883" s="25"/>
      <c r="EU883" s="25"/>
      <c r="EV883" s="25"/>
      <c r="EW883" s="25"/>
      <c r="EX883" s="25"/>
      <c r="EY883" s="25"/>
      <c r="EZ883" s="25"/>
      <c r="FA883" s="25"/>
      <c r="FB883" s="25"/>
      <c r="FC883" s="25"/>
      <c r="FD883" s="25"/>
      <c r="FE883" s="25"/>
      <c r="FF883" s="25"/>
      <c r="FG883" s="25"/>
      <c r="FH883" s="25"/>
      <c r="FI883" s="25"/>
      <c r="FJ883" s="25"/>
      <c r="FK883" s="25"/>
      <c r="FL883" s="25"/>
      <c r="FM883" s="25"/>
      <c r="FN883" s="25"/>
      <c r="FO883" s="25"/>
      <c r="FP883" s="25"/>
      <c r="FQ883" s="25"/>
      <c r="FR883" s="25"/>
      <c r="FS883" s="25"/>
      <c r="FT883" s="25"/>
      <c r="FU883" s="25"/>
      <c r="FV883" s="25"/>
      <c r="FW883" s="25"/>
      <c r="FX883" s="25"/>
      <c r="FY883" s="25"/>
      <c r="FZ883" s="25"/>
      <c r="GA883" s="25"/>
      <c r="GB883" s="25"/>
      <c r="GC883" s="25"/>
      <c r="GD883" s="25"/>
      <c r="GE883" s="25"/>
      <c r="GF883" s="25"/>
      <c r="GG883" s="25"/>
      <c r="GH883" s="25"/>
      <c r="GI883" s="25"/>
      <c r="GJ883" s="25"/>
      <c r="GK883" s="25"/>
      <c r="GL883" s="25"/>
      <c r="GM883" s="25"/>
      <c r="GN883" s="25"/>
      <c r="GO883" s="25"/>
      <c r="GP883" s="25"/>
      <c r="GQ883" s="25"/>
      <c r="GR883" s="25"/>
      <c r="GS883" s="25"/>
      <c r="GT883" s="25"/>
      <c r="GU883" s="25"/>
      <c r="GV883" s="25"/>
      <c r="GW883" s="25"/>
      <c r="GX883" s="25"/>
      <c r="GY883" s="25"/>
      <c r="GZ883" s="25"/>
    </row>
    <row r="884" spans="31:208"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25"/>
      <c r="BX884" s="25"/>
      <c r="BY884" s="25"/>
      <c r="BZ884" s="25"/>
      <c r="CA884" s="25"/>
      <c r="CB884" s="25"/>
      <c r="CC884" s="25"/>
      <c r="CD884" s="25"/>
      <c r="CE884" s="25"/>
      <c r="CF884" s="25"/>
      <c r="CG884" s="25"/>
      <c r="CH884" s="25"/>
      <c r="CI884" s="25"/>
      <c r="CJ884" s="25"/>
      <c r="CK884" s="25"/>
      <c r="CL884" s="25"/>
      <c r="CM884" s="25"/>
      <c r="CN884" s="25"/>
      <c r="CO884" s="25"/>
      <c r="CP884" s="25"/>
      <c r="CQ884" s="25"/>
      <c r="CR884" s="25"/>
      <c r="CS884" s="25"/>
      <c r="CT884" s="25"/>
      <c r="CU884" s="25"/>
      <c r="CV884" s="25"/>
      <c r="CW884" s="25"/>
      <c r="CX884" s="25"/>
      <c r="CY884" s="25"/>
      <c r="CZ884" s="25"/>
      <c r="DA884" s="25"/>
      <c r="DB884" s="25"/>
      <c r="DC884" s="25"/>
      <c r="DD884" s="25"/>
      <c r="DE884" s="25"/>
      <c r="DF884" s="25"/>
      <c r="DG884" s="25"/>
      <c r="DH884" s="25"/>
      <c r="DI884" s="25"/>
      <c r="DJ884" s="25"/>
      <c r="DK884" s="25"/>
      <c r="DL884" s="25"/>
      <c r="DM884" s="25"/>
      <c r="DN884" s="25"/>
      <c r="DO884" s="25"/>
      <c r="DP884" s="25"/>
      <c r="DQ884" s="25"/>
      <c r="DR884" s="25"/>
      <c r="DS884" s="25"/>
      <c r="DT884" s="25"/>
      <c r="DU884" s="25"/>
      <c r="DV884" s="25"/>
      <c r="DW884" s="25"/>
      <c r="DX884" s="25"/>
      <c r="DY884" s="25"/>
      <c r="DZ884" s="25"/>
      <c r="EA884" s="25"/>
      <c r="EB884" s="25"/>
      <c r="EC884" s="25"/>
      <c r="ED884" s="25"/>
      <c r="EE884" s="25"/>
      <c r="EF884" s="25"/>
      <c r="EG884" s="25"/>
      <c r="EH884" s="25"/>
      <c r="EI884" s="25"/>
      <c r="EJ884" s="25"/>
      <c r="EK884" s="25"/>
      <c r="EL884" s="25"/>
      <c r="EM884" s="25"/>
      <c r="EN884" s="25"/>
      <c r="EO884" s="25"/>
      <c r="EP884" s="25"/>
      <c r="EQ884" s="25"/>
      <c r="ER884" s="25"/>
      <c r="ES884" s="25"/>
      <c r="ET884" s="25"/>
      <c r="EU884" s="25"/>
      <c r="EV884" s="25"/>
      <c r="EW884" s="25"/>
      <c r="EX884" s="25"/>
      <c r="EY884" s="25"/>
      <c r="EZ884" s="25"/>
      <c r="FA884" s="25"/>
      <c r="FB884" s="25"/>
      <c r="FC884" s="25"/>
      <c r="FD884" s="25"/>
      <c r="FE884" s="25"/>
      <c r="FF884" s="25"/>
      <c r="FG884" s="25"/>
      <c r="FH884" s="25"/>
      <c r="FI884" s="25"/>
      <c r="FJ884" s="25"/>
      <c r="FK884" s="25"/>
      <c r="FL884" s="25"/>
      <c r="FM884" s="25"/>
      <c r="FN884" s="25"/>
      <c r="FO884" s="25"/>
      <c r="FP884" s="25"/>
      <c r="FQ884" s="25"/>
      <c r="FR884" s="25"/>
      <c r="FS884" s="25"/>
      <c r="FT884" s="25"/>
      <c r="FU884" s="25"/>
      <c r="FV884" s="25"/>
      <c r="FW884" s="25"/>
      <c r="FX884" s="25"/>
      <c r="FY884" s="25"/>
      <c r="FZ884" s="25"/>
      <c r="GA884" s="25"/>
      <c r="GB884" s="25"/>
      <c r="GC884" s="25"/>
      <c r="GD884" s="25"/>
      <c r="GE884" s="25"/>
      <c r="GF884" s="25"/>
      <c r="GG884" s="25"/>
      <c r="GH884" s="25"/>
      <c r="GI884" s="25"/>
      <c r="GJ884" s="25"/>
      <c r="GK884" s="25"/>
      <c r="GL884" s="25"/>
      <c r="GM884" s="25"/>
      <c r="GN884" s="25"/>
      <c r="GO884" s="25"/>
      <c r="GP884" s="25"/>
      <c r="GQ884" s="25"/>
      <c r="GR884" s="25"/>
      <c r="GS884" s="25"/>
      <c r="GT884" s="25"/>
      <c r="GU884" s="25"/>
      <c r="GV884" s="25"/>
      <c r="GW884" s="25"/>
      <c r="GX884" s="25"/>
      <c r="GY884" s="25"/>
      <c r="GZ884" s="25"/>
    </row>
    <row r="885" spans="31:208"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25"/>
      <c r="BX885" s="25"/>
      <c r="BY885" s="25"/>
      <c r="BZ885" s="25"/>
      <c r="CA885" s="25"/>
      <c r="CB885" s="25"/>
      <c r="CC885" s="25"/>
      <c r="CD885" s="25"/>
      <c r="CE885" s="25"/>
      <c r="CF885" s="25"/>
      <c r="CG885" s="25"/>
      <c r="CH885" s="25"/>
      <c r="CI885" s="25"/>
      <c r="CJ885" s="25"/>
      <c r="CK885" s="25"/>
      <c r="CL885" s="25"/>
      <c r="CM885" s="25"/>
      <c r="CN885" s="25"/>
      <c r="CO885" s="25"/>
      <c r="CP885" s="25"/>
      <c r="CQ885" s="25"/>
      <c r="CR885" s="25"/>
      <c r="CS885" s="25"/>
      <c r="CT885" s="25"/>
      <c r="CU885" s="25"/>
      <c r="CV885" s="25"/>
      <c r="CW885" s="25"/>
      <c r="CX885" s="25"/>
      <c r="CY885" s="25"/>
      <c r="CZ885" s="25"/>
      <c r="DA885" s="25"/>
      <c r="DB885" s="25"/>
      <c r="DC885" s="25"/>
      <c r="DD885" s="25"/>
      <c r="DE885" s="25"/>
      <c r="DF885" s="25"/>
      <c r="DG885" s="25"/>
      <c r="DH885" s="25"/>
      <c r="DI885" s="25"/>
      <c r="DJ885" s="25"/>
      <c r="DK885" s="25"/>
      <c r="DL885" s="25"/>
      <c r="DM885" s="25"/>
      <c r="DN885" s="25"/>
      <c r="DO885" s="25"/>
      <c r="DP885" s="25"/>
      <c r="DQ885" s="25"/>
      <c r="DR885" s="25"/>
      <c r="DS885" s="25"/>
      <c r="DT885" s="25"/>
      <c r="DU885" s="25"/>
      <c r="DV885" s="25"/>
      <c r="DW885" s="25"/>
      <c r="DX885" s="25"/>
      <c r="DY885" s="25"/>
      <c r="DZ885" s="25"/>
      <c r="EA885" s="25"/>
      <c r="EB885" s="25"/>
      <c r="EC885" s="25"/>
      <c r="ED885" s="25"/>
      <c r="EE885" s="25"/>
      <c r="EF885" s="25"/>
      <c r="EG885" s="25"/>
      <c r="EH885" s="25"/>
      <c r="EI885" s="25"/>
      <c r="EJ885" s="25"/>
      <c r="EK885" s="25"/>
      <c r="EL885" s="25"/>
      <c r="EM885" s="25"/>
      <c r="EN885" s="25"/>
      <c r="EO885" s="25"/>
      <c r="EP885" s="25"/>
      <c r="EQ885" s="25"/>
      <c r="ER885" s="25"/>
      <c r="ES885" s="25"/>
      <c r="ET885" s="25"/>
      <c r="EU885" s="25"/>
      <c r="EV885" s="25"/>
      <c r="EW885" s="25"/>
      <c r="EX885" s="25"/>
      <c r="EY885" s="25"/>
      <c r="EZ885" s="25"/>
      <c r="FA885" s="25"/>
      <c r="FB885" s="25"/>
      <c r="FC885" s="25"/>
      <c r="FD885" s="25"/>
      <c r="FE885" s="25"/>
      <c r="FF885" s="25"/>
      <c r="FG885" s="25"/>
      <c r="FH885" s="25"/>
      <c r="FI885" s="25"/>
      <c r="FJ885" s="25"/>
      <c r="FK885" s="25"/>
      <c r="FL885" s="25"/>
      <c r="FM885" s="25"/>
      <c r="FN885" s="25"/>
      <c r="FO885" s="25"/>
      <c r="FP885" s="25"/>
      <c r="FQ885" s="25"/>
      <c r="FR885" s="25"/>
      <c r="FS885" s="25"/>
      <c r="FT885" s="25"/>
      <c r="FU885" s="25"/>
      <c r="FV885" s="25"/>
      <c r="FW885" s="25"/>
      <c r="FX885" s="25"/>
      <c r="FY885" s="25"/>
      <c r="FZ885" s="25"/>
      <c r="GA885" s="25"/>
      <c r="GB885" s="25"/>
      <c r="GC885" s="25"/>
      <c r="GD885" s="25"/>
      <c r="GE885" s="25"/>
      <c r="GF885" s="25"/>
      <c r="GG885" s="25"/>
      <c r="GH885" s="25"/>
      <c r="GI885" s="25"/>
      <c r="GJ885" s="25"/>
      <c r="GK885" s="25"/>
      <c r="GL885" s="25"/>
      <c r="GM885" s="25"/>
      <c r="GN885" s="25"/>
      <c r="GO885" s="25"/>
      <c r="GP885" s="25"/>
      <c r="GQ885" s="25"/>
      <c r="GR885" s="25"/>
      <c r="GS885" s="25"/>
      <c r="GT885" s="25"/>
      <c r="GU885" s="25"/>
      <c r="GV885" s="25"/>
      <c r="GW885" s="25"/>
      <c r="GX885" s="25"/>
      <c r="GY885" s="25"/>
      <c r="GZ885" s="25"/>
    </row>
    <row r="886" spans="31:208"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25"/>
      <c r="BX886" s="25"/>
      <c r="BY886" s="25"/>
      <c r="BZ886" s="25"/>
      <c r="CA886" s="25"/>
      <c r="CB886" s="25"/>
      <c r="CC886" s="25"/>
      <c r="CD886" s="25"/>
      <c r="CE886" s="25"/>
      <c r="CF886" s="25"/>
      <c r="CG886" s="25"/>
      <c r="CH886" s="25"/>
      <c r="CI886" s="25"/>
      <c r="CJ886" s="25"/>
      <c r="CK886" s="25"/>
      <c r="CL886" s="25"/>
      <c r="CM886" s="25"/>
      <c r="CN886" s="25"/>
      <c r="CO886" s="25"/>
      <c r="CP886" s="25"/>
      <c r="CQ886" s="25"/>
      <c r="CR886" s="25"/>
      <c r="CS886" s="25"/>
      <c r="CT886" s="25"/>
      <c r="CU886" s="25"/>
      <c r="CV886" s="25"/>
      <c r="CW886" s="25"/>
      <c r="CX886" s="25"/>
      <c r="CY886" s="25"/>
      <c r="CZ886" s="25"/>
      <c r="DA886" s="25"/>
      <c r="DB886" s="25"/>
      <c r="DC886" s="25"/>
      <c r="DD886" s="25"/>
      <c r="DE886" s="25"/>
      <c r="DF886" s="25"/>
      <c r="DG886" s="25"/>
      <c r="DH886" s="25"/>
      <c r="DI886" s="25"/>
      <c r="DJ886" s="25"/>
      <c r="DK886" s="25"/>
      <c r="DL886" s="25"/>
      <c r="DM886" s="25"/>
      <c r="DN886" s="25"/>
      <c r="DO886" s="25"/>
      <c r="DP886" s="25"/>
      <c r="DQ886" s="25"/>
      <c r="DR886" s="25"/>
      <c r="DS886" s="25"/>
      <c r="DT886" s="25"/>
      <c r="DU886" s="25"/>
      <c r="DV886" s="25"/>
      <c r="DW886" s="25"/>
      <c r="DX886" s="25"/>
      <c r="DY886" s="25"/>
      <c r="DZ886" s="25"/>
      <c r="EA886" s="25"/>
      <c r="EB886" s="25"/>
      <c r="EC886" s="25"/>
      <c r="ED886" s="25"/>
      <c r="EE886" s="25"/>
      <c r="EF886" s="25"/>
      <c r="EG886" s="25"/>
      <c r="EH886" s="25"/>
      <c r="EI886" s="25"/>
      <c r="EJ886" s="25"/>
      <c r="EK886" s="25"/>
      <c r="EL886" s="25"/>
      <c r="EM886" s="25"/>
      <c r="EN886" s="25"/>
      <c r="EO886" s="25"/>
      <c r="EP886" s="25"/>
      <c r="EQ886" s="25"/>
      <c r="ER886" s="25"/>
      <c r="ES886" s="25"/>
      <c r="ET886" s="25"/>
      <c r="EU886" s="25"/>
      <c r="EV886" s="25"/>
      <c r="EW886" s="25"/>
      <c r="EX886" s="25"/>
      <c r="EY886" s="25"/>
      <c r="EZ886" s="25"/>
      <c r="FA886" s="25"/>
      <c r="FB886" s="25"/>
      <c r="FC886" s="25"/>
      <c r="FD886" s="25"/>
      <c r="FE886" s="25"/>
      <c r="FF886" s="25"/>
      <c r="FG886" s="25"/>
      <c r="FH886" s="25"/>
      <c r="FI886" s="25"/>
      <c r="FJ886" s="25"/>
      <c r="FK886" s="25"/>
      <c r="FL886" s="25"/>
      <c r="FM886" s="25"/>
      <c r="FN886" s="25"/>
      <c r="FO886" s="25"/>
      <c r="FP886" s="25"/>
      <c r="FQ886" s="25"/>
      <c r="FR886" s="25"/>
      <c r="FS886" s="25"/>
      <c r="FT886" s="25"/>
      <c r="FU886" s="25"/>
      <c r="FV886" s="25"/>
      <c r="FW886" s="25"/>
      <c r="FX886" s="25"/>
      <c r="FY886" s="25"/>
      <c r="FZ886" s="25"/>
      <c r="GA886" s="25"/>
      <c r="GB886" s="25"/>
      <c r="GC886" s="25"/>
      <c r="GD886" s="25"/>
      <c r="GE886" s="25"/>
      <c r="GF886" s="25"/>
      <c r="GG886" s="25"/>
      <c r="GH886" s="25"/>
      <c r="GI886" s="25"/>
      <c r="GJ886" s="25"/>
      <c r="GK886" s="25"/>
      <c r="GL886" s="25"/>
      <c r="GM886" s="25"/>
      <c r="GN886" s="25"/>
      <c r="GO886" s="25"/>
      <c r="GP886" s="25"/>
      <c r="GQ886" s="25"/>
      <c r="GR886" s="25"/>
      <c r="GS886" s="25"/>
      <c r="GT886" s="25"/>
      <c r="GU886" s="25"/>
      <c r="GV886" s="25"/>
      <c r="GW886" s="25"/>
      <c r="GX886" s="25"/>
      <c r="GY886" s="25"/>
      <c r="GZ886" s="25"/>
    </row>
    <row r="887" spans="31:208"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  <c r="CR887" s="25"/>
      <c r="CS887" s="25"/>
      <c r="CT887" s="25"/>
      <c r="CU887" s="25"/>
      <c r="CV887" s="25"/>
      <c r="CW887" s="25"/>
      <c r="CX887" s="25"/>
      <c r="CY887" s="25"/>
      <c r="CZ887" s="25"/>
      <c r="DA887" s="25"/>
      <c r="DB887" s="25"/>
      <c r="DC887" s="25"/>
      <c r="DD887" s="25"/>
      <c r="DE887" s="25"/>
      <c r="DF887" s="25"/>
      <c r="DG887" s="25"/>
      <c r="DH887" s="25"/>
      <c r="DI887" s="25"/>
      <c r="DJ887" s="25"/>
      <c r="DK887" s="25"/>
      <c r="DL887" s="25"/>
      <c r="DM887" s="25"/>
      <c r="DN887" s="25"/>
      <c r="DO887" s="25"/>
      <c r="DP887" s="25"/>
      <c r="DQ887" s="25"/>
      <c r="DR887" s="25"/>
      <c r="DS887" s="25"/>
      <c r="DT887" s="25"/>
      <c r="DU887" s="25"/>
      <c r="DV887" s="25"/>
      <c r="DW887" s="25"/>
      <c r="DX887" s="25"/>
      <c r="DY887" s="25"/>
      <c r="DZ887" s="25"/>
      <c r="EA887" s="25"/>
      <c r="EB887" s="25"/>
      <c r="EC887" s="25"/>
      <c r="ED887" s="25"/>
      <c r="EE887" s="25"/>
      <c r="EF887" s="25"/>
      <c r="EG887" s="25"/>
      <c r="EH887" s="25"/>
      <c r="EI887" s="25"/>
      <c r="EJ887" s="25"/>
      <c r="EK887" s="25"/>
      <c r="EL887" s="25"/>
      <c r="EM887" s="25"/>
      <c r="EN887" s="25"/>
      <c r="EO887" s="25"/>
      <c r="EP887" s="25"/>
      <c r="EQ887" s="25"/>
      <c r="ER887" s="25"/>
      <c r="ES887" s="25"/>
      <c r="ET887" s="25"/>
      <c r="EU887" s="25"/>
      <c r="EV887" s="25"/>
      <c r="EW887" s="25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  <c r="FN887" s="25"/>
      <c r="FO887" s="25"/>
      <c r="FP887" s="25"/>
      <c r="FQ887" s="25"/>
      <c r="FR887" s="25"/>
      <c r="FS887" s="25"/>
      <c r="FT887" s="25"/>
      <c r="FU887" s="25"/>
      <c r="FV887" s="25"/>
      <c r="FW887" s="25"/>
      <c r="FX887" s="25"/>
      <c r="FY887" s="25"/>
      <c r="FZ887" s="25"/>
      <c r="GA887" s="25"/>
      <c r="GB887" s="25"/>
      <c r="GC887" s="25"/>
      <c r="GD887" s="25"/>
      <c r="GE887" s="25"/>
      <c r="GF887" s="25"/>
      <c r="GG887" s="25"/>
      <c r="GH887" s="25"/>
      <c r="GI887" s="25"/>
      <c r="GJ887" s="25"/>
      <c r="GK887" s="25"/>
      <c r="GL887" s="25"/>
      <c r="GM887" s="25"/>
      <c r="GN887" s="25"/>
      <c r="GO887" s="25"/>
      <c r="GP887" s="25"/>
      <c r="GQ887" s="25"/>
      <c r="GR887" s="25"/>
      <c r="GS887" s="25"/>
      <c r="GT887" s="25"/>
      <c r="GU887" s="25"/>
      <c r="GV887" s="25"/>
      <c r="GW887" s="25"/>
      <c r="GX887" s="25"/>
      <c r="GY887" s="25"/>
      <c r="GZ887" s="25"/>
    </row>
    <row r="888" spans="31:208"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  <c r="CG888" s="25"/>
      <c r="CH888" s="25"/>
      <c r="CI888" s="25"/>
      <c r="CJ888" s="25"/>
      <c r="CK888" s="25"/>
      <c r="CL888" s="25"/>
      <c r="CM888" s="25"/>
      <c r="CN888" s="25"/>
      <c r="CO888" s="25"/>
      <c r="CP888" s="25"/>
      <c r="CQ888" s="25"/>
      <c r="CR888" s="25"/>
      <c r="CS888" s="25"/>
      <c r="CT888" s="25"/>
      <c r="CU888" s="25"/>
      <c r="CV888" s="25"/>
      <c r="CW888" s="25"/>
      <c r="CX888" s="25"/>
      <c r="CY888" s="25"/>
      <c r="CZ888" s="25"/>
      <c r="DA888" s="25"/>
      <c r="DB888" s="25"/>
      <c r="DC888" s="25"/>
      <c r="DD888" s="25"/>
      <c r="DE888" s="25"/>
      <c r="DF888" s="25"/>
      <c r="DG888" s="25"/>
      <c r="DH888" s="25"/>
      <c r="DI888" s="25"/>
      <c r="DJ888" s="25"/>
      <c r="DK888" s="25"/>
      <c r="DL888" s="25"/>
      <c r="DM888" s="25"/>
      <c r="DN888" s="25"/>
      <c r="DO888" s="25"/>
      <c r="DP888" s="25"/>
      <c r="DQ888" s="25"/>
      <c r="DR888" s="25"/>
      <c r="DS888" s="25"/>
      <c r="DT888" s="25"/>
      <c r="DU888" s="25"/>
      <c r="DV888" s="25"/>
      <c r="DW888" s="25"/>
      <c r="DX888" s="25"/>
      <c r="DY888" s="25"/>
      <c r="DZ888" s="25"/>
      <c r="EA888" s="25"/>
      <c r="EB888" s="25"/>
      <c r="EC888" s="25"/>
      <c r="ED888" s="25"/>
      <c r="EE888" s="25"/>
      <c r="EF888" s="25"/>
      <c r="EG888" s="25"/>
      <c r="EH888" s="25"/>
      <c r="EI888" s="25"/>
      <c r="EJ888" s="25"/>
      <c r="EK888" s="25"/>
      <c r="EL888" s="25"/>
      <c r="EM888" s="25"/>
      <c r="EN888" s="25"/>
      <c r="EO888" s="25"/>
      <c r="EP888" s="25"/>
      <c r="EQ888" s="25"/>
      <c r="ER888" s="25"/>
      <c r="ES888" s="25"/>
      <c r="ET888" s="25"/>
      <c r="EU888" s="25"/>
      <c r="EV888" s="25"/>
      <c r="EW888" s="25"/>
      <c r="EX888" s="25"/>
      <c r="EY888" s="25"/>
      <c r="EZ888" s="25"/>
      <c r="FA888" s="25"/>
      <c r="FB888" s="25"/>
      <c r="FC888" s="25"/>
      <c r="FD888" s="25"/>
      <c r="FE888" s="25"/>
      <c r="FF888" s="25"/>
      <c r="FG888" s="25"/>
      <c r="FH888" s="25"/>
      <c r="FI888" s="25"/>
      <c r="FJ888" s="25"/>
      <c r="FK888" s="25"/>
      <c r="FL888" s="25"/>
      <c r="FM888" s="25"/>
      <c r="FN888" s="25"/>
      <c r="FO888" s="25"/>
      <c r="FP888" s="25"/>
      <c r="FQ888" s="25"/>
      <c r="FR888" s="25"/>
      <c r="FS888" s="25"/>
      <c r="FT888" s="25"/>
      <c r="FU888" s="25"/>
      <c r="FV888" s="25"/>
      <c r="FW888" s="25"/>
      <c r="FX888" s="25"/>
      <c r="FY888" s="25"/>
      <c r="FZ888" s="25"/>
      <c r="GA888" s="25"/>
      <c r="GB888" s="25"/>
      <c r="GC888" s="25"/>
      <c r="GD888" s="25"/>
      <c r="GE888" s="25"/>
      <c r="GF888" s="25"/>
      <c r="GG888" s="25"/>
      <c r="GH888" s="25"/>
      <c r="GI888" s="25"/>
      <c r="GJ888" s="25"/>
      <c r="GK888" s="25"/>
      <c r="GL888" s="25"/>
      <c r="GM888" s="25"/>
      <c r="GN888" s="25"/>
      <c r="GO888" s="25"/>
      <c r="GP888" s="25"/>
      <c r="GQ888" s="25"/>
      <c r="GR888" s="25"/>
      <c r="GS888" s="25"/>
      <c r="GT888" s="25"/>
      <c r="GU888" s="25"/>
      <c r="GV888" s="25"/>
      <c r="GW888" s="25"/>
      <c r="GX888" s="25"/>
      <c r="GY888" s="25"/>
      <c r="GZ888" s="25"/>
    </row>
    <row r="889" spans="31:208"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  <c r="CG889" s="25"/>
      <c r="CH889" s="25"/>
      <c r="CI889" s="25"/>
      <c r="CJ889" s="25"/>
      <c r="CK889" s="25"/>
      <c r="CL889" s="25"/>
      <c r="CM889" s="25"/>
      <c r="CN889" s="25"/>
      <c r="CO889" s="25"/>
      <c r="CP889" s="25"/>
      <c r="CQ889" s="25"/>
      <c r="CR889" s="25"/>
      <c r="CS889" s="25"/>
      <c r="CT889" s="25"/>
      <c r="CU889" s="25"/>
      <c r="CV889" s="25"/>
      <c r="CW889" s="25"/>
      <c r="CX889" s="25"/>
      <c r="CY889" s="25"/>
      <c r="CZ889" s="25"/>
      <c r="DA889" s="25"/>
      <c r="DB889" s="25"/>
      <c r="DC889" s="25"/>
      <c r="DD889" s="25"/>
      <c r="DE889" s="25"/>
      <c r="DF889" s="25"/>
      <c r="DG889" s="25"/>
      <c r="DH889" s="25"/>
      <c r="DI889" s="25"/>
      <c r="DJ889" s="25"/>
      <c r="DK889" s="25"/>
      <c r="DL889" s="25"/>
      <c r="DM889" s="25"/>
      <c r="DN889" s="25"/>
      <c r="DO889" s="25"/>
      <c r="DP889" s="25"/>
      <c r="DQ889" s="25"/>
      <c r="DR889" s="25"/>
      <c r="DS889" s="25"/>
      <c r="DT889" s="25"/>
      <c r="DU889" s="25"/>
      <c r="DV889" s="25"/>
      <c r="DW889" s="25"/>
      <c r="DX889" s="25"/>
      <c r="DY889" s="25"/>
      <c r="DZ889" s="25"/>
      <c r="EA889" s="25"/>
      <c r="EB889" s="25"/>
      <c r="EC889" s="25"/>
      <c r="ED889" s="25"/>
      <c r="EE889" s="25"/>
      <c r="EF889" s="25"/>
      <c r="EG889" s="25"/>
      <c r="EH889" s="25"/>
      <c r="EI889" s="25"/>
      <c r="EJ889" s="25"/>
      <c r="EK889" s="25"/>
      <c r="EL889" s="25"/>
      <c r="EM889" s="25"/>
      <c r="EN889" s="25"/>
      <c r="EO889" s="25"/>
      <c r="EP889" s="25"/>
      <c r="EQ889" s="25"/>
      <c r="ER889" s="25"/>
      <c r="ES889" s="25"/>
      <c r="ET889" s="25"/>
      <c r="EU889" s="25"/>
      <c r="EV889" s="25"/>
      <c r="EW889" s="25"/>
      <c r="EX889" s="25"/>
      <c r="EY889" s="25"/>
      <c r="EZ889" s="25"/>
      <c r="FA889" s="25"/>
      <c r="FB889" s="25"/>
      <c r="FC889" s="25"/>
      <c r="FD889" s="25"/>
      <c r="FE889" s="25"/>
      <c r="FF889" s="25"/>
      <c r="FG889" s="25"/>
      <c r="FH889" s="25"/>
      <c r="FI889" s="25"/>
      <c r="FJ889" s="25"/>
      <c r="FK889" s="25"/>
      <c r="FL889" s="25"/>
      <c r="FM889" s="25"/>
      <c r="FN889" s="25"/>
      <c r="FO889" s="25"/>
      <c r="FP889" s="25"/>
      <c r="FQ889" s="25"/>
      <c r="FR889" s="25"/>
      <c r="FS889" s="25"/>
      <c r="FT889" s="25"/>
      <c r="FU889" s="25"/>
      <c r="FV889" s="25"/>
      <c r="FW889" s="25"/>
      <c r="FX889" s="25"/>
      <c r="FY889" s="25"/>
      <c r="FZ889" s="25"/>
      <c r="GA889" s="25"/>
      <c r="GB889" s="25"/>
      <c r="GC889" s="25"/>
      <c r="GD889" s="25"/>
      <c r="GE889" s="25"/>
      <c r="GF889" s="25"/>
      <c r="GG889" s="25"/>
      <c r="GH889" s="25"/>
      <c r="GI889" s="25"/>
      <c r="GJ889" s="25"/>
      <c r="GK889" s="25"/>
      <c r="GL889" s="25"/>
      <c r="GM889" s="25"/>
      <c r="GN889" s="25"/>
      <c r="GO889" s="25"/>
      <c r="GP889" s="25"/>
      <c r="GQ889" s="25"/>
      <c r="GR889" s="25"/>
      <c r="GS889" s="25"/>
      <c r="GT889" s="25"/>
      <c r="GU889" s="25"/>
      <c r="GV889" s="25"/>
      <c r="GW889" s="25"/>
      <c r="GX889" s="25"/>
      <c r="GY889" s="25"/>
      <c r="GZ889" s="25"/>
    </row>
    <row r="890" spans="31:208"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  <c r="CG890" s="25"/>
      <c r="CH890" s="25"/>
      <c r="CI890" s="25"/>
      <c r="CJ890" s="25"/>
      <c r="CK890" s="25"/>
      <c r="CL890" s="25"/>
      <c r="CM890" s="25"/>
      <c r="CN890" s="25"/>
      <c r="CO890" s="25"/>
      <c r="CP890" s="25"/>
      <c r="CQ890" s="25"/>
      <c r="CR890" s="25"/>
      <c r="CS890" s="25"/>
      <c r="CT890" s="25"/>
      <c r="CU890" s="25"/>
      <c r="CV890" s="25"/>
      <c r="CW890" s="25"/>
      <c r="CX890" s="25"/>
      <c r="CY890" s="25"/>
      <c r="CZ890" s="25"/>
      <c r="DA890" s="25"/>
      <c r="DB890" s="25"/>
      <c r="DC890" s="25"/>
      <c r="DD890" s="25"/>
      <c r="DE890" s="25"/>
      <c r="DF890" s="25"/>
      <c r="DG890" s="25"/>
      <c r="DH890" s="25"/>
      <c r="DI890" s="25"/>
      <c r="DJ890" s="25"/>
      <c r="DK890" s="25"/>
      <c r="DL890" s="25"/>
      <c r="DM890" s="25"/>
      <c r="DN890" s="25"/>
      <c r="DO890" s="25"/>
      <c r="DP890" s="25"/>
      <c r="DQ890" s="25"/>
      <c r="DR890" s="25"/>
      <c r="DS890" s="25"/>
      <c r="DT890" s="25"/>
      <c r="DU890" s="25"/>
      <c r="DV890" s="25"/>
      <c r="DW890" s="25"/>
      <c r="DX890" s="25"/>
      <c r="DY890" s="25"/>
      <c r="DZ890" s="25"/>
      <c r="EA890" s="25"/>
      <c r="EB890" s="25"/>
      <c r="EC890" s="25"/>
      <c r="ED890" s="25"/>
      <c r="EE890" s="25"/>
      <c r="EF890" s="25"/>
      <c r="EG890" s="25"/>
      <c r="EH890" s="25"/>
      <c r="EI890" s="25"/>
      <c r="EJ890" s="25"/>
      <c r="EK890" s="25"/>
      <c r="EL890" s="25"/>
      <c r="EM890" s="25"/>
      <c r="EN890" s="25"/>
      <c r="EO890" s="25"/>
      <c r="EP890" s="25"/>
      <c r="EQ890" s="25"/>
      <c r="ER890" s="25"/>
      <c r="ES890" s="25"/>
      <c r="ET890" s="25"/>
      <c r="EU890" s="25"/>
      <c r="EV890" s="25"/>
      <c r="EW890" s="25"/>
      <c r="EX890" s="25"/>
      <c r="EY890" s="25"/>
      <c r="EZ890" s="25"/>
      <c r="FA890" s="25"/>
      <c r="FB890" s="25"/>
      <c r="FC890" s="25"/>
      <c r="FD890" s="25"/>
      <c r="FE890" s="25"/>
      <c r="FF890" s="25"/>
      <c r="FG890" s="25"/>
      <c r="FH890" s="25"/>
      <c r="FI890" s="25"/>
      <c r="FJ890" s="25"/>
      <c r="FK890" s="25"/>
      <c r="FL890" s="25"/>
      <c r="FM890" s="25"/>
      <c r="FN890" s="25"/>
      <c r="FO890" s="25"/>
      <c r="FP890" s="25"/>
      <c r="FQ890" s="25"/>
      <c r="FR890" s="25"/>
      <c r="FS890" s="25"/>
      <c r="FT890" s="25"/>
      <c r="FU890" s="25"/>
      <c r="FV890" s="25"/>
      <c r="FW890" s="25"/>
      <c r="FX890" s="25"/>
      <c r="FY890" s="25"/>
      <c r="FZ890" s="25"/>
      <c r="GA890" s="25"/>
      <c r="GB890" s="25"/>
      <c r="GC890" s="25"/>
      <c r="GD890" s="25"/>
      <c r="GE890" s="25"/>
      <c r="GF890" s="25"/>
      <c r="GG890" s="25"/>
      <c r="GH890" s="25"/>
      <c r="GI890" s="25"/>
      <c r="GJ890" s="25"/>
      <c r="GK890" s="25"/>
      <c r="GL890" s="25"/>
      <c r="GM890" s="25"/>
      <c r="GN890" s="25"/>
      <c r="GO890" s="25"/>
      <c r="GP890" s="25"/>
      <c r="GQ890" s="25"/>
      <c r="GR890" s="25"/>
      <c r="GS890" s="25"/>
      <c r="GT890" s="25"/>
      <c r="GU890" s="25"/>
      <c r="GV890" s="25"/>
      <c r="GW890" s="25"/>
      <c r="GX890" s="25"/>
      <c r="GY890" s="25"/>
      <c r="GZ890" s="25"/>
    </row>
    <row r="891" spans="31:208"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  <c r="CG891" s="25"/>
      <c r="CH891" s="25"/>
      <c r="CI891" s="25"/>
      <c r="CJ891" s="25"/>
      <c r="CK891" s="25"/>
      <c r="CL891" s="25"/>
      <c r="CM891" s="25"/>
      <c r="CN891" s="25"/>
      <c r="CO891" s="25"/>
      <c r="CP891" s="25"/>
      <c r="CQ891" s="25"/>
      <c r="CR891" s="25"/>
      <c r="CS891" s="25"/>
      <c r="CT891" s="25"/>
      <c r="CU891" s="25"/>
      <c r="CV891" s="25"/>
      <c r="CW891" s="25"/>
      <c r="CX891" s="25"/>
      <c r="CY891" s="25"/>
      <c r="CZ891" s="25"/>
      <c r="DA891" s="25"/>
      <c r="DB891" s="25"/>
      <c r="DC891" s="25"/>
      <c r="DD891" s="25"/>
      <c r="DE891" s="25"/>
      <c r="DF891" s="25"/>
      <c r="DG891" s="25"/>
      <c r="DH891" s="25"/>
      <c r="DI891" s="25"/>
      <c r="DJ891" s="25"/>
      <c r="DK891" s="25"/>
      <c r="DL891" s="25"/>
      <c r="DM891" s="25"/>
      <c r="DN891" s="25"/>
      <c r="DO891" s="25"/>
      <c r="DP891" s="25"/>
      <c r="DQ891" s="25"/>
      <c r="DR891" s="25"/>
      <c r="DS891" s="25"/>
      <c r="DT891" s="25"/>
      <c r="DU891" s="25"/>
      <c r="DV891" s="25"/>
      <c r="DW891" s="25"/>
      <c r="DX891" s="25"/>
      <c r="DY891" s="25"/>
      <c r="DZ891" s="25"/>
      <c r="EA891" s="25"/>
      <c r="EB891" s="25"/>
      <c r="EC891" s="25"/>
      <c r="ED891" s="25"/>
      <c r="EE891" s="25"/>
      <c r="EF891" s="25"/>
      <c r="EG891" s="25"/>
      <c r="EH891" s="25"/>
      <c r="EI891" s="25"/>
      <c r="EJ891" s="25"/>
      <c r="EK891" s="25"/>
      <c r="EL891" s="25"/>
      <c r="EM891" s="25"/>
      <c r="EN891" s="25"/>
      <c r="EO891" s="25"/>
      <c r="EP891" s="25"/>
      <c r="EQ891" s="25"/>
      <c r="ER891" s="25"/>
      <c r="ES891" s="25"/>
      <c r="ET891" s="25"/>
      <c r="EU891" s="25"/>
      <c r="EV891" s="25"/>
      <c r="EW891" s="25"/>
      <c r="EX891" s="25"/>
      <c r="EY891" s="25"/>
      <c r="EZ891" s="25"/>
      <c r="FA891" s="25"/>
      <c r="FB891" s="25"/>
      <c r="FC891" s="25"/>
      <c r="FD891" s="25"/>
      <c r="FE891" s="25"/>
      <c r="FF891" s="25"/>
      <c r="FG891" s="25"/>
      <c r="FH891" s="25"/>
      <c r="FI891" s="25"/>
      <c r="FJ891" s="25"/>
      <c r="FK891" s="25"/>
      <c r="FL891" s="25"/>
      <c r="FM891" s="25"/>
      <c r="FN891" s="25"/>
      <c r="FO891" s="25"/>
      <c r="FP891" s="25"/>
      <c r="FQ891" s="25"/>
      <c r="FR891" s="25"/>
      <c r="FS891" s="25"/>
      <c r="FT891" s="25"/>
      <c r="FU891" s="25"/>
      <c r="FV891" s="25"/>
      <c r="FW891" s="25"/>
      <c r="FX891" s="25"/>
      <c r="FY891" s="25"/>
      <c r="FZ891" s="25"/>
      <c r="GA891" s="25"/>
      <c r="GB891" s="25"/>
      <c r="GC891" s="25"/>
      <c r="GD891" s="25"/>
      <c r="GE891" s="25"/>
      <c r="GF891" s="25"/>
      <c r="GG891" s="25"/>
      <c r="GH891" s="25"/>
      <c r="GI891" s="25"/>
      <c r="GJ891" s="25"/>
      <c r="GK891" s="25"/>
      <c r="GL891" s="25"/>
      <c r="GM891" s="25"/>
      <c r="GN891" s="25"/>
      <c r="GO891" s="25"/>
      <c r="GP891" s="25"/>
      <c r="GQ891" s="25"/>
      <c r="GR891" s="25"/>
      <c r="GS891" s="25"/>
      <c r="GT891" s="25"/>
      <c r="GU891" s="25"/>
      <c r="GV891" s="25"/>
      <c r="GW891" s="25"/>
      <c r="GX891" s="25"/>
      <c r="GY891" s="25"/>
      <c r="GZ891" s="25"/>
    </row>
    <row r="892" spans="31:208"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  <c r="CG892" s="25"/>
      <c r="CH892" s="25"/>
      <c r="CI892" s="25"/>
      <c r="CJ892" s="25"/>
      <c r="CK892" s="25"/>
      <c r="CL892" s="25"/>
      <c r="CM892" s="25"/>
      <c r="CN892" s="25"/>
      <c r="CO892" s="25"/>
      <c r="CP892" s="25"/>
      <c r="CQ892" s="25"/>
      <c r="CR892" s="25"/>
      <c r="CS892" s="25"/>
      <c r="CT892" s="25"/>
      <c r="CU892" s="25"/>
      <c r="CV892" s="25"/>
      <c r="CW892" s="25"/>
      <c r="CX892" s="25"/>
      <c r="CY892" s="25"/>
      <c r="CZ892" s="25"/>
      <c r="DA892" s="25"/>
      <c r="DB892" s="25"/>
      <c r="DC892" s="25"/>
      <c r="DD892" s="25"/>
      <c r="DE892" s="25"/>
      <c r="DF892" s="25"/>
      <c r="DG892" s="25"/>
      <c r="DH892" s="25"/>
      <c r="DI892" s="25"/>
      <c r="DJ892" s="25"/>
      <c r="DK892" s="25"/>
      <c r="DL892" s="25"/>
      <c r="DM892" s="25"/>
      <c r="DN892" s="25"/>
      <c r="DO892" s="25"/>
      <c r="DP892" s="25"/>
      <c r="DQ892" s="25"/>
      <c r="DR892" s="25"/>
      <c r="DS892" s="25"/>
      <c r="DT892" s="25"/>
      <c r="DU892" s="25"/>
      <c r="DV892" s="25"/>
      <c r="DW892" s="25"/>
      <c r="DX892" s="25"/>
      <c r="DY892" s="25"/>
      <c r="DZ892" s="25"/>
      <c r="EA892" s="25"/>
      <c r="EB892" s="25"/>
      <c r="EC892" s="25"/>
      <c r="ED892" s="25"/>
      <c r="EE892" s="25"/>
      <c r="EF892" s="25"/>
      <c r="EG892" s="25"/>
      <c r="EH892" s="25"/>
      <c r="EI892" s="25"/>
      <c r="EJ892" s="25"/>
      <c r="EK892" s="25"/>
      <c r="EL892" s="25"/>
      <c r="EM892" s="25"/>
      <c r="EN892" s="25"/>
      <c r="EO892" s="25"/>
      <c r="EP892" s="25"/>
      <c r="EQ892" s="25"/>
      <c r="ER892" s="25"/>
      <c r="ES892" s="25"/>
      <c r="ET892" s="25"/>
      <c r="EU892" s="25"/>
      <c r="EV892" s="25"/>
      <c r="EW892" s="25"/>
      <c r="EX892" s="25"/>
      <c r="EY892" s="25"/>
      <c r="EZ892" s="25"/>
      <c r="FA892" s="25"/>
      <c r="FB892" s="25"/>
      <c r="FC892" s="25"/>
      <c r="FD892" s="25"/>
      <c r="FE892" s="25"/>
      <c r="FF892" s="25"/>
      <c r="FG892" s="25"/>
      <c r="FH892" s="25"/>
      <c r="FI892" s="25"/>
      <c r="FJ892" s="25"/>
      <c r="FK892" s="25"/>
      <c r="FL892" s="25"/>
      <c r="FM892" s="25"/>
      <c r="FN892" s="25"/>
      <c r="FO892" s="25"/>
      <c r="FP892" s="25"/>
      <c r="FQ892" s="25"/>
      <c r="FR892" s="25"/>
      <c r="FS892" s="25"/>
      <c r="FT892" s="25"/>
      <c r="FU892" s="25"/>
      <c r="FV892" s="25"/>
      <c r="FW892" s="25"/>
      <c r="FX892" s="25"/>
      <c r="FY892" s="25"/>
      <c r="FZ892" s="25"/>
      <c r="GA892" s="25"/>
      <c r="GB892" s="25"/>
      <c r="GC892" s="25"/>
      <c r="GD892" s="25"/>
      <c r="GE892" s="25"/>
      <c r="GF892" s="25"/>
      <c r="GG892" s="25"/>
      <c r="GH892" s="25"/>
      <c r="GI892" s="25"/>
      <c r="GJ892" s="25"/>
      <c r="GK892" s="25"/>
      <c r="GL892" s="25"/>
      <c r="GM892" s="25"/>
      <c r="GN892" s="25"/>
      <c r="GO892" s="25"/>
      <c r="GP892" s="25"/>
      <c r="GQ892" s="25"/>
      <c r="GR892" s="25"/>
      <c r="GS892" s="25"/>
      <c r="GT892" s="25"/>
      <c r="GU892" s="25"/>
      <c r="GV892" s="25"/>
      <c r="GW892" s="25"/>
      <c r="GX892" s="25"/>
      <c r="GY892" s="25"/>
      <c r="GZ892" s="25"/>
    </row>
    <row r="893" spans="31:208"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  <c r="CG893" s="25"/>
      <c r="CH893" s="25"/>
      <c r="CI893" s="25"/>
      <c r="CJ893" s="25"/>
      <c r="CK893" s="25"/>
      <c r="CL893" s="25"/>
      <c r="CM893" s="25"/>
      <c r="CN893" s="25"/>
      <c r="CO893" s="25"/>
      <c r="CP893" s="25"/>
      <c r="CQ893" s="25"/>
      <c r="CR893" s="25"/>
      <c r="CS893" s="25"/>
      <c r="CT893" s="25"/>
      <c r="CU893" s="25"/>
      <c r="CV893" s="25"/>
      <c r="CW893" s="25"/>
      <c r="CX893" s="25"/>
      <c r="CY893" s="25"/>
      <c r="CZ893" s="25"/>
      <c r="DA893" s="25"/>
      <c r="DB893" s="25"/>
      <c r="DC893" s="25"/>
      <c r="DD893" s="25"/>
      <c r="DE893" s="25"/>
      <c r="DF893" s="25"/>
      <c r="DG893" s="25"/>
      <c r="DH893" s="25"/>
      <c r="DI893" s="25"/>
      <c r="DJ893" s="25"/>
      <c r="DK893" s="25"/>
      <c r="DL893" s="25"/>
      <c r="DM893" s="25"/>
      <c r="DN893" s="25"/>
      <c r="DO893" s="25"/>
      <c r="DP893" s="25"/>
      <c r="DQ893" s="25"/>
      <c r="DR893" s="25"/>
      <c r="DS893" s="25"/>
      <c r="DT893" s="25"/>
      <c r="DU893" s="25"/>
      <c r="DV893" s="25"/>
      <c r="DW893" s="25"/>
      <c r="DX893" s="25"/>
      <c r="DY893" s="25"/>
      <c r="DZ893" s="25"/>
      <c r="EA893" s="25"/>
      <c r="EB893" s="25"/>
      <c r="EC893" s="25"/>
      <c r="ED893" s="25"/>
      <c r="EE893" s="25"/>
      <c r="EF893" s="25"/>
      <c r="EG893" s="25"/>
      <c r="EH893" s="25"/>
      <c r="EI893" s="25"/>
      <c r="EJ893" s="25"/>
      <c r="EK893" s="25"/>
      <c r="EL893" s="25"/>
      <c r="EM893" s="25"/>
      <c r="EN893" s="25"/>
      <c r="EO893" s="25"/>
      <c r="EP893" s="25"/>
      <c r="EQ893" s="25"/>
      <c r="ER893" s="25"/>
      <c r="ES893" s="25"/>
      <c r="ET893" s="25"/>
      <c r="EU893" s="25"/>
      <c r="EV893" s="25"/>
      <c r="EW893" s="25"/>
      <c r="EX893" s="25"/>
      <c r="EY893" s="25"/>
      <c r="EZ893" s="25"/>
      <c r="FA893" s="25"/>
      <c r="FB893" s="25"/>
      <c r="FC893" s="25"/>
      <c r="FD893" s="25"/>
      <c r="FE893" s="25"/>
      <c r="FF893" s="25"/>
      <c r="FG893" s="25"/>
      <c r="FH893" s="25"/>
      <c r="FI893" s="25"/>
      <c r="FJ893" s="25"/>
      <c r="FK893" s="25"/>
      <c r="FL893" s="25"/>
      <c r="FM893" s="25"/>
      <c r="FN893" s="25"/>
      <c r="FO893" s="25"/>
      <c r="FP893" s="25"/>
      <c r="FQ893" s="25"/>
      <c r="FR893" s="25"/>
      <c r="FS893" s="25"/>
      <c r="FT893" s="25"/>
      <c r="FU893" s="25"/>
      <c r="FV893" s="25"/>
      <c r="FW893" s="25"/>
      <c r="FX893" s="25"/>
      <c r="FY893" s="25"/>
      <c r="FZ893" s="25"/>
      <c r="GA893" s="25"/>
      <c r="GB893" s="25"/>
      <c r="GC893" s="25"/>
      <c r="GD893" s="25"/>
      <c r="GE893" s="25"/>
      <c r="GF893" s="25"/>
      <c r="GG893" s="25"/>
      <c r="GH893" s="25"/>
      <c r="GI893" s="25"/>
      <c r="GJ893" s="25"/>
      <c r="GK893" s="25"/>
      <c r="GL893" s="25"/>
      <c r="GM893" s="25"/>
      <c r="GN893" s="25"/>
      <c r="GO893" s="25"/>
      <c r="GP893" s="25"/>
      <c r="GQ893" s="25"/>
      <c r="GR893" s="25"/>
      <c r="GS893" s="25"/>
      <c r="GT893" s="25"/>
      <c r="GU893" s="25"/>
      <c r="GV893" s="25"/>
      <c r="GW893" s="25"/>
      <c r="GX893" s="25"/>
      <c r="GY893" s="25"/>
      <c r="GZ893" s="25"/>
    </row>
    <row r="894" spans="31:208"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  <c r="CG894" s="25"/>
      <c r="CH894" s="25"/>
      <c r="CI894" s="25"/>
      <c r="CJ894" s="25"/>
      <c r="CK894" s="25"/>
      <c r="CL894" s="25"/>
      <c r="CM894" s="25"/>
      <c r="CN894" s="25"/>
      <c r="CO894" s="25"/>
      <c r="CP894" s="25"/>
      <c r="CQ894" s="25"/>
      <c r="CR894" s="25"/>
      <c r="CS894" s="25"/>
      <c r="CT894" s="25"/>
      <c r="CU894" s="25"/>
      <c r="CV894" s="25"/>
      <c r="CW894" s="25"/>
      <c r="CX894" s="25"/>
      <c r="CY894" s="25"/>
      <c r="CZ894" s="25"/>
      <c r="DA894" s="25"/>
      <c r="DB894" s="25"/>
      <c r="DC894" s="25"/>
      <c r="DD894" s="25"/>
      <c r="DE894" s="25"/>
      <c r="DF894" s="25"/>
      <c r="DG894" s="25"/>
      <c r="DH894" s="25"/>
      <c r="DI894" s="25"/>
      <c r="DJ894" s="25"/>
      <c r="DK894" s="25"/>
      <c r="DL894" s="25"/>
      <c r="DM894" s="25"/>
      <c r="DN894" s="25"/>
      <c r="DO894" s="25"/>
      <c r="DP894" s="25"/>
      <c r="DQ894" s="25"/>
      <c r="DR894" s="25"/>
      <c r="DS894" s="25"/>
      <c r="DT894" s="25"/>
      <c r="DU894" s="25"/>
      <c r="DV894" s="25"/>
      <c r="DW894" s="25"/>
      <c r="DX894" s="25"/>
      <c r="DY894" s="25"/>
      <c r="DZ894" s="25"/>
      <c r="EA894" s="25"/>
      <c r="EB894" s="25"/>
      <c r="EC894" s="25"/>
      <c r="ED894" s="25"/>
      <c r="EE894" s="25"/>
      <c r="EF894" s="25"/>
      <c r="EG894" s="25"/>
      <c r="EH894" s="25"/>
      <c r="EI894" s="25"/>
      <c r="EJ894" s="25"/>
      <c r="EK894" s="25"/>
      <c r="EL894" s="25"/>
      <c r="EM894" s="25"/>
      <c r="EN894" s="25"/>
      <c r="EO894" s="25"/>
      <c r="EP894" s="25"/>
      <c r="EQ894" s="25"/>
      <c r="ER894" s="25"/>
      <c r="ES894" s="25"/>
      <c r="ET894" s="25"/>
      <c r="EU894" s="25"/>
      <c r="EV894" s="25"/>
      <c r="EW894" s="25"/>
      <c r="EX894" s="25"/>
      <c r="EY894" s="25"/>
      <c r="EZ894" s="25"/>
      <c r="FA894" s="25"/>
      <c r="FB894" s="25"/>
      <c r="FC894" s="25"/>
      <c r="FD894" s="25"/>
      <c r="FE894" s="25"/>
      <c r="FF894" s="25"/>
      <c r="FG894" s="25"/>
      <c r="FH894" s="25"/>
      <c r="FI894" s="25"/>
      <c r="FJ894" s="25"/>
      <c r="FK894" s="25"/>
      <c r="FL894" s="25"/>
      <c r="FM894" s="25"/>
      <c r="FN894" s="25"/>
      <c r="FO894" s="25"/>
      <c r="FP894" s="25"/>
      <c r="FQ894" s="25"/>
      <c r="FR894" s="25"/>
      <c r="FS894" s="25"/>
      <c r="FT894" s="25"/>
      <c r="FU894" s="25"/>
      <c r="FV894" s="25"/>
      <c r="FW894" s="25"/>
      <c r="FX894" s="25"/>
      <c r="FY894" s="25"/>
      <c r="FZ894" s="25"/>
      <c r="GA894" s="25"/>
      <c r="GB894" s="25"/>
      <c r="GC894" s="25"/>
      <c r="GD894" s="25"/>
      <c r="GE894" s="25"/>
      <c r="GF894" s="25"/>
      <c r="GG894" s="25"/>
      <c r="GH894" s="25"/>
      <c r="GI894" s="25"/>
      <c r="GJ894" s="25"/>
      <c r="GK894" s="25"/>
      <c r="GL894" s="25"/>
      <c r="GM894" s="25"/>
      <c r="GN894" s="25"/>
      <c r="GO894" s="25"/>
      <c r="GP894" s="25"/>
      <c r="GQ894" s="25"/>
      <c r="GR894" s="25"/>
      <c r="GS894" s="25"/>
      <c r="GT894" s="25"/>
      <c r="GU894" s="25"/>
      <c r="GV894" s="25"/>
      <c r="GW894" s="25"/>
      <c r="GX894" s="25"/>
      <c r="GY894" s="25"/>
      <c r="GZ894" s="25"/>
    </row>
    <row r="895" spans="31:208"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  <c r="CR895" s="25"/>
      <c r="CS895" s="25"/>
      <c r="CT895" s="25"/>
      <c r="CU895" s="25"/>
      <c r="CV895" s="25"/>
      <c r="CW895" s="25"/>
      <c r="CX895" s="25"/>
      <c r="CY895" s="25"/>
      <c r="CZ895" s="25"/>
      <c r="DA895" s="25"/>
      <c r="DB895" s="25"/>
      <c r="DC895" s="25"/>
      <c r="DD895" s="25"/>
      <c r="DE895" s="25"/>
      <c r="DF895" s="25"/>
      <c r="DG895" s="25"/>
      <c r="DH895" s="25"/>
      <c r="DI895" s="25"/>
      <c r="DJ895" s="25"/>
      <c r="DK895" s="25"/>
      <c r="DL895" s="25"/>
      <c r="DM895" s="25"/>
      <c r="DN895" s="25"/>
      <c r="DO895" s="25"/>
      <c r="DP895" s="25"/>
      <c r="DQ895" s="25"/>
      <c r="DR895" s="25"/>
      <c r="DS895" s="25"/>
      <c r="DT895" s="25"/>
      <c r="DU895" s="25"/>
      <c r="DV895" s="25"/>
      <c r="DW895" s="25"/>
      <c r="DX895" s="25"/>
      <c r="DY895" s="25"/>
      <c r="DZ895" s="25"/>
      <c r="EA895" s="25"/>
      <c r="EB895" s="25"/>
      <c r="EC895" s="25"/>
      <c r="ED895" s="25"/>
      <c r="EE895" s="25"/>
      <c r="EF895" s="25"/>
      <c r="EG895" s="25"/>
      <c r="EH895" s="25"/>
      <c r="EI895" s="25"/>
      <c r="EJ895" s="25"/>
      <c r="EK895" s="25"/>
      <c r="EL895" s="25"/>
      <c r="EM895" s="25"/>
      <c r="EN895" s="25"/>
      <c r="EO895" s="25"/>
      <c r="EP895" s="25"/>
      <c r="EQ895" s="25"/>
      <c r="ER895" s="25"/>
      <c r="ES895" s="25"/>
      <c r="ET895" s="25"/>
      <c r="EU895" s="25"/>
      <c r="EV895" s="25"/>
      <c r="EW895" s="25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  <c r="FN895" s="25"/>
      <c r="FO895" s="25"/>
      <c r="FP895" s="25"/>
      <c r="FQ895" s="25"/>
      <c r="FR895" s="25"/>
      <c r="FS895" s="25"/>
      <c r="FT895" s="25"/>
      <c r="FU895" s="25"/>
      <c r="FV895" s="25"/>
      <c r="FW895" s="25"/>
      <c r="FX895" s="25"/>
      <c r="FY895" s="25"/>
      <c r="FZ895" s="25"/>
      <c r="GA895" s="25"/>
      <c r="GB895" s="25"/>
      <c r="GC895" s="25"/>
      <c r="GD895" s="25"/>
      <c r="GE895" s="25"/>
      <c r="GF895" s="25"/>
      <c r="GG895" s="25"/>
      <c r="GH895" s="25"/>
      <c r="GI895" s="25"/>
      <c r="GJ895" s="25"/>
      <c r="GK895" s="25"/>
      <c r="GL895" s="25"/>
      <c r="GM895" s="25"/>
      <c r="GN895" s="25"/>
      <c r="GO895" s="25"/>
      <c r="GP895" s="25"/>
      <c r="GQ895" s="25"/>
      <c r="GR895" s="25"/>
      <c r="GS895" s="25"/>
      <c r="GT895" s="25"/>
      <c r="GU895" s="25"/>
      <c r="GV895" s="25"/>
      <c r="GW895" s="25"/>
      <c r="GX895" s="25"/>
      <c r="GY895" s="25"/>
      <c r="GZ895" s="25"/>
    </row>
    <row r="896" spans="31:208"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  <c r="CG896" s="25"/>
      <c r="CH896" s="25"/>
      <c r="CI896" s="25"/>
      <c r="CJ896" s="25"/>
      <c r="CK896" s="25"/>
      <c r="CL896" s="25"/>
      <c r="CM896" s="25"/>
      <c r="CN896" s="25"/>
      <c r="CO896" s="25"/>
      <c r="CP896" s="25"/>
      <c r="CQ896" s="25"/>
      <c r="CR896" s="25"/>
      <c r="CS896" s="25"/>
      <c r="CT896" s="25"/>
      <c r="CU896" s="25"/>
      <c r="CV896" s="25"/>
      <c r="CW896" s="25"/>
      <c r="CX896" s="25"/>
      <c r="CY896" s="25"/>
      <c r="CZ896" s="25"/>
      <c r="DA896" s="25"/>
      <c r="DB896" s="25"/>
      <c r="DC896" s="25"/>
      <c r="DD896" s="25"/>
      <c r="DE896" s="25"/>
      <c r="DF896" s="25"/>
      <c r="DG896" s="25"/>
      <c r="DH896" s="25"/>
      <c r="DI896" s="25"/>
      <c r="DJ896" s="25"/>
      <c r="DK896" s="25"/>
      <c r="DL896" s="25"/>
      <c r="DM896" s="25"/>
      <c r="DN896" s="25"/>
      <c r="DO896" s="25"/>
      <c r="DP896" s="25"/>
      <c r="DQ896" s="25"/>
      <c r="DR896" s="25"/>
      <c r="DS896" s="25"/>
      <c r="DT896" s="25"/>
      <c r="DU896" s="25"/>
      <c r="DV896" s="25"/>
      <c r="DW896" s="25"/>
      <c r="DX896" s="25"/>
      <c r="DY896" s="25"/>
      <c r="DZ896" s="25"/>
      <c r="EA896" s="25"/>
      <c r="EB896" s="25"/>
      <c r="EC896" s="25"/>
      <c r="ED896" s="25"/>
      <c r="EE896" s="25"/>
      <c r="EF896" s="25"/>
      <c r="EG896" s="25"/>
      <c r="EH896" s="25"/>
      <c r="EI896" s="25"/>
      <c r="EJ896" s="25"/>
      <c r="EK896" s="25"/>
      <c r="EL896" s="25"/>
      <c r="EM896" s="25"/>
      <c r="EN896" s="25"/>
      <c r="EO896" s="25"/>
      <c r="EP896" s="25"/>
      <c r="EQ896" s="25"/>
      <c r="ER896" s="25"/>
      <c r="ES896" s="25"/>
      <c r="ET896" s="25"/>
      <c r="EU896" s="25"/>
      <c r="EV896" s="25"/>
      <c r="EW896" s="25"/>
      <c r="EX896" s="25"/>
      <c r="EY896" s="25"/>
      <c r="EZ896" s="25"/>
      <c r="FA896" s="25"/>
      <c r="FB896" s="25"/>
      <c r="FC896" s="25"/>
      <c r="FD896" s="25"/>
      <c r="FE896" s="25"/>
      <c r="FF896" s="25"/>
      <c r="FG896" s="25"/>
      <c r="FH896" s="25"/>
      <c r="FI896" s="25"/>
      <c r="FJ896" s="25"/>
      <c r="FK896" s="25"/>
      <c r="FL896" s="25"/>
      <c r="FM896" s="25"/>
      <c r="FN896" s="25"/>
      <c r="FO896" s="25"/>
      <c r="FP896" s="25"/>
      <c r="FQ896" s="25"/>
      <c r="FR896" s="25"/>
      <c r="FS896" s="25"/>
      <c r="FT896" s="25"/>
      <c r="FU896" s="25"/>
      <c r="FV896" s="25"/>
      <c r="FW896" s="25"/>
      <c r="FX896" s="25"/>
      <c r="FY896" s="25"/>
      <c r="FZ896" s="25"/>
      <c r="GA896" s="25"/>
      <c r="GB896" s="25"/>
      <c r="GC896" s="25"/>
      <c r="GD896" s="25"/>
      <c r="GE896" s="25"/>
      <c r="GF896" s="25"/>
      <c r="GG896" s="25"/>
      <c r="GH896" s="25"/>
      <c r="GI896" s="25"/>
      <c r="GJ896" s="25"/>
      <c r="GK896" s="25"/>
      <c r="GL896" s="25"/>
      <c r="GM896" s="25"/>
      <c r="GN896" s="25"/>
      <c r="GO896" s="25"/>
      <c r="GP896" s="25"/>
      <c r="GQ896" s="25"/>
      <c r="GR896" s="25"/>
      <c r="GS896" s="25"/>
      <c r="GT896" s="25"/>
      <c r="GU896" s="25"/>
      <c r="GV896" s="25"/>
      <c r="GW896" s="25"/>
      <c r="GX896" s="25"/>
      <c r="GY896" s="25"/>
      <c r="GZ896" s="25"/>
    </row>
    <row r="897" spans="31:208"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  <c r="CG897" s="25"/>
      <c r="CH897" s="25"/>
      <c r="CI897" s="25"/>
      <c r="CJ897" s="25"/>
      <c r="CK897" s="25"/>
      <c r="CL897" s="25"/>
      <c r="CM897" s="25"/>
      <c r="CN897" s="25"/>
      <c r="CO897" s="25"/>
      <c r="CP897" s="25"/>
      <c r="CQ897" s="25"/>
      <c r="CR897" s="25"/>
      <c r="CS897" s="25"/>
      <c r="CT897" s="25"/>
      <c r="CU897" s="25"/>
      <c r="CV897" s="25"/>
      <c r="CW897" s="25"/>
      <c r="CX897" s="25"/>
      <c r="CY897" s="25"/>
      <c r="CZ897" s="25"/>
      <c r="DA897" s="25"/>
      <c r="DB897" s="25"/>
      <c r="DC897" s="25"/>
      <c r="DD897" s="25"/>
      <c r="DE897" s="25"/>
      <c r="DF897" s="25"/>
      <c r="DG897" s="25"/>
      <c r="DH897" s="25"/>
      <c r="DI897" s="25"/>
      <c r="DJ897" s="25"/>
      <c r="DK897" s="25"/>
      <c r="DL897" s="25"/>
      <c r="DM897" s="25"/>
      <c r="DN897" s="25"/>
      <c r="DO897" s="25"/>
      <c r="DP897" s="25"/>
      <c r="DQ897" s="25"/>
      <c r="DR897" s="25"/>
      <c r="DS897" s="25"/>
      <c r="DT897" s="25"/>
      <c r="DU897" s="25"/>
      <c r="DV897" s="25"/>
      <c r="DW897" s="25"/>
      <c r="DX897" s="25"/>
      <c r="DY897" s="25"/>
      <c r="DZ897" s="25"/>
      <c r="EA897" s="25"/>
      <c r="EB897" s="25"/>
      <c r="EC897" s="25"/>
      <c r="ED897" s="25"/>
      <c r="EE897" s="25"/>
      <c r="EF897" s="25"/>
      <c r="EG897" s="25"/>
      <c r="EH897" s="25"/>
      <c r="EI897" s="25"/>
      <c r="EJ897" s="25"/>
      <c r="EK897" s="25"/>
      <c r="EL897" s="25"/>
      <c r="EM897" s="25"/>
      <c r="EN897" s="25"/>
      <c r="EO897" s="25"/>
      <c r="EP897" s="25"/>
      <c r="EQ897" s="25"/>
      <c r="ER897" s="25"/>
      <c r="ES897" s="25"/>
      <c r="ET897" s="25"/>
      <c r="EU897" s="25"/>
      <c r="EV897" s="25"/>
      <c r="EW897" s="25"/>
      <c r="EX897" s="25"/>
      <c r="EY897" s="25"/>
      <c r="EZ897" s="25"/>
      <c r="FA897" s="25"/>
      <c r="FB897" s="25"/>
      <c r="FC897" s="25"/>
      <c r="FD897" s="25"/>
      <c r="FE897" s="25"/>
      <c r="FF897" s="25"/>
      <c r="FG897" s="25"/>
      <c r="FH897" s="25"/>
      <c r="FI897" s="25"/>
      <c r="FJ897" s="25"/>
      <c r="FK897" s="25"/>
      <c r="FL897" s="25"/>
      <c r="FM897" s="25"/>
      <c r="FN897" s="25"/>
      <c r="FO897" s="25"/>
      <c r="FP897" s="25"/>
      <c r="FQ897" s="25"/>
      <c r="FR897" s="25"/>
      <c r="FS897" s="25"/>
      <c r="FT897" s="25"/>
      <c r="FU897" s="25"/>
      <c r="FV897" s="25"/>
      <c r="FW897" s="25"/>
      <c r="FX897" s="25"/>
      <c r="FY897" s="25"/>
      <c r="FZ897" s="25"/>
      <c r="GA897" s="25"/>
      <c r="GB897" s="25"/>
      <c r="GC897" s="25"/>
      <c r="GD897" s="25"/>
      <c r="GE897" s="25"/>
      <c r="GF897" s="25"/>
      <c r="GG897" s="25"/>
      <c r="GH897" s="25"/>
      <c r="GI897" s="25"/>
      <c r="GJ897" s="25"/>
      <c r="GK897" s="25"/>
      <c r="GL897" s="25"/>
      <c r="GM897" s="25"/>
      <c r="GN897" s="25"/>
      <c r="GO897" s="25"/>
      <c r="GP897" s="25"/>
      <c r="GQ897" s="25"/>
      <c r="GR897" s="25"/>
      <c r="GS897" s="25"/>
      <c r="GT897" s="25"/>
      <c r="GU897" s="25"/>
      <c r="GV897" s="25"/>
      <c r="GW897" s="25"/>
      <c r="GX897" s="25"/>
      <c r="GY897" s="25"/>
      <c r="GZ897" s="25"/>
    </row>
    <row r="898" spans="31:208"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  <c r="CG898" s="25"/>
      <c r="CH898" s="25"/>
      <c r="CI898" s="25"/>
      <c r="CJ898" s="25"/>
      <c r="CK898" s="25"/>
      <c r="CL898" s="25"/>
      <c r="CM898" s="25"/>
      <c r="CN898" s="25"/>
      <c r="CO898" s="25"/>
      <c r="CP898" s="25"/>
      <c r="CQ898" s="25"/>
      <c r="CR898" s="25"/>
      <c r="CS898" s="25"/>
      <c r="CT898" s="25"/>
      <c r="CU898" s="25"/>
      <c r="CV898" s="25"/>
      <c r="CW898" s="25"/>
      <c r="CX898" s="25"/>
      <c r="CY898" s="25"/>
      <c r="CZ898" s="25"/>
      <c r="DA898" s="25"/>
      <c r="DB898" s="25"/>
      <c r="DC898" s="25"/>
      <c r="DD898" s="25"/>
      <c r="DE898" s="25"/>
      <c r="DF898" s="25"/>
      <c r="DG898" s="25"/>
      <c r="DH898" s="25"/>
      <c r="DI898" s="25"/>
      <c r="DJ898" s="25"/>
      <c r="DK898" s="25"/>
      <c r="DL898" s="25"/>
      <c r="DM898" s="25"/>
      <c r="DN898" s="25"/>
      <c r="DO898" s="25"/>
      <c r="DP898" s="25"/>
      <c r="DQ898" s="25"/>
      <c r="DR898" s="25"/>
      <c r="DS898" s="25"/>
      <c r="DT898" s="25"/>
      <c r="DU898" s="25"/>
      <c r="DV898" s="25"/>
      <c r="DW898" s="25"/>
      <c r="DX898" s="25"/>
      <c r="DY898" s="25"/>
      <c r="DZ898" s="25"/>
      <c r="EA898" s="25"/>
      <c r="EB898" s="25"/>
      <c r="EC898" s="25"/>
      <c r="ED898" s="25"/>
      <c r="EE898" s="25"/>
      <c r="EF898" s="25"/>
      <c r="EG898" s="25"/>
      <c r="EH898" s="25"/>
      <c r="EI898" s="25"/>
      <c r="EJ898" s="25"/>
      <c r="EK898" s="25"/>
      <c r="EL898" s="25"/>
      <c r="EM898" s="25"/>
      <c r="EN898" s="25"/>
      <c r="EO898" s="25"/>
      <c r="EP898" s="25"/>
      <c r="EQ898" s="25"/>
      <c r="ER898" s="25"/>
      <c r="ES898" s="25"/>
      <c r="ET898" s="25"/>
      <c r="EU898" s="25"/>
      <c r="EV898" s="25"/>
      <c r="EW898" s="25"/>
      <c r="EX898" s="25"/>
      <c r="EY898" s="25"/>
      <c r="EZ898" s="25"/>
      <c r="FA898" s="25"/>
      <c r="FB898" s="25"/>
      <c r="FC898" s="25"/>
      <c r="FD898" s="25"/>
      <c r="FE898" s="25"/>
      <c r="FF898" s="25"/>
      <c r="FG898" s="25"/>
      <c r="FH898" s="25"/>
      <c r="FI898" s="25"/>
      <c r="FJ898" s="25"/>
      <c r="FK898" s="25"/>
      <c r="FL898" s="25"/>
      <c r="FM898" s="25"/>
      <c r="FN898" s="25"/>
      <c r="FO898" s="25"/>
      <c r="FP898" s="25"/>
      <c r="FQ898" s="25"/>
      <c r="FR898" s="25"/>
      <c r="FS898" s="25"/>
      <c r="FT898" s="25"/>
      <c r="FU898" s="25"/>
      <c r="FV898" s="25"/>
      <c r="FW898" s="25"/>
      <c r="FX898" s="25"/>
      <c r="FY898" s="25"/>
      <c r="FZ898" s="25"/>
      <c r="GA898" s="25"/>
      <c r="GB898" s="25"/>
      <c r="GC898" s="25"/>
      <c r="GD898" s="25"/>
      <c r="GE898" s="25"/>
      <c r="GF898" s="25"/>
      <c r="GG898" s="25"/>
      <c r="GH898" s="25"/>
      <c r="GI898" s="25"/>
      <c r="GJ898" s="25"/>
      <c r="GK898" s="25"/>
      <c r="GL898" s="25"/>
      <c r="GM898" s="25"/>
      <c r="GN898" s="25"/>
      <c r="GO898" s="25"/>
      <c r="GP898" s="25"/>
      <c r="GQ898" s="25"/>
      <c r="GR898" s="25"/>
      <c r="GS898" s="25"/>
      <c r="GT898" s="25"/>
      <c r="GU898" s="25"/>
      <c r="GV898" s="25"/>
      <c r="GW898" s="25"/>
      <c r="GX898" s="25"/>
      <c r="GY898" s="25"/>
      <c r="GZ898" s="25"/>
    </row>
    <row r="899" spans="31:208"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  <c r="CG899" s="25"/>
      <c r="CH899" s="25"/>
      <c r="CI899" s="25"/>
      <c r="CJ899" s="25"/>
      <c r="CK899" s="25"/>
      <c r="CL899" s="25"/>
      <c r="CM899" s="25"/>
      <c r="CN899" s="25"/>
      <c r="CO899" s="25"/>
      <c r="CP899" s="25"/>
      <c r="CQ899" s="25"/>
      <c r="CR899" s="25"/>
      <c r="CS899" s="25"/>
      <c r="CT899" s="25"/>
      <c r="CU899" s="25"/>
      <c r="CV899" s="25"/>
      <c r="CW899" s="25"/>
      <c r="CX899" s="25"/>
      <c r="CY899" s="25"/>
      <c r="CZ899" s="25"/>
      <c r="DA899" s="25"/>
      <c r="DB899" s="25"/>
      <c r="DC899" s="25"/>
      <c r="DD899" s="25"/>
      <c r="DE899" s="25"/>
      <c r="DF899" s="25"/>
      <c r="DG899" s="25"/>
      <c r="DH899" s="25"/>
      <c r="DI899" s="25"/>
      <c r="DJ899" s="25"/>
      <c r="DK899" s="25"/>
      <c r="DL899" s="25"/>
      <c r="DM899" s="25"/>
      <c r="DN899" s="25"/>
      <c r="DO899" s="25"/>
      <c r="DP899" s="25"/>
      <c r="DQ899" s="25"/>
      <c r="DR899" s="25"/>
      <c r="DS899" s="25"/>
      <c r="DT899" s="25"/>
      <c r="DU899" s="25"/>
      <c r="DV899" s="25"/>
      <c r="DW899" s="25"/>
      <c r="DX899" s="25"/>
      <c r="DY899" s="25"/>
      <c r="DZ899" s="25"/>
      <c r="EA899" s="25"/>
      <c r="EB899" s="25"/>
      <c r="EC899" s="25"/>
      <c r="ED899" s="25"/>
      <c r="EE899" s="25"/>
      <c r="EF899" s="25"/>
      <c r="EG899" s="25"/>
      <c r="EH899" s="25"/>
      <c r="EI899" s="25"/>
      <c r="EJ899" s="25"/>
      <c r="EK899" s="25"/>
      <c r="EL899" s="25"/>
      <c r="EM899" s="25"/>
      <c r="EN899" s="25"/>
      <c r="EO899" s="25"/>
      <c r="EP899" s="25"/>
      <c r="EQ899" s="25"/>
      <c r="ER899" s="25"/>
      <c r="ES899" s="25"/>
      <c r="ET899" s="25"/>
      <c r="EU899" s="25"/>
      <c r="EV899" s="25"/>
      <c r="EW899" s="25"/>
      <c r="EX899" s="25"/>
      <c r="EY899" s="25"/>
      <c r="EZ899" s="25"/>
      <c r="FA899" s="25"/>
      <c r="FB899" s="25"/>
      <c r="FC899" s="25"/>
      <c r="FD899" s="25"/>
      <c r="FE899" s="25"/>
      <c r="FF899" s="25"/>
      <c r="FG899" s="25"/>
      <c r="FH899" s="25"/>
      <c r="FI899" s="25"/>
      <c r="FJ899" s="25"/>
      <c r="FK899" s="25"/>
      <c r="FL899" s="25"/>
      <c r="FM899" s="25"/>
      <c r="FN899" s="25"/>
      <c r="FO899" s="25"/>
      <c r="FP899" s="25"/>
      <c r="FQ899" s="25"/>
      <c r="FR899" s="25"/>
      <c r="FS899" s="25"/>
      <c r="FT899" s="25"/>
      <c r="FU899" s="25"/>
      <c r="FV899" s="25"/>
      <c r="FW899" s="25"/>
      <c r="FX899" s="25"/>
      <c r="FY899" s="25"/>
      <c r="FZ899" s="25"/>
      <c r="GA899" s="25"/>
      <c r="GB899" s="25"/>
      <c r="GC899" s="25"/>
      <c r="GD899" s="25"/>
      <c r="GE899" s="25"/>
      <c r="GF899" s="25"/>
      <c r="GG899" s="25"/>
      <c r="GH899" s="25"/>
      <c r="GI899" s="25"/>
      <c r="GJ899" s="25"/>
      <c r="GK899" s="25"/>
      <c r="GL899" s="25"/>
      <c r="GM899" s="25"/>
      <c r="GN899" s="25"/>
      <c r="GO899" s="25"/>
      <c r="GP899" s="25"/>
      <c r="GQ899" s="25"/>
      <c r="GR899" s="25"/>
      <c r="GS899" s="25"/>
      <c r="GT899" s="25"/>
      <c r="GU899" s="25"/>
      <c r="GV899" s="25"/>
      <c r="GW899" s="25"/>
      <c r="GX899" s="25"/>
      <c r="GY899" s="25"/>
      <c r="GZ899" s="25"/>
    </row>
    <row r="900" spans="31:208"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  <c r="CG900" s="25"/>
      <c r="CH900" s="25"/>
      <c r="CI900" s="25"/>
      <c r="CJ900" s="25"/>
      <c r="CK900" s="25"/>
      <c r="CL900" s="25"/>
      <c r="CM900" s="25"/>
      <c r="CN900" s="25"/>
      <c r="CO900" s="25"/>
      <c r="CP900" s="25"/>
      <c r="CQ900" s="25"/>
      <c r="CR900" s="25"/>
      <c r="CS900" s="25"/>
      <c r="CT900" s="25"/>
      <c r="CU900" s="25"/>
      <c r="CV900" s="25"/>
      <c r="CW900" s="25"/>
      <c r="CX900" s="25"/>
      <c r="CY900" s="25"/>
      <c r="CZ900" s="25"/>
      <c r="DA900" s="25"/>
      <c r="DB900" s="25"/>
      <c r="DC900" s="25"/>
      <c r="DD900" s="25"/>
      <c r="DE900" s="25"/>
      <c r="DF900" s="25"/>
      <c r="DG900" s="25"/>
      <c r="DH900" s="25"/>
      <c r="DI900" s="25"/>
      <c r="DJ900" s="25"/>
      <c r="DK900" s="25"/>
      <c r="DL900" s="25"/>
      <c r="DM900" s="25"/>
      <c r="DN900" s="25"/>
      <c r="DO900" s="25"/>
      <c r="DP900" s="25"/>
      <c r="DQ900" s="25"/>
      <c r="DR900" s="25"/>
      <c r="DS900" s="25"/>
      <c r="DT900" s="25"/>
      <c r="DU900" s="25"/>
      <c r="DV900" s="25"/>
      <c r="DW900" s="25"/>
      <c r="DX900" s="25"/>
      <c r="DY900" s="25"/>
      <c r="DZ900" s="25"/>
      <c r="EA900" s="25"/>
      <c r="EB900" s="25"/>
      <c r="EC900" s="25"/>
      <c r="ED900" s="25"/>
      <c r="EE900" s="25"/>
      <c r="EF900" s="25"/>
      <c r="EG900" s="25"/>
      <c r="EH900" s="25"/>
      <c r="EI900" s="25"/>
      <c r="EJ900" s="25"/>
      <c r="EK900" s="25"/>
      <c r="EL900" s="25"/>
      <c r="EM900" s="25"/>
      <c r="EN900" s="25"/>
      <c r="EO900" s="25"/>
      <c r="EP900" s="25"/>
      <c r="EQ900" s="25"/>
      <c r="ER900" s="25"/>
      <c r="ES900" s="25"/>
      <c r="ET900" s="25"/>
      <c r="EU900" s="25"/>
      <c r="EV900" s="25"/>
      <c r="EW900" s="25"/>
      <c r="EX900" s="25"/>
      <c r="EY900" s="25"/>
      <c r="EZ900" s="25"/>
      <c r="FA900" s="25"/>
      <c r="FB900" s="25"/>
      <c r="FC900" s="25"/>
      <c r="FD900" s="25"/>
      <c r="FE900" s="25"/>
      <c r="FF900" s="25"/>
      <c r="FG900" s="25"/>
      <c r="FH900" s="25"/>
      <c r="FI900" s="25"/>
      <c r="FJ900" s="25"/>
      <c r="FK900" s="25"/>
      <c r="FL900" s="25"/>
      <c r="FM900" s="25"/>
      <c r="FN900" s="25"/>
      <c r="FO900" s="25"/>
      <c r="FP900" s="25"/>
      <c r="FQ900" s="25"/>
      <c r="FR900" s="25"/>
      <c r="FS900" s="25"/>
      <c r="FT900" s="25"/>
      <c r="FU900" s="25"/>
      <c r="FV900" s="25"/>
      <c r="FW900" s="25"/>
      <c r="FX900" s="25"/>
      <c r="FY900" s="25"/>
      <c r="FZ900" s="25"/>
      <c r="GA900" s="25"/>
      <c r="GB900" s="25"/>
      <c r="GC900" s="25"/>
      <c r="GD900" s="25"/>
      <c r="GE900" s="25"/>
      <c r="GF900" s="25"/>
      <c r="GG900" s="25"/>
      <c r="GH900" s="25"/>
      <c r="GI900" s="25"/>
      <c r="GJ900" s="25"/>
      <c r="GK900" s="25"/>
      <c r="GL900" s="25"/>
      <c r="GM900" s="25"/>
      <c r="GN900" s="25"/>
      <c r="GO900" s="25"/>
      <c r="GP900" s="25"/>
      <c r="GQ900" s="25"/>
      <c r="GR900" s="25"/>
      <c r="GS900" s="25"/>
      <c r="GT900" s="25"/>
      <c r="GU900" s="25"/>
      <c r="GV900" s="25"/>
      <c r="GW900" s="25"/>
      <c r="GX900" s="25"/>
      <c r="GY900" s="25"/>
      <c r="GZ900" s="25"/>
    </row>
    <row r="901" spans="31:208"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  <c r="CG901" s="25"/>
      <c r="CH901" s="25"/>
      <c r="CI901" s="25"/>
      <c r="CJ901" s="25"/>
      <c r="CK901" s="25"/>
      <c r="CL901" s="25"/>
      <c r="CM901" s="25"/>
      <c r="CN901" s="25"/>
      <c r="CO901" s="25"/>
      <c r="CP901" s="25"/>
      <c r="CQ901" s="25"/>
      <c r="CR901" s="25"/>
      <c r="CS901" s="25"/>
      <c r="CT901" s="25"/>
      <c r="CU901" s="25"/>
      <c r="CV901" s="25"/>
      <c r="CW901" s="25"/>
      <c r="CX901" s="25"/>
      <c r="CY901" s="25"/>
      <c r="CZ901" s="25"/>
      <c r="DA901" s="25"/>
      <c r="DB901" s="25"/>
      <c r="DC901" s="25"/>
      <c r="DD901" s="25"/>
      <c r="DE901" s="25"/>
      <c r="DF901" s="25"/>
      <c r="DG901" s="25"/>
      <c r="DH901" s="25"/>
      <c r="DI901" s="25"/>
      <c r="DJ901" s="25"/>
      <c r="DK901" s="25"/>
      <c r="DL901" s="25"/>
      <c r="DM901" s="25"/>
      <c r="DN901" s="25"/>
      <c r="DO901" s="25"/>
      <c r="DP901" s="25"/>
      <c r="DQ901" s="25"/>
      <c r="DR901" s="25"/>
      <c r="DS901" s="25"/>
      <c r="DT901" s="25"/>
      <c r="DU901" s="25"/>
      <c r="DV901" s="25"/>
      <c r="DW901" s="25"/>
      <c r="DX901" s="25"/>
      <c r="DY901" s="25"/>
      <c r="DZ901" s="25"/>
      <c r="EA901" s="25"/>
      <c r="EB901" s="25"/>
      <c r="EC901" s="25"/>
      <c r="ED901" s="25"/>
      <c r="EE901" s="25"/>
      <c r="EF901" s="25"/>
      <c r="EG901" s="25"/>
      <c r="EH901" s="25"/>
      <c r="EI901" s="25"/>
      <c r="EJ901" s="25"/>
      <c r="EK901" s="25"/>
      <c r="EL901" s="25"/>
      <c r="EM901" s="25"/>
      <c r="EN901" s="25"/>
      <c r="EO901" s="25"/>
      <c r="EP901" s="25"/>
      <c r="EQ901" s="25"/>
      <c r="ER901" s="25"/>
      <c r="ES901" s="25"/>
      <c r="ET901" s="25"/>
      <c r="EU901" s="25"/>
      <c r="EV901" s="25"/>
      <c r="EW901" s="25"/>
      <c r="EX901" s="25"/>
      <c r="EY901" s="25"/>
      <c r="EZ901" s="25"/>
      <c r="FA901" s="25"/>
      <c r="FB901" s="25"/>
      <c r="FC901" s="25"/>
      <c r="FD901" s="25"/>
      <c r="FE901" s="25"/>
      <c r="FF901" s="25"/>
      <c r="FG901" s="25"/>
      <c r="FH901" s="25"/>
      <c r="FI901" s="25"/>
      <c r="FJ901" s="25"/>
      <c r="FK901" s="25"/>
      <c r="FL901" s="25"/>
      <c r="FM901" s="25"/>
      <c r="FN901" s="25"/>
      <c r="FO901" s="25"/>
      <c r="FP901" s="25"/>
      <c r="FQ901" s="25"/>
      <c r="FR901" s="25"/>
      <c r="FS901" s="25"/>
      <c r="FT901" s="25"/>
      <c r="FU901" s="25"/>
      <c r="FV901" s="25"/>
      <c r="FW901" s="25"/>
      <c r="FX901" s="25"/>
      <c r="FY901" s="25"/>
      <c r="FZ901" s="25"/>
      <c r="GA901" s="25"/>
      <c r="GB901" s="25"/>
      <c r="GC901" s="25"/>
      <c r="GD901" s="25"/>
      <c r="GE901" s="25"/>
      <c r="GF901" s="25"/>
      <c r="GG901" s="25"/>
      <c r="GH901" s="25"/>
      <c r="GI901" s="25"/>
      <c r="GJ901" s="25"/>
      <c r="GK901" s="25"/>
      <c r="GL901" s="25"/>
      <c r="GM901" s="25"/>
      <c r="GN901" s="25"/>
      <c r="GO901" s="25"/>
      <c r="GP901" s="25"/>
      <c r="GQ901" s="25"/>
      <c r="GR901" s="25"/>
      <c r="GS901" s="25"/>
      <c r="GT901" s="25"/>
      <c r="GU901" s="25"/>
      <c r="GV901" s="25"/>
      <c r="GW901" s="25"/>
      <c r="GX901" s="25"/>
      <c r="GY901" s="25"/>
      <c r="GZ901" s="25"/>
    </row>
    <row r="902" spans="31:208"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  <c r="CG902" s="25"/>
      <c r="CH902" s="25"/>
      <c r="CI902" s="25"/>
      <c r="CJ902" s="25"/>
      <c r="CK902" s="25"/>
      <c r="CL902" s="25"/>
      <c r="CM902" s="25"/>
      <c r="CN902" s="25"/>
      <c r="CO902" s="25"/>
      <c r="CP902" s="25"/>
      <c r="CQ902" s="25"/>
      <c r="CR902" s="25"/>
      <c r="CS902" s="25"/>
      <c r="CT902" s="25"/>
      <c r="CU902" s="25"/>
      <c r="CV902" s="25"/>
      <c r="CW902" s="25"/>
      <c r="CX902" s="25"/>
      <c r="CY902" s="25"/>
      <c r="CZ902" s="25"/>
      <c r="DA902" s="25"/>
      <c r="DB902" s="25"/>
      <c r="DC902" s="25"/>
      <c r="DD902" s="25"/>
      <c r="DE902" s="25"/>
      <c r="DF902" s="25"/>
      <c r="DG902" s="25"/>
      <c r="DH902" s="25"/>
      <c r="DI902" s="25"/>
      <c r="DJ902" s="25"/>
      <c r="DK902" s="25"/>
      <c r="DL902" s="25"/>
      <c r="DM902" s="25"/>
      <c r="DN902" s="25"/>
      <c r="DO902" s="25"/>
      <c r="DP902" s="25"/>
      <c r="DQ902" s="25"/>
      <c r="DR902" s="25"/>
      <c r="DS902" s="25"/>
      <c r="DT902" s="25"/>
      <c r="DU902" s="25"/>
      <c r="DV902" s="25"/>
      <c r="DW902" s="25"/>
      <c r="DX902" s="25"/>
      <c r="DY902" s="25"/>
      <c r="DZ902" s="25"/>
      <c r="EA902" s="25"/>
      <c r="EB902" s="25"/>
      <c r="EC902" s="25"/>
      <c r="ED902" s="25"/>
      <c r="EE902" s="25"/>
      <c r="EF902" s="25"/>
      <c r="EG902" s="25"/>
      <c r="EH902" s="25"/>
      <c r="EI902" s="25"/>
      <c r="EJ902" s="25"/>
      <c r="EK902" s="25"/>
      <c r="EL902" s="25"/>
      <c r="EM902" s="25"/>
      <c r="EN902" s="25"/>
      <c r="EO902" s="25"/>
      <c r="EP902" s="25"/>
      <c r="EQ902" s="25"/>
      <c r="ER902" s="25"/>
      <c r="ES902" s="25"/>
      <c r="ET902" s="25"/>
      <c r="EU902" s="25"/>
      <c r="EV902" s="25"/>
      <c r="EW902" s="25"/>
      <c r="EX902" s="25"/>
      <c r="EY902" s="25"/>
      <c r="EZ902" s="25"/>
      <c r="FA902" s="25"/>
      <c r="FB902" s="25"/>
      <c r="FC902" s="25"/>
      <c r="FD902" s="25"/>
      <c r="FE902" s="25"/>
      <c r="FF902" s="25"/>
      <c r="FG902" s="25"/>
      <c r="FH902" s="25"/>
      <c r="FI902" s="25"/>
      <c r="FJ902" s="25"/>
      <c r="FK902" s="25"/>
      <c r="FL902" s="25"/>
      <c r="FM902" s="25"/>
      <c r="FN902" s="25"/>
      <c r="FO902" s="25"/>
      <c r="FP902" s="25"/>
      <c r="FQ902" s="25"/>
      <c r="FR902" s="25"/>
      <c r="FS902" s="25"/>
      <c r="FT902" s="25"/>
      <c r="FU902" s="25"/>
      <c r="FV902" s="25"/>
      <c r="FW902" s="25"/>
      <c r="FX902" s="25"/>
      <c r="FY902" s="25"/>
      <c r="FZ902" s="25"/>
      <c r="GA902" s="25"/>
      <c r="GB902" s="25"/>
      <c r="GC902" s="25"/>
      <c r="GD902" s="25"/>
      <c r="GE902" s="25"/>
      <c r="GF902" s="25"/>
      <c r="GG902" s="25"/>
      <c r="GH902" s="25"/>
      <c r="GI902" s="25"/>
      <c r="GJ902" s="25"/>
      <c r="GK902" s="25"/>
      <c r="GL902" s="25"/>
      <c r="GM902" s="25"/>
      <c r="GN902" s="25"/>
      <c r="GO902" s="25"/>
      <c r="GP902" s="25"/>
      <c r="GQ902" s="25"/>
      <c r="GR902" s="25"/>
      <c r="GS902" s="25"/>
      <c r="GT902" s="25"/>
      <c r="GU902" s="25"/>
      <c r="GV902" s="25"/>
      <c r="GW902" s="25"/>
      <c r="GX902" s="25"/>
      <c r="GY902" s="25"/>
      <c r="GZ902" s="25"/>
    </row>
    <row r="903" spans="31:208"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  <c r="CG903" s="25"/>
      <c r="CH903" s="25"/>
      <c r="CI903" s="25"/>
      <c r="CJ903" s="25"/>
      <c r="CK903" s="25"/>
      <c r="CL903" s="25"/>
      <c r="CM903" s="25"/>
      <c r="CN903" s="25"/>
      <c r="CO903" s="25"/>
      <c r="CP903" s="25"/>
      <c r="CQ903" s="25"/>
      <c r="CR903" s="25"/>
      <c r="CS903" s="25"/>
      <c r="CT903" s="25"/>
      <c r="CU903" s="25"/>
      <c r="CV903" s="25"/>
      <c r="CW903" s="25"/>
      <c r="CX903" s="25"/>
      <c r="CY903" s="25"/>
      <c r="CZ903" s="25"/>
      <c r="DA903" s="25"/>
      <c r="DB903" s="25"/>
      <c r="DC903" s="25"/>
      <c r="DD903" s="25"/>
      <c r="DE903" s="25"/>
      <c r="DF903" s="25"/>
      <c r="DG903" s="25"/>
      <c r="DH903" s="25"/>
      <c r="DI903" s="25"/>
      <c r="DJ903" s="25"/>
      <c r="DK903" s="25"/>
      <c r="DL903" s="25"/>
      <c r="DM903" s="25"/>
      <c r="DN903" s="25"/>
      <c r="DO903" s="25"/>
      <c r="DP903" s="25"/>
      <c r="DQ903" s="25"/>
      <c r="DR903" s="25"/>
      <c r="DS903" s="25"/>
      <c r="DT903" s="25"/>
      <c r="DU903" s="25"/>
      <c r="DV903" s="25"/>
      <c r="DW903" s="25"/>
      <c r="DX903" s="25"/>
      <c r="DY903" s="25"/>
      <c r="DZ903" s="25"/>
      <c r="EA903" s="25"/>
      <c r="EB903" s="25"/>
      <c r="EC903" s="25"/>
      <c r="ED903" s="25"/>
      <c r="EE903" s="25"/>
      <c r="EF903" s="25"/>
      <c r="EG903" s="25"/>
      <c r="EH903" s="25"/>
      <c r="EI903" s="25"/>
      <c r="EJ903" s="25"/>
      <c r="EK903" s="25"/>
      <c r="EL903" s="25"/>
      <c r="EM903" s="25"/>
      <c r="EN903" s="25"/>
      <c r="EO903" s="25"/>
      <c r="EP903" s="25"/>
      <c r="EQ903" s="25"/>
      <c r="ER903" s="25"/>
      <c r="ES903" s="25"/>
      <c r="ET903" s="25"/>
      <c r="EU903" s="25"/>
      <c r="EV903" s="25"/>
      <c r="EW903" s="25"/>
      <c r="EX903" s="25"/>
      <c r="EY903" s="25"/>
      <c r="EZ903" s="25"/>
      <c r="FA903" s="25"/>
      <c r="FB903" s="25"/>
      <c r="FC903" s="25"/>
      <c r="FD903" s="25"/>
      <c r="FE903" s="25"/>
      <c r="FF903" s="25"/>
      <c r="FG903" s="25"/>
      <c r="FH903" s="25"/>
      <c r="FI903" s="25"/>
      <c r="FJ903" s="25"/>
      <c r="FK903" s="25"/>
      <c r="FL903" s="25"/>
      <c r="FM903" s="25"/>
      <c r="FN903" s="25"/>
      <c r="FO903" s="25"/>
      <c r="FP903" s="25"/>
      <c r="FQ903" s="25"/>
      <c r="FR903" s="25"/>
      <c r="FS903" s="25"/>
      <c r="FT903" s="25"/>
      <c r="FU903" s="25"/>
      <c r="FV903" s="25"/>
      <c r="FW903" s="25"/>
      <c r="FX903" s="25"/>
      <c r="FY903" s="25"/>
      <c r="FZ903" s="25"/>
      <c r="GA903" s="25"/>
      <c r="GB903" s="25"/>
      <c r="GC903" s="25"/>
      <c r="GD903" s="25"/>
      <c r="GE903" s="25"/>
      <c r="GF903" s="25"/>
      <c r="GG903" s="25"/>
      <c r="GH903" s="25"/>
      <c r="GI903" s="25"/>
      <c r="GJ903" s="25"/>
      <c r="GK903" s="25"/>
      <c r="GL903" s="25"/>
      <c r="GM903" s="25"/>
      <c r="GN903" s="25"/>
      <c r="GO903" s="25"/>
      <c r="GP903" s="25"/>
      <c r="GQ903" s="25"/>
      <c r="GR903" s="25"/>
      <c r="GS903" s="25"/>
      <c r="GT903" s="25"/>
      <c r="GU903" s="25"/>
      <c r="GV903" s="25"/>
      <c r="GW903" s="25"/>
      <c r="GX903" s="25"/>
      <c r="GY903" s="25"/>
      <c r="GZ903" s="25"/>
    </row>
    <row r="904" spans="31:208"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  <c r="CG904" s="25"/>
      <c r="CH904" s="25"/>
      <c r="CI904" s="25"/>
      <c r="CJ904" s="25"/>
      <c r="CK904" s="25"/>
      <c r="CL904" s="25"/>
      <c r="CM904" s="25"/>
      <c r="CN904" s="25"/>
      <c r="CO904" s="25"/>
      <c r="CP904" s="25"/>
      <c r="CQ904" s="25"/>
      <c r="CR904" s="25"/>
      <c r="CS904" s="25"/>
      <c r="CT904" s="25"/>
      <c r="CU904" s="25"/>
      <c r="CV904" s="25"/>
      <c r="CW904" s="25"/>
      <c r="CX904" s="25"/>
      <c r="CY904" s="25"/>
      <c r="CZ904" s="25"/>
      <c r="DA904" s="25"/>
      <c r="DB904" s="25"/>
      <c r="DC904" s="25"/>
      <c r="DD904" s="25"/>
      <c r="DE904" s="25"/>
      <c r="DF904" s="25"/>
      <c r="DG904" s="25"/>
      <c r="DH904" s="25"/>
      <c r="DI904" s="25"/>
      <c r="DJ904" s="25"/>
      <c r="DK904" s="25"/>
      <c r="DL904" s="25"/>
      <c r="DM904" s="25"/>
      <c r="DN904" s="25"/>
      <c r="DO904" s="25"/>
      <c r="DP904" s="25"/>
      <c r="DQ904" s="25"/>
      <c r="DR904" s="25"/>
      <c r="DS904" s="25"/>
      <c r="DT904" s="25"/>
      <c r="DU904" s="25"/>
      <c r="DV904" s="25"/>
      <c r="DW904" s="25"/>
      <c r="DX904" s="25"/>
      <c r="DY904" s="25"/>
      <c r="DZ904" s="25"/>
      <c r="EA904" s="25"/>
      <c r="EB904" s="25"/>
      <c r="EC904" s="25"/>
      <c r="ED904" s="25"/>
      <c r="EE904" s="25"/>
      <c r="EF904" s="25"/>
      <c r="EG904" s="25"/>
      <c r="EH904" s="25"/>
      <c r="EI904" s="25"/>
      <c r="EJ904" s="25"/>
      <c r="EK904" s="25"/>
      <c r="EL904" s="25"/>
      <c r="EM904" s="25"/>
      <c r="EN904" s="25"/>
      <c r="EO904" s="25"/>
      <c r="EP904" s="25"/>
      <c r="EQ904" s="25"/>
      <c r="ER904" s="25"/>
      <c r="ES904" s="25"/>
      <c r="ET904" s="25"/>
      <c r="EU904" s="25"/>
      <c r="EV904" s="25"/>
      <c r="EW904" s="25"/>
      <c r="EX904" s="25"/>
      <c r="EY904" s="25"/>
      <c r="EZ904" s="25"/>
      <c r="FA904" s="25"/>
      <c r="FB904" s="25"/>
      <c r="FC904" s="25"/>
      <c r="FD904" s="25"/>
      <c r="FE904" s="25"/>
      <c r="FF904" s="25"/>
      <c r="FG904" s="25"/>
      <c r="FH904" s="25"/>
      <c r="FI904" s="25"/>
      <c r="FJ904" s="25"/>
      <c r="FK904" s="25"/>
      <c r="FL904" s="25"/>
      <c r="FM904" s="25"/>
      <c r="FN904" s="25"/>
      <c r="FO904" s="25"/>
      <c r="FP904" s="25"/>
      <c r="FQ904" s="25"/>
      <c r="FR904" s="25"/>
      <c r="FS904" s="25"/>
      <c r="FT904" s="25"/>
      <c r="FU904" s="25"/>
      <c r="FV904" s="25"/>
      <c r="FW904" s="25"/>
      <c r="FX904" s="25"/>
      <c r="FY904" s="25"/>
      <c r="FZ904" s="25"/>
      <c r="GA904" s="25"/>
      <c r="GB904" s="25"/>
      <c r="GC904" s="25"/>
      <c r="GD904" s="25"/>
      <c r="GE904" s="25"/>
      <c r="GF904" s="25"/>
      <c r="GG904" s="25"/>
      <c r="GH904" s="25"/>
      <c r="GI904" s="25"/>
      <c r="GJ904" s="25"/>
      <c r="GK904" s="25"/>
      <c r="GL904" s="25"/>
      <c r="GM904" s="25"/>
      <c r="GN904" s="25"/>
      <c r="GO904" s="25"/>
      <c r="GP904" s="25"/>
      <c r="GQ904" s="25"/>
      <c r="GR904" s="25"/>
      <c r="GS904" s="25"/>
      <c r="GT904" s="25"/>
      <c r="GU904" s="25"/>
      <c r="GV904" s="25"/>
      <c r="GW904" s="25"/>
      <c r="GX904" s="25"/>
      <c r="GY904" s="25"/>
      <c r="GZ904" s="25"/>
    </row>
    <row r="905" spans="31:208"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  <c r="BT905" s="25"/>
      <c r="BU905" s="25"/>
      <c r="BV905" s="25"/>
      <c r="BW905" s="25"/>
      <c r="BX905" s="25"/>
      <c r="BY905" s="25"/>
      <c r="BZ905" s="25"/>
      <c r="CA905" s="25"/>
      <c r="CB905" s="25"/>
      <c r="CC905" s="25"/>
      <c r="CD905" s="25"/>
      <c r="CE905" s="25"/>
      <c r="CF905" s="25"/>
      <c r="CG905" s="25"/>
      <c r="CH905" s="25"/>
      <c r="CI905" s="25"/>
      <c r="CJ905" s="25"/>
      <c r="CK905" s="25"/>
      <c r="CL905" s="25"/>
      <c r="CM905" s="25"/>
      <c r="CN905" s="25"/>
      <c r="CO905" s="25"/>
      <c r="CP905" s="25"/>
      <c r="CQ905" s="25"/>
      <c r="CR905" s="25"/>
      <c r="CS905" s="25"/>
      <c r="CT905" s="25"/>
      <c r="CU905" s="25"/>
      <c r="CV905" s="25"/>
      <c r="CW905" s="25"/>
      <c r="CX905" s="25"/>
      <c r="CY905" s="25"/>
      <c r="CZ905" s="25"/>
      <c r="DA905" s="25"/>
      <c r="DB905" s="25"/>
      <c r="DC905" s="25"/>
      <c r="DD905" s="25"/>
      <c r="DE905" s="25"/>
      <c r="DF905" s="25"/>
      <c r="DG905" s="25"/>
      <c r="DH905" s="25"/>
      <c r="DI905" s="25"/>
      <c r="DJ905" s="25"/>
      <c r="DK905" s="25"/>
      <c r="DL905" s="25"/>
      <c r="DM905" s="25"/>
      <c r="DN905" s="25"/>
      <c r="DO905" s="25"/>
      <c r="DP905" s="25"/>
      <c r="DQ905" s="25"/>
      <c r="DR905" s="25"/>
      <c r="DS905" s="25"/>
      <c r="DT905" s="25"/>
      <c r="DU905" s="25"/>
      <c r="DV905" s="25"/>
      <c r="DW905" s="25"/>
      <c r="DX905" s="25"/>
      <c r="DY905" s="25"/>
      <c r="DZ905" s="25"/>
      <c r="EA905" s="25"/>
      <c r="EB905" s="25"/>
      <c r="EC905" s="25"/>
      <c r="ED905" s="25"/>
      <c r="EE905" s="25"/>
      <c r="EF905" s="25"/>
      <c r="EG905" s="25"/>
      <c r="EH905" s="25"/>
      <c r="EI905" s="25"/>
      <c r="EJ905" s="25"/>
      <c r="EK905" s="25"/>
      <c r="EL905" s="25"/>
      <c r="EM905" s="25"/>
      <c r="EN905" s="25"/>
      <c r="EO905" s="25"/>
      <c r="EP905" s="25"/>
      <c r="EQ905" s="25"/>
      <c r="ER905" s="25"/>
      <c r="ES905" s="25"/>
      <c r="ET905" s="25"/>
      <c r="EU905" s="25"/>
      <c r="EV905" s="25"/>
      <c r="EW905" s="25"/>
      <c r="EX905" s="25"/>
      <c r="EY905" s="25"/>
      <c r="EZ905" s="25"/>
      <c r="FA905" s="25"/>
      <c r="FB905" s="25"/>
      <c r="FC905" s="25"/>
      <c r="FD905" s="25"/>
      <c r="FE905" s="25"/>
      <c r="FF905" s="25"/>
      <c r="FG905" s="25"/>
      <c r="FH905" s="25"/>
      <c r="FI905" s="25"/>
      <c r="FJ905" s="25"/>
      <c r="FK905" s="25"/>
      <c r="FL905" s="25"/>
      <c r="FM905" s="25"/>
      <c r="FN905" s="25"/>
      <c r="FO905" s="25"/>
      <c r="FP905" s="25"/>
      <c r="FQ905" s="25"/>
      <c r="FR905" s="25"/>
      <c r="FS905" s="25"/>
      <c r="FT905" s="25"/>
      <c r="FU905" s="25"/>
      <c r="FV905" s="25"/>
      <c r="FW905" s="25"/>
      <c r="FX905" s="25"/>
      <c r="FY905" s="25"/>
      <c r="FZ905" s="25"/>
      <c r="GA905" s="25"/>
      <c r="GB905" s="25"/>
      <c r="GC905" s="25"/>
      <c r="GD905" s="25"/>
      <c r="GE905" s="25"/>
      <c r="GF905" s="25"/>
      <c r="GG905" s="25"/>
      <c r="GH905" s="25"/>
      <c r="GI905" s="25"/>
      <c r="GJ905" s="25"/>
      <c r="GK905" s="25"/>
      <c r="GL905" s="25"/>
      <c r="GM905" s="25"/>
      <c r="GN905" s="25"/>
      <c r="GO905" s="25"/>
      <c r="GP905" s="25"/>
      <c r="GQ905" s="25"/>
      <c r="GR905" s="25"/>
      <c r="GS905" s="25"/>
      <c r="GT905" s="25"/>
      <c r="GU905" s="25"/>
      <c r="GV905" s="25"/>
      <c r="GW905" s="25"/>
      <c r="GX905" s="25"/>
      <c r="GY905" s="25"/>
      <c r="GZ905" s="25"/>
    </row>
    <row r="906" spans="31:208"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  <c r="BT906" s="25"/>
      <c r="BU906" s="25"/>
      <c r="BV906" s="25"/>
      <c r="BW906" s="25"/>
      <c r="BX906" s="25"/>
      <c r="BY906" s="25"/>
      <c r="BZ906" s="25"/>
      <c r="CA906" s="25"/>
      <c r="CB906" s="25"/>
      <c r="CC906" s="25"/>
      <c r="CD906" s="25"/>
      <c r="CE906" s="25"/>
      <c r="CF906" s="25"/>
      <c r="CG906" s="25"/>
      <c r="CH906" s="25"/>
      <c r="CI906" s="25"/>
      <c r="CJ906" s="25"/>
      <c r="CK906" s="25"/>
      <c r="CL906" s="25"/>
      <c r="CM906" s="25"/>
      <c r="CN906" s="25"/>
      <c r="CO906" s="25"/>
      <c r="CP906" s="25"/>
      <c r="CQ906" s="25"/>
      <c r="CR906" s="25"/>
      <c r="CS906" s="25"/>
      <c r="CT906" s="25"/>
      <c r="CU906" s="25"/>
      <c r="CV906" s="25"/>
      <c r="CW906" s="25"/>
      <c r="CX906" s="25"/>
      <c r="CY906" s="25"/>
      <c r="CZ906" s="25"/>
      <c r="DA906" s="25"/>
      <c r="DB906" s="25"/>
      <c r="DC906" s="25"/>
      <c r="DD906" s="25"/>
      <c r="DE906" s="25"/>
      <c r="DF906" s="25"/>
      <c r="DG906" s="25"/>
      <c r="DH906" s="25"/>
      <c r="DI906" s="25"/>
      <c r="DJ906" s="25"/>
      <c r="DK906" s="25"/>
      <c r="DL906" s="25"/>
      <c r="DM906" s="25"/>
      <c r="DN906" s="25"/>
      <c r="DO906" s="25"/>
      <c r="DP906" s="25"/>
      <c r="DQ906" s="25"/>
      <c r="DR906" s="25"/>
      <c r="DS906" s="25"/>
      <c r="DT906" s="25"/>
      <c r="DU906" s="25"/>
      <c r="DV906" s="25"/>
      <c r="DW906" s="25"/>
      <c r="DX906" s="25"/>
      <c r="DY906" s="25"/>
      <c r="DZ906" s="25"/>
      <c r="EA906" s="25"/>
      <c r="EB906" s="25"/>
      <c r="EC906" s="25"/>
      <c r="ED906" s="25"/>
      <c r="EE906" s="25"/>
      <c r="EF906" s="25"/>
      <c r="EG906" s="25"/>
      <c r="EH906" s="25"/>
      <c r="EI906" s="25"/>
      <c r="EJ906" s="25"/>
      <c r="EK906" s="25"/>
      <c r="EL906" s="25"/>
      <c r="EM906" s="25"/>
      <c r="EN906" s="25"/>
      <c r="EO906" s="25"/>
      <c r="EP906" s="25"/>
      <c r="EQ906" s="25"/>
      <c r="ER906" s="25"/>
      <c r="ES906" s="25"/>
      <c r="ET906" s="25"/>
      <c r="EU906" s="25"/>
      <c r="EV906" s="25"/>
      <c r="EW906" s="25"/>
      <c r="EX906" s="25"/>
      <c r="EY906" s="25"/>
      <c r="EZ906" s="25"/>
      <c r="FA906" s="25"/>
      <c r="FB906" s="25"/>
      <c r="FC906" s="25"/>
      <c r="FD906" s="25"/>
      <c r="FE906" s="25"/>
      <c r="FF906" s="25"/>
      <c r="FG906" s="25"/>
      <c r="FH906" s="25"/>
      <c r="FI906" s="25"/>
      <c r="FJ906" s="25"/>
      <c r="FK906" s="25"/>
      <c r="FL906" s="25"/>
      <c r="FM906" s="25"/>
      <c r="FN906" s="25"/>
      <c r="FO906" s="25"/>
      <c r="FP906" s="25"/>
      <c r="FQ906" s="25"/>
      <c r="FR906" s="25"/>
      <c r="FS906" s="25"/>
      <c r="FT906" s="25"/>
      <c r="FU906" s="25"/>
      <c r="FV906" s="25"/>
      <c r="FW906" s="25"/>
      <c r="FX906" s="25"/>
      <c r="FY906" s="25"/>
      <c r="FZ906" s="25"/>
      <c r="GA906" s="25"/>
      <c r="GB906" s="25"/>
      <c r="GC906" s="25"/>
      <c r="GD906" s="25"/>
      <c r="GE906" s="25"/>
      <c r="GF906" s="25"/>
      <c r="GG906" s="25"/>
      <c r="GH906" s="25"/>
      <c r="GI906" s="25"/>
      <c r="GJ906" s="25"/>
      <c r="GK906" s="25"/>
      <c r="GL906" s="25"/>
      <c r="GM906" s="25"/>
      <c r="GN906" s="25"/>
      <c r="GO906" s="25"/>
      <c r="GP906" s="25"/>
      <c r="GQ906" s="25"/>
      <c r="GR906" s="25"/>
      <c r="GS906" s="25"/>
      <c r="GT906" s="25"/>
      <c r="GU906" s="25"/>
      <c r="GV906" s="25"/>
      <c r="GW906" s="25"/>
      <c r="GX906" s="25"/>
      <c r="GY906" s="25"/>
      <c r="GZ906" s="25"/>
    </row>
    <row r="907" spans="31:208"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  <c r="BT907" s="25"/>
      <c r="BU907" s="25"/>
      <c r="BV907" s="25"/>
      <c r="BW907" s="25"/>
      <c r="BX907" s="25"/>
      <c r="BY907" s="25"/>
      <c r="BZ907" s="25"/>
      <c r="CA907" s="25"/>
      <c r="CB907" s="25"/>
      <c r="CC907" s="25"/>
      <c r="CD907" s="25"/>
      <c r="CE907" s="25"/>
      <c r="CF907" s="25"/>
      <c r="CG907" s="25"/>
      <c r="CH907" s="25"/>
      <c r="CI907" s="25"/>
      <c r="CJ907" s="25"/>
      <c r="CK907" s="25"/>
      <c r="CL907" s="25"/>
      <c r="CM907" s="25"/>
      <c r="CN907" s="25"/>
      <c r="CO907" s="25"/>
      <c r="CP907" s="25"/>
      <c r="CQ907" s="25"/>
      <c r="CR907" s="25"/>
      <c r="CS907" s="25"/>
      <c r="CT907" s="25"/>
      <c r="CU907" s="25"/>
      <c r="CV907" s="25"/>
      <c r="CW907" s="25"/>
      <c r="CX907" s="25"/>
      <c r="CY907" s="25"/>
      <c r="CZ907" s="25"/>
      <c r="DA907" s="25"/>
      <c r="DB907" s="25"/>
      <c r="DC907" s="25"/>
      <c r="DD907" s="25"/>
      <c r="DE907" s="25"/>
      <c r="DF907" s="25"/>
      <c r="DG907" s="25"/>
      <c r="DH907" s="25"/>
      <c r="DI907" s="25"/>
      <c r="DJ907" s="25"/>
      <c r="DK907" s="25"/>
      <c r="DL907" s="25"/>
      <c r="DM907" s="25"/>
      <c r="DN907" s="25"/>
      <c r="DO907" s="25"/>
      <c r="DP907" s="25"/>
      <c r="DQ907" s="25"/>
      <c r="DR907" s="25"/>
      <c r="DS907" s="25"/>
      <c r="DT907" s="25"/>
      <c r="DU907" s="25"/>
      <c r="DV907" s="25"/>
      <c r="DW907" s="25"/>
      <c r="DX907" s="25"/>
      <c r="DY907" s="25"/>
      <c r="DZ907" s="25"/>
      <c r="EA907" s="25"/>
      <c r="EB907" s="25"/>
      <c r="EC907" s="25"/>
      <c r="ED907" s="25"/>
      <c r="EE907" s="25"/>
      <c r="EF907" s="25"/>
      <c r="EG907" s="25"/>
      <c r="EH907" s="25"/>
      <c r="EI907" s="25"/>
      <c r="EJ907" s="25"/>
      <c r="EK907" s="25"/>
      <c r="EL907" s="25"/>
      <c r="EM907" s="25"/>
      <c r="EN907" s="25"/>
      <c r="EO907" s="25"/>
      <c r="EP907" s="25"/>
      <c r="EQ907" s="25"/>
      <c r="ER907" s="25"/>
      <c r="ES907" s="25"/>
      <c r="ET907" s="25"/>
      <c r="EU907" s="25"/>
      <c r="EV907" s="25"/>
      <c r="EW907" s="25"/>
      <c r="EX907" s="25"/>
      <c r="EY907" s="25"/>
      <c r="EZ907" s="25"/>
      <c r="FA907" s="25"/>
      <c r="FB907" s="25"/>
      <c r="FC907" s="25"/>
      <c r="FD907" s="25"/>
      <c r="FE907" s="25"/>
      <c r="FF907" s="25"/>
      <c r="FG907" s="25"/>
      <c r="FH907" s="25"/>
      <c r="FI907" s="25"/>
      <c r="FJ907" s="25"/>
      <c r="FK907" s="25"/>
      <c r="FL907" s="25"/>
      <c r="FM907" s="25"/>
      <c r="FN907" s="25"/>
      <c r="FO907" s="25"/>
      <c r="FP907" s="25"/>
      <c r="FQ907" s="25"/>
      <c r="FR907" s="25"/>
      <c r="FS907" s="25"/>
      <c r="FT907" s="25"/>
      <c r="FU907" s="25"/>
      <c r="FV907" s="25"/>
      <c r="FW907" s="25"/>
      <c r="FX907" s="25"/>
      <c r="FY907" s="25"/>
      <c r="FZ907" s="25"/>
      <c r="GA907" s="25"/>
      <c r="GB907" s="25"/>
      <c r="GC907" s="25"/>
      <c r="GD907" s="25"/>
      <c r="GE907" s="25"/>
      <c r="GF907" s="25"/>
      <c r="GG907" s="25"/>
      <c r="GH907" s="25"/>
      <c r="GI907" s="25"/>
      <c r="GJ907" s="25"/>
      <c r="GK907" s="25"/>
      <c r="GL907" s="25"/>
      <c r="GM907" s="25"/>
      <c r="GN907" s="25"/>
      <c r="GO907" s="25"/>
      <c r="GP907" s="25"/>
      <c r="GQ907" s="25"/>
      <c r="GR907" s="25"/>
      <c r="GS907" s="25"/>
      <c r="GT907" s="25"/>
      <c r="GU907" s="25"/>
      <c r="GV907" s="25"/>
      <c r="GW907" s="25"/>
      <c r="GX907" s="25"/>
      <c r="GY907" s="25"/>
      <c r="GZ907" s="25"/>
    </row>
    <row r="908" spans="31:208"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5"/>
      <c r="DP908" s="25"/>
      <c r="DQ908" s="25"/>
      <c r="DR908" s="25"/>
      <c r="DS908" s="25"/>
      <c r="DT908" s="25"/>
      <c r="DU908" s="25"/>
      <c r="DV908" s="25"/>
      <c r="DW908" s="25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25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  <c r="FN908" s="25"/>
      <c r="FO908" s="25"/>
      <c r="FP908" s="25"/>
      <c r="FQ908" s="25"/>
      <c r="FR908" s="25"/>
      <c r="FS908" s="25"/>
      <c r="FT908" s="25"/>
      <c r="FU908" s="25"/>
      <c r="FV908" s="25"/>
      <c r="FW908" s="25"/>
      <c r="FX908" s="25"/>
      <c r="FY908" s="25"/>
      <c r="FZ908" s="25"/>
      <c r="GA908" s="25"/>
      <c r="GB908" s="25"/>
      <c r="GC908" s="25"/>
      <c r="GD908" s="25"/>
      <c r="GE908" s="25"/>
      <c r="GF908" s="25"/>
      <c r="GG908" s="25"/>
      <c r="GH908" s="25"/>
      <c r="GI908" s="25"/>
      <c r="GJ908" s="25"/>
      <c r="GK908" s="25"/>
      <c r="GL908" s="25"/>
      <c r="GM908" s="25"/>
      <c r="GN908" s="25"/>
      <c r="GO908" s="25"/>
      <c r="GP908" s="25"/>
      <c r="GQ908" s="25"/>
      <c r="GR908" s="25"/>
      <c r="GS908" s="25"/>
      <c r="GT908" s="25"/>
      <c r="GU908" s="25"/>
      <c r="GV908" s="25"/>
      <c r="GW908" s="25"/>
      <c r="GX908" s="25"/>
      <c r="GY908" s="25"/>
      <c r="GZ908" s="25"/>
    </row>
    <row r="909" spans="31:208"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  <c r="BT909" s="25"/>
      <c r="BU909" s="25"/>
      <c r="BV909" s="25"/>
      <c r="BW909" s="25"/>
      <c r="BX909" s="25"/>
      <c r="BY909" s="25"/>
      <c r="BZ909" s="25"/>
      <c r="CA909" s="25"/>
      <c r="CB909" s="25"/>
      <c r="CC909" s="25"/>
      <c r="CD909" s="25"/>
      <c r="CE909" s="25"/>
      <c r="CF909" s="25"/>
      <c r="CG909" s="25"/>
      <c r="CH909" s="25"/>
      <c r="CI909" s="25"/>
      <c r="CJ909" s="25"/>
      <c r="CK909" s="25"/>
      <c r="CL909" s="25"/>
      <c r="CM909" s="25"/>
      <c r="CN909" s="25"/>
      <c r="CO909" s="25"/>
      <c r="CP909" s="25"/>
      <c r="CQ909" s="25"/>
      <c r="CR909" s="25"/>
      <c r="CS909" s="25"/>
      <c r="CT909" s="25"/>
      <c r="CU909" s="25"/>
      <c r="CV909" s="25"/>
      <c r="CW909" s="25"/>
      <c r="CX909" s="25"/>
      <c r="CY909" s="25"/>
      <c r="CZ909" s="25"/>
      <c r="DA909" s="25"/>
      <c r="DB909" s="25"/>
      <c r="DC909" s="25"/>
      <c r="DD909" s="25"/>
      <c r="DE909" s="25"/>
      <c r="DF909" s="25"/>
      <c r="DG909" s="25"/>
      <c r="DH909" s="25"/>
      <c r="DI909" s="25"/>
      <c r="DJ909" s="25"/>
      <c r="DK909" s="25"/>
      <c r="DL909" s="25"/>
      <c r="DM909" s="25"/>
      <c r="DN909" s="25"/>
      <c r="DO909" s="25"/>
      <c r="DP909" s="25"/>
      <c r="DQ909" s="25"/>
      <c r="DR909" s="25"/>
      <c r="DS909" s="25"/>
      <c r="DT909" s="25"/>
      <c r="DU909" s="25"/>
      <c r="DV909" s="25"/>
      <c r="DW909" s="25"/>
      <c r="DX909" s="25"/>
      <c r="DY909" s="25"/>
      <c r="DZ909" s="25"/>
      <c r="EA909" s="25"/>
      <c r="EB909" s="25"/>
      <c r="EC909" s="25"/>
      <c r="ED909" s="25"/>
      <c r="EE909" s="25"/>
      <c r="EF909" s="25"/>
      <c r="EG909" s="25"/>
      <c r="EH909" s="25"/>
      <c r="EI909" s="25"/>
      <c r="EJ909" s="25"/>
      <c r="EK909" s="25"/>
      <c r="EL909" s="25"/>
      <c r="EM909" s="25"/>
      <c r="EN909" s="25"/>
      <c r="EO909" s="25"/>
      <c r="EP909" s="25"/>
      <c r="EQ909" s="25"/>
      <c r="ER909" s="25"/>
      <c r="ES909" s="25"/>
      <c r="ET909" s="25"/>
      <c r="EU909" s="25"/>
      <c r="EV909" s="25"/>
      <c r="EW909" s="25"/>
      <c r="EX909" s="25"/>
      <c r="EY909" s="25"/>
      <c r="EZ909" s="25"/>
      <c r="FA909" s="25"/>
      <c r="FB909" s="25"/>
      <c r="FC909" s="25"/>
      <c r="FD909" s="25"/>
      <c r="FE909" s="25"/>
      <c r="FF909" s="25"/>
      <c r="FG909" s="25"/>
      <c r="FH909" s="25"/>
      <c r="FI909" s="25"/>
      <c r="FJ909" s="25"/>
      <c r="FK909" s="25"/>
      <c r="FL909" s="25"/>
      <c r="FM909" s="25"/>
      <c r="FN909" s="25"/>
      <c r="FO909" s="25"/>
      <c r="FP909" s="25"/>
      <c r="FQ909" s="25"/>
      <c r="FR909" s="25"/>
      <c r="FS909" s="25"/>
      <c r="FT909" s="25"/>
      <c r="FU909" s="25"/>
      <c r="FV909" s="25"/>
      <c r="FW909" s="25"/>
      <c r="FX909" s="25"/>
      <c r="FY909" s="25"/>
      <c r="FZ909" s="25"/>
      <c r="GA909" s="25"/>
      <c r="GB909" s="25"/>
      <c r="GC909" s="25"/>
      <c r="GD909" s="25"/>
      <c r="GE909" s="25"/>
      <c r="GF909" s="25"/>
      <c r="GG909" s="25"/>
      <c r="GH909" s="25"/>
      <c r="GI909" s="25"/>
      <c r="GJ909" s="25"/>
      <c r="GK909" s="25"/>
      <c r="GL909" s="25"/>
      <c r="GM909" s="25"/>
      <c r="GN909" s="25"/>
      <c r="GO909" s="25"/>
      <c r="GP909" s="25"/>
      <c r="GQ909" s="25"/>
      <c r="GR909" s="25"/>
      <c r="GS909" s="25"/>
      <c r="GT909" s="25"/>
      <c r="GU909" s="25"/>
      <c r="GV909" s="25"/>
      <c r="GW909" s="25"/>
      <c r="GX909" s="25"/>
      <c r="GY909" s="25"/>
      <c r="GZ909" s="25"/>
    </row>
    <row r="910" spans="31:208"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  <c r="BT910" s="25"/>
      <c r="BU910" s="25"/>
      <c r="BV910" s="25"/>
      <c r="BW910" s="25"/>
      <c r="BX910" s="25"/>
      <c r="BY910" s="25"/>
      <c r="BZ910" s="25"/>
      <c r="CA910" s="25"/>
      <c r="CB910" s="25"/>
      <c r="CC910" s="25"/>
      <c r="CD910" s="25"/>
      <c r="CE910" s="25"/>
      <c r="CF910" s="25"/>
      <c r="CG910" s="25"/>
      <c r="CH910" s="25"/>
      <c r="CI910" s="25"/>
      <c r="CJ910" s="25"/>
      <c r="CK910" s="25"/>
      <c r="CL910" s="25"/>
      <c r="CM910" s="25"/>
      <c r="CN910" s="25"/>
      <c r="CO910" s="25"/>
      <c r="CP910" s="25"/>
      <c r="CQ910" s="25"/>
      <c r="CR910" s="25"/>
      <c r="CS910" s="25"/>
      <c r="CT910" s="25"/>
      <c r="CU910" s="25"/>
      <c r="CV910" s="25"/>
      <c r="CW910" s="25"/>
      <c r="CX910" s="25"/>
      <c r="CY910" s="25"/>
      <c r="CZ910" s="25"/>
      <c r="DA910" s="25"/>
      <c r="DB910" s="25"/>
      <c r="DC910" s="25"/>
      <c r="DD910" s="25"/>
      <c r="DE910" s="25"/>
      <c r="DF910" s="25"/>
      <c r="DG910" s="25"/>
      <c r="DH910" s="25"/>
      <c r="DI910" s="25"/>
      <c r="DJ910" s="25"/>
      <c r="DK910" s="25"/>
      <c r="DL910" s="25"/>
      <c r="DM910" s="25"/>
      <c r="DN910" s="25"/>
      <c r="DO910" s="25"/>
      <c r="DP910" s="25"/>
      <c r="DQ910" s="25"/>
      <c r="DR910" s="25"/>
      <c r="DS910" s="25"/>
      <c r="DT910" s="25"/>
      <c r="DU910" s="25"/>
      <c r="DV910" s="25"/>
      <c r="DW910" s="25"/>
      <c r="DX910" s="25"/>
      <c r="DY910" s="25"/>
      <c r="DZ910" s="25"/>
      <c r="EA910" s="25"/>
      <c r="EB910" s="25"/>
      <c r="EC910" s="25"/>
      <c r="ED910" s="25"/>
      <c r="EE910" s="25"/>
      <c r="EF910" s="25"/>
      <c r="EG910" s="25"/>
      <c r="EH910" s="25"/>
      <c r="EI910" s="25"/>
      <c r="EJ910" s="25"/>
      <c r="EK910" s="25"/>
      <c r="EL910" s="25"/>
      <c r="EM910" s="25"/>
      <c r="EN910" s="25"/>
      <c r="EO910" s="25"/>
      <c r="EP910" s="25"/>
      <c r="EQ910" s="25"/>
      <c r="ER910" s="25"/>
      <c r="ES910" s="25"/>
      <c r="ET910" s="25"/>
      <c r="EU910" s="25"/>
      <c r="EV910" s="25"/>
      <c r="EW910" s="25"/>
      <c r="EX910" s="25"/>
      <c r="EY910" s="25"/>
      <c r="EZ910" s="25"/>
      <c r="FA910" s="25"/>
      <c r="FB910" s="25"/>
      <c r="FC910" s="25"/>
      <c r="FD910" s="25"/>
      <c r="FE910" s="25"/>
      <c r="FF910" s="25"/>
      <c r="FG910" s="25"/>
      <c r="FH910" s="25"/>
      <c r="FI910" s="25"/>
      <c r="FJ910" s="25"/>
      <c r="FK910" s="25"/>
      <c r="FL910" s="25"/>
      <c r="FM910" s="25"/>
      <c r="FN910" s="25"/>
      <c r="FO910" s="25"/>
      <c r="FP910" s="25"/>
      <c r="FQ910" s="25"/>
      <c r="FR910" s="25"/>
      <c r="FS910" s="25"/>
      <c r="FT910" s="25"/>
      <c r="FU910" s="25"/>
      <c r="FV910" s="25"/>
      <c r="FW910" s="25"/>
      <c r="FX910" s="25"/>
      <c r="FY910" s="25"/>
      <c r="FZ910" s="25"/>
      <c r="GA910" s="25"/>
      <c r="GB910" s="25"/>
      <c r="GC910" s="25"/>
      <c r="GD910" s="25"/>
      <c r="GE910" s="25"/>
      <c r="GF910" s="25"/>
      <c r="GG910" s="25"/>
      <c r="GH910" s="25"/>
      <c r="GI910" s="25"/>
      <c r="GJ910" s="25"/>
      <c r="GK910" s="25"/>
      <c r="GL910" s="25"/>
      <c r="GM910" s="25"/>
      <c r="GN910" s="25"/>
      <c r="GO910" s="25"/>
      <c r="GP910" s="25"/>
      <c r="GQ910" s="25"/>
      <c r="GR910" s="25"/>
      <c r="GS910" s="25"/>
      <c r="GT910" s="25"/>
      <c r="GU910" s="25"/>
      <c r="GV910" s="25"/>
      <c r="GW910" s="25"/>
      <c r="GX910" s="25"/>
      <c r="GY910" s="25"/>
      <c r="GZ910" s="25"/>
    </row>
    <row r="911" spans="31:208"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  <c r="BT911" s="25"/>
      <c r="BU911" s="25"/>
      <c r="BV911" s="25"/>
      <c r="BW911" s="25"/>
      <c r="BX911" s="25"/>
      <c r="BY911" s="25"/>
      <c r="BZ911" s="25"/>
      <c r="CA911" s="25"/>
      <c r="CB911" s="25"/>
      <c r="CC911" s="25"/>
      <c r="CD911" s="25"/>
      <c r="CE911" s="25"/>
      <c r="CF911" s="25"/>
      <c r="CG911" s="25"/>
      <c r="CH911" s="25"/>
      <c r="CI911" s="25"/>
      <c r="CJ911" s="25"/>
      <c r="CK911" s="25"/>
      <c r="CL911" s="25"/>
      <c r="CM911" s="25"/>
      <c r="CN911" s="25"/>
      <c r="CO911" s="25"/>
      <c r="CP911" s="25"/>
      <c r="CQ911" s="25"/>
      <c r="CR911" s="25"/>
      <c r="CS911" s="25"/>
      <c r="CT911" s="25"/>
      <c r="CU911" s="25"/>
      <c r="CV911" s="25"/>
      <c r="CW911" s="25"/>
      <c r="CX911" s="25"/>
      <c r="CY911" s="25"/>
      <c r="CZ911" s="25"/>
      <c r="DA911" s="25"/>
      <c r="DB911" s="25"/>
      <c r="DC911" s="25"/>
      <c r="DD911" s="25"/>
      <c r="DE911" s="25"/>
      <c r="DF911" s="25"/>
      <c r="DG911" s="25"/>
      <c r="DH911" s="25"/>
      <c r="DI911" s="25"/>
      <c r="DJ911" s="25"/>
      <c r="DK911" s="25"/>
      <c r="DL911" s="25"/>
      <c r="DM911" s="25"/>
      <c r="DN911" s="25"/>
      <c r="DO911" s="25"/>
      <c r="DP911" s="25"/>
      <c r="DQ911" s="25"/>
      <c r="DR911" s="25"/>
      <c r="DS911" s="25"/>
      <c r="DT911" s="25"/>
      <c r="DU911" s="25"/>
      <c r="DV911" s="25"/>
      <c r="DW911" s="25"/>
      <c r="DX911" s="25"/>
      <c r="DY911" s="25"/>
      <c r="DZ911" s="25"/>
      <c r="EA911" s="25"/>
      <c r="EB911" s="25"/>
      <c r="EC911" s="25"/>
      <c r="ED911" s="25"/>
      <c r="EE911" s="25"/>
      <c r="EF911" s="25"/>
      <c r="EG911" s="25"/>
      <c r="EH911" s="25"/>
      <c r="EI911" s="25"/>
      <c r="EJ911" s="25"/>
      <c r="EK911" s="25"/>
      <c r="EL911" s="25"/>
      <c r="EM911" s="25"/>
      <c r="EN911" s="25"/>
      <c r="EO911" s="25"/>
      <c r="EP911" s="25"/>
      <c r="EQ911" s="25"/>
      <c r="ER911" s="25"/>
      <c r="ES911" s="25"/>
      <c r="ET911" s="25"/>
      <c r="EU911" s="25"/>
      <c r="EV911" s="25"/>
      <c r="EW911" s="25"/>
      <c r="EX911" s="25"/>
      <c r="EY911" s="25"/>
      <c r="EZ911" s="25"/>
      <c r="FA911" s="25"/>
      <c r="FB911" s="25"/>
      <c r="FC911" s="25"/>
      <c r="FD911" s="25"/>
      <c r="FE911" s="25"/>
      <c r="FF911" s="25"/>
      <c r="FG911" s="25"/>
      <c r="FH911" s="25"/>
      <c r="FI911" s="25"/>
      <c r="FJ911" s="25"/>
      <c r="FK911" s="25"/>
      <c r="FL911" s="25"/>
      <c r="FM911" s="25"/>
      <c r="FN911" s="25"/>
      <c r="FO911" s="25"/>
      <c r="FP911" s="25"/>
      <c r="FQ911" s="25"/>
      <c r="FR911" s="25"/>
      <c r="FS911" s="25"/>
      <c r="FT911" s="25"/>
      <c r="FU911" s="25"/>
      <c r="FV911" s="25"/>
      <c r="FW911" s="25"/>
      <c r="FX911" s="25"/>
      <c r="FY911" s="25"/>
      <c r="FZ911" s="25"/>
      <c r="GA911" s="25"/>
      <c r="GB911" s="25"/>
      <c r="GC911" s="25"/>
      <c r="GD911" s="25"/>
      <c r="GE911" s="25"/>
      <c r="GF911" s="25"/>
      <c r="GG911" s="25"/>
      <c r="GH911" s="25"/>
      <c r="GI911" s="25"/>
      <c r="GJ911" s="25"/>
      <c r="GK911" s="25"/>
      <c r="GL911" s="25"/>
      <c r="GM911" s="25"/>
      <c r="GN911" s="25"/>
      <c r="GO911" s="25"/>
      <c r="GP911" s="25"/>
      <c r="GQ911" s="25"/>
      <c r="GR911" s="25"/>
      <c r="GS911" s="25"/>
      <c r="GT911" s="25"/>
      <c r="GU911" s="25"/>
      <c r="GV911" s="25"/>
      <c r="GW911" s="25"/>
      <c r="GX911" s="25"/>
      <c r="GY911" s="25"/>
      <c r="GZ911" s="25"/>
    </row>
    <row r="912" spans="31:208"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  <c r="BT912" s="25"/>
      <c r="BU912" s="25"/>
      <c r="BV912" s="25"/>
      <c r="BW912" s="25"/>
      <c r="BX912" s="25"/>
      <c r="BY912" s="25"/>
      <c r="BZ912" s="25"/>
      <c r="CA912" s="25"/>
      <c r="CB912" s="25"/>
      <c r="CC912" s="25"/>
      <c r="CD912" s="25"/>
      <c r="CE912" s="25"/>
      <c r="CF912" s="25"/>
      <c r="CG912" s="25"/>
      <c r="CH912" s="25"/>
      <c r="CI912" s="25"/>
      <c r="CJ912" s="25"/>
      <c r="CK912" s="25"/>
      <c r="CL912" s="25"/>
      <c r="CM912" s="25"/>
      <c r="CN912" s="25"/>
      <c r="CO912" s="25"/>
      <c r="CP912" s="25"/>
      <c r="CQ912" s="25"/>
      <c r="CR912" s="25"/>
      <c r="CS912" s="25"/>
      <c r="CT912" s="25"/>
      <c r="CU912" s="25"/>
      <c r="CV912" s="25"/>
      <c r="CW912" s="25"/>
      <c r="CX912" s="25"/>
      <c r="CY912" s="25"/>
      <c r="CZ912" s="25"/>
      <c r="DA912" s="25"/>
      <c r="DB912" s="25"/>
      <c r="DC912" s="25"/>
      <c r="DD912" s="25"/>
      <c r="DE912" s="25"/>
      <c r="DF912" s="25"/>
      <c r="DG912" s="25"/>
      <c r="DH912" s="25"/>
      <c r="DI912" s="25"/>
      <c r="DJ912" s="25"/>
      <c r="DK912" s="25"/>
      <c r="DL912" s="25"/>
      <c r="DM912" s="25"/>
      <c r="DN912" s="25"/>
      <c r="DO912" s="25"/>
      <c r="DP912" s="25"/>
      <c r="DQ912" s="25"/>
      <c r="DR912" s="25"/>
      <c r="DS912" s="25"/>
      <c r="DT912" s="25"/>
      <c r="DU912" s="25"/>
      <c r="DV912" s="25"/>
      <c r="DW912" s="25"/>
      <c r="DX912" s="25"/>
      <c r="DY912" s="25"/>
      <c r="DZ912" s="25"/>
      <c r="EA912" s="25"/>
      <c r="EB912" s="25"/>
      <c r="EC912" s="25"/>
      <c r="ED912" s="25"/>
      <c r="EE912" s="25"/>
      <c r="EF912" s="25"/>
      <c r="EG912" s="25"/>
      <c r="EH912" s="25"/>
      <c r="EI912" s="25"/>
      <c r="EJ912" s="25"/>
      <c r="EK912" s="25"/>
      <c r="EL912" s="25"/>
      <c r="EM912" s="25"/>
      <c r="EN912" s="25"/>
      <c r="EO912" s="25"/>
      <c r="EP912" s="25"/>
      <c r="EQ912" s="25"/>
      <c r="ER912" s="25"/>
      <c r="ES912" s="25"/>
      <c r="ET912" s="25"/>
      <c r="EU912" s="25"/>
      <c r="EV912" s="25"/>
      <c r="EW912" s="25"/>
      <c r="EX912" s="25"/>
      <c r="EY912" s="25"/>
      <c r="EZ912" s="25"/>
      <c r="FA912" s="25"/>
      <c r="FB912" s="25"/>
      <c r="FC912" s="25"/>
      <c r="FD912" s="25"/>
      <c r="FE912" s="25"/>
      <c r="FF912" s="25"/>
      <c r="FG912" s="25"/>
      <c r="FH912" s="25"/>
      <c r="FI912" s="25"/>
      <c r="FJ912" s="25"/>
      <c r="FK912" s="25"/>
      <c r="FL912" s="25"/>
      <c r="FM912" s="25"/>
      <c r="FN912" s="25"/>
      <c r="FO912" s="25"/>
      <c r="FP912" s="25"/>
      <c r="FQ912" s="25"/>
      <c r="FR912" s="25"/>
      <c r="FS912" s="25"/>
      <c r="FT912" s="25"/>
      <c r="FU912" s="25"/>
      <c r="FV912" s="25"/>
      <c r="FW912" s="25"/>
      <c r="FX912" s="25"/>
      <c r="FY912" s="25"/>
      <c r="FZ912" s="25"/>
      <c r="GA912" s="25"/>
      <c r="GB912" s="25"/>
      <c r="GC912" s="25"/>
      <c r="GD912" s="25"/>
      <c r="GE912" s="25"/>
      <c r="GF912" s="25"/>
      <c r="GG912" s="25"/>
      <c r="GH912" s="25"/>
      <c r="GI912" s="25"/>
      <c r="GJ912" s="25"/>
      <c r="GK912" s="25"/>
      <c r="GL912" s="25"/>
      <c r="GM912" s="25"/>
      <c r="GN912" s="25"/>
      <c r="GO912" s="25"/>
      <c r="GP912" s="25"/>
      <c r="GQ912" s="25"/>
      <c r="GR912" s="25"/>
      <c r="GS912" s="25"/>
      <c r="GT912" s="25"/>
      <c r="GU912" s="25"/>
      <c r="GV912" s="25"/>
      <c r="GW912" s="25"/>
      <c r="GX912" s="25"/>
      <c r="GY912" s="25"/>
      <c r="GZ912" s="25"/>
    </row>
    <row r="913" spans="31:208"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  <c r="BT913" s="25"/>
      <c r="BU913" s="25"/>
      <c r="BV913" s="25"/>
      <c r="BW913" s="25"/>
      <c r="BX913" s="25"/>
      <c r="BY913" s="25"/>
      <c r="BZ913" s="25"/>
      <c r="CA913" s="25"/>
      <c r="CB913" s="25"/>
      <c r="CC913" s="25"/>
      <c r="CD913" s="25"/>
      <c r="CE913" s="25"/>
      <c r="CF913" s="25"/>
      <c r="CG913" s="25"/>
      <c r="CH913" s="25"/>
      <c r="CI913" s="25"/>
      <c r="CJ913" s="25"/>
      <c r="CK913" s="25"/>
      <c r="CL913" s="25"/>
      <c r="CM913" s="25"/>
      <c r="CN913" s="25"/>
      <c r="CO913" s="25"/>
      <c r="CP913" s="25"/>
      <c r="CQ913" s="25"/>
      <c r="CR913" s="25"/>
      <c r="CS913" s="25"/>
      <c r="CT913" s="25"/>
      <c r="CU913" s="25"/>
      <c r="CV913" s="25"/>
      <c r="CW913" s="25"/>
      <c r="CX913" s="25"/>
      <c r="CY913" s="25"/>
      <c r="CZ913" s="25"/>
      <c r="DA913" s="25"/>
      <c r="DB913" s="25"/>
      <c r="DC913" s="25"/>
      <c r="DD913" s="25"/>
      <c r="DE913" s="25"/>
      <c r="DF913" s="25"/>
      <c r="DG913" s="25"/>
      <c r="DH913" s="25"/>
      <c r="DI913" s="25"/>
      <c r="DJ913" s="25"/>
      <c r="DK913" s="25"/>
      <c r="DL913" s="25"/>
      <c r="DM913" s="25"/>
      <c r="DN913" s="25"/>
      <c r="DO913" s="25"/>
      <c r="DP913" s="25"/>
      <c r="DQ913" s="25"/>
      <c r="DR913" s="25"/>
      <c r="DS913" s="25"/>
      <c r="DT913" s="25"/>
      <c r="DU913" s="25"/>
      <c r="DV913" s="25"/>
      <c r="DW913" s="25"/>
      <c r="DX913" s="25"/>
      <c r="DY913" s="25"/>
      <c r="DZ913" s="25"/>
      <c r="EA913" s="25"/>
      <c r="EB913" s="25"/>
      <c r="EC913" s="25"/>
      <c r="ED913" s="25"/>
      <c r="EE913" s="25"/>
      <c r="EF913" s="25"/>
      <c r="EG913" s="25"/>
      <c r="EH913" s="25"/>
      <c r="EI913" s="25"/>
      <c r="EJ913" s="25"/>
      <c r="EK913" s="25"/>
      <c r="EL913" s="25"/>
      <c r="EM913" s="25"/>
      <c r="EN913" s="25"/>
      <c r="EO913" s="25"/>
      <c r="EP913" s="25"/>
      <c r="EQ913" s="25"/>
      <c r="ER913" s="25"/>
      <c r="ES913" s="25"/>
      <c r="ET913" s="25"/>
      <c r="EU913" s="25"/>
      <c r="EV913" s="25"/>
      <c r="EW913" s="25"/>
      <c r="EX913" s="25"/>
      <c r="EY913" s="25"/>
      <c r="EZ913" s="25"/>
      <c r="FA913" s="25"/>
      <c r="FB913" s="25"/>
      <c r="FC913" s="25"/>
      <c r="FD913" s="25"/>
      <c r="FE913" s="25"/>
      <c r="FF913" s="25"/>
      <c r="FG913" s="25"/>
      <c r="FH913" s="25"/>
      <c r="FI913" s="25"/>
      <c r="FJ913" s="25"/>
      <c r="FK913" s="25"/>
      <c r="FL913" s="25"/>
      <c r="FM913" s="25"/>
      <c r="FN913" s="25"/>
      <c r="FO913" s="25"/>
      <c r="FP913" s="25"/>
      <c r="FQ913" s="25"/>
      <c r="FR913" s="25"/>
      <c r="FS913" s="25"/>
      <c r="FT913" s="25"/>
      <c r="FU913" s="25"/>
      <c r="FV913" s="25"/>
      <c r="FW913" s="25"/>
      <c r="FX913" s="25"/>
      <c r="FY913" s="25"/>
      <c r="FZ913" s="25"/>
      <c r="GA913" s="25"/>
      <c r="GB913" s="25"/>
      <c r="GC913" s="25"/>
      <c r="GD913" s="25"/>
      <c r="GE913" s="25"/>
      <c r="GF913" s="25"/>
      <c r="GG913" s="25"/>
      <c r="GH913" s="25"/>
      <c r="GI913" s="25"/>
      <c r="GJ913" s="25"/>
      <c r="GK913" s="25"/>
      <c r="GL913" s="25"/>
      <c r="GM913" s="25"/>
      <c r="GN913" s="25"/>
      <c r="GO913" s="25"/>
      <c r="GP913" s="25"/>
      <c r="GQ913" s="25"/>
      <c r="GR913" s="25"/>
      <c r="GS913" s="25"/>
      <c r="GT913" s="25"/>
      <c r="GU913" s="25"/>
      <c r="GV913" s="25"/>
      <c r="GW913" s="25"/>
      <c r="GX913" s="25"/>
      <c r="GY913" s="25"/>
      <c r="GZ913" s="25"/>
    </row>
    <row r="914" spans="31:208"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  <c r="BT914" s="25"/>
      <c r="BU914" s="25"/>
      <c r="BV914" s="25"/>
      <c r="BW914" s="25"/>
      <c r="BX914" s="25"/>
      <c r="BY914" s="25"/>
      <c r="BZ914" s="25"/>
      <c r="CA914" s="25"/>
      <c r="CB914" s="25"/>
      <c r="CC914" s="25"/>
      <c r="CD914" s="25"/>
      <c r="CE914" s="25"/>
      <c r="CF914" s="25"/>
      <c r="CG914" s="25"/>
      <c r="CH914" s="25"/>
      <c r="CI914" s="25"/>
      <c r="CJ914" s="25"/>
      <c r="CK914" s="25"/>
      <c r="CL914" s="25"/>
      <c r="CM914" s="25"/>
      <c r="CN914" s="25"/>
      <c r="CO914" s="25"/>
      <c r="CP914" s="25"/>
      <c r="CQ914" s="25"/>
      <c r="CR914" s="25"/>
      <c r="CS914" s="25"/>
      <c r="CT914" s="25"/>
      <c r="CU914" s="25"/>
      <c r="CV914" s="25"/>
      <c r="CW914" s="25"/>
      <c r="CX914" s="25"/>
      <c r="CY914" s="25"/>
      <c r="CZ914" s="25"/>
      <c r="DA914" s="25"/>
      <c r="DB914" s="25"/>
      <c r="DC914" s="25"/>
      <c r="DD914" s="25"/>
      <c r="DE914" s="25"/>
      <c r="DF914" s="25"/>
      <c r="DG914" s="25"/>
      <c r="DH914" s="25"/>
      <c r="DI914" s="25"/>
      <c r="DJ914" s="25"/>
      <c r="DK914" s="25"/>
      <c r="DL914" s="25"/>
      <c r="DM914" s="25"/>
      <c r="DN914" s="25"/>
      <c r="DO914" s="25"/>
      <c r="DP914" s="25"/>
      <c r="DQ914" s="25"/>
      <c r="DR914" s="25"/>
      <c r="DS914" s="25"/>
      <c r="DT914" s="25"/>
      <c r="DU914" s="25"/>
      <c r="DV914" s="25"/>
      <c r="DW914" s="25"/>
      <c r="DX914" s="25"/>
      <c r="DY914" s="25"/>
      <c r="DZ914" s="25"/>
      <c r="EA914" s="25"/>
      <c r="EB914" s="25"/>
      <c r="EC914" s="25"/>
      <c r="ED914" s="25"/>
      <c r="EE914" s="25"/>
      <c r="EF914" s="25"/>
      <c r="EG914" s="25"/>
      <c r="EH914" s="25"/>
      <c r="EI914" s="25"/>
      <c r="EJ914" s="25"/>
      <c r="EK914" s="25"/>
      <c r="EL914" s="25"/>
      <c r="EM914" s="25"/>
      <c r="EN914" s="25"/>
      <c r="EO914" s="25"/>
      <c r="EP914" s="25"/>
      <c r="EQ914" s="25"/>
      <c r="ER914" s="25"/>
      <c r="ES914" s="25"/>
      <c r="ET914" s="25"/>
      <c r="EU914" s="25"/>
      <c r="EV914" s="25"/>
      <c r="EW914" s="25"/>
      <c r="EX914" s="25"/>
      <c r="EY914" s="25"/>
      <c r="EZ914" s="25"/>
      <c r="FA914" s="25"/>
      <c r="FB914" s="25"/>
      <c r="FC914" s="25"/>
      <c r="FD914" s="25"/>
      <c r="FE914" s="25"/>
      <c r="FF914" s="25"/>
      <c r="FG914" s="25"/>
      <c r="FH914" s="25"/>
      <c r="FI914" s="25"/>
      <c r="FJ914" s="25"/>
      <c r="FK914" s="25"/>
      <c r="FL914" s="25"/>
      <c r="FM914" s="25"/>
      <c r="FN914" s="25"/>
      <c r="FO914" s="25"/>
      <c r="FP914" s="25"/>
      <c r="FQ914" s="25"/>
      <c r="FR914" s="25"/>
      <c r="FS914" s="25"/>
      <c r="FT914" s="25"/>
      <c r="FU914" s="25"/>
      <c r="FV914" s="25"/>
      <c r="FW914" s="25"/>
      <c r="FX914" s="25"/>
      <c r="FY914" s="25"/>
      <c r="FZ914" s="25"/>
      <c r="GA914" s="25"/>
      <c r="GB914" s="25"/>
      <c r="GC914" s="25"/>
      <c r="GD914" s="25"/>
      <c r="GE914" s="25"/>
      <c r="GF914" s="25"/>
      <c r="GG914" s="25"/>
      <c r="GH914" s="25"/>
      <c r="GI914" s="25"/>
      <c r="GJ914" s="25"/>
      <c r="GK914" s="25"/>
      <c r="GL914" s="25"/>
      <c r="GM914" s="25"/>
      <c r="GN914" s="25"/>
      <c r="GO914" s="25"/>
      <c r="GP914" s="25"/>
      <c r="GQ914" s="25"/>
      <c r="GR914" s="25"/>
      <c r="GS914" s="25"/>
      <c r="GT914" s="25"/>
      <c r="GU914" s="25"/>
      <c r="GV914" s="25"/>
      <c r="GW914" s="25"/>
      <c r="GX914" s="25"/>
      <c r="GY914" s="25"/>
      <c r="GZ914" s="25"/>
    </row>
    <row r="915" spans="31:208"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  <c r="BT915" s="25"/>
      <c r="BU915" s="25"/>
      <c r="BV915" s="25"/>
      <c r="BW915" s="25"/>
      <c r="BX915" s="25"/>
      <c r="BY915" s="25"/>
      <c r="BZ915" s="25"/>
      <c r="CA915" s="25"/>
      <c r="CB915" s="25"/>
      <c r="CC915" s="25"/>
      <c r="CD915" s="25"/>
      <c r="CE915" s="25"/>
      <c r="CF915" s="25"/>
      <c r="CG915" s="25"/>
      <c r="CH915" s="25"/>
      <c r="CI915" s="25"/>
      <c r="CJ915" s="25"/>
      <c r="CK915" s="25"/>
      <c r="CL915" s="25"/>
      <c r="CM915" s="25"/>
      <c r="CN915" s="25"/>
      <c r="CO915" s="25"/>
      <c r="CP915" s="25"/>
      <c r="CQ915" s="25"/>
      <c r="CR915" s="25"/>
      <c r="CS915" s="25"/>
      <c r="CT915" s="25"/>
      <c r="CU915" s="25"/>
      <c r="CV915" s="25"/>
      <c r="CW915" s="25"/>
      <c r="CX915" s="25"/>
      <c r="CY915" s="25"/>
      <c r="CZ915" s="25"/>
      <c r="DA915" s="25"/>
      <c r="DB915" s="25"/>
      <c r="DC915" s="25"/>
      <c r="DD915" s="25"/>
      <c r="DE915" s="25"/>
      <c r="DF915" s="25"/>
      <c r="DG915" s="25"/>
      <c r="DH915" s="25"/>
      <c r="DI915" s="25"/>
      <c r="DJ915" s="25"/>
      <c r="DK915" s="25"/>
      <c r="DL915" s="25"/>
      <c r="DM915" s="25"/>
      <c r="DN915" s="25"/>
      <c r="DO915" s="25"/>
      <c r="DP915" s="25"/>
      <c r="DQ915" s="25"/>
      <c r="DR915" s="25"/>
      <c r="DS915" s="25"/>
      <c r="DT915" s="25"/>
      <c r="DU915" s="25"/>
      <c r="DV915" s="25"/>
      <c r="DW915" s="25"/>
      <c r="DX915" s="25"/>
      <c r="DY915" s="25"/>
      <c r="DZ915" s="25"/>
      <c r="EA915" s="25"/>
      <c r="EB915" s="25"/>
      <c r="EC915" s="25"/>
      <c r="ED915" s="25"/>
      <c r="EE915" s="25"/>
      <c r="EF915" s="25"/>
      <c r="EG915" s="25"/>
      <c r="EH915" s="25"/>
      <c r="EI915" s="25"/>
      <c r="EJ915" s="25"/>
      <c r="EK915" s="25"/>
      <c r="EL915" s="25"/>
      <c r="EM915" s="25"/>
      <c r="EN915" s="25"/>
      <c r="EO915" s="25"/>
      <c r="EP915" s="25"/>
      <c r="EQ915" s="25"/>
      <c r="ER915" s="25"/>
      <c r="ES915" s="25"/>
      <c r="ET915" s="25"/>
      <c r="EU915" s="25"/>
      <c r="EV915" s="25"/>
      <c r="EW915" s="25"/>
      <c r="EX915" s="25"/>
      <c r="EY915" s="25"/>
      <c r="EZ915" s="25"/>
      <c r="FA915" s="25"/>
      <c r="FB915" s="25"/>
      <c r="FC915" s="25"/>
      <c r="FD915" s="25"/>
      <c r="FE915" s="25"/>
      <c r="FF915" s="25"/>
      <c r="FG915" s="25"/>
      <c r="FH915" s="25"/>
      <c r="FI915" s="25"/>
      <c r="FJ915" s="25"/>
      <c r="FK915" s="25"/>
      <c r="FL915" s="25"/>
      <c r="FM915" s="25"/>
      <c r="FN915" s="25"/>
      <c r="FO915" s="25"/>
      <c r="FP915" s="25"/>
      <c r="FQ915" s="25"/>
      <c r="FR915" s="25"/>
      <c r="FS915" s="25"/>
      <c r="FT915" s="25"/>
      <c r="FU915" s="25"/>
      <c r="FV915" s="25"/>
      <c r="FW915" s="25"/>
      <c r="FX915" s="25"/>
      <c r="FY915" s="25"/>
      <c r="FZ915" s="25"/>
      <c r="GA915" s="25"/>
      <c r="GB915" s="25"/>
      <c r="GC915" s="25"/>
      <c r="GD915" s="25"/>
      <c r="GE915" s="25"/>
      <c r="GF915" s="25"/>
      <c r="GG915" s="25"/>
      <c r="GH915" s="25"/>
      <c r="GI915" s="25"/>
      <c r="GJ915" s="25"/>
      <c r="GK915" s="25"/>
      <c r="GL915" s="25"/>
      <c r="GM915" s="25"/>
      <c r="GN915" s="25"/>
      <c r="GO915" s="25"/>
      <c r="GP915" s="25"/>
      <c r="GQ915" s="25"/>
      <c r="GR915" s="25"/>
      <c r="GS915" s="25"/>
      <c r="GT915" s="25"/>
      <c r="GU915" s="25"/>
      <c r="GV915" s="25"/>
      <c r="GW915" s="25"/>
      <c r="GX915" s="25"/>
      <c r="GY915" s="25"/>
      <c r="GZ915" s="25"/>
    </row>
    <row r="916" spans="31:208"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  <c r="BT916" s="25"/>
      <c r="BU916" s="25"/>
      <c r="BV916" s="25"/>
      <c r="BW916" s="25"/>
      <c r="BX916" s="25"/>
      <c r="BY916" s="25"/>
      <c r="BZ916" s="25"/>
      <c r="CA916" s="25"/>
      <c r="CB916" s="25"/>
      <c r="CC916" s="25"/>
      <c r="CD916" s="25"/>
      <c r="CE916" s="25"/>
      <c r="CF916" s="25"/>
      <c r="CG916" s="25"/>
      <c r="CH916" s="25"/>
      <c r="CI916" s="25"/>
      <c r="CJ916" s="25"/>
      <c r="CK916" s="25"/>
      <c r="CL916" s="25"/>
      <c r="CM916" s="25"/>
      <c r="CN916" s="25"/>
      <c r="CO916" s="25"/>
      <c r="CP916" s="25"/>
      <c r="CQ916" s="25"/>
      <c r="CR916" s="25"/>
      <c r="CS916" s="25"/>
      <c r="CT916" s="25"/>
      <c r="CU916" s="25"/>
      <c r="CV916" s="25"/>
      <c r="CW916" s="25"/>
      <c r="CX916" s="25"/>
      <c r="CY916" s="25"/>
      <c r="CZ916" s="25"/>
      <c r="DA916" s="25"/>
      <c r="DB916" s="25"/>
      <c r="DC916" s="25"/>
      <c r="DD916" s="25"/>
      <c r="DE916" s="25"/>
      <c r="DF916" s="25"/>
      <c r="DG916" s="25"/>
      <c r="DH916" s="25"/>
      <c r="DI916" s="25"/>
      <c r="DJ916" s="25"/>
      <c r="DK916" s="25"/>
      <c r="DL916" s="25"/>
      <c r="DM916" s="25"/>
      <c r="DN916" s="25"/>
      <c r="DO916" s="25"/>
      <c r="DP916" s="25"/>
      <c r="DQ916" s="25"/>
      <c r="DR916" s="25"/>
      <c r="DS916" s="25"/>
      <c r="DT916" s="25"/>
      <c r="DU916" s="25"/>
      <c r="DV916" s="25"/>
      <c r="DW916" s="25"/>
      <c r="DX916" s="25"/>
      <c r="DY916" s="25"/>
      <c r="DZ916" s="25"/>
      <c r="EA916" s="25"/>
      <c r="EB916" s="25"/>
      <c r="EC916" s="25"/>
      <c r="ED916" s="25"/>
      <c r="EE916" s="25"/>
      <c r="EF916" s="25"/>
      <c r="EG916" s="25"/>
      <c r="EH916" s="25"/>
      <c r="EI916" s="25"/>
      <c r="EJ916" s="25"/>
      <c r="EK916" s="25"/>
      <c r="EL916" s="25"/>
      <c r="EM916" s="25"/>
      <c r="EN916" s="25"/>
      <c r="EO916" s="25"/>
      <c r="EP916" s="25"/>
      <c r="EQ916" s="25"/>
      <c r="ER916" s="25"/>
      <c r="ES916" s="25"/>
      <c r="ET916" s="25"/>
      <c r="EU916" s="25"/>
      <c r="EV916" s="25"/>
      <c r="EW916" s="25"/>
      <c r="EX916" s="25"/>
      <c r="EY916" s="25"/>
      <c r="EZ916" s="25"/>
      <c r="FA916" s="25"/>
      <c r="FB916" s="25"/>
      <c r="FC916" s="25"/>
      <c r="FD916" s="25"/>
      <c r="FE916" s="25"/>
      <c r="FF916" s="25"/>
      <c r="FG916" s="25"/>
      <c r="FH916" s="25"/>
      <c r="FI916" s="25"/>
      <c r="FJ916" s="25"/>
      <c r="FK916" s="25"/>
      <c r="FL916" s="25"/>
      <c r="FM916" s="25"/>
      <c r="FN916" s="25"/>
      <c r="FO916" s="25"/>
      <c r="FP916" s="25"/>
      <c r="FQ916" s="25"/>
      <c r="FR916" s="25"/>
      <c r="FS916" s="25"/>
      <c r="FT916" s="25"/>
      <c r="FU916" s="25"/>
      <c r="FV916" s="25"/>
      <c r="FW916" s="25"/>
      <c r="FX916" s="25"/>
      <c r="FY916" s="25"/>
      <c r="FZ916" s="25"/>
      <c r="GA916" s="25"/>
      <c r="GB916" s="25"/>
      <c r="GC916" s="25"/>
      <c r="GD916" s="25"/>
      <c r="GE916" s="25"/>
      <c r="GF916" s="25"/>
      <c r="GG916" s="25"/>
      <c r="GH916" s="25"/>
      <c r="GI916" s="25"/>
      <c r="GJ916" s="25"/>
      <c r="GK916" s="25"/>
      <c r="GL916" s="25"/>
      <c r="GM916" s="25"/>
      <c r="GN916" s="25"/>
      <c r="GO916" s="25"/>
      <c r="GP916" s="25"/>
      <c r="GQ916" s="25"/>
      <c r="GR916" s="25"/>
      <c r="GS916" s="25"/>
      <c r="GT916" s="25"/>
      <c r="GU916" s="25"/>
      <c r="GV916" s="25"/>
      <c r="GW916" s="25"/>
      <c r="GX916" s="25"/>
      <c r="GY916" s="25"/>
      <c r="GZ916" s="25"/>
    </row>
    <row r="917" spans="31:208"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  <c r="BT917" s="25"/>
      <c r="BU917" s="25"/>
      <c r="BV917" s="25"/>
      <c r="BW917" s="25"/>
      <c r="BX917" s="25"/>
      <c r="BY917" s="25"/>
      <c r="BZ917" s="25"/>
      <c r="CA917" s="25"/>
      <c r="CB917" s="25"/>
      <c r="CC917" s="25"/>
      <c r="CD917" s="25"/>
      <c r="CE917" s="25"/>
      <c r="CF917" s="25"/>
      <c r="CG917" s="25"/>
      <c r="CH917" s="25"/>
      <c r="CI917" s="25"/>
      <c r="CJ917" s="25"/>
      <c r="CK917" s="25"/>
      <c r="CL917" s="25"/>
      <c r="CM917" s="25"/>
      <c r="CN917" s="25"/>
      <c r="CO917" s="25"/>
      <c r="CP917" s="25"/>
      <c r="CQ917" s="25"/>
      <c r="CR917" s="25"/>
      <c r="CS917" s="25"/>
      <c r="CT917" s="25"/>
      <c r="CU917" s="25"/>
      <c r="CV917" s="25"/>
      <c r="CW917" s="25"/>
      <c r="CX917" s="25"/>
      <c r="CY917" s="25"/>
      <c r="CZ917" s="25"/>
      <c r="DA917" s="25"/>
      <c r="DB917" s="25"/>
      <c r="DC917" s="25"/>
      <c r="DD917" s="25"/>
      <c r="DE917" s="25"/>
      <c r="DF917" s="25"/>
      <c r="DG917" s="25"/>
      <c r="DH917" s="25"/>
      <c r="DI917" s="25"/>
      <c r="DJ917" s="25"/>
      <c r="DK917" s="25"/>
      <c r="DL917" s="25"/>
      <c r="DM917" s="25"/>
      <c r="DN917" s="25"/>
      <c r="DO917" s="25"/>
      <c r="DP917" s="25"/>
      <c r="DQ917" s="25"/>
      <c r="DR917" s="25"/>
      <c r="DS917" s="25"/>
      <c r="DT917" s="25"/>
      <c r="DU917" s="25"/>
      <c r="DV917" s="25"/>
      <c r="DW917" s="25"/>
      <c r="DX917" s="25"/>
      <c r="DY917" s="25"/>
      <c r="DZ917" s="25"/>
      <c r="EA917" s="25"/>
      <c r="EB917" s="25"/>
      <c r="EC917" s="25"/>
      <c r="ED917" s="25"/>
      <c r="EE917" s="25"/>
      <c r="EF917" s="25"/>
      <c r="EG917" s="25"/>
      <c r="EH917" s="25"/>
      <c r="EI917" s="25"/>
      <c r="EJ917" s="25"/>
      <c r="EK917" s="25"/>
      <c r="EL917" s="25"/>
      <c r="EM917" s="25"/>
      <c r="EN917" s="25"/>
      <c r="EO917" s="25"/>
      <c r="EP917" s="25"/>
      <c r="EQ917" s="25"/>
      <c r="ER917" s="25"/>
      <c r="ES917" s="25"/>
      <c r="ET917" s="25"/>
      <c r="EU917" s="25"/>
      <c r="EV917" s="25"/>
      <c r="EW917" s="25"/>
      <c r="EX917" s="25"/>
      <c r="EY917" s="25"/>
      <c r="EZ917" s="25"/>
      <c r="FA917" s="25"/>
      <c r="FB917" s="25"/>
      <c r="FC917" s="25"/>
      <c r="FD917" s="25"/>
      <c r="FE917" s="25"/>
      <c r="FF917" s="25"/>
      <c r="FG917" s="25"/>
      <c r="FH917" s="25"/>
      <c r="FI917" s="25"/>
      <c r="FJ917" s="25"/>
      <c r="FK917" s="25"/>
      <c r="FL917" s="25"/>
      <c r="FM917" s="25"/>
      <c r="FN917" s="25"/>
      <c r="FO917" s="25"/>
      <c r="FP917" s="25"/>
      <c r="FQ917" s="25"/>
      <c r="FR917" s="25"/>
      <c r="FS917" s="25"/>
      <c r="FT917" s="25"/>
      <c r="FU917" s="25"/>
      <c r="FV917" s="25"/>
      <c r="FW917" s="25"/>
      <c r="FX917" s="25"/>
      <c r="FY917" s="25"/>
      <c r="FZ917" s="25"/>
      <c r="GA917" s="25"/>
      <c r="GB917" s="25"/>
      <c r="GC917" s="25"/>
      <c r="GD917" s="25"/>
      <c r="GE917" s="25"/>
      <c r="GF917" s="25"/>
      <c r="GG917" s="25"/>
      <c r="GH917" s="25"/>
      <c r="GI917" s="25"/>
      <c r="GJ917" s="25"/>
      <c r="GK917" s="25"/>
      <c r="GL917" s="25"/>
      <c r="GM917" s="25"/>
      <c r="GN917" s="25"/>
      <c r="GO917" s="25"/>
      <c r="GP917" s="25"/>
      <c r="GQ917" s="25"/>
      <c r="GR917" s="25"/>
      <c r="GS917" s="25"/>
      <c r="GT917" s="25"/>
      <c r="GU917" s="25"/>
      <c r="GV917" s="25"/>
      <c r="GW917" s="25"/>
      <c r="GX917" s="25"/>
      <c r="GY917" s="25"/>
      <c r="GZ917" s="25"/>
    </row>
    <row r="918" spans="31:208"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  <c r="BT918" s="25"/>
      <c r="BU918" s="25"/>
      <c r="BV918" s="25"/>
      <c r="BW918" s="25"/>
      <c r="BX918" s="25"/>
      <c r="BY918" s="25"/>
      <c r="BZ918" s="25"/>
      <c r="CA918" s="25"/>
      <c r="CB918" s="25"/>
      <c r="CC918" s="25"/>
      <c r="CD918" s="25"/>
      <c r="CE918" s="25"/>
      <c r="CF918" s="25"/>
      <c r="CG918" s="25"/>
      <c r="CH918" s="25"/>
      <c r="CI918" s="25"/>
      <c r="CJ918" s="25"/>
      <c r="CK918" s="25"/>
      <c r="CL918" s="25"/>
      <c r="CM918" s="25"/>
      <c r="CN918" s="25"/>
      <c r="CO918" s="25"/>
      <c r="CP918" s="25"/>
      <c r="CQ918" s="25"/>
      <c r="CR918" s="25"/>
      <c r="CS918" s="25"/>
      <c r="CT918" s="25"/>
      <c r="CU918" s="25"/>
      <c r="CV918" s="25"/>
      <c r="CW918" s="25"/>
      <c r="CX918" s="25"/>
      <c r="CY918" s="25"/>
      <c r="CZ918" s="25"/>
      <c r="DA918" s="25"/>
      <c r="DB918" s="25"/>
      <c r="DC918" s="25"/>
      <c r="DD918" s="25"/>
      <c r="DE918" s="25"/>
      <c r="DF918" s="25"/>
      <c r="DG918" s="25"/>
      <c r="DH918" s="25"/>
      <c r="DI918" s="25"/>
      <c r="DJ918" s="25"/>
      <c r="DK918" s="25"/>
      <c r="DL918" s="25"/>
      <c r="DM918" s="25"/>
      <c r="DN918" s="25"/>
      <c r="DO918" s="25"/>
      <c r="DP918" s="25"/>
      <c r="DQ918" s="25"/>
      <c r="DR918" s="25"/>
      <c r="DS918" s="25"/>
      <c r="DT918" s="25"/>
      <c r="DU918" s="25"/>
      <c r="DV918" s="25"/>
      <c r="DW918" s="25"/>
      <c r="DX918" s="25"/>
      <c r="DY918" s="25"/>
      <c r="DZ918" s="25"/>
      <c r="EA918" s="25"/>
      <c r="EB918" s="25"/>
      <c r="EC918" s="25"/>
      <c r="ED918" s="25"/>
      <c r="EE918" s="25"/>
      <c r="EF918" s="25"/>
      <c r="EG918" s="25"/>
      <c r="EH918" s="25"/>
      <c r="EI918" s="25"/>
      <c r="EJ918" s="25"/>
      <c r="EK918" s="25"/>
      <c r="EL918" s="25"/>
      <c r="EM918" s="25"/>
      <c r="EN918" s="25"/>
      <c r="EO918" s="25"/>
      <c r="EP918" s="25"/>
      <c r="EQ918" s="25"/>
      <c r="ER918" s="25"/>
      <c r="ES918" s="25"/>
      <c r="ET918" s="25"/>
      <c r="EU918" s="25"/>
      <c r="EV918" s="25"/>
      <c r="EW918" s="25"/>
      <c r="EX918" s="25"/>
      <c r="EY918" s="25"/>
      <c r="EZ918" s="25"/>
      <c r="FA918" s="25"/>
      <c r="FB918" s="25"/>
      <c r="FC918" s="25"/>
      <c r="FD918" s="25"/>
      <c r="FE918" s="25"/>
      <c r="FF918" s="25"/>
      <c r="FG918" s="25"/>
      <c r="FH918" s="25"/>
      <c r="FI918" s="25"/>
      <c r="FJ918" s="25"/>
      <c r="FK918" s="25"/>
      <c r="FL918" s="25"/>
      <c r="FM918" s="25"/>
      <c r="FN918" s="25"/>
      <c r="FO918" s="25"/>
      <c r="FP918" s="25"/>
      <c r="FQ918" s="25"/>
      <c r="FR918" s="25"/>
      <c r="FS918" s="25"/>
      <c r="FT918" s="25"/>
      <c r="FU918" s="25"/>
      <c r="FV918" s="25"/>
      <c r="FW918" s="25"/>
      <c r="FX918" s="25"/>
      <c r="FY918" s="25"/>
      <c r="FZ918" s="25"/>
      <c r="GA918" s="25"/>
      <c r="GB918" s="25"/>
      <c r="GC918" s="25"/>
      <c r="GD918" s="25"/>
      <c r="GE918" s="25"/>
      <c r="GF918" s="25"/>
      <c r="GG918" s="25"/>
      <c r="GH918" s="25"/>
      <c r="GI918" s="25"/>
      <c r="GJ918" s="25"/>
      <c r="GK918" s="25"/>
      <c r="GL918" s="25"/>
      <c r="GM918" s="25"/>
      <c r="GN918" s="25"/>
      <c r="GO918" s="25"/>
      <c r="GP918" s="25"/>
      <c r="GQ918" s="25"/>
      <c r="GR918" s="25"/>
      <c r="GS918" s="25"/>
      <c r="GT918" s="25"/>
      <c r="GU918" s="25"/>
      <c r="GV918" s="25"/>
      <c r="GW918" s="25"/>
      <c r="GX918" s="25"/>
      <c r="GY918" s="25"/>
      <c r="GZ918" s="25"/>
    </row>
    <row r="919" spans="31:208"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  <c r="BT919" s="25"/>
      <c r="BU919" s="25"/>
      <c r="BV919" s="25"/>
      <c r="BW919" s="25"/>
      <c r="BX919" s="25"/>
      <c r="BY919" s="25"/>
      <c r="BZ919" s="25"/>
      <c r="CA919" s="25"/>
      <c r="CB919" s="25"/>
      <c r="CC919" s="25"/>
      <c r="CD919" s="25"/>
      <c r="CE919" s="25"/>
      <c r="CF919" s="25"/>
      <c r="CG919" s="25"/>
      <c r="CH919" s="25"/>
      <c r="CI919" s="25"/>
      <c r="CJ919" s="25"/>
      <c r="CK919" s="25"/>
      <c r="CL919" s="25"/>
      <c r="CM919" s="25"/>
      <c r="CN919" s="25"/>
      <c r="CO919" s="25"/>
      <c r="CP919" s="25"/>
      <c r="CQ919" s="25"/>
      <c r="CR919" s="25"/>
      <c r="CS919" s="25"/>
      <c r="CT919" s="25"/>
      <c r="CU919" s="25"/>
      <c r="CV919" s="25"/>
      <c r="CW919" s="25"/>
      <c r="CX919" s="25"/>
      <c r="CY919" s="25"/>
      <c r="CZ919" s="25"/>
      <c r="DA919" s="25"/>
      <c r="DB919" s="25"/>
      <c r="DC919" s="25"/>
      <c r="DD919" s="25"/>
      <c r="DE919" s="25"/>
      <c r="DF919" s="25"/>
      <c r="DG919" s="25"/>
      <c r="DH919" s="25"/>
      <c r="DI919" s="25"/>
      <c r="DJ919" s="25"/>
      <c r="DK919" s="25"/>
      <c r="DL919" s="25"/>
      <c r="DM919" s="25"/>
      <c r="DN919" s="25"/>
      <c r="DO919" s="25"/>
      <c r="DP919" s="25"/>
      <c r="DQ919" s="25"/>
      <c r="DR919" s="25"/>
      <c r="DS919" s="25"/>
      <c r="DT919" s="25"/>
      <c r="DU919" s="25"/>
      <c r="DV919" s="25"/>
      <c r="DW919" s="25"/>
      <c r="DX919" s="25"/>
      <c r="DY919" s="25"/>
      <c r="DZ919" s="25"/>
      <c r="EA919" s="25"/>
      <c r="EB919" s="25"/>
      <c r="EC919" s="25"/>
      <c r="ED919" s="25"/>
      <c r="EE919" s="25"/>
      <c r="EF919" s="25"/>
      <c r="EG919" s="25"/>
      <c r="EH919" s="25"/>
      <c r="EI919" s="25"/>
      <c r="EJ919" s="25"/>
      <c r="EK919" s="25"/>
      <c r="EL919" s="25"/>
      <c r="EM919" s="25"/>
      <c r="EN919" s="25"/>
      <c r="EO919" s="25"/>
      <c r="EP919" s="25"/>
      <c r="EQ919" s="25"/>
      <c r="ER919" s="25"/>
      <c r="ES919" s="25"/>
      <c r="ET919" s="25"/>
      <c r="EU919" s="25"/>
      <c r="EV919" s="25"/>
      <c r="EW919" s="25"/>
      <c r="EX919" s="25"/>
      <c r="EY919" s="25"/>
      <c r="EZ919" s="25"/>
      <c r="FA919" s="25"/>
      <c r="FB919" s="25"/>
      <c r="FC919" s="25"/>
      <c r="FD919" s="25"/>
      <c r="FE919" s="25"/>
      <c r="FF919" s="25"/>
      <c r="FG919" s="25"/>
      <c r="FH919" s="25"/>
      <c r="FI919" s="25"/>
      <c r="FJ919" s="25"/>
      <c r="FK919" s="25"/>
      <c r="FL919" s="25"/>
      <c r="FM919" s="25"/>
      <c r="FN919" s="25"/>
      <c r="FO919" s="25"/>
      <c r="FP919" s="25"/>
      <c r="FQ919" s="25"/>
      <c r="FR919" s="25"/>
      <c r="FS919" s="25"/>
      <c r="FT919" s="25"/>
      <c r="FU919" s="25"/>
      <c r="FV919" s="25"/>
      <c r="FW919" s="25"/>
      <c r="FX919" s="25"/>
      <c r="FY919" s="25"/>
      <c r="FZ919" s="25"/>
      <c r="GA919" s="25"/>
      <c r="GB919" s="25"/>
      <c r="GC919" s="25"/>
      <c r="GD919" s="25"/>
      <c r="GE919" s="25"/>
      <c r="GF919" s="25"/>
      <c r="GG919" s="25"/>
      <c r="GH919" s="25"/>
      <c r="GI919" s="25"/>
      <c r="GJ919" s="25"/>
      <c r="GK919" s="25"/>
      <c r="GL919" s="25"/>
      <c r="GM919" s="25"/>
      <c r="GN919" s="25"/>
      <c r="GO919" s="25"/>
      <c r="GP919" s="25"/>
      <c r="GQ919" s="25"/>
      <c r="GR919" s="25"/>
      <c r="GS919" s="25"/>
      <c r="GT919" s="25"/>
      <c r="GU919" s="25"/>
      <c r="GV919" s="25"/>
      <c r="GW919" s="25"/>
      <c r="GX919" s="25"/>
      <c r="GY919" s="25"/>
      <c r="GZ919" s="25"/>
    </row>
    <row r="920" spans="31:208"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  <c r="BT920" s="25"/>
      <c r="BU920" s="25"/>
      <c r="BV920" s="25"/>
      <c r="BW920" s="25"/>
      <c r="BX920" s="25"/>
      <c r="BY920" s="25"/>
      <c r="BZ920" s="25"/>
      <c r="CA920" s="25"/>
      <c r="CB920" s="25"/>
      <c r="CC920" s="25"/>
      <c r="CD920" s="25"/>
      <c r="CE920" s="25"/>
      <c r="CF920" s="25"/>
      <c r="CG920" s="25"/>
      <c r="CH920" s="25"/>
      <c r="CI920" s="25"/>
      <c r="CJ920" s="25"/>
      <c r="CK920" s="25"/>
      <c r="CL920" s="25"/>
      <c r="CM920" s="25"/>
      <c r="CN920" s="25"/>
      <c r="CO920" s="25"/>
      <c r="CP920" s="25"/>
      <c r="CQ920" s="25"/>
      <c r="CR920" s="25"/>
      <c r="CS920" s="25"/>
      <c r="CT920" s="25"/>
      <c r="CU920" s="25"/>
      <c r="CV920" s="25"/>
      <c r="CW920" s="25"/>
      <c r="CX920" s="25"/>
      <c r="CY920" s="25"/>
      <c r="CZ920" s="25"/>
      <c r="DA920" s="25"/>
      <c r="DB920" s="25"/>
      <c r="DC920" s="25"/>
      <c r="DD920" s="25"/>
      <c r="DE920" s="25"/>
      <c r="DF920" s="25"/>
      <c r="DG920" s="25"/>
      <c r="DH920" s="25"/>
      <c r="DI920" s="25"/>
      <c r="DJ920" s="25"/>
      <c r="DK920" s="25"/>
      <c r="DL920" s="25"/>
      <c r="DM920" s="25"/>
      <c r="DN920" s="25"/>
      <c r="DO920" s="25"/>
      <c r="DP920" s="25"/>
      <c r="DQ920" s="25"/>
      <c r="DR920" s="25"/>
      <c r="DS920" s="25"/>
      <c r="DT920" s="25"/>
      <c r="DU920" s="25"/>
      <c r="DV920" s="25"/>
      <c r="DW920" s="25"/>
      <c r="DX920" s="25"/>
      <c r="DY920" s="25"/>
      <c r="DZ920" s="25"/>
      <c r="EA920" s="25"/>
      <c r="EB920" s="25"/>
      <c r="EC920" s="25"/>
      <c r="ED920" s="25"/>
      <c r="EE920" s="25"/>
      <c r="EF920" s="25"/>
      <c r="EG920" s="25"/>
      <c r="EH920" s="25"/>
      <c r="EI920" s="25"/>
      <c r="EJ920" s="25"/>
      <c r="EK920" s="25"/>
      <c r="EL920" s="25"/>
      <c r="EM920" s="25"/>
      <c r="EN920" s="25"/>
      <c r="EO920" s="25"/>
      <c r="EP920" s="25"/>
      <c r="EQ920" s="25"/>
      <c r="ER920" s="25"/>
      <c r="ES920" s="25"/>
      <c r="ET920" s="25"/>
      <c r="EU920" s="25"/>
      <c r="EV920" s="25"/>
      <c r="EW920" s="25"/>
      <c r="EX920" s="25"/>
      <c r="EY920" s="25"/>
      <c r="EZ920" s="25"/>
      <c r="FA920" s="25"/>
      <c r="FB920" s="25"/>
      <c r="FC920" s="25"/>
      <c r="FD920" s="25"/>
      <c r="FE920" s="25"/>
      <c r="FF920" s="25"/>
      <c r="FG920" s="25"/>
      <c r="FH920" s="25"/>
      <c r="FI920" s="25"/>
      <c r="FJ920" s="25"/>
      <c r="FK920" s="25"/>
      <c r="FL920" s="25"/>
      <c r="FM920" s="25"/>
      <c r="FN920" s="25"/>
      <c r="FO920" s="25"/>
      <c r="FP920" s="25"/>
      <c r="FQ920" s="25"/>
      <c r="FR920" s="25"/>
      <c r="FS920" s="25"/>
      <c r="FT920" s="25"/>
      <c r="FU920" s="25"/>
      <c r="FV920" s="25"/>
      <c r="FW920" s="25"/>
      <c r="FX920" s="25"/>
      <c r="FY920" s="25"/>
      <c r="FZ920" s="25"/>
      <c r="GA920" s="25"/>
      <c r="GB920" s="25"/>
      <c r="GC920" s="25"/>
      <c r="GD920" s="25"/>
      <c r="GE920" s="25"/>
      <c r="GF920" s="25"/>
      <c r="GG920" s="25"/>
      <c r="GH920" s="25"/>
      <c r="GI920" s="25"/>
      <c r="GJ920" s="25"/>
      <c r="GK920" s="25"/>
      <c r="GL920" s="25"/>
      <c r="GM920" s="25"/>
      <c r="GN920" s="25"/>
      <c r="GO920" s="25"/>
      <c r="GP920" s="25"/>
      <c r="GQ920" s="25"/>
      <c r="GR920" s="25"/>
      <c r="GS920" s="25"/>
      <c r="GT920" s="25"/>
      <c r="GU920" s="25"/>
      <c r="GV920" s="25"/>
      <c r="GW920" s="25"/>
      <c r="GX920" s="25"/>
      <c r="GY920" s="25"/>
      <c r="GZ920" s="25"/>
    </row>
    <row r="921" spans="31:208"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  <c r="BT921" s="25"/>
      <c r="BU921" s="25"/>
      <c r="BV921" s="25"/>
      <c r="BW921" s="25"/>
      <c r="BX921" s="25"/>
      <c r="BY921" s="25"/>
      <c r="BZ921" s="25"/>
      <c r="CA921" s="25"/>
      <c r="CB921" s="25"/>
      <c r="CC921" s="25"/>
      <c r="CD921" s="25"/>
      <c r="CE921" s="25"/>
      <c r="CF921" s="25"/>
      <c r="CG921" s="25"/>
      <c r="CH921" s="25"/>
      <c r="CI921" s="25"/>
      <c r="CJ921" s="25"/>
      <c r="CK921" s="25"/>
      <c r="CL921" s="25"/>
      <c r="CM921" s="25"/>
      <c r="CN921" s="25"/>
      <c r="CO921" s="25"/>
      <c r="CP921" s="25"/>
      <c r="CQ921" s="25"/>
      <c r="CR921" s="25"/>
      <c r="CS921" s="25"/>
      <c r="CT921" s="25"/>
      <c r="CU921" s="25"/>
      <c r="CV921" s="25"/>
      <c r="CW921" s="25"/>
      <c r="CX921" s="25"/>
      <c r="CY921" s="25"/>
      <c r="CZ921" s="25"/>
      <c r="DA921" s="25"/>
      <c r="DB921" s="25"/>
      <c r="DC921" s="25"/>
      <c r="DD921" s="25"/>
      <c r="DE921" s="25"/>
      <c r="DF921" s="25"/>
      <c r="DG921" s="25"/>
      <c r="DH921" s="25"/>
      <c r="DI921" s="25"/>
      <c r="DJ921" s="25"/>
      <c r="DK921" s="25"/>
      <c r="DL921" s="25"/>
      <c r="DM921" s="25"/>
      <c r="DN921" s="25"/>
      <c r="DO921" s="25"/>
      <c r="DP921" s="25"/>
      <c r="DQ921" s="25"/>
      <c r="DR921" s="25"/>
      <c r="DS921" s="25"/>
      <c r="DT921" s="25"/>
      <c r="DU921" s="25"/>
      <c r="DV921" s="25"/>
      <c r="DW921" s="25"/>
      <c r="DX921" s="25"/>
      <c r="DY921" s="25"/>
      <c r="DZ921" s="25"/>
      <c r="EA921" s="25"/>
      <c r="EB921" s="25"/>
      <c r="EC921" s="25"/>
      <c r="ED921" s="25"/>
      <c r="EE921" s="25"/>
      <c r="EF921" s="25"/>
      <c r="EG921" s="25"/>
      <c r="EH921" s="25"/>
      <c r="EI921" s="25"/>
      <c r="EJ921" s="25"/>
      <c r="EK921" s="25"/>
      <c r="EL921" s="25"/>
      <c r="EM921" s="25"/>
      <c r="EN921" s="25"/>
      <c r="EO921" s="25"/>
      <c r="EP921" s="25"/>
      <c r="EQ921" s="25"/>
      <c r="ER921" s="25"/>
      <c r="ES921" s="25"/>
      <c r="ET921" s="25"/>
      <c r="EU921" s="25"/>
      <c r="EV921" s="25"/>
      <c r="EW921" s="25"/>
      <c r="EX921" s="25"/>
      <c r="EY921" s="25"/>
      <c r="EZ921" s="25"/>
      <c r="FA921" s="25"/>
      <c r="FB921" s="25"/>
      <c r="FC921" s="25"/>
      <c r="FD921" s="25"/>
      <c r="FE921" s="25"/>
      <c r="FF921" s="25"/>
      <c r="FG921" s="25"/>
      <c r="FH921" s="25"/>
      <c r="FI921" s="25"/>
      <c r="FJ921" s="25"/>
      <c r="FK921" s="25"/>
      <c r="FL921" s="25"/>
      <c r="FM921" s="25"/>
      <c r="FN921" s="25"/>
      <c r="FO921" s="25"/>
      <c r="FP921" s="25"/>
      <c r="FQ921" s="25"/>
      <c r="FR921" s="25"/>
      <c r="FS921" s="25"/>
      <c r="FT921" s="25"/>
      <c r="FU921" s="25"/>
      <c r="FV921" s="25"/>
      <c r="FW921" s="25"/>
      <c r="FX921" s="25"/>
      <c r="FY921" s="25"/>
      <c r="FZ921" s="25"/>
      <c r="GA921" s="25"/>
      <c r="GB921" s="25"/>
      <c r="GC921" s="25"/>
      <c r="GD921" s="25"/>
      <c r="GE921" s="25"/>
      <c r="GF921" s="25"/>
      <c r="GG921" s="25"/>
      <c r="GH921" s="25"/>
      <c r="GI921" s="25"/>
      <c r="GJ921" s="25"/>
      <c r="GK921" s="25"/>
      <c r="GL921" s="25"/>
      <c r="GM921" s="25"/>
      <c r="GN921" s="25"/>
      <c r="GO921" s="25"/>
      <c r="GP921" s="25"/>
      <c r="GQ921" s="25"/>
      <c r="GR921" s="25"/>
      <c r="GS921" s="25"/>
      <c r="GT921" s="25"/>
      <c r="GU921" s="25"/>
      <c r="GV921" s="25"/>
      <c r="GW921" s="25"/>
      <c r="GX921" s="25"/>
      <c r="GY921" s="25"/>
      <c r="GZ921" s="25"/>
    </row>
    <row r="922" spans="31:208"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  <c r="BT922" s="25"/>
      <c r="BU922" s="25"/>
      <c r="BV922" s="25"/>
      <c r="BW922" s="25"/>
      <c r="BX922" s="25"/>
      <c r="BY922" s="25"/>
      <c r="BZ922" s="25"/>
      <c r="CA922" s="25"/>
      <c r="CB922" s="25"/>
      <c r="CC922" s="25"/>
      <c r="CD922" s="25"/>
      <c r="CE922" s="25"/>
      <c r="CF922" s="25"/>
      <c r="CG922" s="25"/>
      <c r="CH922" s="25"/>
      <c r="CI922" s="25"/>
      <c r="CJ922" s="25"/>
      <c r="CK922" s="25"/>
      <c r="CL922" s="25"/>
      <c r="CM922" s="25"/>
      <c r="CN922" s="25"/>
      <c r="CO922" s="25"/>
      <c r="CP922" s="25"/>
      <c r="CQ922" s="25"/>
      <c r="CR922" s="25"/>
      <c r="CS922" s="25"/>
      <c r="CT922" s="25"/>
      <c r="CU922" s="25"/>
      <c r="CV922" s="25"/>
      <c r="CW922" s="25"/>
      <c r="CX922" s="25"/>
      <c r="CY922" s="25"/>
      <c r="CZ922" s="25"/>
      <c r="DA922" s="25"/>
      <c r="DB922" s="25"/>
      <c r="DC922" s="25"/>
      <c r="DD922" s="25"/>
      <c r="DE922" s="25"/>
      <c r="DF922" s="25"/>
      <c r="DG922" s="25"/>
      <c r="DH922" s="25"/>
      <c r="DI922" s="25"/>
      <c r="DJ922" s="25"/>
      <c r="DK922" s="25"/>
      <c r="DL922" s="25"/>
      <c r="DM922" s="25"/>
      <c r="DN922" s="25"/>
      <c r="DO922" s="25"/>
      <c r="DP922" s="25"/>
      <c r="DQ922" s="25"/>
      <c r="DR922" s="25"/>
      <c r="DS922" s="25"/>
      <c r="DT922" s="25"/>
      <c r="DU922" s="25"/>
      <c r="DV922" s="25"/>
      <c r="DW922" s="25"/>
      <c r="DX922" s="25"/>
      <c r="DY922" s="25"/>
      <c r="DZ922" s="25"/>
      <c r="EA922" s="25"/>
      <c r="EB922" s="25"/>
      <c r="EC922" s="25"/>
      <c r="ED922" s="25"/>
      <c r="EE922" s="25"/>
      <c r="EF922" s="25"/>
      <c r="EG922" s="25"/>
      <c r="EH922" s="25"/>
      <c r="EI922" s="25"/>
      <c r="EJ922" s="25"/>
      <c r="EK922" s="25"/>
      <c r="EL922" s="25"/>
      <c r="EM922" s="25"/>
      <c r="EN922" s="25"/>
      <c r="EO922" s="25"/>
      <c r="EP922" s="25"/>
      <c r="EQ922" s="25"/>
      <c r="ER922" s="25"/>
      <c r="ES922" s="25"/>
      <c r="ET922" s="25"/>
      <c r="EU922" s="25"/>
      <c r="EV922" s="25"/>
      <c r="EW922" s="25"/>
      <c r="EX922" s="25"/>
      <c r="EY922" s="25"/>
      <c r="EZ922" s="25"/>
      <c r="FA922" s="25"/>
      <c r="FB922" s="25"/>
      <c r="FC922" s="25"/>
      <c r="FD922" s="25"/>
      <c r="FE922" s="25"/>
      <c r="FF922" s="25"/>
      <c r="FG922" s="25"/>
      <c r="FH922" s="25"/>
      <c r="FI922" s="25"/>
      <c r="FJ922" s="25"/>
      <c r="FK922" s="25"/>
      <c r="FL922" s="25"/>
      <c r="FM922" s="25"/>
      <c r="FN922" s="25"/>
      <c r="FO922" s="25"/>
      <c r="FP922" s="25"/>
      <c r="FQ922" s="25"/>
      <c r="FR922" s="25"/>
      <c r="FS922" s="25"/>
      <c r="FT922" s="25"/>
      <c r="FU922" s="25"/>
      <c r="FV922" s="25"/>
      <c r="FW922" s="25"/>
      <c r="FX922" s="25"/>
      <c r="FY922" s="25"/>
      <c r="FZ922" s="25"/>
      <c r="GA922" s="25"/>
      <c r="GB922" s="25"/>
      <c r="GC922" s="25"/>
      <c r="GD922" s="25"/>
      <c r="GE922" s="25"/>
      <c r="GF922" s="25"/>
      <c r="GG922" s="25"/>
      <c r="GH922" s="25"/>
      <c r="GI922" s="25"/>
      <c r="GJ922" s="25"/>
      <c r="GK922" s="25"/>
      <c r="GL922" s="25"/>
      <c r="GM922" s="25"/>
      <c r="GN922" s="25"/>
      <c r="GO922" s="25"/>
      <c r="GP922" s="25"/>
      <c r="GQ922" s="25"/>
      <c r="GR922" s="25"/>
      <c r="GS922" s="25"/>
      <c r="GT922" s="25"/>
      <c r="GU922" s="25"/>
      <c r="GV922" s="25"/>
      <c r="GW922" s="25"/>
      <c r="GX922" s="25"/>
      <c r="GY922" s="25"/>
      <c r="GZ922" s="25"/>
    </row>
    <row r="923" spans="31:208"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  <c r="BT923" s="25"/>
      <c r="BU923" s="25"/>
      <c r="BV923" s="25"/>
      <c r="BW923" s="25"/>
      <c r="BX923" s="25"/>
      <c r="BY923" s="25"/>
      <c r="BZ923" s="25"/>
      <c r="CA923" s="25"/>
      <c r="CB923" s="25"/>
      <c r="CC923" s="25"/>
      <c r="CD923" s="25"/>
      <c r="CE923" s="25"/>
      <c r="CF923" s="25"/>
      <c r="CG923" s="25"/>
      <c r="CH923" s="25"/>
      <c r="CI923" s="25"/>
      <c r="CJ923" s="25"/>
      <c r="CK923" s="25"/>
      <c r="CL923" s="25"/>
      <c r="CM923" s="25"/>
      <c r="CN923" s="25"/>
      <c r="CO923" s="25"/>
      <c r="CP923" s="25"/>
      <c r="CQ923" s="25"/>
      <c r="CR923" s="25"/>
      <c r="CS923" s="25"/>
      <c r="CT923" s="25"/>
      <c r="CU923" s="25"/>
      <c r="CV923" s="25"/>
      <c r="CW923" s="25"/>
      <c r="CX923" s="25"/>
      <c r="CY923" s="25"/>
      <c r="CZ923" s="25"/>
      <c r="DA923" s="25"/>
      <c r="DB923" s="25"/>
      <c r="DC923" s="25"/>
      <c r="DD923" s="25"/>
      <c r="DE923" s="25"/>
      <c r="DF923" s="25"/>
      <c r="DG923" s="25"/>
      <c r="DH923" s="25"/>
      <c r="DI923" s="25"/>
      <c r="DJ923" s="25"/>
      <c r="DK923" s="25"/>
      <c r="DL923" s="25"/>
      <c r="DM923" s="25"/>
      <c r="DN923" s="25"/>
      <c r="DO923" s="25"/>
      <c r="DP923" s="25"/>
      <c r="DQ923" s="25"/>
      <c r="DR923" s="25"/>
      <c r="DS923" s="25"/>
      <c r="DT923" s="25"/>
      <c r="DU923" s="25"/>
      <c r="DV923" s="25"/>
      <c r="DW923" s="25"/>
      <c r="DX923" s="25"/>
      <c r="DY923" s="25"/>
      <c r="DZ923" s="25"/>
      <c r="EA923" s="25"/>
      <c r="EB923" s="25"/>
      <c r="EC923" s="25"/>
      <c r="ED923" s="25"/>
      <c r="EE923" s="25"/>
      <c r="EF923" s="25"/>
      <c r="EG923" s="25"/>
      <c r="EH923" s="25"/>
      <c r="EI923" s="25"/>
      <c r="EJ923" s="25"/>
      <c r="EK923" s="25"/>
      <c r="EL923" s="25"/>
      <c r="EM923" s="25"/>
      <c r="EN923" s="25"/>
      <c r="EO923" s="25"/>
      <c r="EP923" s="25"/>
      <c r="EQ923" s="25"/>
      <c r="ER923" s="25"/>
      <c r="ES923" s="25"/>
      <c r="ET923" s="25"/>
      <c r="EU923" s="25"/>
      <c r="EV923" s="25"/>
      <c r="EW923" s="25"/>
      <c r="EX923" s="25"/>
      <c r="EY923" s="25"/>
      <c r="EZ923" s="25"/>
      <c r="FA923" s="25"/>
      <c r="FB923" s="25"/>
      <c r="FC923" s="25"/>
      <c r="FD923" s="25"/>
      <c r="FE923" s="25"/>
      <c r="FF923" s="25"/>
      <c r="FG923" s="25"/>
      <c r="FH923" s="25"/>
      <c r="FI923" s="25"/>
      <c r="FJ923" s="25"/>
      <c r="FK923" s="25"/>
      <c r="FL923" s="25"/>
      <c r="FM923" s="25"/>
      <c r="FN923" s="25"/>
      <c r="FO923" s="25"/>
      <c r="FP923" s="25"/>
      <c r="FQ923" s="25"/>
      <c r="FR923" s="25"/>
      <c r="FS923" s="25"/>
      <c r="FT923" s="25"/>
      <c r="FU923" s="25"/>
      <c r="FV923" s="25"/>
      <c r="FW923" s="25"/>
      <c r="FX923" s="25"/>
      <c r="FY923" s="25"/>
      <c r="FZ923" s="25"/>
      <c r="GA923" s="25"/>
      <c r="GB923" s="25"/>
      <c r="GC923" s="25"/>
      <c r="GD923" s="25"/>
      <c r="GE923" s="25"/>
      <c r="GF923" s="25"/>
      <c r="GG923" s="25"/>
      <c r="GH923" s="25"/>
      <c r="GI923" s="25"/>
      <c r="GJ923" s="25"/>
      <c r="GK923" s="25"/>
      <c r="GL923" s="25"/>
      <c r="GM923" s="25"/>
      <c r="GN923" s="25"/>
      <c r="GO923" s="25"/>
      <c r="GP923" s="25"/>
      <c r="GQ923" s="25"/>
      <c r="GR923" s="25"/>
      <c r="GS923" s="25"/>
      <c r="GT923" s="25"/>
      <c r="GU923" s="25"/>
      <c r="GV923" s="25"/>
      <c r="GW923" s="25"/>
      <c r="GX923" s="25"/>
      <c r="GY923" s="25"/>
      <c r="GZ923" s="25"/>
    </row>
    <row r="924" spans="31:208"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  <c r="BT924" s="25"/>
      <c r="BU924" s="25"/>
      <c r="BV924" s="25"/>
      <c r="BW924" s="25"/>
      <c r="BX924" s="25"/>
      <c r="BY924" s="25"/>
      <c r="BZ924" s="25"/>
      <c r="CA924" s="25"/>
      <c r="CB924" s="25"/>
      <c r="CC924" s="25"/>
      <c r="CD924" s="25"/>
      <c r="CE924" s="25"/>
      <c r="CF924" s="25"/>
      <c r="CG924" s="25"/>
      <c r="CH924" s="25"/>
      <c r="CI924" s="25"/>
      <c r="CJ924" s="25"/>
      <c r="CK924" s="25"/>
      <c r="CL924" s="25"/>
      <c r="CM924" s="25"/>
      <c r="CN924" s="25"/>
      <c r="CO924" s="25"/>
      <c r="CP924" s="25"/>
      <c r="CQ924" s="25"/>
      <c r="CR924" s="25"/>
      <c r="CS924" s="25"/>
      <c r="CT924" s="25"/>
      <c r="CU924" s="25"/>
      <c r="CV924" s="25"/>
      <c r="CW924" s="25"/>
      <c r="CX924" s="25"/>
      <c r="CY924" s="25"/>
      <c r="CZ924" s="25"/>
      <c r="DA924" s="25"/>
      <c r="DB924" s="25"/>
      <c r="DC924" s="25"/>
      <c r="DD924" s="25"/>
      <c r="DE924" s="25"/>
      <c r="DF924" s="25"/>
      <c r="DG924" s="25"/>
      <c r="DH924" s="25"/>
      <c r="DI924" s="25"/>
      <c r="DJ924" s="25"/>
      <c r="DK924" s="25"/>
      <c r="DL924" s="25"/>
      <c r="DM924" s="25"/>
      <c r="DN924" s="25"/>
      <c r="DO924" s="25"/>
      <c r="DP924" s="25"/>
      <c r="DQ924" s="25"/>
      <c r="DR924" s="25"/>
      <c r="DS924" s="25"/>
      <c r="DT924" s="25"/>
      <c r="DU924" s="25"/>
      <c r="DV924" s="25"/>
      <c r="DW924" s="25"/>
      <c r="DX924" s="25"/>
      <c r="DY924" s="25"/>
      <c r="DZ924" s="25"/>
      <c r="EA924" s="25"/>
      <c r="EB924" s="25"/>
      <c r="EC924" s="25"/>
      <c r="ED924" s="25"/>
      <c r="EE924" s="25"/>
      <c r="EF924" s="25"/>
      <c r="EG924" s="25"/>
      <c r="EH924" s="25"/>
      <c r="EI924" s="25"/>
      <c r="EJ924" s="25"/>
      <c r="EK924" s="25"/>
      <c r="EL924" s="25"/>
      <c r="EM924" s="25"/>
      <c r="EN924" s="25"/>
      <c r="EO924" s="25"/>
      <c r="EP924" s="25"/>
      <c r="EQ924" s="25"/>
      <c r="ER924" s="25"/>
      <c r="ES924" s="25"/>
      <c r="ET924" s="25"/>
      <c r="EU924" s="25"/>
      <c r="EV924" s="25"/>
      <c r="EW924" s="25"/>
      <c r="EX924" s="25"/>
      <c r="EY924" s="25"/>
      <c r="EZ924" s="25"/>
      <c r="FA924" s="25"/>
      <c r="FB924" s="25"/>
      <c r="FC924" s="25"/>
      <c r="FD924" s="25"/>
      <c r="FE924" s="25"/>
      <c r="FF924" s="25"/>
      <c r="FG924" s="25"/>
      <c r="FH924" s="25"/>
      <c r="FI924" s="25"/>
      <c r="FJ924" s="25"/>
      <c r="FK924" s="25"/>
      <c r="FL924" s="25"/>
      <c r="FM924" s="25"/>
      <c r="FN924" s="25"/>
      <c r="FO924" s="25"/>
      <c r="FP924" s="25"/>
      <c r="FQ924" s="25"/>
      <c r="FR924" s="25"/>
      <c r="FS924" s="25"/>
      <c r="FT924" s="25"/>
      <c r="FU924" s="25"/>
      <c r="FV924" s="25"/>
      <c r="FW924" s="25"/>
      <c r="FX924" s="25"/>
      <c r="FY924" s="25"/>
      <c r="FZ924" s="25"/>
      <c r="GA924" s="25"/>
      <c r="GB924" s="25"/>
      <c r="GC924" s="25"/>
      <c r="GD924" s="25"/>
      <c r="GE924" s="25"/>
      <c r="GF924" s="25"/>
      <c r="GG924" s="25"/>
      <c r="GH924" s="25"/>
      <c r="GI924" s="25"/>
      <c r="GJ924" s="25"/>
      <c r="GK924" s="25"/>
      <c r="GL924" s="25"/>
      <c r="GM924" s="25"/>
      <c r="GN924" s="25"/>
      <c r="GO924" s="25"/>
      <c r="GP924" s="25"/>
      <c r="GQ924" s="25"/>
      <c r="GR924" s="25"/>
      <c r="GS924" s="25"/>
      <c r="GT924" s="25"/>
      <c r="GU924" s="25"/>
      <c r="GV924" s="25"/>
      <c r="GW924" s="25"/>
      <c r="GX924" s="25"/>
      <c r="GY924" s="25"/>
      <c r="GZ924" s="25"/>
    </row>
    <row r="925" spans="31:208"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25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  <c r="FN925" s="25"/>
      <c r="FO925" s="25"/>
      <c r="FP925" s="25"/>
      <c r="FQ925" s="25"/>
      <c r="FR925" s="25"/>
      <c r="FS925" s="25"/>
      <c r="FT925" s="25"/>
      <c r="FU925" s="25"/>
      <c r="FV925" s="25"/>
      <c r="FW925" s="25"/>
      <c r="FX925" s="25"/>
      <c r="FY925" s="25"/>
      <c r="FZ925" s="25"/>
      <c r="GA925" s="25"/>
      <c r="GB925" s="25"/>
      <c r="GC925" s="25"/>
      <c r="GD925" s="25"/>
      <c r="GE925" s="25"/>
      <c r="GF925" s="25"/>
      <c r="GG925" s="25"/>
      <c r="GH925" s="25"/>
      <c r="GI925" s="25"/>
      <c r="GJ925" s="25"/>
      <c r="GK925" s="25"/>
      <c r="GL925" s="25"/>
      <c r="GM925" s="25"/>
      <c r="GN925" s="25"/>
      <c r="GO925" s="25"/>
      <c r="GP925" s="25"/>
      <c r="GQ925" s="25"/>
      <c r="GR925" s="25"/>
      <c r="GS925" s="25"/>
      <c r="GT925" s="25"/>
      <c r="GU925" s="25"/>
      <c r="GV925" s="25"/>
      <c r="GW925" s="25"/>
      <c r="GX925" s="25"/>
      <c r="GY925" s="25"/>
      <c r="GZ925" s="25"/>
    </row>
    <row r="926" spans="31:208"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25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  <c r="FN926" s="25"/>
      <c r="FO926" s="25"/>
      <c r="FP926" s="25"/>
      <c r="FQ926" s="25"/>
      <c r="FR926" s="25"/>
      <c r="FS926" s="25"/>
      <c r="FT926" s="25"/>
      <c r="FU926" s="25"/>
      <c r="FV926" s="25"/>
      <c r="FW926" s="25"/>
      <c r="FX926" s="25"/>
      <c r="FY926" s="25"/>
      <c r="FZ926" s="25"/>
      <c r="GA926" s="25"/>
      <c r="GB926" s="25"/>
      <c r="GC926" s="25"/>
      <c r="GD926" s="25"/>
      <c r="GE926" s="25"/>
      <c r="GF926" s="25"/>
      <c r="GG926" s="25"/>
      <c r="GH926" s="25"/>
      <c r="GI926" s="25"/>
      <c r="GJ926" s="25"/>
      <c r="GK926" s="25"/>
      <c r="GL926" s="25"/>
      <c r="GM926" s="25"/>
      <c r="GN926" s="25"/>
      <c r="GO926" s="25"/>
      <c r="GP926" s="25"/>
      <c r="GQ926" s="25"/>
      <c r="GR926" s="25"/>
      <c r="GS926" s="25"/>
      <c r="GT926" s="25"/>
      <c r="GU926" s="25"/>
      <c r="GV926" s="25"/>
      <c r="GW926" s="25"/>
      <c r="GX926" s="25"/>
      <c r="GY926" s="25"/>
      <c r="GZ926" s="25"/>
    </row>
    <row r="927" spans="31:208"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  <c r="BT927" s="25"/>
      <c r="BU927" s="25"/>
      <c r="BV927" s="25"/>
      <c r="BW927" s="25"/>
      <c r="BX927" s="25"/>
      <c r="BY927" s="25"/>
      <c r="BZ927" s="25"/>
      <c r="CA927" s="25"/>
      <c r="CB927" s="25"/>
      <c r="CC927" s="25"/>
      <c r="CD927" s="25"/>
      <c r="CE927" s="25"/>
      <c r="CF927" s="25"/>
      <c r="CG927" s="25"/>
      <c r="CH927" s="25"/>
      <c r="CI927" s="25"/>
      <c r="CJ927" s="25"/>
      <c r="CK927" s="25"/>
      <c r="CL927" s="25"/>
      <c r="CM927" s="25"/>
      <c r="CN927" s="25"/>
      <c r="CO927" s="25"/>
      <c r="CP927" s="25"/>
      <c r="CQ927" s="25"/>
      <c r="CR927" s="25"/>
      <c r="CS927" s="25"/>
      <c r="CT927" s="25"/>
      <c r="CU927" s="25"/>
      <c r="CV927" s="25"/>
      <c r="CW927" s="25"/>
      <c r="CX927" s="25"/>
      <c r="CY927" s="25"/>
      <c r="CZ927" s="25"/>
      <c r="DA927" s="25"/>
      <c r="DB927" s="25"/>
      <c r="DC927" s="25"/>
      <c r="DD927" s="25"/>
      <c r="DE927" s="25"/>
      <c r="DF927" s="25"/>
      <c r="DG927" s="25"/>
      <c r="DH927" s="25"/>
      <c r="DI927" s="25"/>
      <c r="DJ927" s="25"/>
      <c r="DK927" s="25"/>
      <c r="DL927" s="25"/>
      <c r="DM927" s="25"/>
      <c r="DN927" s="25"/>
      <c r="DO927" s="25"/>
      <c r="DP927" s="25"/>
      <c r="DQ927" s="25"/>
      <c r="DR927" s="25"/>
      <c r="DS927" s="25"/>
      <c r="DT927" s="25"/>
      <c r="DU927" s="25"/>
      <c r="DV927" s="25"/>
      <c r="DW927" s="25"/>
      <c r="DX927" s="25"/>
      <c r="DY927" s="25"/>
      <c r="DZ927" s="25"/>
      <c r="EA927" s="25"/>
      <c r="EB927" s="25"/>
      <c r="EC927" s="25"/>
      <c r="ED927" s="25"/>
      <c r="EE927" s="25"/>
      <c r="EF927" s="25"/>
      <c r="EG927" s="25"/>
      <c r="EH927" s="25"/>
      <c r="EI927" s="25"/>
      <c r="EJ927" s="25"/>
      <c r="EK927" s="25"/>
      <c r="EL927" s="25"/>
      <c r="EM927" s="25"/>
      <c r="EN927" s="25"/>
      <c r="EO927" s="25"/>
      <c r="EP927" s="25"/>
      <c r="EQ927" s="25"/>
      <c r="ER927" s="25"/>
      <c r="ES927" s="25"/>
      <c r="ET927" s="25"/>
      <c r="EU927" s="25"/>
      <c r="EV927" s="25"/>
      <c r="EW927" s="25"/>
      <c r="EX927" s="25"/>
      <c r="EY927" s="25"/>
      <c r="EZ927" s="25"/>
      <c r="FA927" s="25"/>
      <c r="FB927" s="25"/>
      <c r="FC927" s="25"/>
      <c r="FD927" s="25"/>
      <c r="FE927" s="25"/>
      <c r="FF927" s="25"/>
      <c r="FG927" s="25"/>
      <c r="FH927" s="25"/>
      <c r="FI927" s="25"/>
      <c r="FJ927" s="25"/>
      <c r="FK927" s="25"/>
      <c r="FL927" s="25"/>
      <c r="FM927" s="25"/>
      <c r="FN927" s="25"/>
      <c r="FO927" s="25"/>
      <c r="FP927" s="25"/>
      <c r="FQ927" s="25"/>
      <c r="FR927" s="25"/>
      <c r="FS927" s="25"/>
      <c r="FT927" s="25"/>
      <c r="FU927" s="25"/>
      <c r="FV927" s="25"/>
      <c r="FW927" s="25"/>
      <c r="FX927" s="25"/>
      <c r="FY927" s="25"/>
      <c r="FZ927" s="25"/>
      <c r="GA927" s="25"/>
      <c r="GB927" s="25"/>
      <c r="GC927" s="25"/>
      <c r="GD927" s="25"/>
      <c r="GE927" s="25"/>
      <c r="GF927" s="25"/>
      <c r="GG927" s="25"/>
      <c r="GH927" s="25"/>
      <c r="GI927" s="25"/>
      <c r="GJ927" s="25"/>
      <c r="GK927" s="25"/>
      <c r="GL927" s="25"/>
      <c r="GM927" s="25"/>
      <c r="GN927" s="25"/>
      <c r="GO927" s="25"/>
      <c r="GP927" s="25"/>
      <c r="GQ927" s="25"/>
      <c r="GR927" s="25"/>
      <c r="GS927" s="25"/>
      <c r="GT927" s="25"/>
      <c r="GU927" s="25"/>
      <c r="GV927" s="25"/>
      <c r="GW927" s="25"/>
      <c r="GX927" s="25"/>
      <c r="GY927" s="25"/>
      <c r="GZ927" s="25"/>
    </row>
    <row r="928" spans="31:208"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  <c r="BT928" s="25"/>
      <c r="BU928" s="25"/>
      <c r="BV928" s="25"/>
      <c r="BW928" s="25"/>
      <c r="BX928" s="25"/>
      <c r="BY928" s="25"/>
      <c r="BZ928" s="25"/>
      <c r="CA928" s="25"/>
      <c r="CB928" s="25"/>
      <c r="CC928" s="25"/>
      <c r="CD928" s="25"/>
      <c r="CE928" s="25"/>
      <c r="CF928" s="25"/>
      <c r="CG928" s="25"/>
      <c r="CH928" s="25"/>
      <c r="CI928" s="25"/>
      <c r="CJ928" s="25"/>
      <c r="CK928" s="25"/>
      <c r="CL928" s="25"/>
      <c r="CM928" s="25"/>
      <c r="CN928" s="25"/>
      <c r="CO928" s="25"/>
      <c r="CP928" s="25"/>
      <c r="CQ928" s="25"/>
      <c r="CR928" s="25"/>
      <c r="CS928" s="25"/>
      <c r="CT928" s="25"/>
      <c r="CU928" s="25"/>
      <c r="CV928" s="25"/>
      <c r="CW928" s="25"/>
      <c r="CX928" s="25"/>
      <c r="CY928" s="25"/>
      <c r="CZ928" s="25"/>
      <c r="DA928" s="25"/>
      <c r="DB928" s="25"/>
      <c r="DC928" s="25"/>
      <c r="DD928" s="25"/>
      <c r="DE928" s="25"/>
      <c r="DF928" s="25"/>
      <c r="DG928" s="25"/>
      <c r="DH928" s="25"/>
      <c r="DI928" s="25"/>
      <c r="DJ928" s="25"/>
      <c r="DK928" s="25"/>
      <c r="DL928" s="25"/>
      <c r="DM928" s="25"/>
      <c r="DN928" s="25"/>
      <c r="DO928" s="25"/>
      <c r="DP928" s="25"/>
      <c r="DQ928" s="25"/>
      <c r="DR928" s="25"/>
      <c r="DS928" s="25"/>
      <c r="DT928" s="25"/>
      <c r="DU928" s="25"/>
      <c r="DV928" s="25"/>
      <c r="DW928" s="25"/>
      <c r="DX928" s="25"/>
      <c r="DY928" s="25"/>
      <c r="DZ928" s="25"/>
      <c r="EA928" s="25"/>
      <c r="EB928" s="25"/>
      <c r="EC928" s="25"/>
      <c r="ED928" s="25"/>
      <c r="EE928" s="25"/>
      <c r="EF928" s="25"/>
      <c r="EG928" s="25"/>
      <c r="EH928" s="25"/>
      <c r="EI928" s="25"/>
      <c r="EJ928" s="25"/>
      <c r="EK928" s="25"/>
      <c r="EL928" s="25"/>
      <c r="EM928" s="25"/>
      <c r="EN928" s="25"/>
      <c r="EO928" s="25"/>
      <c r="EP928" s="25"/>
      <c r="EQ928" s="25"/>
      <c r="ER928" s="25"/>
      <c r="ES928" s="25"/>
      <c r="ET928" s="25"/>
      <c r="EU928" s="25"/>
      <c r="EV928" s="25"/>
      <c r="EW928" s="25"/>
      <c r="EX928" s="25"/>
      <c r="EY928" s="25"/>
      <c r="EZ928" s="25"/>
      <c r="FA928" s="25"/>
      <c r="FB928" s="25"/>
      <c r="FC928" s="25"/>
      <c r="FD928" s="25"/>
      <c r="FE928" s="25"/>
      <c r="FF928" s="25"/>
      <c r="FG928" s="25"/>
      <c r="FH928" s="25"/>
      <c r="FI928" s="25"/>
      <c r="FJ928" s="25"/>
      <c r="FK928" s="25"/>
      <c r="FL928" s="25"/>
      <c r="FM928" s="25"/>
      <c r="FN928" s="25"/>
      <c r="FO928" s="25"/>
      <c r="FP928" s="25"/>
      <c r="FQ928" s="25"/>
      <c r="FR928" s="25"/>
      <c r="FS928" s="25"/>
      <c r="FT928" s="25"/>
      <c r="FU928" s="25"/>
      <c r="FV928" s="25"/>
      <c r="FW928" s="25"/>
      <c r="FX928" s="25"/>
      <c r="FY928" s="25"/>
      <c r="FZ928" s="25"/>
      <c r="GA928" s="25"/>
      <c r="GB928" s="25"/>
      <c r="GC928" s="25"/>
      <c r="GD928" s="25"/>
      <c r="GE928" s="25"/>
      <c r="GF928" s="25"/>
      <c r="GG928" s="25"/>
      <c r="GH928" s="25"/>
      <c r="GI928" s="25"/>
      <c r="GJ928" s="25"/>
      <c r="GK928" s="25"/>
      <c r="GL928" s="25"/>
      <c r="GM928" s="25"/>
      <c r="GN928" s="25"/>
      <c r="GO928" s="25"/>
      <c r="GP928" s="25"/>
      <c r="GQ928" s="25"/>
      <c r="GR928" s="25"/>
      <c r="GS928" s="25"/>
      <c r="GT928" s="25"/>
      <c r="GU928" s="25"/>
      <c r="GV928" s="25"/>
      <c r="GW928" s="25"/>
      <c r="GX928" s="25"/>
      <c r="GY928" s="25"/>
      <c r="GZ928" s="25"/>
    </row>
    <row r="929" spans="31:208"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5"/>
      <c r="BV929" s="25"/>
      <c r="BW929" s="25"/>
      <c r="BX929" s="25"/>
      <c r="BY929" s="25"/>
      <c r="BZ929" s="25"/>
      <c r="CA929" s="25"/>
      <c r="CB929" s="25"/>
      <c r="CC929" s="25"/>
      <c r="CD929" s="25"/>
      <c r="CE929" s="25"/>
      <c r="CF929" s="25"/>
      <c r="CG929" s="25"/>
      <c r="CH929" s="25"/>
      <c r="CI929" s="25"/>
      <c r="CJ929" s="25"/>
      <c r="CK929" s="25"/>
      <c r="CL929" s="25"/>
      <c r="CM929" s="25"/>
      <c r="CN929" s="25"/>
      <c r="CO929" s="25"/>
      <c r="CP929" s="25"/>
      <c r="CQ929" s="25"/>
      <c r="CR929" s="25"/>
      <c r="CS929" s="25"/>
      <c r="CT929" s="25"/>
      <c r="CU929" s="25"/>
      <c r="CV929" s="25"/>
      <c r="CW929" s="25"/>
      <c r="CX929" s="25"/>
      <c r="CY929" s="25"/>
      <c r="CZ929" s="25"/>
      <c r="DA929" s="25"/>
      <c r="DB929" s="25"/>
      <c r="DC929" s="25"/>
      <c r="DD929" s="25"/>
      <c r="DE929" s="25"/>
      <c r="DF929" s="25"/>
      <c r="DG929" s="25"/>
      <c r="DH929" s="25"/>
      <c r="DI929" s="25"/>
      <c r="DJ929" s="25"/>
      <c r="DK929" s="25"/>
      <c r="DL929" s="25"/>
      <c r="DM929" s="25"/>
      <c r="DN929" s="25"/>
      <c r="DO929" s="25"/>
      <c r="DP929" s="25"/>
      <c r="DQ929" s="25"/>
      <c r="DR929" s="25"/>
      <c r="DS929" s="25"/>
      <c r="DT929" s="25"/>
      <c r="DU929" s="25"/>
      <c r="DV929" s="25"/>
      <c r="DW929" s="25"/>
      <c r="DX929" s="25"/>
      <c r="DY929" s="25"/>
      <c r="DZ929" s="25"/>
      <c r="EA929" s="25"/>
      <c r="EB929" s="25"/>
      <c r="EC929" s="25"/>
      <c r="ED929" s="25"/>
      <c r="EE929" s="25"/>
      <c r="EF929" s="25"/>
      <c r="EG929" s="25"/>
      <c r="EH929" s="25"/>
      <c r="EI929" s="25"/>
      <c r="EJ929" s="25"/>
      <c r="EK929" s="25"/>
      <c r="EL929" s="25"/>
      <c r="EM929" s="25"/>
      <c r="EN929" s="25"/>
      <c r="EO929" s="25"/>
      <c r="EP929" s="25"/>
      <c r="EQ929" s="25"/>
      <c r="ER929" s="25"/>
      <c r="ES929" s="25"/>
      <c r="ET929" s="25"/>
      <c r="EU929" s="25"/>
      <c r="EV929" s="25"/>
      <c r="EW929" s="25"/>
      <c r="EX929" s="25"/>
      <c r="EY929" s="25"/>
      <c r="EZ929" s="25"/>
      <c r="FA929" s="25"/>
      <c r="FB929" s="25"/>
      <c r="FC929" s="25"/>
      <c r="FD929" s="25"/>
      <c r="FE929" s="25"/>
      <c r="FF929" s="25"/>
      <c r="FG929" s="25"/>
      <c r="FH929" s="25"/>
      <c r="FI929" s="25"/>
      <c r="FJ929" s="25"/>
      <c r="FK929" s="25"/>
      <c r="FL929" s="25"/>
      <c r="FM929" s="25"/>
      <c r="FN929" s="25"/>
      <c r="FO929" s="25"/>
      <c r="FP929" s="25"/>
      <c r="FQ929" s="25"/>
      <c r="FR929" s="25"/>
      <c r="FS929" s="25"/>
      <c r="FT929" s="25"/>
      <c r="FU929" s="25"/>
      <c r="FV929" s="25"/>
      <c r="FW929" s="25"/>
      <c r="FX929" s="25"/>
      <c r="FY929" s="25"/>
      <c r="FZ929" s="25"/>
      <c r="GA929" s="25"/>
      <c r="GB929" s="25"/>
      <c r="GC929" s="25"/>
      <c r="GD929" s="25"/>
      <c r="GE929" s="25"/>
      <c r="GF929" s="25"/>
      <c r="GG929" s="25"/>
      <c r="GH929" s="25"/>
      <c r="GI929" s="25"/>
      <c r="GJ929" s="25"/>
      <c r="GK929" s="25"/>
      <c r="GL929" s="25"/>
      <c r="GM929" s="25"/>
      <c r="GN929" s="25"/>
      <c r="GO929" s="25"/>
      <c r="GP929" s="25"/>
      <c r="GQ929" s="25"/>
      <c r="GR929" s="25"/>
      <c r="GS929" s="25"/>
      <c r="GT929" s="25"/>
      <c r="GU929" s="25"/>
      <c r="GV929" s="25"/>
      <c r="GW929" s="25"/>
      <c r="GX929" s="25"/>
      <c r="GY929" s="25"/>
      <c r="GZ929" s="25"/>
    </row>
    <row r="930" spans="31:208"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  <c r="BT930" s="25"/>
      <c r="BU930" s="25"/>
      <c r="BV930" s="25"/>
      <c r="BW930" s="25"/>
      <c r="BX930" s="25"/>
      <c r="BY930" s="25"/>
      <c r="BZ930" s="25"/>
      <c r="CA930" s="25"/>
      <c r="CB930" s="25"/>
      <c r="CC930" s="25"/>
      <c r="CD930" s="25"/>
      <c r="CE930" s="25"/>
      <c r="CF930" s="25"/>
      <c r="CG930" s="25"/>
      <c r="CH930" s="25"/>
      <c r="CI930" s="25"/>
      <c r="CJ930" s="25"/>
      <c r="CK930" s="25"/>
      <c r="CL930" s="25"/>
      <c r="CM930" s="25"/>
      <c r="CN930" s="25"/>
      <c r="CO930" s="25"/>
      <c r="CP930" s="25"/>
      <c r="CQ930" s="25"/>
      <c r="CR930" s="25"/>
      <c r="CS930" s="25"/>
      <c r="CT930" s="25"/>
      <c r="CU930" s="25"/>
      <c r="CV930" s="25"/>
      <c r="CW930" s="25"/>
      <c r="CX930" s="25"/>
      <c r="CY930" s="25"/>
      <c r="CZ930" s="25"/>
      <c r="DA930" s="25"/>
      <c r="DB930" s="25"/>
      <c r="DC930" s="25"/>
      <c r="DD930" s="25"/>
      <c r="DE930" s="25"/>
      <c r="DF930" s="25"/>
      <c r="DG930" s="25"/>
      <c r="DH930" s="25"/>
      <c r="DI930" s="25"/>
      <c r="DJ930" s="25"/>
      <c r="DK930" s="25"/>
      <c r="DL930" s="25"/>
      <c r="DM930" s="25"/>
      <c r="DN930" s="25"/>
      <c r="DO930" s="25"/>
      <c r="DP930" s="25"/>
      <c r="DQ930" s="25"/>
      <c r="DR930" s="25"/>
      <c r="DS930" s="25"/>
      <c r="DT930" s="25"/>
      <c r="DU930" s="25"/>
      <c r="DV930" s="25"/>
      <c r="DW930" s="25"/>
      <c r="DX930" s="25"/>
      <c r="DY930" s="25"/>
      <c r="DZ930" s="25"/>
      <c r="EA930" s="25"/>
      <c r="EB930" s="25"/>
      <c r="EC930" s="25"/>
      <c r="ED930" s="25"/>
      <c r="EE930" s="25"/>
      <c r="EF930" s="25"/>
      <c r="EG930" s="25"/>
      <c r="EH930" s="25"/>
      <c r="EI930" s="25"/>
      <c r="EJ930" s="25"/>
      <c r="EK930" s="25"/>
      <c r="EL930" s="25"/>
      <c r="EM930" s="25"/>
      <c r="EN930" s="25"/>
      <c r="EO930" s="25"/>
      <c r="EP930" s="25"/>
      <c r="EQ930" s="25"/>
      <c r="ER930" s="25"/>
      <c r="ES930" s="25"/>
      <c r="ET930" s="25"/>
      <c r="EU930" s="25"/>
      <c r="EV930" s="25"/>
      <c r="EW930" s="25"/>
      <c r="EX930" s="25"/>
      <c r="EY930" s="25"/>
      <c r="EZ930" s="25"/>
      <c r="FA930" s="25"/>
      <c r="FB930" s="25"/>
      <c r="FC930" s="25"/>
      <c r="FD930" s="25"/>
      <c r="FE930" s="25"/>
      <c r="FF930" s="25"/>
      <c r="FG930" s="25"/>
      <c r="FH930" s="25"/>
      <c r="FI930" s="25"/>
      <c r="FJ930" s="25"/>
      <c r="FK930" s="25"/>
      <c r="FL930" s="25"/>
      <c r="FM930" s="25"/>
      <c r="FN930" s="25"/>
      <c r="FO930" s="25"/>
      <c r="FP930" s="25"/>
      <c r="FQ930" s="25"/>
      <c r="FR930" s="25"/>
      <c r="FS930" s="25"/>
      <c r="FT930" s="25"/>
      <c r="FU930" s="25"/>
      <c r="FV930" s="25"/>
      <c r="FW930" s="25"/>
      <c r="FX930" s="25"/>
      <c r="FY930" s="25"/>
      <c r="FZ930" s="25"/>
      <c r="GA930" s="25"/>
      <c r="GB930" s="25"/>
      <c r="GC930" s="25"/>
      <c r="GD930" s="25"/>
      <c r="GE930" s="25"/>
      <c r="GF930" s="25"/>
      <c r="GG930" s="25"/>
      <c r="GH930" s="25"/>
      <c r="GI930" s="25"/>
      <c r="GJ930" s="25"/>
      <c r="GK930" s="25"/>
      <c r="GL930" s="25"/>
      <c r="GM930" s="25"/>
      <c r="GN930" s="25"/>
      <c r="GO930" s="25"/>
      <c r="GP930" s="25"/>
      <c r="GQ930" s="25"/>
      <c r="GR930" s="25"/>
      <c r="GS930" s="25"/>
      <c r="GT930" s="25"/>
      <c r="GU930" s="25"/>
      <c r="GV930" s="25"/>
      <c r="GW930" s="25"/>
      <c r="GX930" s="25"/>
      <c r="GY930" s="25"/>
      <c r="GZ930" s="25"/>
    </row>
    <row r="931" spans="31:208"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  <c r="BT931" s="25"/>
      <c r="BU931" s="25"/>
      <c r="BV931" s="25"/>
      <c r="BW931" s="25"/>
      <c r="BX931" s="25"/>
      <c r="BY931" s="25"/>
      <c r="BZ931" s="25"/>
      <c r="CA931" s="25"/>
      <c r="CB931" s="25"/>
      <c r="CC931" s="25"/>
      <c r="CD931" s="25"/>
      <c r="CE931" s="25"/>
      <c r="CF931" s="25"/>
      <c r="CG931" s="25"/>
      <c r="CH931" s="25"/>
      <c r="CI931" s="25"/>
      <c r="CJ931" s="25"/>
      <c r="CK931" s="25"/>
      <c r="CL931" s="25"/>
      <c r="CM931" s="25"/>
      <c r="CN931" s="25"/>
      <c r="CO931" s="25"/>
      <c r="CP931" s="25"/>
      <c r="CQ931" s="25"/>
      <c r="CR931" s="25"/>
      <c r="CS931" s="25"/>
      <c r="CT931" s="25"/>
      <c r="CU931" s="25"/>
      <c r="CV931" s="25"/>
      <c r="CW931" s="25"/>
      <c r="CX931" s="25"/>
      <c r="CY931" s="25"/>
      <c r="CZ931" s="25"/>
      <c r="DA931" s="25"/>
      <c r="DB931" s="25"/>
      <c r="DC931" s="25"/>
      <c r="DD931" s="25"/>
      <c r="DE931" s="25"/>
      <c r="DF931" s="25"/>
      <c r="DG931" s="25"/>
      <c r="DH931" s="25"/>
      <c r="DI931" s="25"/>
      <c r="DJ931" s="25"/>
      <c r="DK931" s="25"/>
      <c r="DL931" s="25"/>
      <c r="DM931" s="25"/>
      <c r="DN931" s="25"/>
      <c r="DO931" s="25"/>
      <c r="DP931" s="25"/>
      <c r="DQ931" s="25"/>
      <c r="DR931" s="25"/>
      <c r="DS931" s="25"/>
      <c r="DT931" s="25"/>
      <c r="DU931" s="25"/>
      <c r="DV931" s="25"/>
      <c r="DW931" s="25"/>
      <c r="DX931" s="25"/>
      <c r="DY931" s="25"/>
      <c r="DZ931" s="25"/>
      <c r="EA931" s="25"/>
      <c r="EB931" s="25"/>
      <c r="EC931" s="25"/>
      <c r="ED931" s="25"/>
      <c r="EE931" s="25"/>
      <c r="EF931" s="25"/>
      <c r="EG931" s="25"/>
      <c r="EH931" s="25"/>
      <c r="EI931" s="25"/>
      <c r="EJ931" s="25"/>
      <c r="EK931" s="25"/>
      <c r="EL931" s="25"/>
      <c r="EM931" s="25"/>
      <c r="EN931" s="25"/>
      <c r="EO931" s="25"/>
      <c r="EP931" s="25"/>
      <c r="EQ931" s="25"/>
      <c r="ER931" s="25"/>
      <c r="ES931" s="25"/>
      <c r="ET931" s="25"/>
      <c r="EU931" s="25"/>
      <c r="EV931" s="25"/>
      <c r="EW931" s="25"/>
      <c r="EX931" s="25"/>
      <c r="EY931" s="25"/>
      <c r="EZ931" s="25"/>
      <c r="FA931" s="25"/>
      <c r="FB931" s="25"/>
      <c r="FC931" s="25"/>
      <c r="FD931" s="25"/>
      <c r="FE931" s="25"/>
      <c r="FF931" s="25"/>
      <c r="FG931" s="25"/>
      <c r="FH931" s="25"/>
      <c r="FI931" s="25"/>
      <c r="FJ931" s="25"/>
      <c r="FK931" s="25"/>
      <c r="FL931" s="25"/>
      <c r="FM931" s="25"/>
      <c r="FN931" s="25"/>
      <c r="FO931" s="25"/>
      <c r="FP931" s="25"/>
      <c r="FQ931" s="25"/>
      <c r="FR931" s="25"/>
      <c r="FS931" s="25"/>
      <c r="FT931" s="25"/>
      <c r="FU931" s="25"/>
      <c r="FV931" s="25"/>
      <c r="FW931" s="25"/>
      <c r="FX931" s="25"/>
      <c r="FY931" s="25"/>
      <c r="FZ931" s="25"/>
      <c r="GA931" s="25"/>
      <c r="GB931" s="25"/>
      <c r="GC931" s="25"/>
      <c r="GD931" s="25"/>
      <c r="GE931" s="25"/>
      <c r="GF931" s="25"/>
      <c r="GG931" s="25"/>
      <c r="GH931" s="25"/>
      <c r="GI931" s="25"/>
      <c r="GJ931" s="25"/>
      <c r="GK931" s="25"/>
      <c r="GL931" s="25"/>
      <c r="GM931" s="25"/>
      <c r="GN931" s="25"/>
      <c r="GO931" s="25"/>
      <c r="GP931" s="25"/>
      <c r="GQ931" s="25"/>
      <c r="GR931" s="25"/>
      <c r="GS931" s="25"/>
      <c r="GT931" s="25"/>
      <c r="GU931" s="25"/>
      <c r="GV931" s="25"/>
      <c r="GW931" s="25"/>
      <c r="GX931" s="25"/>
      <c r="GY931" s="25"/>
      <c r="GZ931" s="25"/>
    </row>
    <row r="932" spans="31:208"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  <c r="BT932" s="25"/>
      <c r="BU932" s="25"/>
      <c r="BV932" s="25"/>
      <c r="BW932" s="25"/>
      <c r="BX932" s="25"/>
      <c r="BY932" s="25"/>
      <c r="BZ932" s="25"/>
      <c r="CA932" s="25"/>
      <c r="CB932" s="25"/>
      <c r="CC932" s="25"/>
      <c r="CD932" s="25"/>
      <c r="CE932" s="25"/>
      <c r="CF932" s="25"/>
      <c r="CG932" s="25"/>
      <c r="CH932" s="25"/>
      <c r="CI932" s="25"/>
      <c r="CJ932" s="25"/>
      <c r="CK932" s="25"/>
      <c r="CL932" s="25"/>
      <c r="CM932" s="25"/>
      <c r="CN932" s="25"/>
      <c r="CO932" s="25"/>
      <c r="CP932" s="25"/>
      <c r="CQ932" s="25"/>
      <c r="CR932" s="25"/>
      <c r="CS932" s="25"/>
      <c r="CT932" s="25"/>
      <c r="CU932" s="25"/>
      <c r="CV932" s="25"/>
      <c r="CW932" s="25"/>
      <c r="CX932" s="25"/>
      <c r="CY932" s="25"/>
      <c r="CZ932" s="25"/>
      <c r="DA932" s="25"/>
      <c r="DB932" s="25"/>
      <c r="DC932" s="25"/>
      <c r="DD932" s="25"/>
      <c r="DE932" s="25"/>
      <c r="DF932" s="25"/>
      <c r="DG932" s="25"/>
      <c r="DH932" s="25"/>
      <c r="DI932" s="25"/>
      <c r="DJ932" s="25"/>
      <c r="DK932" s="25"/>
      <c r="DL932" s="25"/>
      <c r="DM932" s="25"/>
      <c r="DN932" s="25"/>
      <c r="DO932" s="25"/>
      <c r="DP932" s="25"/>
      <c r="DQ932" s="25"/>
      <c r="DR932" s="25"/>
      <c r="DS932" s="25"/>
      <c r="DT932" s="25"/>
      <c r="DU932" s="25"/>
      <c r="DV932" s="25"/>
      <c r="DW932" s="25"/>
      <c r="DX932" s="25"/>
      <c r="DY932" s="25"/>
      <c r="DZ932" s="25"/>
      <c r="EA932" s="25"/>
      <c r="EB932" s="25"/>
      <c r="EC932" s="25"/>
      <c r="ED932" s="25"/>
      <c r="EE932" s="25"/>
      <c r="EF932" s="25"/>
      <c r="EG932" s="25"/>
      <c r="EH932" s="25"/>
      <c r="EI932" s="25"/>
      <c r="EJ932" s="25"/>
      <c r="EK932" s="25"/>
      <c r="EL932" s="25"/>
      <c r="EM932" s="25"/>
      <c r="EN932" s="25"/>
      <c r="EO932" s="25"/>
      <c r="EP932" s="25"/>
      <c r="EQ932" s="25"/>
      <c r="ER932" s="25"/>
      <c r="ES932" s="25"/>
      <c r="ET932" s="25"/>
      <c r="EU932" s="25"/>
      <c r="EV932" s="25"/>
      <c r="EW932" s="25"/>
      <c r="EX932" s="25"/>
      <c r="EY932" s="25"/>
      <c r="EZ932" s="25"/>
      <c r="FA932" s="25"/>
      <c r="FB932" s="25"/>
      <c r="FC932" s="25"/>
      <c r="FD932" s="25"/>
      <c r="FE932" s="25"/>
      <c r="FF932" s="25"/>
      <c r="FG932" s="25"/>
      <c r="FH932" s="25"/>
      <c r="FI932" s="25"/>
      <c r="FJ932" s="25"/>
      <c r="FK932" s="25"/>
      <c r="FL932" s="25"/>
      <c r="FM932" s="25"/>
      <c r="FN932" s="25"/>
      <c r="FO932" s="25"/>
      <c r="FP932" s="25"/>
      <c r="FQ932" s="25"/>
      <c r="FR932" s="25"/>
      <c r="FS932" s="25"/>
      <c r="FT932" s="25"/>
      <c r="FU932" s="25"/>
      <c r="FV932" s="25"/>
      <c r="FW932" s="25"/>
      <c r="FX932" s="25"/>
      <c r="FY932" s="25"/>
      <c r="FZ932" s="25"/>
      <c r="GA932" s="25"/>
      <c r="GB932" s="25"/>
      <c r="GC932" s="25"/>
      <c r="GD932" s="25"/>
      <c r="GE932" s="25"/>
      <c r="GF932" s="25"/>
      <c r="GG932" s="25"/>
      <c r="GH932" s="25"/>
      <c r="GI932" s="25"/>
      <c r="GJ932" s="25"/>
      <c r="GK932" s="25"/>
      <c r="GL932" s="25"/>
      <c r="GM932" s="25"/>
      <c r="GN932" s="25"/>
      <c r="GO932" s="25"/>
      <c r="GP932" s="25"/>
      <c r="GQ932" s="25"/>
      <c r="GR932" s="25"/>
      <c r="GS932" s="25"/>
      <c r="GT932" s="25"/>
      <c r="GU932" s="25"/>
      <c r="GV932" s="25"/>
      <c r="GW932" s="25"/>
      <c r="GX932" s="25"/>
      <c r="GY932" s="25"/>
      <c r="GZ932" s="25"/>
    </row>
    <row r="933" spans="31:208"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  <c r="BT933" s="25"/>
      <c r="BU933" s="25"/>
      <c r="BV933" s="25"/>
      <c r="BW933" s="25"/>
      <c r="BX933" s="25"/>
      <c r="BY933" s="25"/>
      <c r="BZ933" s="25"/>
      <c r="CA933" s="25"/>
      <c r="CB933" s="25"/>
      <c r="CC933" s="25"/>
      <c r="CD933" s="25"/>
      <c r="CE933" s="25"/>
      <c r="CF933" s="25"/>
      <c r="CG933" s="25"/>
      <c r="CH933" s="25"/>
      <c r="CI933" s="25"/>
      <c r="CJ933" s="25"/>
      <c r="CK933" s="25"/>
      <c r="CL933" s="25"/>
      <c r="CM933" s="25"/>
      <c r="CN933" s="25"/>
      <c r="CO933" s="25"/>
      <c r="CP933" s="25"/>
      <c r="CQ933" s="25"/>
      <c r="CR933" s="25"/>
      <c r="CS933" s="25"/>
      <c r="CT933" s="25"/>
      <c r="CU933" s="25"/>
      <c r="CV933" s="25"/>
      <c r="CW933" s="25"/>
      <c r="CX933" s="25"/>
      <c r="CY933" s="25"/>
      <c r="CZ933" s="25"/>
      <c r="DA933" s="25"/>
      <c r="DB933" s="25"/>
      <c r="DC933" s="25"/>
      <c r="DD933" s="25"/>
      <c r="DE933" s="25"/>
      <c r="DF933" s="25"/>
      <c r="DG933" s="25"/>
      <c r="DH933" s="25"/>
      <c r="DI933" s="25"/>
      <c r="DJ933" s="25"/>
      <c r="DK933" s="25"/>
      <c r="DL933" s="25"/>
      <c r="DM933" s="25"/>
      <c r="DN933" s="25"/>
      <c r="DO933" s="25"/>
      <c r="DP933" s="25"/>
      <c r="DQ933" s="25"/>
      <c r="DR933" s="25"/>
      <c r="DS933" s="25"/>
      <c r="DT933" s="25"/>
      <c r="DU933" s="25"/>
      <c r="DV933" s="25"/>
      <c r="DW933" s="25"/>
      <c r="DX933" s="25"/>
      <c r="DY933" s="25"/>
      <c r="DZ933" s="25"/>
      <c r="EA933" s="25"/>
      <c r="EB933" s="25"/>
      <c r="EC933" s="25"/>
      <c r="ED933" s="25"/>
      <c r="EE933" s="25"/>
      <c r="EF933" s="25"/>
      <c r="EG933" s="25"/>
      <c r="EH933" s="25"/>
      <c r="EI933" s="25"/>
      <c r="EJ933" s="25"/>
      <c r="EK933" s="25"/>
      <c r="EL933" s="25"/>
      <c r="EM933" s="25"/>
      <c r="EN933" s="25"/>
      <c r="EO933" s="25"/>
      <c r="EP933" s="25"/>
      <c r="EQ933" s="25"/>
      <c r="ER933" s="25"/>
      <c r="ES933" s="25"/>
      <c r="ET933" s="25"/>
      <c r="EU933" s="25"/>
      <c r="EV933" s="25"/>
      <c r="EW933" s="25"/>
      <c r="EX933" s="25"/>
      <c r="EY933" s="25"/>
      <c r="EZ933" s="25"/>
      <c r="FA933" s="25"/>
      <c r="FB933" s="25"/>
      <c r="FC933" s="25"/>
      <c r="FD933" s="25"/>
      <c r="FE933" s="25"/>
      <c r="FF933" s="25"/>
      <c r="FG933" s="25"/>
      <c r="FH933" s="25"/>
      <c r="FI933" s="25"/>
      <c r="FJ933" s="25"/>
      <c r="FK933" s="25"/>
      <c r="FL933" s="25"/>
      <c r="FM933" s="25"/>
      <c r="FN933" s="25"/>
      <c r="FO933" s="25"/>
      <c r="FP933" s="25"/>
      <c r="FQ933" s="25"/>
      <c r="FR933" s="25"/>
      <c r="FS933" s="25"/>
      <c r="FT933" s="25"/>
      <c r="FU933" s="25"/>
      <c r="FV933" s="25"/>
      <c r="FW933" s="25"/>
      <c r="FX933" s="25"/>
      <c r="FY933" s="25"/>
      <c r="FZ933" s="25"/>
      <c r="GA933" s="25"/>
      <c r="GB933" s="25"/>
      <c r="GC933" s="25"/>
      <c r="GD933" s="25"/>
      <c r="GE933" s="25"/>
      <c r="GF933" s="25"/>
      <c r="GG933" s="25"/>
      <c r="GH933" s="25"/>
      <c r="GI933" s="25"/>
      <c r="GJ933" s="25"/>
      <c r="GK933" s="25"/>
      <c r="GL933" s="25"/>
      <c r="GM933" s="25"/>
      <c r="GN933" s="25"/>
      <c r="GO933" s="25"/>
      <c r="GP933" s="25"/>
      <c r="GQ933" s="25"/>
      <c r="GR933" s="25"/>
      <c r="GS933" s="25"/>
      <c r="GT933" s="25"/>
      <c r="GU933" s="25"/>
      <c r="GV933" s="25"/>
      <c r="GW933" s="25"/>
      <c r="GX933" s="25"/>
      <c r="GY933" s="25"/>
      <c r="GZ933" s="25"/>
    </row>
    <row r="934" spans="31:208"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  <c r="BT934" s="25"/>
      <c r="BU934" s="25"/>
      <c r="BV934" s="25"/>
      <c r="BW934" s="25"/>
      <c r="BX934" s="25"/>
      <c r="BY934" s="25"/>
      <c r="BZ934" s="25"/>
      <c r="CA934" s="25"/>
      <c r="CB934" s="25"/>
      <c r="CC934" s="25"/>
      <c r="CD934" s="25"/>
      <c r="CE934" s="25"/>
      <c r="CF934" s="25"/>
      <c r="CG934" s="25"/>
      <c r="CH934" s="25"/>
      <c r="CI934" s="25"/>
      <c r="CJ934" s="25"/>
      <c r="CK934" s="25"/>
      <c r="CL934" s="25"/>
      <c r="CM934" s="25"/>
      <c r="CN934" s="25"/>
      <c r="CO934" s="25"/>
      <c r="CP934" s="25"/>
      <c r="CQ934" s="25"/>
      <c r="CR934" s="25"/>
      <c r="CS934" s="25"/>
      <c r="CT934" s="25"/>
      <c r="CU934" s="25"/>
      <c r="CV934" s="25"/>
      <c r="CW934" s="25"/>
      <c r="CX934" s="25"/>
      <c r="CY934" s="25"/>
      <c r="CZ934" s="25"/>
      <c r="DA934" s="25"/>
      <c r="DB934" s="25"/>
      <c r="DC934" s="25"/>
      <c r="DD934" s="25"/>
      <c r="DE934" s="25"/>
      <c r="DF934" s="25"/>
      <c r="DG934" s="25"/>
      <c r="DH934" s="25"/>
      <c r="DI934" s="25"/>
      <c r="DJ934" s="25"/>
      <c r="DK934" s="25"/>
      <c r="DL934" s="25"/>
      <c r="DM934" s="25"/>
      <c r="DN934" s="25"/>
      <c r="DO934" s="25"/>
      <c r="DP934" s="25"/>
      <c r="DQ934" s="25"/>
      <c r="DR934" s="25"/>
      <c r="DS934" s="25"/>
      <c r="DT934" s="25"/>
      <c r="DU934" s="25"/>
      <c r="DV934" s="25"/>
      <c r="DW934" s="25"/>
      <c r="DX934" s="25"/>
      <c r="DY934" s="25"/>
      <c r="DZ934" s="25"/>
      <c r="EA934" s="25"/>
      <c r="EB934" s="25"/>
      <c r="EC934" s="25"/>
      <c r="ED934" s="25"/>
      <c r="EE934" s="25"/>
      <c r="EF934" s="25"/>
      <c r="EG934" s="25"/>
      <c r="EH934" s="25"/>
      <c r="EI934" s="25"/>
      <c r="EJ934" s="25"/>
      <c r="EK934" s="25"/>
      <c r="EL934" s="25"/>
      <c r="EM934" s="25"/>
      <c r="EN934" s="25"/>
      <c r="EO934" s="25"/>
      <c r="EP934" s="25"/>
      <c r="EQ934" s="25"/>
      <c r="ER934" s="25"/>
      <c r="ES934" s="25"/>
      <c r="ET934" s="25"/>
      <c r="EU934" s="25"/>
      <c r="EV934" s="25"/>
      <c r="EW934" s="25"/>
      <c r="EX934" s="25"/>
      <c r="EY934" s="25"/>
      <c r="EZ934" s="25"/>
      <c r="FA934" s="25"/>
      <c r="FB934" s="25"/>
      <c r="FC934" s="25"/>
      <c r="FD934" s="25"/>
      <c r="FE934" s="25"/>
      <c r="FF934" s="25"/>
      <c r="FG934" s="25"/>
      <c r="FH934" s="25"/>
      <c r="FI934" s="25"/>
      <c r="FJ934" s="25"/>
      <c r="FK934" s="25"/>
      <c r="FL934" s="25"/>
      <c r="FM934" s="25"/>
      <c r="FN934" s="25"/>
      <c r="FO934" s="25"/>
      <c r="FP934" s="25"/>
      <c r="FQ934" s="25"/>
      <c r="FR934" s="25"/>
      <c r="FS934" s="25"/>
      <c r="FT934" s="25"/>
      <c r="FU934" s="25"/>
      <c r="FV934" s="25"/>
      <c r="FW934" s="25"/>
      <c r="FX934" s="25"/>
      <c r="FY934" s="25"/>
      <c r="FZ934" s="25"/>
      <c r="GA934" s="25"/>
      <c r="GB934" s="25"/>
      <c r="GC934" s="25"/>
      <c r="GD934" s="25"/>
      <c r="GE934" s="25"/>
      <c r="GF934" s="25"/>
      <c r="GG934" s="25"/>
      <c r="GH934" s="25"/>
      <c r="GI934" s="25"/>
      <c r="GJ934" s="25"/>
      <c r="GK934" s="25"/>
      <c r="GL934" s="25"/>
      <c r="GM934" s="25"/>
      <c r="GN934" s="25"/>
      <c r="GO934" s="25"/>
      <c r="GP934" s="25"/>
      <c r="GQ934" s="25"/>
      <c r="GR934" s="25"/>
      <c r="GS934" s="25"/>
      <c r="GT934" s="25"/>
      <c r="GU934" s="25"/>
      <c r="GV934" s="25"/>
      <c r="GW934" s="25"/>
      <c r="GX934" s="25"/>
      <c r="GY934" s="25"/>
      <c r="GZ934" s="25"/>
    </row>
    <row r="935" spans="31:208"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5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  <c r="DG935" s="25"/>
      <c r="DH935" s="25"/>
      <c r="DI935" s="25"/>
      <c r="DJ935" s="25"/>
      <c r="DK935" s="25"/>
      <c r="DL935" s="25"/>
      <c r="DM935" s="25"/>
      <c r="DN935" s="25"/>
      <c r="DO935" s="25"/>
      <c r="DP935" s="25"/>
      <c r="DQ935" s="25"/>
      <c r="DR935" s="25"/>
      <c r="DS935" s="25"/>
      <c r="DT935" s="25"/>
      <c r="DU935" s="25"/>
      <c r="DV935" s="25"/>
      <c r="DW935" s="25"/>
      <c r="DX935" s="25"/>
      <c r="DY935" s="25"/>
      <c r="DZ935" s="25"/>
      <c r="EA935" s="25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25"/>
      <c r="EP935" s="25"/>
      <c r="EQ935" s="25"/>
      <c r="ER935" s="25"/>
      <c r="ES935" s="25"/>
      <c r="ET935" s="25"/>
      <c r="EU935" s="25"/>
      <c r="EV935" s="25"/>
      <c r="EW935" s="25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  <c r="FN935" s="25"/>
      <c r="FO935" s="25"/>
      <c r="FP935" s="25"/>
      <c r="FQ935" s="25"/>
      <c r="FR935" s="25"/>
      <c r="FS935" s="25"/>
      <c r="FT935" s="25"/>
      <c r="FU935" s="25"/>
      <c r="FV935" s="25"/>
      <c r="FW935" s="25"/>
      <c r="FX935" s="25"/>
      <c r="FY935" s="25"/>
      <c r="FZ935" s="25"/>
      <c r="GA935" s="25"/>
      <c r="GB935" s="25"/>
      <c r="GC935" s="25"/>
      <c r="GD935" s="25"/>
      <c r="GE935" s="25"/>
      <c r="GF935" s="25"/>
      <c r="GG935" s="25"/>
      <c r="GH935" s="25"/>
      <c r="GI935" s="25"/>
      <c r="GJ935" s="25"/>
      <c r="GK935" s="25"/>
      <c r="GL935" s="25"/>
      <c r="GM935" s="25"/>
      <c r="GN935" s="25"/>
      <c r="GO935" s="25"/>
      <c r="GP935" s="25"/>
      <c r="GQ935" s="25"/>
      <c r="GR935" s="25"/>
      <c r="GS935" s="25"/>
      <c r="GT935" s="25"/>
      <c r="GU935" s="25"/>
      <c r="GV935" s="25"/>
      <c r="GW935" s="25"/>
      <c r="GX935" s="25"/>
      <c r="GY935" s="25"/>
      <c r="GZ935" s="25"/>
    </row>
    <row r="936" spans="31:208"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  <c r="BT936" s="25"/>
      <c r="BU936" s="25"/>
      <c r="BV936" s="25"/>
      <c r="BW936" s="25"/>
      <c r="BX936" s="25"/>
      <c r="BY936" s="25"/>
      <c r="BZ936" s="25"/>
      <c r="CA936" s="25"/>
      <c r="CB936" s="25"/>
      <c r="CC936" s="25"/>
      <c r="CD936" s="25"/>
      <c r="CE936" s="25"/>
      <c r="CF936" s="25"/>
      <c r="CG936" s="25"/>
      <c r="CH936" s="25"/>
      <c r="CI936" s="25"/>
      <c r="CJ936" s="25"/>
      <c r="CK936" s="25"/>
      <c r="CL936" s="25"/>
      <c r="CM936" s="25"/>
      <c r="CN936" s="25"/>
      <c r="CO936" s="25"/>
      <c r="CP936" s="25"/>
      <c r="CQ936" s="25"/>
      <c r="CR936" s="25"/>
      <c r="CS936" s="25"/>
      <c r="CT936" s="25"/>
      <c r="CU936" s="25"/>
      <c r="CV936" s="25"/>
      <c r="CW936" s="25"/>
      <c r="CX936" s="25"/>
      <c r="CY936" s="25"/>
      <c r="CZ936" s="25"/>
      <c r="DA936" s="25"/>
      <c r="DB936" s="25"/>
      <c r="DC936" s="25"/>
      <c r="DD936" s="25"/>
      <c r="DE936" s="25"/>
      <c r="DF936" s="25"/>
      <c r="DG936" s="25"/>
      <c r="DH936" s="25"/>
      <c r="DI936" s="25"/>
      <c r="DJ936" s="25"/>
      <c r="DK936" s="25"/>
      <c r="DL936" s="25"/>
      <c r="DM936" s="25"/>
      <c r="DN936" s="25"/>
      <c r="DO936" s="25"/>
      <c r="DP936" s="25"/>
      <c r="DQ936" s="25"/>
      <c r="DR936" s="25"/>
      <c r="DS936" s="25"/>
      <c r="DT936" s="25"/>
      <c r="DU936" s="25"/>
      <c r="DV936" s="25"/>
      <c r="DW936" s="25"/>
      <c r="DX936" s="25"/>
      <c r="DY936" s="25"/>
      <c r="DZ936" s="25"/>
      <c r="EA936" s="25"/>
      <c r="EB936" s="25"/>
      <c r="EC936" s="25"/>
      <c r="ED936" s="25"/>
      <c r="EE936" s="25"/>
      <c r="EF936" s="25"/>
      <c r="EG936" s="25"/>
      <c r="EH936" s="25"/>
      <c r="EI936" s="25"/>
      <c r="EJ936" s="25"/>
      <c r="EK936" s="25"/>
      <c r="EL936" s="25"/>
      <c r="EM936" s="25"/>
      <c r="EN936" s="25"/>
      <c r="EO936" s="25"/>
      <c r="EP936" s="25"/>
      <c r="EQ936" s="25"/>
      <c r="ER936" s="25"/>
      <c r="ES936" s="25"/>
      <c r="ET936" s="25"/>
      <c r="EU936" s="25"/>
      <c r="EV936" s="25"/>
      <c r="EW936" s="25"/>
      <c r="EX936" s="25"/>
      <c r="EY936" s="25"/>
      <c r="EZ936" s="25"/>
      <c r="FA936" s="25"/>
      <c r="FB936" s="25"/>
      <c r="FC936" s="25"/>
      <c r="FD936" s="25"/>
      <c r="FE936" s="25"/>
      <c r="FF936" s="25"/>
      <c r="FG936" s="25"/>
      <c r="FH936" s="25"/>
      <c r="FI936" s="25"/>
      <c r="FJ936" s="25"/>
      <c r="FK936" s="25"/>
      <c r="FL936" s="25"/>
      <c r="FM936" s="25"/>
      <c r="FN936" s="25"/>
      <c r="FO936" s="25"/>
      <c r="FP936" s="25"/>
      <c r="FQ936" s="25"/>
      <c r="FR936" s="25"/>
      <c r="FS936" s="25"/>
      <c r="FT936" s="25"/>
      <c r="FU936" s="25"/>
      <c r="FV936" s="25"/>
      <c r="FW936" s="25"/>
      <c r="FX936" s="25"/>
      <c r="FY936" s="25"/>
      <c r="FZ936" s="25"/>
      <c r="GA936" s="25"/>
      <c r="GB936" s="25"/>
      <c r="GC936" s="25"/>
      <c r="GD936" s="25"/>
      <c r="GE936" s="25"/>
      <c r="GF936" s="25"/>
      <c r="GG936" s="25"/>
      <c r="GH936" s="25"/>
      <c r="GI936" s="25"/>
      <c r="GJ936" s="25"/>
      <c r="GK936" s="25"/>
      <c r="GL936" s="25"/>
      <c r="GM936" s="25"/>
      <c r="GN936" s="25"/>
      <c r="GO936" s="25"/>
      <c r="GP936" s="25"/>
      <c r="GQ936" s="25"/>
      <c r="GR936" s="25"/>
      <c r="GS936" s="25"/>
      <c r="GT936" s="25"/>
      <c r="GU936" s="25"/>
      <c r="GV936" s="25"/>
      <c r="GW936" s="25"/>
      <c r="GX936" s="25"/>
      <c r="GY936" s="25"/>
      <c r="GZ936" s="25"/>
    </row>
    <row r="937" spans="31:208"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5"/>
      <c r="BV937" s="25"/>
      <c r="BW937" s="25"/>
      <c r="BX937" s="25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5"/>
      <c r="CJ937" s="25"/>
      <c r="CK937" s="25"/>
      <c r="CL937" s="25"/>
      <c r="CM937" s="25"/>
      <c r="CN937" s="25"/>
      <c r="CO937" s="25"/>
      <c r="CP937" s="25"/>
      <c r="CQ937" s="25"/>
      <c r="CR937" s="25"/>
      <c r="CS937" s="25"/>
      <c r="CT937" s="25"/>
      <c r="CU937" s="25"/>
      <c r="CV937" s="25"/>
      <c r="CW937" s="25"/>
      <c r="CX937" s="25"/>
      <c r="CY937" s="25"/>
      <c r="CZ937" s="25"/>
      <c r="DA937" s="25"/>
      <c r="DB937" s="25"/>
      <c r="DC937" s="25"/>
      <c r="DD937" s="25"/>
      <c r="DE937" s="25"/>
      <c r="DF937" s="25"/>
      <c r="DG937" s="25"/>
      <c r="DH937" s="25"/>
      <c r="DI937" s="25"/>
      <c r="DJ937" s="25"/>
      <c r="DK937" s="25"/>
      <c r="DL937" s="25"/>
      <c r="DM937" s="25"/>
      <c r="DN937" s="25"/>
      <c r="DO937" s="25"/>
      <c r="DP937" s="25"/>
      <c r="DQ937" s="25"/>
      <c r="DR937" s="25"/>
      <c r="DS937" s="25"/>
      <c r="DT937" s="25"/>
      <c r="DU937" s="25"/>
      <c r="DV937" s="25"/>
      <c r="DW937" s="25"/>
      <c r="DX937" s="25"/>
      <c r="DY937" s="25"/>
      <c r="DZ937" s="25"/>
      <c r="EA937" s="25"/>
      <c r="EB937" s="25"/>
      <c r="EC937" s="25"/>
      <c r="ED937" s="25"/>
      <c r="EE937" s="25"/>
      <c r="EF937" s="25"/>
      <c r="EG937" s="25"/>
      <c r="EH937" s="25"/>
      <c r="EI937" s="25"/>
      <c r="EJ937" s="25"/>
      <c r="EK937" s="25"/>
      <c r="EL937" s="25"/>
      <c r="EM937" s="25"/>
      <c r="EN937" s="25"/>
      <c r="EO937" s="25"/>
      <c r="EP937" s="25"/>
      <c r="EQ937" s="25"/>
      <c r="ER937" s="25"/>
      <c r="ES937" s="25"/>
      <c r="ET937" s="25"/>
      <c r="EU937" s="25"/>
      <c r="EV937" s="25"/>
      <c r="EW937" s="25"/>
      <c r="EX937" s="25"/>
      <c r="EY937" s="25"/>
      <c r="EZ937" s="25"/>
      <c r="FA937" s="25"/>
      <c r="FB937" s="25"/>
      <c r="FC937" s="25"/>
      <c r="FD937" s="25"/>
      <c r="FE937" s="25"/>
      <c r="FF937" s="25"/>
      <c r="FG937" s="25"/>
      <c r="FH937" s="25"/>
      <c r="FI937" s="25"/>
      <c r="FJ937" s="25"/>
      <c r="FK937" s="25"/>
      <c r="FL937" s="25"/>
      <c r="FM937" s="25"/>
      <c r="FN937" s="25"/>
      <c r="FO937" s="25"/>
      <c r="FP937" s="25"/>
      <c r="FQ937" s="25"/>
      <c r="FR937" s="25"/>
      <c r="FS937" s="25"/>
      <c r="FT937" s="25"/>
      <c r="FU937" s="25"/>
      <c r="FV937" s="25"/>
      <c r="FW937" s="25"/>
      <c r="FX937" s="25"/>
      <c r="FY937" s="25"/>
      <c r="FZ937" s="25"/>
      <c r="GA937" s="25"/>
      <c r="GB937" s="25"/>
      <c r="GC937" s="25"/>
      <c r="GD937" s="25"/>
      <c r="GE937" s="25"/>
      <c r="GF937" s="25"/>
      <c r="GG937" s="25"/>
      <c r="GH937" s="25"/>
      <c r="GI937" s="25"/>
      <c r="GJ937" s="25"/>
      <c r="GK937" s="25"/>
      <c r="GL937" s="25"/>
      <c r="GM937" s="25"/>
      <c r="GN937" s="25"/>
      <c r="GO937" s="25"/>
      <c r="GP937" s="25"/>
      <c r="GQ937" s="25"/>
      <c r="GR937" s="25"/>
      <c r="GS937" s="25"/>
      <c r="GT937" s="25"/>
      <c r="GU937" s="25"/>
      <c r="GV937" s="25"/>
      <c r="GW937" s="25"/>
      <c r="GX937" s="25"/>
      <c r="GY937" s="25"/>
      <c r="GZ937" s="25"/>
    </row>
    <row r="938" spans="31:208"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  <c r="BT938" s="25"/>
      <c r="BU938" s="25"/>
      <c r="BV938" s="25"/>
      <c r="BW938" s="25"/>
      <c r="BX938" s="25"/>
      <c r="BY938" s="25"/>
      <c r="BZ938" s="25"/>
      <c r="CA938" s="25"/>
      <c r="CB938" s="25"/>
      <c r="CC938" s="25"/>
      <c r="CD938" s="25"/>
      <c r="CE938" s="25"/>
      <c r="CF938" s="25"/>
      <c r="CG938" s="25"/>
      <c r="CH938" s="25"/>
      <c r="CI938" s="25"/>
      <c r="CJ938" s="25"/>
      <c r="CK938" s="25"/>
      <c r="CL938" s="25"/>
      <c r="CM938" s="25"/>
      <c r="CN938" s="25"/>
      <c r="CO938" s="25"/>
      <c r="CP938" s="25"/>
      <c r="CQ938" s="25"/>
      <c r="CR938" s="25"/>
      <c r="CS938" s="25"/>
      <c r="CT938" s="25"/>
      <c r="CU938" s="25"/>
      <c r="CV938" s="25"/>
      <c r="CW938" s="25"/>
      <c r="CX938" s="25"/>
      <c r="CY938" s="25"/>
      <c r="CZ938" s="25"/>
      <c r="DA938" s="25"/>
      <c r="DB938" s="25"/>
      <c r="DC938" s="25"/>
      <c r="DD938" s="25"/>
      <c r="DE938" s="25"/>
      <c r="DF938" s="25"/>
      <c r="DG938" s="25"/>
      <c r="DH938" s="25"/>
      <c r="DI938" s="25"/>
      <c r="DJ938" s="25"/>
      <c r="DK938" s="25"/>
      <c r="DL938" s="25"/>
      <c r="DM938" s="25"/>
      <c r="DN938" s="25"/>
      <c r="DO938" s="25"/>
      <c r="DP938" s="25"/>
      <c r="DQ938" s="25"/>
      <c r="DR938" s="25"/>
      <c r="DS938" s="25"/>
      <c r="DT938" s="25"/>
      <c r="DU938" s="25"/>
      <c r="DV938" s="25"/>
      <c r="DW938" s="25"/>
      <c r="DX938" s="25"/>
      <c r="DY938" s="25"/>
      <c r="DZ938" s="25"/>
      <c r="EA938" s="25"/>
      <c r="EB938" s="25"/>
      <c r="EC938" s="25"/>
      <c r="ED938" s="25"/>
      <c r="EE938" s="25"/>
      <c r="EF938" s="25"/>
      <c r="EG938" s="25"/>
      <c r="EH938" s="25"/>
      <c r="EI938" s="25"/>
      <c r="EJ938" s="25"/>
      <c r="EK938" s="25"/>
      <c r="EL938" s="25"/>
      <c r="EM938" s="25"/>
      <c r="EN938" s="25"/>
      <c r="EO938" s="25"/>
      <c r="EP938" s="25"/>
      <c r="EQ938" s="25"/>
      <c r="ER938" s="25"/>
      <c r="ES938" s="25"/>
      <c r="ET938" s="25"/>
      <c r="EU938" s="25"/>
      <c r="EV938" s="25"/>
      <c r="EW938" s="25"/>
      <c r="EX938" s="25"/>
      <c r="EY938" s="25"/>
      <c r="EZ938" s="25"/>
      <c r="FA938" s="25"/>
      <c r="FB938" s="25"/>
      <c r="FC938" s="25"/>
      <c r="FD938" s="25"/>
      <c r="FE938" s="25"/>
      <c r="FF938" s="25"/>
      <c r="FG938" s="25"/>
      <c r="FH938" s="25"/>
      <c r="FI938" s="25"/>
      <c r="FJ938" s="25"/>
      <c r="FK938" s="25"/>
      <c r="FL938" s="25"/>
      <c r="FM938" s="25"/>
      <c r="FN938" s="25"/>
      <c r="FO938" s="25"/>
      <c r="FP938" s="25"/>
      <c r="FQ938" s="25"/>
      <c r="FR938" s="25"/>
      <c r="FS938" s="25"/>
      <c r="FT938" s="25"/>
      <c r="FU938" s="25"/>
      <c r="FV938" s="25"/>
      <c r="FW938" s="25"/>
      <c r="FX938" s="25"/>
      <c r="FY938" s="25"/>
      <c r="FZ938" s="25"/>
      <c r="GA938" s="25"/>
      <c r="GB938" s="25"/>
      <c r="GC938" s="25"/>
      <c r="GD938" s="25"/>
      <c r="GE938" s="25"/>
      <c r="GF938" s="25"/>
      <c r="GG938" s="25"/>
      <c r="GH938" s="25"/>
      <c r="GI938" s="25"/>
      <c r="GJ938" s="25"/>
      <c r="GK938" s="25"/>
      <c r="GL938" s="25"/>
      <c r="GM938" s="25"/>
      <c r="GN938" s="25"/>
      <c r="GO938" s="25"/>
      <c r="GP938" s="25"/>
      <c r="GQ938" s="25"/>
      <c r="GR938" s="25"/>
      <c r="GS938" s="25"/>
      <c r="GT938" s="25"/>
      <c r="GU938" s="25"/>
      <c r="GV938" s="25"/>
      <c r="GW938" s="25"/>
      <c r="GX938" s="25"/>
      <c r="GY938" s="25"/>
      <c r="GZ938" s="25"/>
    </row>
    <row r="939" spans="31:208"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  <c r="BT939" s="25"/>
      <c r="BU939" s="25"/>
      <c r="BV939" s="25"/>
      <c r="BW939" s="25"/>
      <c r="BX939" s="25"/>
      <c r="BY939" s="25"/>
      <c r="BZ939" s="25"/>
      <c r="CA939" s="25"/>
      <c r="CB939" s="25"/>
      <c r="CC939" s="25"/>
      <c r="CD939" s="25"/>
      <c r="CE939" s="25"/>
      <c r="CF939" s="25"/>
      <c r="CG939" s="25"/>
      <c r="CH939" s="25"/>
      <c r="CI939" s="25"/>
      <c r="CJ939" s="25"/>
      <c r="CK939" s="25"/>
      <c r="CL939" s="25"/>
      <c r="CM939" s="25"/>
      <c r="CN939" s="25"/>
      <c r="CO939" s="25"/>
      <c r="CP939" s="25"/>
      <c r="CQ939" s="25"/>
      <c r="CR939" s="25"/>
      <c r="CS939" s="25"/>
      <c r="CT939" s="25"/>
      <c r="CU939" s="25"/>
      <c r="CV939" s="25"/>
      <c r="CW939" s="25"/>
      <c r="CX939" s="25"/>
      <c r="CY939" s="25"/>
      <c r="CZ939" s="25"/>
      <c r="DA939" s="25"/>
      <c r="DB939" s="25"/>
      <c r="DC939" s="25"/>
      <c r="DD939" s="25"/>
      <c r="DE939" s="25"/>
      <c r="DF939" s="25"/>
      <c r="DG939" s="25"/>
      <c r="DH939" s="25"/>
      <c r="DI939" s="25"/>
      <c r="DJ939" s="25"/>
      <c r="DK939" s="25"/>
      <c r="DL939" s="25"/>
      <c r="DM939" s="25"/>
      <c r="DN939" s="25"/>
      <c r="DO939" s="25"/>
      <c r="DP939" s="25"/>
      <c r="DQ939" s="25"/>
      <c r="DR939" s="25"/>
      <c r="DS939" s="25"/>
      <c r="DT939" s="25"/>
      <c r="DU939" s="25"/>
      <c r="DV939" s="25"/>
      <c r="DW939" s="25"/>
      <c r="DX939" s="25"/>
      <c r="DY939" s="25"/>
      <c r="DZ939" s="25"/>
      <c r="EA939" s="25"/>
      <c r="EB939" s="25"/>
      <c r="EC939" s="25"/>
      <c r="ED939" s="25"/>
      <c r="EE939" s="25"/>
      <c r="EF939" s="25"/>
      <c r="EG939" s="25"/>
      <c r="EH939" s="25"/>
      <c r="EI939" s="25"/>
      <c r="EJ939" s="25"/>
      <c r="EK939" s="25"/>
      <c r="EL939" s="25"/>
      <c r="EM939" s="25"/>
      <c r="EN939" s="25"/>
      <c r="EO939" s="25"/>
      <c r="EP939" s="25"/>
      <c r="EQ939" s="25"/>
      <c r="ER939" s="25"/>
      <c r="ES939" s="25"/>
      <c r="ET939" s="25"/>
      <c r="EU939" s="25"/>
      <c r="EV939" s="25"/>
      <c r="EW939" s="25"/>
      <c r="EX939" s="25"/>
      <c r="EY939" s="25"/>
      <c r="EZ939" s="25"/>
      <c r="FA939" s="25"/>
      <c r="FB939" s="25"/>
      <c r="FC939" s="25"/>
      <c r="FD939" s="25"/>
      <c r="FE939" s="25"/>
      <c r="FF939" s="25"/>
      <c r="FG939" s="25"/>
      <c r="FH939" s="25"/>
      <c r="FI939" s="25"/>
      <c r="FJ939" s="25"/>
      <c r="FK939" s="25"/>
      <c r="FL939" s="25"/>
      <c r="FM939" s="25"/>
      <c r="FN939" s="25"/>
      <c r="FO939" s="25"/>
      <c r="FP939" s="25"/>
      <c r="FQ939" s="25"/>
      <c r="FR939" s="25"/>
      <c r="FS939" s="25"/>
      <c r="FT939" s="25"/>
      <c r="FU939" s="25"/>
      <c r="FV939" s="25"/>
      <c r="FW939" s="25"/>
      <c r="FX939" s="25"/>
      <c r="FY939" s="25"/>
      <c r="FZ939" s="25"/>
      <c r="GA939" s="25"/>
      <c r="GB939" s="25"/>
      <c r="GC939" s="25"/>
      <c r="GD939" s="25"/>
      <c r="GE939" s="25"/>
      <c r="GF939" s="25"/>
      <c r="GG939" s="25"/>
      <c r="GH939" s="25"/>
      <c r="GI939" s="25"/>
      <c r="GJ939" s="25"/>
      <c r="GK939" s="25"/>
      <c r="GL939" s="25"/>
      <c r="GM939" s="25"/>
      <c r="GN939" s="25"/>
      <c r="GO939" s="25"/>
      <c r="GP939" s="25"/>
      <c r="GQ939" s="25"/>
      <c r="GR939" s="25"/>
      <c r="GS939" s="25"/>
      <c r="GT939" s="25"/>
      <c r="GU939" s="25"/>
      <c r="GV939" s="25"/>
      <c r="GW939" s="25"/>
      <c r="GX939" s="25"/>
      <c r="GY939" s="25"/>
      <c r="GZ939" s="25"/>
    </row>
    <row r="940" spans="31:208"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  <c r="BT940" s="25"/>
      <c r="BU940" s="25"/>
      <c r="BV940" s="25"/>
      <c r="BW940" s="25"/>
      <c r="BX940" s="25"/>
      <c r="BY940" s="25"/>
      <c r="BZ940" s="25"/>
      <c r="CA940" s="25"/>
      <c r="CB940" s="25"/>
      <c r="CC940" s="25"/>
      <c r="CD940" s="25"/>
      <c r="CE940" s="25"/>
      <c r="CF940" s="25"/>
      <c r="CG940" s="25"/>
      <c r="CH940" s="25"/>
      <c r="CI940" s="25"/>
      <c r="CJ940" s="25"/>
      <c r="CK940" s="25"/>
      <c r="CL940" s="25"/>
      <c r="CM940" s="25"/>
      <c r="CN940" s="25"/>
      <c r="CO940" s="25"/>
      <c r="CP940" s="25"/>
      <c r="CQ940" s="25"/>
      <c r="CR940" s="25"/>
      <c r="CS940" s="25"/>
      <c r="CT940" s="25"/>
      <c r="CU940" s="25"/>
      <c r="CV940" s="25"/>
      <c r="CW940" s="25"/>
      <c r="CX940" s="25"/>
      <c r="CY940" s="25"/>
      <c r="CZ940" s="25"/>
      <c r="DA940" s="25"/>
      <c r="DB940" s="25"/>
      <c r="DC940" s="25"/>
      <c r="DD940" s="25"/>
      <c r="DE940" s="25"/>
      <c r="DF940" s="25"/>
      <c r="DG940" s="25"/>
      <c r="DH940" s="25"/>
      <c r="DI940" s="25"/>
      <c r="DJ940" s="25"/>
      <c r="DK940" s="25"/>
      <c r="DL940" s="25"/>
      <c r="DM940" s="25"/>
      <c r="DN940" s="25"/>
      <c r="DO940" s="25"/>
      <c r="DP940" s="25"/>
      <c r="DQ940" s="25"/>
      <c r="DR940" s="25"/>
      <c r="DS940" s="25"/>
      <c r="DT940" s="25"/>
      <c r="DU940" s="25"/>
      <c r="DV940" s="25"/>
      <c r="DW940" s="25"/>
      <c r="DX940" s="25"/>
      <c r="DY940" s="25"/>
      <c r="DZ940" s="25"/>
      <c r="EA940" s="25"/>
      <c r="EB940" s="25"/>
      <c r="EC940" s="25"/>
      <c r="ED940" s="25"/>
      <c r="EE940" s="25"/>
      <c r="EF940" s="25"/>
      <c r="EG940" s="25"/>
      <c r="EH940" s="25"/>
      <c r="EI940" s="25"/>
      <c r="EJ940" s="25"/>
      <c r="EK940" s="25"/>
      <c r="EL940" s="25"/>
      <c r="EM940" s="25"/>
      <c r="EN940" s="25"/>
      <c r="EO940" s="25"/>
      <c r="EP940" s="25"/>
      <c r="EQ940" s="25"/>
      <c r="ER940" s="25"/>
      <c r="ES940" s="25"/>
      <c r="ET940" s="25"/>
      <c r="EU940" s="25"/>
      <c r="EV940" s="25"/>
      <c r="EW940" s="25"/>
      <c r="EX940" s="25"/>
      <c r="EY940" s="25"/>
      <c r="EZ940" s="25"/>
      <c r="FA940" s="25"/>
      <c r="FB940" s="25"/>
      <c r="FC940" s="25"/>
      <c r="FD940" s="25"/>
      <c r="FE940" s="25"/>
      <c r="FF940" s="25"/>
      <c r="FG940" s="25"/>
      <c r="FH940" s="25"/>
      <c r="FI940" s="25"/>
      <c r="FJ940" s="25"/>
      <c r="FK940" s="25"/>
      <c r="FL940" s="25"/>
      <c r="FM940" s="25"/>
      <c r="FN940" s="25"/>
      <c r="FO940" s="25"/>
      <c r="FP940" s="25"/>
      <c r="FQ940" s="25"/>
      <c r="FR940" s="25"/>
      <c r="FS940" s="25"/>
      <c r="FT940" s="25"/>
      <c r="FU940" s="25"/>
      <c r="FV940" s="25"/>
      <c r="FW940" s="25"/>
      <c r="FX940" s="25"/>
      <c r="FY940" s="25"/>
      <c r="FZ940" s="25"/>
      <c r="GA940" s="25"/>
      <c r="GB940" s="25"/>
      <c r="GC940" s="25"/>
      <c r="GD940" s="25"/>
      <c r="GE940" s="25"/>
      <c r="GF940" s="25"/>
      <c r="GG940" s="25"/>
      <c r="GH940" s="25"/>
      <c r="GI940" s="25"/>
      <c r="GJ940" s="25"/>
      <c r="GK940" s="25"/>
      <c r="GL940" s="25"/>
      <c r="GM940" s="25"/>
      <c r="GN940" s="25"/>
      <c r="GO940" s="25"/>
      <c r="GP940" s="25"/>
      <c r="GQ940" s="25"/>
      <c r="GR940" s="25"/>
      <c r="GS940" s="25"/>
      <c r="GT940" s="25"/>
      <c r="GU940" s="25"/>
      <c r="GV940" s="25"/>
      <c r="GW940" s="25"/>
      <c r="GX940" s="25"/>
      <c r="GY940" s="25"/>
      <c r="GZ940" s="25"/>
    </row>
    <row r="941" spans="31:208"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  <c r="BT941" s="25"/>
      <c r="BU941" s="25"/>
      <c r="BV941" s="25"/>
      <c r="BW941" s="25"/>
      <c r="BX941" s="25"/>
      <c r="BY941" s="25"/>
      <c r="BZ941" s="25"/>
      <c r="CA941" s="25"/>
      <c r="CB941" s="25"/>
      <c r="CC941" s="25"/>
      <c r="CD941" s="25"/>
      <c r="CE941" s="25"/>
      <c r="CF941" s="25"/>
      <c r="CG941" s="25"/>
      <c r="CH941" s="25"/>
      <c r="CI941" s="25"/>
      <c r="CJ941" s="25"/>
      <c r="CK941" s="25"/>
      <c r="CL941" s="25"/>
      <c r="CM941" s="25"/>
      <c r="CN941" s="25"/>
      <c r="CO941" s="25"/>
      <c r="CP941" s="25"/>
      <c r="CQ941" s="25"/>
      <c r="CR941" s="25"/>
      <c r="CS941" s="25"/>
      <c r="CT941" s="25"/>
      <c r="CU941" s="25"/>
      <c r="CV941" s="25"/>
      <c r="CW941" s="25"/>
      <c r="CX941" s="25"/>
      <c r="CY941" s="25"/>
      <c r="CZ941" s="25"/>
      <c r="DA941" s="25"/>
      <c r="DB941" s="25"/>
      <c r="DC941" s="25"/>
      <c r="DD941" s="25"/>
      <c r="DE941" s="25"/>
      <c r="DF941" s="25"/>
      <c r="DG941" s="25"/>
      <c r="DH941" s="25"/>
      <c r="DI941" s="25"/>
      <c r="DJ941" s="25"/>
      <c r="DK941" s="25"/>
      <c r="DL941" s="25"/>
      <c r="DM941" s="25"/>
      <c r="DN941" s="25"/>
      <c r="DO941" s="25"/>
      <c r="DP941" s="25"/>
      <c r="DQ941" s="25"/>
      <c r="DR941" s="25"/>
      <c r="DS941" s="25"/>
      <c r="DT941" s="25"/>
      <c r="DU941" s="25"/>
      <c r="DV941" s="25"/>
      <c r="DW941" s="25"/>
      <c r="DX941" s="25"/>
      <c r="DY941" s="25"/>
      <c r="DZ941" s="25"/>
      <c r="EA941" s="25"/>
      <c r="EB941" s="25"/>
      <c r="EC941" s="25"/>
      <c r="ED941" s="25"/>
      <c r="EE941" s="25"/>
      <c r="EF941" s="25"/>
      <c r="EG941" s="25"/>
      <c r="EH941" s="25"/>
      <c r="EI941" s="25"/>
      <c r="EJ941" s="25"/>
      <c r="EK941" s="25"/>
      <c r="EL941" s="25"/>
      <c r="EM941" s="25"/>
      <c r="EN941" s="25"/>
      <c r="EO941" s="25"/>
      <c r="EP941" s="25"/>
      <c r="EQ941" s="25"/>
      <c r="ER941" s="25"/>
      <c r="ES941" s="25"/>
      <c r="ET941" s="25"/>
      <c r="EU941" s="25"/>
      <c r="EV941" s="25"/>
      <c r="EW941" s="25"/>
      <c r="EX941" s="25"/>
      <c r="EY941" s="25"/>
      <c r="EZ941" s="25"/>
      <c r="FA941" s="25"/>
      <c r="FB941" s="25"/>
      <c r="FC941" s="25"/>
      <c r="FD941" s="25"/>
      <c r="FE941" s="25"/>
      <c r="FF941" s="25"/>
      <c r="FG941" s="25"/>
      <c r="FH941" s="25"/>
      <c r="FI941" s="25"/>
      <c r="FJ941" s="25"/>
      <c r="FK941" s="25"/>
      <c r="FL941" s="25"/>
      <c r="FM941" s="25"/>
      <c r="FN941" s="25"/>
      <c r="FO941" s="25"/>
      <c r="FP941" s="25"/>
      <c r="FQ941" s="25"/>
      <c r="FR941" s="25"/>
      <c r="FS941" s="25"/>
      <c r="FT941" s="25"/>
      <c r="FU941" s="25"/>
      <c r="FV941" s="25"/>
      <c r="FW941" s="25"/>
      <c r="FX941" s="25"/>
      <c r="FY941" s="25"/>
      <c r="FZ941" s="25"/>
      <c r="GA941" s="25"/>
      <c r="GB941" s="25"/>
      <c r="GC941" s="25"/>
      <c r="GD941" s="25"/>
      <c r="GE941" s="25"/>
      <c r="GF941" s="25"/>
      <c r="GG941" s="25"/>
      <c r="GH941" s="25"/>
      <c r="GI941" s="25"/>
      <c r="GJ941" s="25"/>
      <c r="GK941" s="25"/>
      <c r="GL941" s="25"/>
      <c r="GM941" s="25"/>
      <c r="GN941" s="25"/>
      <c r="GO941" s="25"/>
      <c r="GP941" s="25"/>
      <c r="GQ941" s="25"/>
      <c r="GR941" s="25"/>
      <c r="GS941" s="25"/>
      <c r="GT941" s="25"/>
      <c r="GU941" s="25"/>
      <c r="GV941" s="25"/>
      <c r="GW941" s="25"/>
      <c r="GX941" s="25"/>
      <c r="GY941" s="25"/>
      <c r="GZ941" s="25"/>
    </row>
    <row r="942" spans="31:208"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  <c r="BT942" s="25"/>
      <c r="BU942" s="25"/>
      <c r="BV942" s="25"/>
      <c r="BW942" s="25"/>
      <c r="BX942" s="25"/>
      <c r="BY942" s="25"/>
      <c r="BZ942" s="25"/>
      <c r="CA942" s="25"/>
      <c r="CB942" s="25"/>
      <c r="CC942" s="25"/>
      <c r="CD942" s="25"/>
      <c r="CE942" s="25"/>
      <c r="CF942" s="25"/>
      <c r="CG942" s="25"/>
      <c r="CH942" s="25"/>
      <c r="CI942" s="25"/>
      <c r="CJ942" s="25"/>
      <c r="CK942" s="25"/>
      <c r="CL942" s="25"/>
      <c r="CM942" s="25"/>
      <c r="CN942" s="25"/>
      <c r="CO942" s="25"/>
      <c r="CP942" s="25"/>
      <c r="CQ942" s="25"/>
      <c r="CR942" s="25"/>
      <c r="CS942" s="25"/>
      <c r="CT942" s="25"/>
      <c r="CU942" s="25"/>
      <c r="CV942" s="25"/>
      <c r="CW942" s="25"/>
      <c r="CX942" s="25"/>
      <c r="CY942" s="25"/>
      <c r="CZ942" s="25"/>
      <c r="DA942" s="25"/>
      <c r="DB942" s="25"/>
      <c r="DC942" s="25"/>
      <c r="DD942" s="25"/>
      <c r="DE942" s="25"/>
      <c r="DF942" s="25"/>
      <c r="DG942" s="25"/>
      <c r="DH942" s="25"/>
      <c r="DI942" s="25"/>
      <c r="DJ942" s="25"/>
      <c r="DK942" s="25"/>
      <c r="DL942" s="25"/>
      <c r="DM942" s="25"/>
      <c r="DN942" s="25"/>
      <c r="DO942" s="25"/>
      <c r="DP942" s="25"/>
      <c r="DQ942" s="25"/>
      <c r="DR942" s="25"/>
      <c r="DS942" s="25"/>
      <c r="DT942" s="25"/>
      <c r="DU942" s="25"/>
      <c r="DV942" s="25"/>
      <c r="DW942" s="25"/>
      <c r="DX942" s="25"/>
      <c r="DY942" s="25"/>
      <c r="DZ942" s="25"/>
      <c r="EA942" s="25"/>
      <c r="EB942" s="25"/>
      <c r="EC942" s="25"/>
      <c r="ED942" s="25"/>
      <c r="EE942" s="25"/>
      <c r="EF942" s="25"/>
      <c r="EG942" s="25"/>
      <c r="EH942" s="25"/>
      <c r="EI942" s="25"/>
      <c r="EJ942" s="25"/>
      <c r="EK942" s="25"/>
      <c r="EL942" s="25"/>
      <c r="EM942" s="25"/>
      <c r="EN942" s="25"/>
      <c r="EO942" s="25"/>
      <c r="EP942" s="25"/>
      <c r="EQ942" s="25"/>
      <c r="ER942" s="25"/>
      <c r="ES942" s="25"/>
      <c r="ET942" s="25"/>
      <c r="EU942" s="25"/>
      <c r="EV942" s="25"/>
      <c r="EW942" s="25"/>
      <c r="EX942" s="25"/>
      <c r="EY942" s="25"/>
      <c r="EZ942" s="25"/>
      <c r="FA942" s="25"/>
      <c r="FB942" s="25"/>
      <c r="FC942" s="25"/>
      <c r="FD942" s="25"/>
      <c r="FE942" s="25"/>
      <c r="FF942" s="25"/>
      <c r="FG942" s="25"/>
      <c r="FH942" s="25"/>
      <c r="FI942" s="25"/>
      <c r="FJ942" s="25"/>
      <c r="FK942" s="25"/>
      <c r="FL942" s="25"/>
      <c r="FM942" s="25"/>
      <c r="FN942" s="25"/>
      <c r="FO942" s="25"/>
      <c r="FP942" s="25"/>
      <c r="FQ942" s="25"/>
      <c r="FR942" s="25"/>
      <c r="FS942" s="25"/>
      <c r="FT942" s="25"/>
      <c r="FU942" s="25"/>
      <c r="FV942" s="25"/>
      <c r="FW942" s="25"/>
      <c r="FX942" s="25"/>
      <c r="FY942" s="25"/>
      <c r="FZ942" s="25"/>
      <c r="GA942" s="25"/>
      <c r="GB942" s="25"/>
      <c r="GC942" s="25"/>
      <c r="GD942" s="25"/>
      <c r="GE942" s="25"/>
      <c r="GF942" s="25"/>
      <c r="GG942" s="25"/>
      <c r="GH942" s="25"/>
      <c r="GI942" s="25"/>
      <c r="GJ942" s="25"/>
      <c r="GK942" s="25"/>
      <c r="GL942" s="25"/>
      <c r="GM942" s="25"/>
      <c r="GN942" s="25"/>
      <c r="GO942" s="25"/>
      <c r="GP942" s="25"/>
      <c r="GQ942" s="25"/>
      <c r="GR942" s="25"/>
      <c r="GS942" s="25"/>
      <c r="GT942" s="25"/>
      <c r="GU942" s="25"/>
      <c r="GV942" s="25"/>
      <c r="GW942" s="25"/>
      <c r="GX942" s="25"/>
      <c r="GY942" s="25"/>
      <c r="GZ942" s="25"/>
    </row>
    <row r="943" spans="31:208"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  <c r="BT943" s="25"/>
      <c r="BU943" s="25"/>
      <c r="BV943" s="25"/>
      <c r="BW943" s="25"/>
      <c r="BX943" s="25"/>
      <c r="BY943" s="25"/>
      <c r="BZ943" s="25"/>
      <c r="CA943" s="25"/>
      <c r="CB943" s="25"/>
      <c r="CC943" s="25"/>
      <c r="CD943" s="25"/>
      <c r="CE943" s="25"/>
      <c r="CF943" s="25"/>
      <c r="CG943" s="25"/>
      <c r="CH943" s="25"/>
      <c r="CI943" s="25"/>
      <c r="CJ943" s="25"/>
      <c r="CK943" s="25"/>
      <c r="CL943" s="25"/>
      <c r="CM943" s="25"/>
      <c r="CN943" s="25"/>
      <c r="CO943" s="25"/>
      <c r="CP943" s="25"/>
      <c r="CQ943" s="25"/>
      <c r="CR943" s="25"/>
      <c r="CS943" s="25"/>
      <c r="CT943" s="25"/>
      <c r="CU943" s="25"/>
      <c r="CV943" s="25"/>
      <c r="CW943" s="25"/>
      <c r="CX943" s="25"/>
      <c r="CY943" s="25"/>
      <c r="CZ943" s="25"/>
      <c r="DA943" s="25"/>
      <c r="DB943" s="25"/>
      <c r="DC943" s="25"/>
      <c r="DD943" s="25"/>
      <c r="DE943" s="25"/>
      <c r="DF943" s="25"/>
      <c r="DG943" s="25"/>
      <c r="DH943" s="25"/>
      <c r="DI943" s="25"/>
      <c r="DJ943" s="25"/>
      <c r="DK943" s="25"/>
      <c r="DL943" s="25"/>
      <c r="DM943" s="25"/>
      <c r="DN943" s="25"/>
      <c r="DO943" s="25"/>
      <c r="DP943" s="25"/>
      <c r="DQ943" s="25"/>
      <c r="DR943" s="25"/>
      <c r="DS943" s="25"/>
      <c r="DT943" s="25"/>
      <c r="DU943" s="25"/>
      <c r="DV943" s="25"/>
      <c r="DW943" s="25"/>
      <c r="DX943" s="25"/>
      <c r="DY943" s="25"/>
      <c r="DZ943" s="25"/>
      <c r="EA943" s="25"/>
      <c r="EB943" s="25"/>
      <c r="EC943" s="25"/>
      <c r="ED943" s="25"/>
      <c r="EE943" s="25"/>
      <c r="EF943" s="25"/>
      <c r="EG943" s="25"/>
      <c r="EH943" s="25"/>
      <c r="EI943" s="25"/>
      <c r="EJ943" s="25"/>
      <c r="EK943" s="25"/>
      <c r="EL943" s="25"/>
      <c r="EM943" s="25"/>
      <c r="EN943" s="25"/>
      <c r="EO943" s="25"/>
      <c r="EP943" s="25"/>
      <c r="EQ943" s="25"/>
      <c r="ER943" s="25"/>
      <c r="ES943" s="25"/>
      <c r="ET943" s="25"/>
      <c r="EU943" s="25"/>
      <c r="EV943" s="25"/>
      <c r="EW943" s="25"/>
      <c r="EX943" s="25"/>
      <c r="EY943" s="25"/>
      <c r="EZ943" s="25"/>
      <c r="FA943" s="25"/>
      <c r="FB943" s="25"/>
      <c r="FC943" s="25"/>
      <c r="FD943" s="25"/>
      <c r="FE943" s="25"/>
      <c r="FF943" s="25"/>
      <c r="FG943" s="25"/>
      <c r="FH943" s="25"/>
      <c r="FI943" s="25"/>
      <c r="FJ943" s="25"/>
      <c r="FK943" s="25"/>
      <c r="FL943" s="25"/>
      <c r="FM943" s="25"/>
      <c r="FN943" s="25"/>
      <c r="FO943" s="25"/>
      <c r="FP943" s="25"/>
      <c r="FQ943" s="25"/>
      <c r="FR943" s="25"/>
      <c r="FS943" s="25"/>
      <c r="FT943" s="25"/>
      <c r="FU943" s="25"/>
      <c r="FV943" s="25"/>
      <c r="FW943" s="25"/>
      <c r="FX943" s="25"/>
      <c r="FY943" s="25"/>
      <c r="FZ943" s="25"/>
      <c r="GA943" s="25"/>
      <c r="GB943" s="25"/>
      <c r="GC943" s="25"/>
      <c r="GD943" s="25"/>
      <c r="GE943" s="25"/>
      <c r="GF943" s="25"/>
      <c r="GG943" s="25"/>
      <c r="GH943" s="25"/>
      <c r="GI943" s="25"/>
      <c r="GJ943" s="25"/>
      <c r="GK943" s="25"/>
      <c r="GL943" s="25"/>
      <c r="GM943" s="25"/>
      <c r="GN943" s="25"/>
      <c r="GO943" s="25"/>
      <c r="GP943" s="25"/>
      <c r="GQ943" s="25"/>
      <c r="GR943" s="25"/>
      <c r="GS943" s="25"/>
      <c r="GT943" s="25"/>
      <c r="GU943" s="25"/>
      <c r="GV943" s="25"/>
      <c r="GW943" s="25"/>
      <c r="GX943" s="25"/>
      <c r="GY943" s="25"/>
      <c r="GZ943" s="25"/>
    </row>
    <row r="944" spans="31:208"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5"/>
      <c r="BV944" s="25"/>
      <c r="BW944" s="25"/>
      <c r="BX944" s="25"/>
      <c r="BY944" s="25"/>
      <c r="BZ944" s="25"/>
      <c r="CA944" s="25"/>
      <c r="CB944" s="25"/>
      <c r="CC944" s="25"/>
      <c r="CD944" s="25"/>
      <c r="CE944" s="25"/>
      <c r="CF944" s="25"/>
      <c r="CG944" s="25"/>
      <c r="CH944" s="25"/>
      <c r="CI944" s="25"/>
      <c r="CJ944" s="25"/>
      <c r="CK944" s="25"/>
      <c r="CL944" s="25"/>
      <c r="CM944" s="25"/>
      <c r="CN944" s="25"/>
      <c r="CO944" s="25"/>
      <c r="CP944" s="25"/>
      <c r="CQ944" s="25"/>
      <c r="CR944" s="25"/>
      <c r="CS944" s="25"/>
      <c r="CT944" s="25"/>
      <c r="CU944" s="25"/>
      <c r="CV944" s="25"/>
      <c r="CW944" s="25"/>
      <c r="CX944" s="25"/>
      <c r="CY944" s="25"/>
      <c r="CZ944" s="25"/>
      <c r="DA944" s="25"/>
      <c r="DB944" s="25"/>
      <c r="DC944" s="25"/>
      <c r="DD944" s="25"/>
      <c r="DE944" s="25"/>
      <c r="DF944" s="25"/>
      <c r="DG944" s="25"/>
      <c r="DH944" s="25"/>
      <c r="DI944" s="25"/>
      <c r="DJ944" s="25"/>
      <c r="DK944" s="25"/>
      <c r="DL944" s="25"/>
      <c r="DM944" s="25"/>
      <c r="DN944" s="25"/>
      <c r="DO944" s="25"/>
      <c r="DP944" s="25"/>
      <c r="DQ944" s="25"/>
      <c r="DR944" s="25"/>
      <c r="DS944" s="25"/>
      <c r="DT944" s="25"/>
      <c r="DU944" s="25"/>
      <c r="DV944" s="25"/>
      <c r="DW944" s="25"/>
      <c r="DX944" s="25"/>
      <c r="DY944" s="25"/>
      <c r="DZ944" s="25"/>
      <c r="EA944" s="25"/>
      <c r="EB944" s="25"/>
      <c r="EC944" s="25"/>
      <c r="ED944" s="25"/>
      <c r="EE944" s="25"/>
      <c r="EF944" s="25"/>
      <c r="EG944" s="25"/>
      <c r="EH944" s="25"/>
      <c r="EI944" s="25"/>
      <c r="EJ944" s="25"/>
      <c r="EK944" s="25"/>
      <c r="EL944" s="25"/>
      <c r="EM944" s="25"/>
      <c r="EN944" s="25"/>
      <c r="EO944" s="25"/>
      <c r="EP944" s="25"/>
      <c r="EQ944" s="25"/>
      <c r="ER944" s="25"/>
      <c r="ES944" s="25"/>
      <c r="ET944" s="25"/>
      <c r="EU944" s="25"/>
      <c r="EV944" s="25"/>
      <c r="EW944" s="25"/>
      <c r="EX944" s="25"/>
      <c r="EY944" s="25"/>
      <c r="EZ944" s="25"/>
      <c r="FA944" s="25"/>
      <c r="FB944" s="25"/>
      <c r="FC944" s="25"/>
      <c r="FD944" s="25"/>
      <c r="FE944" s="25"/>
      <c r="FF944" s="25"/>
      <c r="FG944" s="25"/>
      <c r="FH944" s="25"/>
      <c r="FI944" s="25"/>
      <c r="FJ944" s="25"/>
      <c r="FK944" s="25"/>
      <c r="FL944" s="25"/>
      <c r="FM944" s="25"/>
      <c r="FN944" s="25"/>
      <c r="FO944" s="25"/>
      <c r="FP944" s="25"/>
      <c r="FQ944" s="25"/>
      <c r="FR944" s="25"/>
      <c r="FS944" s="25"/>
      <c r="FT944" s="25"/>
      <c r="FU944" s="25"/>
      <c r="FV944" s="25"/>
      <c r="FW944" s="25"/>
      <c r="FX944" s="25"/>
      <c r="FY944" s="25"/>
      <c r="FZ944" s="25"/>
      <c r="GA944" s="25"/>
      <c r="GB944" s="25"/>
      <c r="GC944" s="25"/>
      <c r="GD944" s="25"/>
      <c r="GE944" s="25"/>
      <c r="GF944" s="25"/>
      <c r="GG944" s="25"/>
      <c r="GH944" s="25"/>
      <c r="GI944" s="25"/>
      <c r="GJ944" s="25"/>
      <c r="GK944" s="25"/>
      <c r="GL944" s="25"/>
      <c r="GM944" s="25"/>
      <c r="GN944" s="25"/>
      <c r="GO944" s="25"/>
      <c r="GP944" s="25"/>
      <c r="GQ944" s="25"/>
      <c r="GR944" s="25"/>
      <c r="GS944" s="25"/>
      <c r="GT944" s="25"/>
      <c r="GU944" s="25"/>
      <c r="GV944" s="25"/>
      <c r="GW944" s="25"/>
      <c r="GX944" s="25"/>
      <c r="GY944" s="25"/>
      <c r="GZ944" s="25"/>
    </row>
    <row r="945" spans="31:208"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  <c r="BT945" s="25"/>
      <c r="BU945" s="25"/>
      <c r="BV945" s="25"/>
      <c r="BW945" s="25"/>
      <c r="BX945" s="25"/>
      <c r="BY945" s="25"/>
      <c r="BZ945" s="25"/>
      <c r="CA945" s="25"/>
      <c r="CB945" s="25"/>
      <c r="CC945" s="25"/>
      <c r="CD945" s="25"/>
      <c r="CE945" s="25"/>
      <c r="CF945" s="25"/>
      <c r="CG945" s="25"/>
      <c r="CH945" s="25"/>
      <c r="CI945" s="25"/>
      <c r="CJ945" s="25"/>
      <c r="CK945" s="25"/>
      <c r="CL945" s="25"/>
      <c r="CM945" s="25"/>
      <c r="CN945" s="25"/>
      <c r="CO945" s="25"/>
      <c r="CP945" s="25"/>
      <c r="CQ945" s="25"/>
      <c r="CR945" s="25"/>
      <c r="CS945" s="25"/>
      <c r="CT945" s="25"/>
      <c r="CU945" s="25"/>
      <c r="CV945" s="25"/>
      <c r="CW945" s="25"/>
      <c r="CX945" s="25"/>
      <c r="CY945" s="25"/>
      <c r="CZ945" s="25"/>
      <c r="DA945" s="25"/>
      <c r="DB945" s="25"/>
      <c r="DC945" s="25"/>
      <c r="DD945" s="25"/>
      <c r="DE945" s="25"/>
      <c r="DF945" s="25"/>
      <c r="DG945" s="25"/>
      <c r="DH945" s="25"/>
      <c r="DI945" s="25"/>
      <c r="DJ945" s="25"/>
      <c r="DK945" s="25"/>
      <c r="DL945" s="25"/>
      <c r="DM945" s="25"/>
      <c r="DN945" s="25"/>
      <c r="DO945" s="25"/>
      <c r="DP945" s="25"/>
      <c r="DQ945" s="25"/>
      <c r="DR945" s="25"/>
      <c r="DS945" s="25"/>
      <c r="DT945" s="25"/>
      <c r="DU945" s="25"/>
      <c r="DV945" s="25"/>
      <c r="DW945" s="25"/>
      <c r="DX945" s="25"/>
      <c r="DY945" s="25"/>
      <c r="DZ945" s="25"/>
      <c r="EA945" s="25"/>
      <c r="EB945" s="25"/>
      <c r="EC945" s="25"/>
      <c r="ED945" s="25"/>
      <c r="EE945" s="25"/>
      <c r="EF945" s="25"/>
      <c r="EG945" s="25"/>
      <c r="EH945" s="25"/>
      <c r="EI945" s="25"/>
      <c r="EJ945" s="25"/>
      <c r="EK945" s="25"/>
      <c r="EL945" s="25"/>
      <c r="EM945" s="25"/>
      <c r="EN945" s="25"/>
      <c r="EO945" s="25"/>
      <c r="EP945" s="25"/>
      <c r="EQ945" s="25"/>
      <c r="ER945" s="25"/>
      <c r="ES945" s="25"/>
      <c r="ET945" s="25"/>
      <c r="EU945" s="25"/>
      <c r="EV945" s="25"/>
      <c r="EW945" s="25"/>
      <c r="EX945" s="25"/>
      <c r="EY945" s="25"/>
      <c r="EZ945" s="25"/>
      <c r="FA945" s="25"/>
      <c r="FB945" s="25"/>
      <c r="FC945" s="25"/>
      <c r="FD945" s="25"/>
      <c r="FE945" s="25"/>
      <c r="FF945" s="25"/>
      <c r="FG945" s="25"/>
      <c r="FH945" s="25"/>
      <c r="FI945" s="25"/>
      <c r="FJ945" s="25"/>
      <c r="FK945" s="25"/>
      <c r="FL945" s="25"/>
      <c r="FM945" s="25"/>
      <c r="FN945" s="25"/>
      <c r="FO945" s="25"/>
      <c r="FP945" s="25"/>
      <c r="FQ945" s="25"/>
      <c r="FR945" s="25"/>
      <c r="FS945" s="25"/>
      <c r="FT945" s="25"/>
      <c r="FU945" s="25"/>
      <c r="FV945" s="25"/>
      <c r="FW945" s="25"/>
      <c r="FX945" s="25"/>
      <c r="FY945" s="25"/>
      <c r="FZ945" s="25"/>
      <c r="GA945" s="25"/>
      <c r="GB945" s="25"/>
      <c r="GC945" s="25"/>
      <c r="GD945" s="25"/>
      <c r="GE945" s="25"/>
      <c r="GF945" s="25"/>
      <c r="GG945" s="25"/>
      <c r="GH945" s="25"/>
      <c r="GI945" s="25"/>
      <c r="GJ945" s="25"/>
      <c r="GK945" s="25"/>
      <c r="GL945" s="25"/>
      <c r="GM945" s="25"/>
      <c r="GN945" s="25"/>
      <c r="GO945" s="25"/>
      <c r="GP945" s="25"/>
      <c r="GQ945" s="25"/>
      <c r="GR945" s="25"/>
      <c r="GS945" s="25"/>
      <c r="GT945" s="25"/>
      <c r="GU945" s="25"/>
      <c r="GV945" s="25"/>
      <c r="GW945" s="25"/>
      <c r="GX945" s="25"/>
      <c r="GY945" s="25"/>
      <c r="GZ945" s="25"/>
    </row>
    <row r="946" spans="31:208"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  <c r="BT946" s="25"/>
      <c r="BU946" s="25"/>
      <c r="BV946" s="25"/>
      <c r="BW946" s="25"/>
      <c r="BX946" s="25"/>
      <c r="BY946" s="25"/>
      <c r="BZ946" s="25"/>
      <c r="CA946" s="25"/>
      <c r="CB946" s="25"/>
      <c r="CC946" s="25"/>
      <c r="CD946" s="25"/>
      <c r="CE946" s="25"/>
      <c r="CF946" s="25"/>
      <c r="CG946" s="25"/>
      <c r="CH946" s="25"/>
      <c r="CI946" s="25"/>
      <c r="CJ946" s="25"/>
      <c r="CK946" s="25"/>
      <c r="CL946" s="25"/>
      <c r="CM946" s="25"/>
      <c r="CN946" s="25"/>
      <c r="CO946" s="25"/>
      <c r="CP946" s="25"/>
      <c r="CQ946" s="25"/>
      <c r="CR946" s="25"/>
      <c r="CS946" s="25"/>
      <c r="CT946" s="25"/>
      <c r="CU946" s="25"/>
      <c r="CV946" s="25"/>
      <c r="CW946" s="25"/>
      <c r="CX946" s="25"/>
      <c r="CY946" s="25"/>
      <c r="CZ946" s="25"/>
      <c r="DA946" s="25"/>
      <c r="DB946" s="25"/>
      <c r="DC946" s="25"/>
      <c r="DD946" s="25"/>
      <c r="DE946" s="25"/>
      <c r="DF946" s="25"/>
      <c r="DG946" s="25"/>
      <c r="DH946" s="25"/>
      <c r="DI946" s="25"/>
      <c r="DJ946" s="25"/>
      <c r="DK946" s="25"/>
      <c r="DL946" s="25"/>
      <c r="DM946" s="25"/>
      <c r="DN946" s="25"/>
      <c r="DO946" s="25"/>
      <c r="DP946" s="25"/>
      <c r="DQ946" s="25"/>
      <c r="DR946" s="25"/>
      <c r="DS946" s="25"/>
      <c r="DT946" s="25"/>
      <c r="DU946" s="25"/>
      <c r="DV946" s="25"/>
      <c r="DW946" s="25"/>
      <c r="DX946" s="25"/>
      <c r="DY946" s="25"/>
      <c r="DZ946" s="25"/>
      <c r="EA946" s="25"/>
      <c r="EB946" s="25"/>
      <c r="EC946" s="25"/>
      <c r="ED946" s="25"/>
      <c r="EE946" s="25"/>
      <c r="EF946" s="25"/>
      <c r="EG946" s="25"/>
      <c r="EH946" s="25"/>
      <c r="EI946" s="25"/>
      <c r="EJ946" s="25"/>
      <c r="EK946" s="25"/>
      <c r="EL946" s="25"/>
      <c r="EM946" s="25"/>
      <c r="EN946" s="25"/>
      <c r="EO946" s="25"/>
      <c r="EP946" s="25"/>
      <c r="EQ946" s="25"/>
      <c r="ER946" s="25"/>
      <c r="ES946" s="25"/>
      <c r="ET946" s="25"/>
      <c r="EU946" s="25"/>
      <c r="EV946" s="25"/>
      <c r="EW946" s="25"/>
      <c r="EX946" s="25"/>
      <c r="EY946" s="25"/>
      <c r="EZ946" s="25"/>
      <c r="FA946" s="25"/>
      <c r="FB946" s="25"/>
      <c r="FC946" s="25"/>
      <c r="FD946" s="25"/>
      <c r="FE946" s="25"/>
      <c r="FF946" s="25"/>
      <c r="FG946" s="25"/>
      <c r="FH946" s="25"/>
      <c r="FI946" s="25"/>
      <c r="FJ946" s="25"/>
      <c r="FK946" s="25"/>
      <c r="FL946" s="25"/>
      <c r="FM946" s="25"/>
      <c r="FN946" s="25"/>
      <c r="FO946" s="25"/>
      <c r="FP946" s="25"/>
      <c r="FQ946" s="25"/>
      <c r="FR946" s="25"/>
      <c r="FS946" s="25"/>
      <c r="FT946" s="25"/>
      <c r="FU946" s="25"/>
      <c r="FV946" s="25"/>
      <c r="FW946" s="25"/>
      <c r="FX946" s="25"/>
      <c r="FY946" s="25"/>
      <c r="FZ946" s="25"/>
      <c r="GA946" s="25"/>
      <c r="GB946" s="25"/>
      <c r="GC946" s="25"/>
      <c r="GD946" s="25"/>
      <c r="GE946" s="25"/>
      <c r="GF946" s="25"/>
      <c r="GG946" s="25"/>
      <c r="GH946" s="25"/>
      <c r="GI946" s="25"/>
      <c r="GJ946" s="25"/>
      <c r="GK946" s="25"/>
      <c r="GL946" s="25"/>
      <c r="GM946" s="25"/>
      <c r="GN946" s="25"/>
      <c r="GO946" s="25"/>
      <c r="GP946" s="25"/>
      <c r="GQ946" s="25"/>
      <c r="GR946" s="25"/>
      <c r="GS946" s="25"/>
      <c r="GT946" s="25"/>
      <c r="GU946" s="25"/>
      <c r="GV946" s="25"/>
      <c r="GW946" s="25"/>
      <c r="GX946" s="25"/>
      <c r="GY946" s="25"/>
      <c r="GZ946" s="25"/>
    </row>
    <row r="947" spans="31:208"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  <c r="BT947" s="25"/>
      <c r="BU947" s="25"/>
      <c r="BV947" s="25"/>
      <c r="BW947" s="25"/>
      <c r="BX947" s="25"/>
      <c r="BY947" s="25"/>
      <c r="BZ947" s="25"/>
      <c r="CA947" s="25"/>
      <c r="CB947" s="25"/>
      <c r="CC947" s="25"/>
      <c r="CD947" s="25"/>
      <c r="CE947" s="25"/>
      <c r="CF947" s="25"/>
      <c r="CG947" s="25"/>
      <c r="CH947" s="25"/>
      <c r="CI947" s="25"/>
      <c r="CJ947" s="25"/>
      <c r="CK947" s="25"/>
      <c r="CL947" s="25"/>
      <c r="CM947" s="25"/>
      <c r="CN947" s="25"/>
      <c r="CO947" s="25"/>
      <c r="CP947" s="25"/>
      <c r="CQ947" s="25"/>
      <c r="CR947" s="25"/>
      <c r="CS947" s="25"/>
      <c r="CT947" s="25"/>
      <c r="CU947" s="25"/>
      <c r="CV947" s="25"/>
      <c r="CW947" s="25"/>
      <c r="CX947" s="25"/>
      <c r="CY947" s="25"/>
      <c r="CZ947" s="25"/>
      <c r="DA947" s="25"/>
      <c r="DB947" s="25"/>
      <c r="DC947" s="25"/>
      <c r="DD947" s="25"/>
      <c r="DE947" s="25"/>
      <c r="DF947" s="25"/>
      <c r="DG947" s="25"/>
      <c r="DH947" s="25"/>
      <c r="DI947" s="25"/>
      <c r="DJ947" s="25"/>
      <c r="DK947" s="25"/>
      <c r="DL947" s="25"/>
      <c r="DM947" s="25"/>
      <c r="DN947" s="25"/>
      <c r="DO947" s="25"/>
      <c r="DP947" s="25"/>
      <c r="DQ947" s="25"/>
      <c r="DR947" s="25"/>
      <c r="DS947" s="25"/>
      <c r="DT947" s="25"/>
      <c r="DU947" s="25"/>
      <c r="DV947" s="25"/>
      <c r="DW947" s="25"/>
      <c r="DX947" s="25"/>
      <c r="DY947" s="25"/>
      <c r="DZ947" s="25"/>
      <c r="EA947" s="25"/>
      <c r="EB947" s="25"/>
      <c r="EC947" s="25"/>
      <c r="ED947" s="25"/>
      <c r="EE947" s="25"/>
      <c r="EF947" s="25"/>
      <c r="EG947" s="25"/>
      <c r="EH947" s="25"/>
      <c r="EI947" s="25"/>
      <c r="EJ947" s="25"/>
      <c r="EK947" s="25"/>
      <c r="EL947" s="25"/>
      <c r="EM947" s="25"/>
      <c r="EN947" s="25"/>
      <c r="EO947" s="25"/>
      <c r="EP947" s="25"/>
      <c r="EQ947" s="25"/>
      <c r="ER947" s="25"/>
      <c r="ES947" s="25"/>
      <c r="ET947" s="25"/>
      <c r="EU947" s="25"/>
      <c r="EV947" s="25"/>
      <c r="EW947" s="25"/>
      <c r="EX947" s="25"/>
      <c r="EY947" s="25"/>
      <c r="EZ947" s="25"/>
      <c r="FA947" s="25"/>
      <c r="FB947" s="25"/>
      <c r="FC947" s="25"/>
      <c r="FD947" s="25"/>
      <c r="FE947" s="25"/>
      <c r="FF947" s="25"/>
      <c r="FG947" s="25"/>
      <c r="FH947" s="25"/>
      <c r="FI947" s="25"/>
      <c r="FJ947" s="25"/>
      <c r="FK947" s="25"/>
      <c r="FL947" s="25"/>
      <c r="FM947" s="25"/>
      <c r="FN947" s="25"/>
      <c r="FO947" s="25"/>
      <c r="FP947" s="25"/>
      <c r="FQ947" s="25"/>
      <c r="FR947" s="25"/>
      <c r="FS947" s="25"/>
      <c r="FT947" s="25"/>
      <c r="FU947" s="25"/>
      <c r="FV947" s="25"/>
      <c r="FW947" s="25"/>
      <c r="FX947" s="25"/>
      <c r="FY947" s="25"/>
      <c r="FZ947" s="25"/>
      <c r="GA947" s="25"/>
      <c r="GB947" s="25"/>
      <c r="GC947" s="25"/>
      <c r="GD947" s="25"/>
      <c r="GE947" s="25"/>
      <c r="GF947" s="25"/>
      <c r="GG947" s="25"/>
      <c r="GH947" s="25"/>
      <c r="GI947" s="25"/>
      <c r="GJ947" s="25"/>
      <c r="GK947" s="25"/>
      <c r="GL947" s="25"/>
      <c r="GM947" s="25"/>
      <c r="GN947" s="25"/>
      <c r="GO947" s="25"/>
      <c r="GP947" s="25"/>
      <c r="GQ947" s="25"/>
      <c r="GR947" s="25"/>
      <c r="GS947" s="25"/>
      <c r="GT947" s="25"/>
      <c r="GU947" s="25"/>
      <c r="GV947" s="25"/>
      <c r="GW947" s="25"/>
      <c r="GX947" s="25"/>
      <c r="GY947" s="25"/>
      <c r="GZ947" s="25"/>
    </row>
    <row r="948" spans="31:208"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  <c r="BT948" s="25"/>
      <c r="BU948" s="25"/>
      <c r="BV948" s="25"/>
      <c r="BW948" s="25"/>
      <c r="BX948" s="25"/>
      <c r="BY948" s="25"/>
      <c r="BZ948" s="25"/>
      <c r="CA948" s="25"/>
      <c r="CB948" s="25"/>
      <c r="CC948" s="25"/>
      <c r="CD948" s="25"/>
      <c r="CE948" s="25"/>
      <c r="CF948" s="25"/>
      <c r="CG948" s="25"/>
      <c r="CH948" s="25"/>
      <c r="CI948" s="25"/>
      <c r="CJ948" s="25"/>
      <c r="CK948" s="25"/>
      <c r="CL948" s="25"/>
      <c r="CM948" s="25"/>
      <c r="CN948" s="25"/>
      <c r="CO948" s="25"/>
      <c r="CP948" s="25"/>
      <c r="CQ948" s="25"/>
      <c r="CR948" s="25"/>
      <c r="CS948" s="25"/>
      <c r="CT948" s="25"/>
      <c r="CU948" s="25"/>
      <c r="CV948" s="25"/>
      <c r="CW948" s="25"/>
      <c r="CX948" s="25"/>
      <c r="CY948" s="25"/>
      <c r="CZ948" s="25"/>
      <c r="DA948" s="25"/>
      <c r="DB948" s="25"/>
      <c r="DC948" s="25"/>
      <c r="DD948" s="25"/>
      <c r="DE948" s="25"/>
      <c r="DF948" s="25"/>
      <c r="DG948" s="25"/>
      <c r="DH948" s="25"/>
      <c r="DI948" s="25"/>
      <c r="DJ948" s="25"/>
      <c r="DK948" s="25"/>
      <c r="DL948" s="25"/>
      <c r="DM948" s="25"/>
      <c r="DN948" s="25"/>
      <c r="DO948" s="25"/>
      <c r="DP948" s="25"/>
      <c r="DQ948" s="25"/>
      <c r="DR948" s="25"/>
      <c r="DS948" s="25"/>
      <c r="DT948" s="25"/>
      <c r="DU948" s="25"/>
      <c r="DV948" s="25"/>
      <c r="DW948" s="25"/>
      <c r="DX948" s="25"/>
      <c r="DY948" s="25"/>
      <c r="DZ948" s="25"/>
      <c r="EA948" s="25"/>
      <c r="EB948" s="25"/>
      <c r="EC948" s="25"/>
      <c r="ED948" s="25"/>
      <c r="EE948" s="25"/>
      <c r="EF948" s="25"/>
      <c r="EG948" s="25"/>
      <c r="EH948" s="25"/>
      <c r="EI948" s="25"/>
      <c r="EJ948" s="25"/>
      <c r="EK948" s="25"/>
      <c r="EL948" s="25"/>
      <c r="EM948" s="25"/>
      <c r="EN948" s="25"/>
      <c r="EO948" s="25"/>
      <c r="EP948" s="25"/>
      <c r="EQ948" s="25"/>
      <c r="ER948" s="25"/>
      <c r="ES948" s="25"/>
      <c r="ET948" s="25"/>
      <c r="EU948" s="25"/>
      <c r="EV948" s="25"/>
      <c r="EW948" s="25"/>
      <c r="EX948" s="25"/>
      <c r="EY948" s="25"/>
      <c r="EZ948" s="25"/>
      <c r="FA948" s="25"/>
      <c r="FB948" s="25"/>
      <c r="FC948" s="25"/>
      <c r="FD948" s="25"/>
      <c r="FE948" s="25"/>
      <c r="FF948" s="25"/>
      <c r="FG948" s="25"/>
      <c r="FH948" s="25"/>
      <c r="FI948" s="25"/>
      <c r="FJ948" s="25"/>
      <c r="FK948" s="25"/>
      <c r="FL948" s="25"/>
      <c r="FM948" s="25"/>
      <c r="FN948" s="25"/>
      <c r="FO948" s="25"/>
      <c r="FP948" s="25"/>
      <c r="FQ948" s="25"/>
      <c r="FR948" s="25"/>
      <c r="FS948" s="25"/>
      <c r="FT948" s="25"/>
      <c r="FU948" s="25"/>
      <c r="FV948" s="25"/>
      <c r="FW948" s="25"/>
      <c r="FX948" s="25"/>
      <c r="FY948" s="25"/>
      <c r="FZ948" s="25"/>
      <c r="GA948" s="25"/>
      <c r="GB948" s="25"/>
      <c r="GC948" s="25"/>
      <c r="GD948" s="25"/>
      <c r="GE948" s="25"/>
      <c r="GF948" s="25"/>
      <c r="GG948" s="25"/>
      <c r="GH948" s="25"/>
      <c r="GI948" s="25"/>
      <c r="GJ948" s="25"/>
      <c r="GK948" s="25"/>
      <c r="GL948" s="25"/>
      <c r="GM948" s="25"/>
      <c r="GN948" s="25"/>
      <c r="GO948" s="25"/>
      <c r="GP948" s="25"/>
      <c r="GQ948" s="25"/>
      <c r="GR948" s="25"/>
      <c r="GS948" s="25"/>
      <c r="GT948" s="25"/>
      <c r="GU948" s="25"/>
      <c r="GV948" s="25"/>
      <c r="GW948" s="25"/>
      <c r="GX948" s="25"/>
      <c r="GY948" s="25"/>
      <c r="GZ948" s="25"/>
    </row>
    <row r="949" spans="31:208"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  <c r="BT949" s="25"/>
      <c r="BU949" s="25"/>
      <c r="BV949" s="25"/>
      <c r="BW949" s="25"/>
      <c r="BX949" s="25"/>
      <c r="BY949" s="25"/>
      <c r="BZ949" s="25"/>
      <c r="CA949" s="25"/>
      <c r="CB949" s="25"/>
      <c r="CC949" s="25"/>
      <c r="CD949" s="25"/>
      <c r="CE949" s="25"/>
      <c r="CF949" s="25"/>
      <c r="CG949" s="25"/>
      <c r="CH949" s="25"/>
      <c r="CI949" s="25"/>
      <c r="CJ949" s="25"/>
      <c r="CK949" s="25"/>
      <c r="CL949" s="25"/>
      <c r="CM949" s="25"/>
      <c r="CN949" s="25"/>
      <c r="CO949" s="25"/>
      <c r="CP949" s="25"/>
      <c r="CQ949" s="25"/>
      <c r="CR949" s="25"/>
      <c r="CS949" s="25"/>
      <c r="CT949" s="25"/>
      <c r="CU949" s="25"/>
      <c r="CV949" s="25"/>
      <c r="CW949" s="25"/>
      <c r="CX949" s="25"/>
      <c r="CY949" s="25"/>
      <c r="CZ949" s="25"/>
      <c r="DA949" s="25"/>
      <c r="DB949" s="25"/>
      <c r="DC949" s="25"/>
      <c r="DD949" s="25"/>
      <c r="DE949" s="25"/>
      <c r="DF949" s="25"/>
      <c r="DG949" s="25"/>
      <c r="DH949" s="25"/>
      <c r="DI949" s="25"/>
      <c r="DJ949" s="25"/>
      <c r="DK949" s="25"/>
      <c r="DL949" s="25"/>
      <c r="DM949" s="25"/>
      <c r="DN949" s="25"/>
      <c r="DO949" s="25"/>
      <c r="DP949" s="25"/>
      <c r="DQ949" s="25"/>
      <c r="DR949" s="25"/>
      <c r="DS949" s="25"/>
      <c r="DT949" s="25"/>
      <c r="DU949" s="25"/>
      <c r="DV949" s="25"/>
      <c r="DW949" s="25"/>
      <c r="DX949" s="25"/>
      <c r="DY949" s="25"/>
      <c r="DZ949" s="25"/>
      <c r="EA949" s="25"/>
      <c r="EB949" s="25"/>
      <c r="EC949" s="25"/>
      <c r="ED949" s="25"/>
      <c r="EE949" s="25"/>
      <c r="EF949" s="25"/>
      <c r="EG949" s="25"/>
      <c r="EH949" s="25"/>
      <c r="EI949" s="25"/>
      <c r="EJ949" s="25"/>
      <c r="EK949" s="25"/>
      <c r="EL949" s="25"/>
      <c r="EM949" s="25"/>
      <c r="EN949" s="25"/>
      <c r="EO949" s="25"/>
      <c r="EP949" s="25"/>
      <c r="EQ949" s="25"/>
      <c r="ER949" s="25"/>
      <c r="ES949" s="25"/>
      <c r="ET949" s="25"/>
      <c r="EU949" s="25"/>
      <c r="EV949" s="25"/>
      <c r="EW949" s="25"/>
      <c r="EX949" s="25"/>
      <c r="EY949" s="25"/>
      <c r="EZ949" s="25"/>
      <c r="FA949" s="25"/>
      <c r="FB949" s="25"/>
      <c r="FC949" s="25"/>
      <c r="FD949" s="25"/>
      <c r="FE949" s="25"/>
      <c r="FF949" s="25"/>
      <c r="FG949" s="25"/>
      <c r="FH949" s="25"/>
      <c r="FI949" s="25"/>
      <c r="FJ949" s="25"/>
      <c r="FK949" s="25"/>
      <c r="FL949" s="25"/>
      <c r="FM949" s="25"/>
      <c r="FN949" s="25"/>
      <c r="FO949" s="25"/>
      <c r="FP949" s="25"/>
      <c r="FQ949" s="25"/>
      <c r="FR949" s="25"/>
      <c r="FS949" s="25"/>
      <c r="FT949" s="25"/>
      <c r="FU949" s="25"/>
      <c r="FV949" s="25"/>
      <c r="FW949" s="25"/>
      <c r="FX949" s="25"/>
      <c r="FY949" s="25"/>
      <c r="FZ949" s="25"/>
      <c r="GA949" s="25"/>
      <c r="GB949" s="25"/>
      <c r="GC949" s="25"/>
      <c r="GD949" s="25"/>
      <c r="GE949" s="25"/>
      <c r="GF949" s="25"/>
      <c r="GG949" s="25"/>
      <c r="GH949" s="25"/>
      <c r="GI949" s="25"/>
      <c r="GJ949" s="25"/>
      <c r="GK949" s="25"/>
      <c r="GL949" s="25"/>
      <c r="GM949" s="25"/>
      <c r="GN949" s="25"/>
      <c r="GO949" s="25"/>
      <c r="GP949" s="25"/>
      <c r="GQ949" s="25"/>
      <c r="GR949" s="25"/>
      <c r="GS949" s="25"/>
      <c r="GT949" s="25"/>
      <c r="GU949" s="25"/>
      <c r="GV949" s="25"/>
      <c r="GW949" s="25"/>
      <c r="GX949" s="25"/>
      <c r="GY949" s="25"/>
      <c r="GZ949" s="25"/>
    </row>
    <row r="950" spans="31:208"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  <c r="BT950" s="25"/>
      <c r="BU950" s="25"/>
      <c r="BV950" s="25"/>
      <c r="BW950" s="25"/>
      <c r="BX950" s="25"/>
      <c r="BY950" s="25"/>
      <c r="BZ950" s="25"/>
      <c r="CA950" s="25"/>
      <c r="CB950" s="25"/>
      <c r="CC950" s="25"/>
      <c r="CD950" s="25"/>
      <c r="CE950" s="25"/>
      <c r="CF950" s="25"/>
      <c r="CG950" s="25"/>
      <c r="CH950" s="25"/>
      <c r="CI950" s="25"/>
      <c r="CJ950" s="25"/>
      <c r="CK950" s="25"/>
      <c r="CL950" s="25"/>
      <c r="CM950" s="25"/>
      <c r="CN950" s="25"/>
      <c r="CO950" s="25"/>
      <c r="CP950" s="25"/>
      <c r="CQ950" s="25"/>
      <c r="CR950" s="25"/>
      <c r="CS950" s="25"/>
      <c r="CT950" s="25"/>
      <c r="CU950" s="25"/>
      <c r="CV950" s="25"/>
      <c r="CW950" s="25"/>
      <c r="CX950" s="25"/>
      <c r="CY950" s="25"/>
      <c r="CZ950" s="25"/>
      <c r="DA950" s="25"/>
      <c r="DB950" s="25"/>
      <c r="DC950" s="25"/>
      <c r="DD950" s="25"/>
      <c r="DE950" s="25"/>
      <c r="DF950" s="25"/>
      <c r="DG950" s="25"/>
      <c r="DH950" s="25"/>
      <c r="DI950" s="25"/>
      <c r="DJ950" s="25"/>
      <c r="DK950" s="25"/>
      <c r="DL950" s="25"/>
      <c r="DM950" s="25"/>
      <c r="DN950" s="25"/>
      <c r="DO950" s="25"/>
      <c r="DP950" s="25"/>
      <c r="DQ950" s="25"/>
      <c r="DR950" s="25"/>
      <c r="DS950" s="25"/>
      <c r="DT950" s="25"/>
      <c r="DU950" s="25"/>
      <c r="DV950" s="25"/>
      <c r="DW950" s="25"/>
      <c r="DX950" s="25"/>
      <c r="DY950" s="25"/>
      <c r="DZ950" s="25"/>
      <c r="EA950" s="25"/>
      <c r="EB950" s="25"/>
      <c r="EC950" s="25"/>
      <c r="ED950" s="25"/>
      <c r="EE950" s="25"/>
      <c r="EF950" s="25"/>
      <c r="EG950" s="25"/>
      <c r="EH950" s="25"/>
      <c r="EI950" s="25"/>
      <c r="EJ950" s="25"/>
      <c r="EK950" s="25"/>
      <c r="EL950" s="25"/>
      <c r="EM950" s="25"/>
      <c r="EN950" s="25"/>
      <c r="EO950" s="25"/>
      <c r="EP950" s="25"/>
      <c r="EQ950" s="25"/>
      <c r="ER950" s="25"/>
      <c r="ES950" s="25"/>
      <c r="ET950" s="25"/>
      <c r="EU950" s="25"/>
      <c r="EV950" s="25"/>
      <c r="EW950" s="25"/>
      <c r="EX950" s="25"/>
      <c r="EY950" s="25"/>
      <c r="EZ950" s="25"/>
      <c r="FA950" s="25"/>
      <c r="FB950" s="25"/>
      <c r="FC950" s="25"/>
      <c r="FD950" s="25"/>
      <c r="FE950" s="25"/>
      <c r="FF950" s="25"/>
      <c r="FG950" s="25"/>
      <c r="FH950" s="25"/>
      <c r="FI950" s="25"/>
      <c r="FJ950" s="25"/>
      <c r="FK950" s="25"/>
      <c r="FL950" s="25"/>
      <c r="FM950" s="25"/>
      <c r="FN950" s="25"/>
      <c r="FO950" s="25"/>
      <c r="FP950" s="25"/>
      <c r="FQ950" s="25"/>
      <c r="FR950" s="25"/>
      <c r="FS950" s="25"/>
      <c r="FT950" s="25"/>
      <c r="FU950" s="25"/>
      <c r="FV950" s="25"/>
      <c r="FW950" s="25"/>
      <c r="FX950" s="25"/>
      <c r="FY950" s="25"/>
      <c r="FZ950" s="25"/>
      <c r="GA950" s="25"/>
      <c r="GB950" s="25"/>
      <c r="GC950" s="25"/>
      <c r="GD950" s="25"/>
      <c r="GE950" s="25"/>
      <c r="GF950" s="25"/>
      <c r="GG950" s="25"/>
      <c r="GH950" s="25"/>
      <c r="GI950" s="25"/>
      <c r="GJ950" s="25"/>
      <c r="GK950" s="25"/>
      <c r="GL950" s="25"/>
      <c r="GM950" s="25"/>
      <c r="GN950" s="25"/>
      <c r="GO950" s="25"/>
      <c r="GP950" s="25"/>
      <c r="GQ950" s="25"/>
      <c r="GR950" s="25"/>
      <c r="GS950" s="25"/>
      <c r="GT950" s="25"/>
      <c r="GU950" s="25"/>
      <c r="GV950" s="25"/>
      <c r="GW950" s="25"/>
      <c r="GX950" s="25"/>
      <c r="GY950" s="25"/>
      <c r="GZ950" s="25"/>
    </row>
    <row r="951" spans="31:208"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  <c r="BT951" s="25"/>
      <c r="BU951" s="25"/>
      <c r="BV951" s="25"/>
      <c r="BW951" s="25"/>
      <c r="BX951" s="25"/>
      <c r="BY951" s="25"/>
      <c r="BZ951" s="25"/>
      <c r="CA951" s="25"/>
      <c r="CB951" s="25"/>
      <c r="CC951" s="25"/>
      <c r="CD951" s="25"/>
      <c r="CE951" s="25"/>
      <c r="CF951" s="25"/>
      <c r="CG951" s="25"/>
      <c r="CH951" s="25"/>
      <c r="CI951" s="25"/>
      <c r="CJ951" s="25"/>
      <c r="CK951" s="25"/>
      <c r="CL951" s="25"/>
      <c r="CM951" s="25"/>
      <c r="CN951" s="25"/>
      <c r="CO951" s="25"/>
      <c r="CP951" s="25"/>
      <c r="CQ951" s="25"/>
      <c r="CR951" s="25"/>
      <c r="CS951" s="25"/>
      <c r="CT951" s="25"/>
      <c r="CU951" s="25"/>
      <c r="CV951" s="25"/>
      <c r="CW951" s="25"/>
      <c r="CX951" s="25"/>
      <c r="CY951" s="25"/>
      <c r="CZ951" s="25"/>
      <c r="DA951" s="25"/>
      <c r="DB951" s="25"/>
      <c r="DC951" s="25"/>
      <c r="DD951" s="25"/>
      <c r="DE951" s="25"/>
      <c r="DF951" s="25"/>
      <c r="DG951" s="25"/>
      <c r="DH951" s="25"/>
      <c r="DI951" s="25"/>
      <c r="DJ951" s="25"/>
      <c r="DK951" s="25"/>
      <c r="DL951" s="25"/>
      <c r="DM951" s="25"/>
      <c r="DN951" s="25"/>
      <c r="DO951" s="25"/>
      <c r="DP951" s="25"/>
      <c r="DQ951" s="25"/>
      <c r="DR951" s="25"/>
      <c r="DS951" s="25"/>
      <c r="DT951" s="25"/>
      <c r="DU951" s="25"/>
      <c r="DV951" s="25"/>
      <c r="DW951" s="25"/>
      <c r="DX951" s="25"/>
      <c r="DY951" s="25"/>
      <c r="DZ951" s="25"/>
      <c r="EA951" s="25"/>
      <c r="EB951" s="25"/>
      <c r="EC951" s="25"/>
      <c r="ED951" s="25"/>
      <c r="EE951" s="25"/>
      <c r="EF951" s="25"/>
      <c r="EG951" s="25"/>
      <c r="EH951" s="25"/>
      <c r="EI951" s="25"/>
      <c r="EJ951" s="25"/>
      <c r="EK951" s="25"/>
      <c r="EL951" s="25"/>
      <c r="EM951" s="25"/>
      <c r="EN951" s="25"/>
      <c r="EO951" s="25"/>
      <c r="EP951" s="25"/>
      <c r="EQ951" s="25"/>
      <c r="ER951" s="25"/>
      <c r="ES951" s="25"/>
      <c r="ET951" s="25"/>
      <c r="EU951" s="25"/>
      <c r="EV951" s="25"/>
      <c r="EW951" s="25"/>
      <c r="EX951" s="25"/>
      <c r="EY951" s="25"/>
      <c r="EZ951" s="25"/>
      <c r="FA951" s="25"/>
      <c r="FB951" s="25"/>
      <c r="FC951" s="25"/>
      <c r="FD951" s="25"/>
      <c r="FE951" s="25"/>
      <c r="FF951" s="25"/>
      <c r="FG951" s="25"/>
      <c r="FH951" s="25"/>
      <c r="FI951" s="25"/>
      <c r="FJ951" s="25"/>
      <c r="FK951" s="25"/>
      <c r="FL951" s="25"/>
      <c r="FM951" s="25"/>
      <c r="FN951" s="25"/>
      <c r="FO951" s="25"/>
      <c r="FP951" s="25"/>
      <c r="FQ951" s="25"/>
      <c r="FR951" s="25"/>
      <c r="FS951" s="25"/>
      <c r="FT951" s="25"/>
      <c r="FU951" s="25"/>
      <c r="FV951" s="25"/>
      <c r="FW951" s="25"/>
      <c r="FX951" s="25"/>
      <c r="FY951" s="25"/>
      <c r="FZ951" s="25"/>
      <c r="GA951" s="25"/>
      <c r="GB951" s="25"/>
      <c r="GC951" s="25"/>
      <c r="GD951" s="25"/>
      <c r="GE951" s="25"/>
      <c r="GF951" s="25"/>
      <c r="GG951" s="25"/>
      <c r="GH951" s="25"/>
      <c r="GI951" s="25"/>
      <c r="GJ951" s="25"/>
      <c r="GK951" s="25"/>
      <c r="GL951" s="25"/>
      <c r="GM951" s="25"/>
      <c r="GN951" s="25"/>
      <c r="GO951" s="25"/>
      <c r="GP951" s="25"/>
      <c r="GQ951" s="25"/>
      <c r="GR951" s="25"/>
      <c r="GS951" s="25"/>
      <c r="GT951" s="25"/>
      <c r="GU951" s="25"/>
      <c r="GV951" s="25"/>
      <c r="GW951" s="25"/>
      <c r="GX951" s="25"/>
      <c r="GY951" s="25"/>
      <c r="GZ951" s="25"/>
    </row>
    <row r="952" spans="31:208"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  <c r="CR952" s="25"/>
      <c r="CS952" s="25"/>
      <c r="CT952" s="25"/>
      <c r="CU952" s="25"/>
      <c r="CV952" s="25"/>
      <c r="CW952" s="25"/>
      <c r="CX952" s="25"/>
      <c r="CY952" s="25"/>
      <c r="CZ952" s="25"/>
      <c r="DA952" s="25"/>
      <c r="DB952" s="25"/>
      <c r="DC952" s="25"/>
      <c r="DD952" s="25"/>
      <c r="DE952" s="25"/>
      <c r="DF952" s="25"/>
      <c r="DG952" s="25"/>
      <c r="DH952" s="25"/>
      <c r="DI952" s="25"/>
      <c r="DJ952" s="25"/>
      <c r="DK952" s="25"/>
      <c r="DL952" s="25"/>
      <c r="DM952" s="25"/>
      <c r="DN952" s="25"/>
      <c r="DO952" s="25"/>
      <c r="DP952" s="25"/>
      <c r="DQ952" s="25"/>
      <c r="DR952" s="25"/>
      <c r="DS952" s="25"/>
      <c r="DT952" s="25"/>
      <c r="DU952" s="25"/>
      <c r="DV952" s="25"/>
      <c r="DW952" s="25"/>
      <c r="DX952" s="25"/>
      <c r="DY952" s="25"/>
      <c r="DZ952" s="25"/>
      <c r="EA952" s="25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5"/>
      <c r="EO952" s="25"/>
      <c r="EP952" s="25"/>
      <c r="EQ952" s="25"/>
      <c r="ER952" s="25"/>
      <c r="ES952" s="25"/>
      <c r="ET952" s="25"/>
      <c r="EU952" s="25"/>
      <c r="EV952" s="25"/>
      <c r="EW952" s="25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  <c r="FN952" s="25"/>
      <c r="FO952" s="25"/>
      <c r="FP952" s="25"/>
      <c r="FQ952" s="25"/>
      <c r="FR952" s="25"/>
      <c r="FS952" s="25"/>
      <c r="FT952" s="25"/>
      <c r="FU952" s="25"/>
      <c r="FV952" s="25"/>
      <c r="FW952" s="25"/>
      <c r="FX952" s="25"/>
      <c r="FY952" s="25"/>
      <c r="FZ952" s="25"/>
      <c r="GA952" s="25"/>
      <c r="GB952" s="25"/>
      <c r="GC952" s="25"/>
      <c r="GD952" s="25"/>
      <c r="GE952" s="25"/>
      <c r="GF952" s="25"/>
      <c r="GG952" s="25"/>
      <c r="GH952" s="25"/>
      <c r="GI952" s="25"/>
      <c r="GJ952" s="25"/>
      <c r="GK952" s="25"/>
      <c r="GL952" s="25"/>
      <c r="GM952" s="25"/>
      <c r="GN952" s="25"/>
      <c r="GO952" s="25"/>
      <c r="GP952" s="25"/>
      <c r="GQ952" s="25"/>
      <c r="GR952" s="25"/>
      <c r="GS952" s="25"/>
      <c r="GT952" s="25"/>
      <c r="GU952" s="25"/>
      <c r="GV952" s="25"/>
      <c r="GW952" s="25"/>
      <c r="GX952" s="25"/>
      <c r="GY952" s="25"/>
      <c r="GZ952" s="25"/>
    </row>
    <row r="953" spans="31:208"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  <c r="BT953" s="25"/>
      <c r="BU953" s="25"/>
      <c r="BV953" s="25"/>
      <c r="BW953" s="25"/>
      <c r="BX953" s="25"/>
      <c r="BY953" s="25"/>
      <c r="BZ953" s="25"/>
      <c r="CA953" s="25"/>
      <c r="CB953" s="25"/>
      <c r="CC953" s="25"/>
      <c r="CD953" s="25"/>
      <c r="CE953" s="25"/>
      <c r="CF953" s="25"/>
      <c r="CG953" s="25"/>
      <c r="CH953" s="25"/>
      <c r="CI953" s="25"/>
      <c r="CJ953" s="25"/>
      <c r="CK953" s="25"/>
      <c r="CL953" s="25"/>
      <c r="CM953" s="25"/>
      <c r="CN953" s="25"/>
      <c r="CO953" s="25"/>
      <c r="CP953" s="25"/>
      <c r="CQ953" s="25"/>
      <c r="CR953" s="25"/>
      <c r="CS953" s="25"/>
      <c r="CT953" s="25"/>
      <c r="CU953" s="25"/>
      <c r="CV953" s="25"/>
      <c r="CW953" s="25"/>
      <c r="CX953" s="25"/>
      <c r="CY953" s="25"/>
      <c r="CZ953" s="25"/>
      <c r="DA953" s="25"/>
      <c r="DB953" s="25"/>
      <c r="DC953" s="25"/>
      <c r="DD953" s="25"/>
      <c r="DE953" s="25"/>
      <c r="DF953" s="25"/>
      <c r="DG953" s="25"/>
      <c r="DH953" s="25"/>
      <c r="DI953" s="25"/>
      <c r="DJ953" s="25"/>
      <c r="DK953" s="25"/>
      <c r="DL953" s="25"/>
      <c r="DM953" s="25"/>
      <c r="DN953" s="25"/>
      <c r="DO953" s="25"/>
      <c r="DP953" s="25"/>
      <c r="DQ953" s="25"/>
      <c r="DR953" s="25"/>
      <c r="DS953" s="25"/>
      <c r="DT953" s="25"/>
      <c r="DU953" s="25"/>
      <c r="DV953" s="25"/>
      <c r="DW953" s="25"/>
      <c r="DX953" s="25"/>
      <c r="DY953" s="25"/>
      <c r="DZ953" s="25"/>
      <c r="EA953" s="25"/>
      <c r="EB953" s="25"/>
      <c r="EC953" s="25"/>
      <c r="ED953" s="25"/>
      <c r="EE953" s="25"/>
      <c r="EF953" s="25"/>
      <c r="EG953" s="25"/>
      <c r="EH953" s="25"/>
      <c r="EI953" s="25"/>
      <c r="EJ953" s="25"/>
      <c r="EK953" s="25"/>
      <c r="EL953" s="25"/>
      <c r="EM953" s="25"/>
      <c r="EN953" s="25"/>
      <c r="EO953" s="25"/>
      <c r="EP953" s="25"/>
      <c r="EQ953" s="25"/>
      <c r="ER953" s="25"/>
      <c r="ES953" s="25"/>
      <c r="ET953" s="25"/>
      <c r="EU953" s="25"/>
      <c r="EV953" s="25"/>
      <c r="EW953" s="25"/>
      <c r="EX953" s="25"/>
      <c r="EY953" s="25"/>
      <c r="EZ953" s="25"/>
      <c r="FA953" s="25"/>
      <c r="FB953" s="25"/>
      <c r="FC953" s="25"/>
      <c r="FD953" s="25"/>
      <c r="FE953" s="25"/>
      <c r="FF953" s="25"/>
      <c r="FG953" s="25"/>
      <c r="FH953" s="25"/>
      <c r="FI953" s="25"/>
      <c r="FJ953" s="25"/>
      <c r="FK953" s="25"/>
      <c r="FL953" s="25"/>
      <c r="FM953" s="25"/>
      <c r="FN953" s="25"/>
      <c r="FO953" s="25"/>
      <c r="FP953" s="25"/>
      <c r="FQ953" s="25"/>
      <c r="FR953" s="25"/>
      <c r="FS953" s="25"/>
      <c r="FT953" s="25"/>
      <c r="FU953" s="25"/>
      <c r="FV953" s="25"/>
      <c r="FW953" s="25"/>
      <c r="FX953" s="25"/>
      <c r="FY953" s="25"/>
      <c r="FZ953" s="25"/>
      <c r="GA953" s="25"/>
      <c r="GB953" s="25"/>
      <c r="GC953" s="25"/>
      <c r="GD953" s="25"/>
      <c r="GE953" s="25"/>
      <c r="GF953" s="25"/>
      <c r="GG953" s="25"/>
      <c r="GH953" s="25"/>
      <c r="GI953" s="25"/>
      <c r="GJ953" s="25"/>
      <c r="GK953" s="25"/>
      <c r="GL953" s="25"/>
      <c r="GM953" s="25"/>
      <c r="GN953" s="25"/>
      <c r="GO953" s="25"/>
      <c r="GP953" s="25"/>
      <c r="GQ953" s="25"/>
      <c r="GR953" s="25"/>
      <c r="GS953" s="25"/>
      <c r="GT953" s="25"/>
      <c r="GU953" s="25"/>
      <c r="GV953" s="25"/>
      <c r="GW953" s="25"/>
      <c r="GX953" s="25"/>
      <c r="GY953" s="25"/>
      <c r="GZ953" s="25"/>
    </row>
    <row r="954" spans="31:208"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  <c r="BT954" s="25"/>
      <c r="BU954" s="25"/>
      <c r="BV954" s="25"/>
      <c r="BW954" s="25"/>
      <c r="BX954" s="25"/>
      <c r="BY954" s="25"/>
      <c r="BZ954" s="25"/>
      <c r="CA954" s="25"/>
      <c r="CB954" s="25"/>
      <c r="CC954" s="25"/>
      <c r="CD954" s="25"/>
      <c r="CE954" s="25"/>
      <c r="CF954" s="25"/>
      <c r="CG954" s="25"/>
      <c r="CH954" s="25"/>
      <c r="CI954" s="25"/>
      <c r="CJ954" s="25"/>
      <c r="CK954" s="25"/>
      <c r="CL954" s="25"/>
      <c r="CM954" s="25"/>
      <c r="CN954" s="25"/>
      <c r="CO954" s="25"/>
      <c r="CP954" s="25"/>
      <c r="CQ954" s="25"/>
      <c r="CR954" s="25"/>
      <c r="CS954" s="25"/>
      <c r="CT954" s="25"/>
      <c r="CU954" s="25"/>
      <c r="CV954" s="25"/>
      <c r="CW954" s="25"/>
      <c r="CX954" s="25"/>
      <c r="CY954" s="25"/>
      <c r="CZ954" s="25"/>
      <c r="DA954" s="25"/>
      <c r="DB954" s="25"/>
      <c r="DC954" s="25"/>
      <c r="DD954" s="25"/>
      <c r="DE954" s="25"/>
      <c r="DF954" s="25"/>
      <c r="DG954" s="25"/>
      <c r="DH954" s="25"/>
      <c r="DI954" s="25"/>
      <c r="DJ954" s="25"/>
      <c r="DK954" s="25"/>
      <c r="DL954" s="25"/>
      <c r="DM954" s="25"/>
      <c r="DN954" s="25"/>
      <c r="DO954" s="25"/>
      <c r="DP954" s="25"/>
      <c r="DQ954" s="25"/>
      <c r="DR954" s="25"/>
      <c r="DS954" s="25"/>
      <c r="DT954" s="25"/>
      <c r="DU954" s="25"/>
      <c r="DV954" s="25"/>
      <c r="DW954" s="25"/>
      <c r="DX954" s="25"/>
      <c r="DY954" s="25"/>
      <c r="DZ954" s="25"/>
      <c r="EA954" s="25"/>
      <c r="EB954" s="25"/>
      <c r="EC954" s="25"/>
      <c r="ED954" s="25"/>
      <c r="EE954" s="25"/>
      <c r="EF954" s="25"/>
      <c r="EG954" s="25"/>
      <c r="EH954" s="25"/>
      <c r="EI954" s="25"/>
      <c r="EJ954" s="25"/>
      <c r="EK954" s="25"/>
      <c r="EL954" s="25"/>
      <c r="EM954" s="25"/>
      <c r="EN954" s="25"/>
      <c r="EO954" s="25"/>
      <c r="EP954" s="25"/>
      <c r="EQ954" s="25"/>
      <c r="ER954" s="25"/>
      <c r="ES954" s="25"/>
      <c r="ET954" s="25"/>
      <c r="EU954" s="25"/>
      <c r="EV954" s="25"/>
      <c r="EW954" s="25"/>
      <c r="EX954" s="25"/>
      <c r="EY954" s="25"/>
      <c r="EZ954" s="25"/>
      <c r="FA954" s="25"/>
      <c r="FB954" s="25"/>
      <c r="FC954" s="25"/>
      <c r="FD954" s="25"/>
      <c r="FE954" s="25"/>
      <c r="FF954" s="25"/>
      <c r="FG954" s="25"/>
      <c r="FH954" s="25"/>
      <c r="FI954" s="25"/>
      <c r="FJ954" s="25"/>
      <c r="FK954" s="25"/>
      <c r="FL954" s="25"/>
      <c r="FM954" s="25"/>
      <c r="FN954" s="25"/>
      <c r="FO954" s="25"/>
      <c r="FP954" s="25"/>
      <c r="FQ954" s="25"/>
      <c r="FR954" s="25"/>
      <c r="FS954" s="25"/>
      <c r="FT954" s="25"/>
      <c r="FU954" s="25"/>
      <c r="FV954" s="25"/>
      <c r="FW954" s="25"/>
      <c r="FX954" s="25"/>
      <c r="FY954" s="25"/>
      <c r="FZ954" s="25"/>
      <c r="GA954" s="25"/>
      <c r="GB954" s="25"/>
      <c r="GC954" s="25"/>
      <c r="GD954" s="25"/>
      <c r="GE954" s="25"/>
      <c r="GF954" s="25"/>
      <c r="GG954" s="25"/>
      <c r="GH954" s="25"/>
      <c r="GI954" s="25"/>
      <c r="GJ954" s="25"/>
      <c r="GK954" s="25"/>
      <c r="GL954" s="25"/>
      <c r="GM954" s="25"/>
      <c r="GN954" s="25"/>
      <c r="GO954" s="25"/>
      <c r="GP954" s="25"/>
      <c r="GQ954" s="25"/>
      <c r="GR954" s="25"/>
      <c r="GS954" s="25"/>
      <c r="GT954" s="25"/>
      <c r="GU954" s="25"/>
      <c r="GV954" s="25"/>
      <c r="GW954" s="25"/>
      <c r="GX954" s="25"/>
      <c r="GY954" s="25"/>
      <c r="GZ954" s="25"/>
    </row>
    <row r="955" spans="31:208"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  <c r="BT955" s="25"/>
      <c r="BU955" s="25"/>
      <c r="BV955" s="25"/>
      <c r="BW955" s="25"/>
      <c r="BX955" s="25"/>
      <c r="BY955" s="25"/>
      <c r="BZ955" s="25"/>
      <c r="CA955" s="25"/>
      <c r="CB955" s="25"/>
      <c r="CC955" s="25"/>
      <c r="CD955" s="25"/>
      <c r="CE955" s="25"/>
      <c r="CF955" s="25"/>
      <c r="CG955" s="25"/>
      <c r="CH955" s="25"/>
      <c r="CI955" s="25"/>
      <c r="CJ955" s="25"/>
      <c r="CK955" s="25"/>
      <c r="CL955" s="25"/>
      <c r="CM955" s="25"/>
      <c r="CN955" s="25"/>
      <c r="CO955" s="25"/>
      <c r="CP955" s="25"/>
      <c r="CQ955" s="25"/>
      <c r="CR955" s="25"/>
      <c r="CS955" s="25"/>
      <c r="CT955" s="25"/>
      <c r="CU955" s="25"/>
      <c r="CV955" s="25"/>
      <c r="CW955" s="25"/>
      <c r="CX955" s="25"/>
      <c r="CY955" s="25"/>
      <c r="CZ955" s="25"/>
      <c r="DA955" s="25"/>
      <c r="DB955" s="25"/>
      <c r="DC955" s="25"/>
      <c r="DD955" s="25"/>
      <c r="DE955" s="25"/>
      <c r="DF955" s="25"/>
      <c r="DG955" s="25"/>
      <c r="DH955" s="25"/>
      <c r="DI955" s="25"/>
      <c r="DJ955" s="25"/>
      <c r="DK955" s="25"/>
      <c r="DL955" s="25"/>
      <c r="DM955" s="25"/>
      <c r="DN955" s="25"/>
      <c r="DO955" s="25"/>
      <c r="DP955" s="25"/>
      <c r="DQ955" s="25"/>
      <c r="DR955" s="25"/>
      <c r="DS955" s="25"/>
      <c r="DT955" s="25"/>
      <c r="DU955" s="25"/>
      <c r="DV955" s="25"/>
      <c r="DW955" s="25"/>
      <c r="DX955" s="25"/>
      <c r="DY955" s="25"/>
      <c r="DZ955" s="25"/>
      <c r="EA955" s="25"/>
      <c r="EB955" s="25"/>
      <c r="EC955" s="25"/>
      <c r="ED955" s="25"/>
      <c r="EE955" s="25"/>
      <c r="EF955" s="25"/>
      <c r="EG955" s="25"/>
      <c r="EH955" s="25"/>
      <c r="EI955" s="25"/>
      <c r="EJ955" s="25"/>
      <c r="EK955" s="25"/>
      <c r="EL955" s="25"/>
      <c r="EM955" s="25"/>
      <c r="EN955" s="25"/>
      <c r="EO955" s="25"/>
      <c r="EP955" s="25"/>
      <c r="EQ955" s="25"/>
      <c r="ER955" s="25"/>
      <c r="ES955" s="25"/>
      <c r="ET955" s="25"/>
      <c r="EU955" s="25"/>
      <c r="EV955" s="25"/>
      <c r="EW955" s="25"/>
      <c r="EX955" s="25"/>
      <c r="EY955" s="25"/>
      <c r="EZ955" s="25"/>
      <c r="FA955" s="25"/>
      <c r="FB955" s="25"/>
      <c r="FC955" s="25"/>
      <c r="FD955" s="25"/>
      <c r="FE955" s="25"/>
      <c r="FF955" s="25"/>
      <c r="FG955" s="25"/>
      <c r="FH955" s="25"/>
      <c r="FI955" s="25"/>
      <c r="FJ955" s="25"/>
      <c r="FK955" s="25"/>
      <c r="FL955" s="25"/>
      <c r="FM955" s="25"/>
      <c r="FN955" s="25"/>
      <c r="FO955" s="25"/>
      <c r="FP955" s="25"/>
      <c r="FQ955" s="25"/>
      <c r="FR955" s="25"/>
      <c r="FS955" s="25"/>
      <c r="FT955" s="25"/>
      <c r="FU955" s="25"/>
      <c r="FV955" s="25"/>
      <c r="FW955" s="25"/>
      <c r="FX955" s="25"/>
      <c r="FY955" s="25"/>
      <c r="FZ955" s="25"/>
      <c r="GA955" s="25"/>
      <c r="GB955" s="25"/>
      <c r="GC955" s="25"/>
      <c r="GD955" s="25"/>
      <c r="GE955" s="25"/>
      <c r="GF955" s="25"/>
      <c r="GG955" s="25"/>
      <c r="GH955" s="25"/>
      <c r="GI955" s="25"/>
      <c r="GJ955" s="25"/>
      <c r="GK955" s="25"/>
      <c r="GL955" s="25"/>
      <c r="GM955" s="25"/>
      <c r="GN955" s="25"/>
      <c r="GO955" s="25"/>
      <c r="GP955" s="25"/>
      <c r="GQ955" s="25"/>
      <c r="GR955" s="25"/>
      <c r="GS955" s="25"/>
      <c r="GT955" s="25"/>
      <c r="GU955" s="25"/>
      <c r="GV955" s="25"/>
      <c r="GW955" s="25"/>
      <c r="GX955" s="25"/>
      <c r="GY955" s="25"/>
      <c r="GZ955" s="25"/>
    </row>
    <row r="956" spans="31:208"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  <c r="BT956" s="25"/>
      <c r="BU956" s="25"/>
      <c r="BV956" s="25"/>
      <c r="BW956" s="25"/>
      <c r="BX956" s="25"/>
      <c r="BY956" s="25"/>
      <c r="BZ956" s="25"/>
      <c r="CA956" s="25"/>
      <c r="CB956" s="25"/>
      <c r="CC956" s="25"/>
      <c r="CD956" s="25"/>
      <c r="CE956" s="25"/>
      <c r="CF956" s="25"/>
      <c r="CG956" s="25"/>
      <c r="CH956" s="25"/>
      <c r="CI956" s="25"/>
      <c r="CJ956" s="25"/>
      <c r="CK956" s="25"/>
      <c r="CL956" s="25"/>
      <c r="CM956" s="25"/>
      <c r="CN956" s="25"/>
      <c r="CO956" s="25"/>
      <c r="CP956" s="25"/>
      <c r="CQ956" s="25"/>
      <c r="CR956" s="25"/>
      <c r="CS956" s="25"/>
      <c r="CT956" s="25"/>
      <c r="CU956" s="25"/>
      <c r="CV956" s="25"/>
      <c r="CW956" s="25"/>
      <c r="CX956" s="25"/>
      <c r="CY956" s="25"/>
      <c r="CZ956" s="25"/>
      <c r="DA956" s="25"/>
      <c r="DB956" s="25"/>
      <c r="DC956" s="25"/>
      <c r="DD956" s="25"/>
      <c r="DE956" s="25"/>
      <c r="DF956" s="25"/>
      <c r="DG956" s="25"/>
      <c r="DH956" s="25"/>
      <c r="DI956" s="25"/>
      <c r="DJ956" s="25"/>
      <c r="DK956" s="25"/>
      <c r="DL956" s="25"/>
      <c r="DM956" s="25"/>
      <c r="DN956" s="25"/>
      <c r="DO956" s="25"/>
      <c r="DP956" s="25"/>
      <c r="DQ956" s="25"/>
      <c r="DR956" s="25"/>
      <c r="DS956" s="25"/>
      <c r="DT956" s="25"/>
      <c r="DU956" s="25"/>
      <c r="DV956" s="25"/>
      <c r="DW956" s="25"/>
      <c r="DX956" s="25"/>
      <c r="DY956" s="25"/>
      <c r="DZ956" s="25"/>
      <c r="EA956" s="25"/>
      <c r="EB956" s="25"/>
      <c r="EC956" s="25"/>
      <c r="ED956" s="25"/>
      <c r="EE956" s="25"/>
      <c r="EF956" s="25"/>
      <c r="EG956" s="25"/>
      <c r="EH956" s="25"/>
      <c r="EI956" s="25"/>
      <c r="EJ956" s="25"/>
      <c r="EK956" s="25"/>
      <c r="EL956" s="25"/>
      <c r="EM956" s="25"/>
      <c r="EN956" s="25"/>
      <c r="EO956" s="25"/>
      <c r="EP956" s="25"/>
      <c r="EQ956" s="25"/>
      <c r="ER956" s="25"/>
      <c r="ES956" s="25"/>
      <c r="ET956" s="25"/>
      <c r="EU956" s="25"/>
      <c r="EV956" s="25"/>
      <c r="EW956" s="25"/>
      <c r="EX956" s="25"/>
      <c r="EY956" s="25"/>
      <c r="EZ956" s="25"/>
      <c r="FA956" s="25"/>
      <c r="FB956" s="25"/>
      <c r="FC956" s="25"/>
      <c r="FD956" s="25"/>
      <c r="FE956" s="25"/>
      <c r="FF956" s="25"/>
      <c r="FG956" s="25"/>
      <c r="FH956" s="25"/>
      <c r="FI956" s="25"/>
      <c r="FJ956" s="25"/>
      <c r="FK956" s="25"/>
      <c r="FL956" s="25"/>
      <c r="FM956" s="25"/>
      <c r="FN956" s="25"/>
      <c r="FO956" s="25"/>
      <c r="FP956" s="25"/>
      <c r="FQ956" s="25"/>
      <c r="FR956" s="25"/>
      <c r="FS956" s="25"/>
      <c r="FT956" s="25"/>
      <c r="FU956" s="25"/>
      <c r="FV956" s="25"/>
      <c r="FW956" s="25"/>
      <c r="FX956" s="25"/>
      <c r="FY956" s="25"/>
      <c r="FZ956" s="25"/>
      <c r="GA956" s="25"/>
      <c r="GB956" s="25"/>
      <c r="GC956" s="25"/>
      <c r="GD956" s="25"/>
      <c r="GE956" s="25"/>
      <c r="GF956" s="25"/>
      <c r="GG956" s="25"/>
      <c r="GH956" s="25"/>
      <c r="GI956" s="25"/>
      <c r="GJ956" s="25"/>
      <c r="GK956" s="25"/>
      <c r="GL956" s="25"/>
      <c r="GM956" s="25"/>
      <c r="GN956" s="25"/>
      <c r="GO956" s="25"/>
      <c r="GP956" s="25"/>
      <c r="GQ956" s="25"/>
      <c r="GR956" s="25"/>
      <c r="GS956" s="25"/>
      <c r="GT956" s="25"/>
      <c r="GU956" s="25"/>
      <c r="GV956" s="25"/>
      <c r="GW956" s="25"/>
      <c r="GX956" s="25"/>
      <c r="GY956" s="25"/>
      <c r="GZ956" s="25"/>
    </row>
    <row r="957" spans="31:208"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  <c r="BT957" s="25"/>
      <c r="BU957" s="25"/>
      <c r="BV957" s="25"/>
      <c r="BW957" s="25"/>
      <c r="BX957" s="25"/>
      <c r="BY957" s="25"/>
      <c r="BZ957" s="25"/>
      <c r="CA957" s="25"/>
      <c r="CB957" s="25"/>
      <c r="CC957" s="25"/>
      <c r="CD957" s="25"/>
      <c r="CE957" s="25"/>
      <c r="CF957" s="25"/>
      <c r="CG957" s="25"/>
      <c r="CH957" s="25"/>
      <c r="CI957" s="25"/>
      <c r="CJ957" s="25"/>
      <c r="CK957" s="25"/>
      <c r="CL957" s="25"/>
      <c r="CM957" s="25"/>
      <c r="CN957" s="25"/>
      <c r="CO957" s="25"/>
      <c r="CP957" s="25"/>
      <c r="CQ957" s="25"/>
      <c r="CR957" s="25"/>
      <c r="CS957" s="25"/>
      <c r="CT957" s="25"/>
      <c r="CU957" s="25"/>
      <c r="CV957" s="25"/>
      <c r="CW957" s="25"/>
      <c r="CX957" s="25"/>
      <c r="CY957" s="25"/>
      <c r="CZ957" s="25"/>
      <c r="DA957" s="25"/>
      <c r="DB957" s="25"/>
      <c r="DC957" s="25"/>
      <c r="DD957" s="25"/>
      <c r="DE957" s="25"/>
      <c r="DF957" s="25"/>
      <c r="DG957" s="25"/>
      <c r="DH957" s="25"/>
      <c r="DI957" s="25"/>
      <c r="DJ957" s="25"/>
      <c r="DK957" s="25"/>
      <c r="DL957" s="25"/>
      <c r="DM957" s="25"/>
      <c r="DN957" s="25"/>
      <c r="DO957" s="25"/>
      <c r="DP957" s="25"/>
      <c r="DQ957" s="25"/>
      <c r="DR957" s="25"/>
      <c r="DS957" s="25"/>
      <c r="DT957" s="25"/>
      <c r="DU957" s="25"/>
      <c r="DV957" s="25"/>
      <c r="DW957" s="25"/>
      <c r="DX957" s="25"/>
      <c r="DY957" s="25"/>
      <c r="DZ957" s="25"/>
      <c r="EA957" s="25"/>
      <c r="EB957" s="25"/>
      <c r="EC957" s="25"/>
      <c r="ED957" s="25"/>
      <c r="EE957" s="25"/>
      <c r="EF957" s="25"/>
      <c r="EG957" s="25"/>
      <c r="EH957" s="25"/>
      <c r="EI957" s="25"/>
      <c r="EJ957" s="25"/>
      <c r="EK957" s="25"/>
      <c r="EL957" s="25"/>
      <c r="EM957" s="25"/>
      <c r="EN957" s="25"/>
      <c r="EO957" s="25"/>
      <c r="EP957" s="25"/>
      <c r="EQ957" s="25"/>
      <c r="ER957" s="25"/>
      <c r="ES957" s="25"/>
      <c r="ET957" s="25"/>
      <c r="EU957" s="25"/>
      <c r="EV957" s="25"/>
      <c r="EW957" s="25"/>
      <c r="EX957" s="25"/>
      <c r="EY957" s="25"/>
      <c r="EZ957" s="25"/>
      <c r="FA957" s="25"/>
      <c r="FB957" s="25"/>
      <c r="FC957" s="25"/>
      <c r="FD957" s="25"/>
      <c r="FE957" s="25"/>
      <c r="FF957" s="25"/>
      <c r="FG957" s="25"/>
      <c r="FH957" s="25"/>
      <c r="FI957" s="25"/>
      <c r="FJ957" s="25"/>
      <c r="FK957" s="25"/>
      <c r="FL957" s="25"/>
      <c r="FM957" s="25"/>
      <c r="FN957" s="25"/>
      <c r="FO957" s="25"/>
      <c r="FP957" s="25"/>
      <c r="FQ957" s="25"/>
      <c r="FR957" s="25"/>
      <c r="FS957" s="25"/>
      <c r="FT957" s="25"/>
      <c r="FU957" s="25"/>
      <c r="FV957" s="25"/>
      <c r="FW957" s="25"/>
      <c r="FX957" s="25"/>
      <c r="FY957" s="25"/>
      <c r="FZ957" s="25"/>
      <c r="GA957" s="25"/>
      <c r="GB957" s="25"/>
      <c r="GC957" s="25"/>
      <c r="GD957" s="25"/>
      <c r="GE957" s="25"/>
      <c r="GF957" s="25"/>
      <c r="GG957" s="25"/>
      <c r="GH957" s="25"/>
      <c r="GI957" s="25"/>
      <c r="GJ957" s="25"/>
      <c r="GK957" s="25"/>
      <c r="GL957" s="25"/>
      <c r="GM957" s="25"/>
      <c r="GN957" s="25"/>
      <c r="GO957" s="25"/>
      <c r="GP957" s="25"/>
      <c r="GQ957" s="25"/>
      <c r="GR957" s="25"/>
      <c r="GS957" s="25"/>
      <c r="GT957" s="25"/>
      <c r="GU957" s="25"/>
      <c r="GV957" s="25"/>
      <c r="GW957" s="25"/>
      <c r="GX957" s="25"/>
      <c r="GY957" s="25"/>
      <c r="GZ957" s="25"/>
    </row>
    <row r="958" spans="31:208"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  <c r="BT958" s="25"/>
      <c r="BU958" s="25"/>
      <c r="BV958" s="25"/>
      <c r="BW958" s="25"/>
      <c r="BX958" s="25"/>
      <c r="BY958" s="25"/>
      <c r="BZ958" s="25"/>
      <c r="CA958" s="25"/>
      <c r="CB958" s="25"/>
      <c r="CC958" s="25"/>
      <c r="CD958" s="25"/>
      <c r="CE958" s="25"/>
      <c r="CF958" s="25"/>
      <c r="CG958" s="25"/>
      <c r="CH958" s="25"/>
      <c r="CI958" s="25"/>
      <c r="CJ958" s="25"/>
      <c r="CK958" s="25"/>
      <c r="CL958" s="25"/>
      <c r="CM958" s="25"/>
      <c r="CN958" s="25"/>
      <c r="CO958" s="25"/>
      <c r="CP958" s="25"/>
      <c r="CQ958" s="25"/>
      <c r="CR958" s="25"/>
      <c r="CS958" s="25"/>
      <c r="CT958" s="25"/>
      <c r="CU958" s="25"/>
      <c r="CV958" s="25"/>
      <c r="CW958" s="25"/>
      <c r="CX958" s="25"/>
      <c r="CY958" s="25"/>
      <c r="CZ958" s="25"/>
      <c r="DA958" s="25"/>
      <c r="DB958" s="25"/>
      <c r="DC958" s="25"/>
      <c r="DD958" s="25"/>
      <c r="DE958" s="25"/>
      <c r="DF958" s="25"/>
      <c r="DG958" s="25"/>
      <c r="DH958" s="25"/>
      <c r="DI958" s="25"/>
      <c r="DJ958" s="25"/>
      <c r="DK958" s="25"/>
      <c r="DL958" s="25"/>
      <c r="DM958" s="25"/>
      <c r="DN958" s="25"/>
      <c r="DO958" s="25"/>
      <c r="DP958" s="25"/>
      <c r="DQ958" s="25"/>
      <c r="DR958" s="25"/>
      <c r="DS958" s="25"/>
      <c r="DT958" s="25"/>
      <c r="DU958" s="25"/>
      <c r="DV958" s="25"/>
      <c r="DW958" s="25"/>
      <c r="DX958" s="25"/>
      <c r="DY958" s="25"/>
      <c r="DZ958" s="25"/>
      <c r="EA958" s="25"/>
      <c r="EB958" s="25"/>
      <c r="EC958" s="25"/>
      <c r="ED958" s="25"/>
      <c r="EE958" s="25"/>
      <c r="EF958" s="25"/>
      <c r="EG958" s="25"/>
      <c r="EH958" s="25"/>
      <c r="EI958" s="25"/>
      <c r="EJ958" s="25"/>
      <c r="EK958" s="25"/>
      <c r="EL958" s="25"/>
      <c r="EM958" s="25"/>
      <c r="EN958" s="25"/>
      <c r="EO958" s="25"/>
      <c r="EP958" s="25"/>
      <c r="EQ958" s="25"/>
      <c r="ER958" s="25"/>
      <c r="ES958" s="25"/>
      <c r="ET958" s="25"/>
      <c r="EU958" s="25"/>
      <c r="EV958" s="25"/>
      <c r="EW958" s="25"/>
      <c r="EX958" s="25"/>
      <c r="EY958" s="25"/>
      <c r="EZ958" s="25"/>
      <c r="FA958" s="25"/>
      <c r="FB958" s="25"/>
      <c r="FC958" s="25"/>
      <c r="FD958" s="25"/>
      <c r="FE958" s="25"/>
      <c r="FF958" s="25"/>
      <c r="FG958" s="25"/>
      <c r="FH958" s="25"/>
      <c r="FI958" s="25"/>
      <c r="FJ958" s="25"/>
      <c r="FK958" s="25"/>
      <c r="FL958" s="25"/>
      <c r="FM958" s="25"/>
      <c r="FN958" s="25"/>
      <c r="FO958" s="25"/>
      <c r="FP958" s="25"/>
      <c r="FQ958" s="25"/>
      <c r="FR958" s="25"/>
      <c r="FS958" s="25"/>
      <c r="FT958" s="25"/>
      <c r="FU958" s="25"/>
      <c r="FV958" s="25"/>
      <c r="FW958" s="25"/>
      <c r="FX958" s="25"/>
      <c r="FY958" s="25"/>
      <c r="FZ958" s="25"/>
      <c r="GA958" s="25"/>
      <c r="GB958" s="25"/>
      <c r="GC958" s="25"/>
      <c r="GD958" s="25"/>
      <c r="GE958" s="25"/>
      <c r="GF958" s="25"/>
      <c r="GG958" s="25"/>
      <c r="GH958" s="25"/>
      <c r="GI958" s="25"/>
      <c r="GJ958" s="25"/>
      <c r="GK958" s="25"/>
      <c r="GL958" s="25"/>
      <c r="GM958" s="25"/>
      <c r="GN958" s="25"/>
      <c r="GO958" s="25"/>
      <c r="GP958" s="25"/>
      <c r="GQ958" s="25"/>
      <c r="GR958" s="25"/>
      <c r="GS958" s="25"/>
      <c r="GT958" s="25"/>
      <c r="GU958" s="25"/>
      <c r="GV958" s="25"/>
      <c r="GW958" s="25"/>
      <c r="GX958" s="25"/>
      <c r="GY958" s="25"/>
      <c r="GZ958" s="25"/>
    </row>
    <row r="959" spans="31:208"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  <c r="BT959" s="25"/>
      <c r="BU959" s="25"/>
      <c r="BV959" s="25"/>
      <c r="BW959" s="25"/>
      <c r="BX959" s="25"/>
      <c r="BY959" s="25"/>
      <c r="BZ959" s="25"/>
      <c r="CA959" s="25"/>
      <c r="CB959" s="25"/>
      <c r="CC959" s="25"/>
      <c r="CD959" s="25"/>
      <c r="CE959" s="25"/>
      <c r="CF959" s="25"/>
      <c r="CG959" s="25"/>
      <c r="CH959" s="25"/>
      <c r="CI959" s="25"/>
      <c r="CJ959" s="25"/>
      <c r="CK959" s="25"/>
      <c r="CL959" s="25"/>
      <c r="CM959" s="25"/>
      <c r="CN959" s="25"/>
      <c r="CO959" s="25"/>
      <c r="CP959" s="25"/>
      <c r="CQ959" s="25"/>
      <c r="CR959" s="25"/>
      <c r="CS959" s="25"/>
      <c r="CT959" s="25"/>
      <c r="CU959" s="25"/>
      <c r="CV959" s="25"/>
      <c r="CW959" s="25"/>
      <c r="CX959" s="25"/>
      <c r="CY959" s="25"/>
      <c r="CZ959" s="25"/>
      <c r="DA959" s="25"/>
      <c r="DB959" s="25"/>
      <c r="DC959" s="25"/>
      <c r="DD959" s="25"/>
      <c r="DE959" s="25"/>
      <c r="DF959" s="25"/>
      <c r="DG959" s="25"/>
      <c r="DH959" s="25"/>
      <c r="DI959" s="25"/>
      <c r="DJ959" s="25"/>
      <c r="DK959" s="25"/>
      <c r="DL959" s="25"/>
      <c r="DM959" s="25"/>
      <c r="DN959" s="25"/>
      <c r="DO959" s="25"/>
      <c r="DP959" s="25"/>
      <c r="DQ959" s="25"/>
      <c r="DR959" s="25"/>
      <c r="DS959" s="25"/>
      <c r="DT959" s="25"/>
      <c r="DU959" s="25"/>
      <c r="DV959" s="25"/>
      <c r="DW959" s="25"/>
      <c r="DX959" s="25"/>
      <c r="DY959" s="25"/>
      <c r="DZ959" s="25"/>
      <c r="EA959" s="25"/>
      <c r="EB959" s="25"/>
      <c r="EC959" s="25"/>
      <c r="ED959" s="25"/>
      <c r="EE959" s="25"/>
      <c r="EF959" s="25"/>
      <c r="EG959" s="25"/>
      <c r="EH959" s="25"/>
      <c r="EI959" s="25"/>
      <c r="EJ959" s="25"/>
      <c r="EK959" s="25"/>
      <c r="EL959" s="25"/>
      <c r="EM959" s="25"/>
      <c r="EN959" s="25"/>
      <c r="EO959" s="25"/>
      <c r="EP959" s="25"/>
      <c r="EQ959" s="25"/>
      <c r="ER959" s="25"/>
      <c r="ES959" s="25"/>
      <c r="ET959" s="25"/>
      <c r="EU959" s="25"/>
      <c r="EV959" s="25"/>
      <c r="EW959" s="25"/>
      <c r="EX959" s="25"/>
      <c r="EY959" s="25"/>
      <c r="EZ959" s="25"/>
      <c r="FA959" s="25"/>
      <c r="FB959" s="25"/>
      <c r="FC959" s="25"/>
      <c r="FD959" s="25"/>
      <c r="FE959" s="25"/>
      <c r="FF959" s="25"/>
      <c r="FG959" s="25"/>
      <c r="FH959" s="25"/>
      <c r="FI959" s="25"/>
      <c r="FJ959" s="25"/>
      <c r="FK959" s="25"/>
      <c r="FL959" s="25"/>
      <c r="FM959" s="25"/>
      <c r="FN959" s="25"/>
      <c r="FO959" s="25"/>
      <c r="FP959" s="25"/>
      <c r="FQ959" s="25"/>
      <c r="FR959" s="25"/>
      <c r="FS959" s="25"/>
      <c r="FT959" s="25"/>
      <c r="FU959" s="25"/>
      <c r="FV959" s="25"/>
      <c r="FW959" s="25"/>
      <c r="FX959" s="25"/>
      <c r="FY959" s="25"/>
      <c r="FZ959" s="25"/>
      <c r="GA959" s="25"/>
      <c r="GB959" s="25"/>
      <c r="GC959" s="25"/>
      <c r="GD959" s="25"/>
      <c r="GE959" s="25"/>
      <c r="GF959" s="25"/>
      <c r="GG959" s="25"/>
      <c r="GH959" s="25"/>
      <c r="GI959" s="25"/>
      <c r="GJ959" s="25"/>
      <c r="GK959" s="25"/>
      <c r="GL959" s="25"/>
      <c r="GM959" s="25"/>
      <c r="GN959" s="25"/>
      <c r="GO959" s="25"/>
      <c r="GP959" s="25"/>
      <c r="GQ959" s="25"/>
      <c r="GR959" s="25"/>
      <c r="GS959" s="25"/>
      <c r="GT959" s="25"/>
      <c r="GU959" s="25"/>
      <c r="GV959" s="25"/>
      <c r="GW959" s="25"/>
      <c r="GX959" s="25"/>
      <c r="GY959" s="25"/>
      <c r="GZ959" s="25"/>
    </row>
    <row r="960" spans="31:208"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  <c r="BT960" s="25"/>
      <c r="BU960" s="25"/>
      <c r="BV960" s="25"/>
      <c r="BW960" s="25"/>
      <c r="BX960" s="25"/>
      <c r="BY960" s="25"/>
      <c r="BZ960" s="25"/>
      <c r="CA960" s="25"/>
      <c r="CB960" s="25"/>
      <c r="CC960" s="25"/>
      <c r="CD960" s="25"/>
      <c r="CE960" s="25"/>
      <c r="CF960" s="25"/>
      <c r="CG960" s="25"/>
      <c r="CH960" s="25"/>
      <c r="CI960" s="25"/>
      <c r="CJ960" s="25"/>
      <c r="CK960" s="25"/>
      <c r="CL960" s="25"/>
      <c r="CM960" s="25"/>
      <c r="CN960" s="25"/>
      <c r="CO960" s="25"/>
      <c r="CP960" s="25"/>
      <c r="CQ960" s="25"/>
      <c r="CR960" s="25"/>
      <c r="CS960" s="25"/>
      <c r="CT960" s="25"/>
      <c r="CU960" s="25"/>
      <c r="CV960" s="25"/>
      <c r="CW960" s="25"/>
      <c r="CX960" s="25"/>
      <c r="CY960" s="25"/>
      <c r="CZ960" s="25"/>
      <c r="DA960" s="25"/>
      <c r="DB960" s="25"/>
      <c r="DC960" s="25"/>
      <c r="DD960" s="25"/>
      <c r="DE960" s="25"/>
      <c r="DF960" s="25"/>
      <c r="DG960" s="25"/>
      <c r="DH960" s="25"/>
      <c r="DI960" s="25"/>
      <c r="DJ960" s="25"/>
      <c r="DK960" s="25"/>
      <c r="DL960" s="25"/>
      <c r="DM960" s="25"/>
      <c r="DN960" s="25"/>
      <c r="DO960" s="25"/>
      <c r="DP960" s="25"/>
      <c r="DQ960" s="25"/>
      <c r="DR960" s="25"/>
      <c r="DS960" s="25"/>
      <c r="DT960" s="25"/>
      <c r="DU960" s="25"/>
      <c r="DV960" s="25"/>
      <c r="DW960" s="25"/>
      <c r="DX960" s="25"/>
      <c r="DY960" s="25"/>
      <c r="DZ960" s="25"/>
      <c r="EA960" s="25"/>
      <c r="EB960" s="25"/>
      <c r="EC960" s="25"/>
      <c r="ED960" s="25"/>
      <c r="EE960" s="25"/>
      <c r="EF960" s="25"/>
      <c r="EG960" s="25"/>
      <c r="EH960" s="25"/>
      <c r="EI960" s="25"/>
      <c r="EJ960" s="25"/>
      <c r="EK960" s="25"/>
      <c r="EL960" s="25"/>
      <c r="EM960" s="25"/>
      <c r="EN960" s="25"/>
      <c r="EO960" s="25"/>
      <c r="EP960" s="25"/>
      <c r="EQ960" s="25"/>
      <c r="ER960" s="25"/>
      <c r="ES960" s="25"/>
      <c r="ET960" s="25"/>
      <c r="EU960" s="25"/>
      <c r="EV960" s="25"/>
      <c r="EW960" s="25"/>
      <c r="EX960" s="25"/>
      <c r="EY960" s="25"/>
      <c r="EZ960" s="25"/>
      <c r="FA960" s="25"/>
      <c r="FB960" s="25"/>
      <c r="FC960" s="25"/>
      <c r="FD960" s="25"/>
      <c r="FE960" s="25"/>
      <c r="FF960" s="25"/>
      <c r="FG960" s="25"/>
      <c r="FH960" s="25"/>
      <c r="FI960" s="25"/>
      <c r="FJ960" s="25"/>
      <c r="FK960" s="25"/>
      <c r="FL960" s="25"/>
      <c r="FM960" s="25"/>
      <c r="FN960" s="25"/>
      <c r="FO960" s="25"/>
      <c r="FP960" s="25"/>
      <c r="FQ960" s="25"/>
      <c r="FR960" s="25"/>
      <c r="FS960" s="25"/>
      <c r="FT960" s="25"/>
      <c r="FU960" s="25"/>
      <c r="FV960" s="25"/>
      <c r="FW960" s="25"/>
      <c r="FX960" s="25"/>
      <c r="FY960" s="25"/>
      <c r="FZ960" s="25"/>
      <c r="GA960" s="25"/>
      <c r="GB960" s="25"/>
      <c r="GC960" s="25"/>
      <c r="GD960" s="25"/>
      <c r="GE960" s="25"/>
      <c r="GF960" s="25"/>
      <c r="GG960" s="25"/>
      <c r="GH960" s="25"/>
      <c r="GI960" s="25"/>
      <c r="GJ960" s="25"/>
      <c r="GK960" s="25"/>
      <c r="GL960" s="25"/>
      <c r="GM960" s="25"/>
      <c r="GN960" s="25"/>
      <c r="GO960" s="25"/>
      <c r="GP960" s="25"/>
      <c r="GQ960" s="25"/>
      <c r="GR960" s="25"/>
      <c r="GS960" s="25"/>
      <c r="GT960" s="25"/>
      <c r="GU960" s="25"/>
      <c r="GV960" s="25"/>
      <c r="GW960" s="25"/>
      <c r="GX960" s="25"/>
      <c r="GY960" s="25"/>
      <c r="GZ960" s="25"/>
    </row>
    <row r="961" spans="31:208"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  <c r="BT961" s="25"/>
      <c r="BU961" s="25"/>
      <c r="BV961" s="25"/>
      <c r="BW961" s="25"/>
      <c r="BX961" s="25"/>
      <c r="BY961" s="25"/>
      <c r="BZ961" s="25"/>
      <c r="CA961" s="25"/>
      <c r="CB961" s="25"/>
      <c r="CC961" s="25"/>
      <c r="CD961" s="25"/>
      <c r="CE961" s="25"/>
      <c r="CF961" s="25"/>
      <c r="CG961" s="25"/>
      <c r="CH961" s="25"/>
      <c r="CI961" s="25"/>
      <c r="CJ961" s="25"/>
      <c r="CK961" s="25"/>
      <c r="CL961" s="25"/>
      <c r="CM961" s="25"/>
      <c r="CN961" s="25"/>
      <c r="CO961" s="25"/>
      <c r="CP961" s="25"/>
      <c r="CQ961" s="25"/>
      <c r="CR961" s="25"/>
      <c r="CS961" s="25"/>
      <c r="CT961" s="25"/>
      <c r="CU961" s="25"/>
      <c r="CV961" s="25"/>
      <c r="CW961" s="25"/>
      <c r="CX961" s="25"/>
      <c r="CY961" s="25"/>
      <c r="CZ961" s="25"/>
      <c r="DA961" s="25"/>
      <c r="DB961" s="25"/>
      <c r="DC961" s="25"/>
      <c r="DD961" s="25"/>
      <c r="DE961" s="25"/>
      <c r="DF961" s="25"/>
      <c r="DG961" s="25"/>
      <c r="DH961" s="25"/>
      <c r="DI961" s="25"/>
      <c r="DJ961" s="25"/>
      <c r="DK961" s="25"/>
      <c r="DL961" s="25"/>
      <c r="DM961" s="25"/>
      <c r="DN961" s="25"/>
      <c r="DO961" s="25"/>
      <c r="DP961" s="25"/>
      <c r="DQ961" s="25"/>
      <c r="DR961" s="25"/>
      <c r="DS961" s="25"/>
      <c r="DT961" s="25"/>
      <c r="DU961" s="25"/>
      <c r="DV961" s="25"/>
      <c r="DW961" s="25"/>
      <c r="DX961" s="25"/>
      <c r="DY961" s="25"/>
      <c r="DZ961" s="25"/>
      <c r="EA961" s="25"/>
      <c r="EB961" s="25"/>
      <c r="EC961" s="25"/>
      <c r="ED961" s="25"/>
      <c r="EE961" s="25"/>
      <c r="EF961" s="25"/>
      <c r="EG961" s="25"/>
      <c r="EH961" s="25"/>
      <c r="EI961" s="25"/>
      <c r="EJ961" s="25"/>
      <c r="EK961" s="25"/>
      <c r="EL961" s="25"/>
      <c r="EM961" s="25"/>
      <c r="EN961" s="25"/>
      <c r="EO961" s="25"/>
      <c r="EP961" s="25"/>
      <c r="EQ961" s="25"/>
      <c r="ER961" s="25"/>
      <c r="ES961" s="25"/>
      <c r="ET961" s="25"/>
      <c r="EU961" s="25"/>
      <c r="EV961" s="25"/>
      <c r="EW961" s="25"/>
      <c r="EX961" s="25"/>
      <c r="EY961" s="25"/>
      <c r="EZ961" s="25"/>
      <c r="FA961" s="25"/>
      <c r="FB961" s="25"/>
      <c r="FC961" s="25"/>
      <c r="FD961" s="25"/>
      <c r="FE961" s="25"/>
      <c r="FF961" s="25"/>
      <c r="FG961" s="25"/>
      <c r="FH961" s="25"/>
      <c r="FI961" s="25"/>
      <c r="FJ961" s="25"/>
      <c r="FK961" s="25"/>
      <c r="FL961" s="25"/>
      <c r="FM961" s="25"/>
      <c r="FN961" s="25"/>
      <c r="FO961" s="25"/>
      <c r="FP961" s="25"/>
      <c r="FQ961" s="25"/>
      <c r="FR961" s="25"/>
      <c r="FS961" s="25"/>
      <c r="FT961" s="25"/>
      <c r="FU961" s="25"/>
      <c r="FV961" s="25"/>
      <c r="FW961" s="25"/>
      <c r="FX961" s="25"/>
      <c r="FY961" s="25"/>
      <c r="FZ961" s="25"/>
      <c r="GA961" s="25"/>
      <c r="GB961" s="25"/>
      <c r="GC961" s="25"/>
      <c r="GD961" s="25"/>
      <c r="GE961" s="25"/>
      <c r="GF961" s="25"/>
      <c r="GG961" s="25"/>
      <c r="GH961" s="25"/>
      <c r="GI961" s="25"/>
      <c r="GJ961" s="25"/>
      <c r="GK961" s="25"/>
      <c r="GL961" s="25"/>
      <c r="GM961" s="25"/>
      <c r="GN961" s="25"/>
      <c r="GO961" s="25"/>
      <c r="GP961" s="25"/>
      <c r="GQ961" s="25"/>
      <c r="GR961" s="25"/>
      <c r="GS961" s="25"/>
      <c r="GT961" s="25"/>
      <c r="GU961" s="25"/>
      <c r="GV961" s="25"/>
      <c r="GW961" s="25"/>
      <c r="GX961" s="25"/>
      <c r="GY961" s="25"/>
      <c r="GZ961" s="25"/>
    </row>
    <row r="962" spans="31:208"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  <c r="BT962" s="25"/>
      <c r="BU962" s="25"/>
      <c r="BV962" s="25"/>
      <c r="BW962" s="25"/>
      <c r="BX962" s="25"/>
      <c r="BY962" s="25"/>
      <c r="BZ962" s="25"/>
      <c r="CA962" s="25"/>
      <c r="CB962" s="25"/>
      <c r="CC962" s="25"/>
      <c r="CD962" s="25"/>
      <c r="CE962" s="25"/>
      <c r="CF962" s="25"/>
      <c r="CG962" s="25"/>
      <c r="CH962" s="25"/>
      <c r="CI962" s="25"/>
      <c r="CJ962" s="25"/>
      <c r="CK962" s="25"/>
      <c r="CL962" s="25"/>
      <c r="CM962" s="25"/>
      <c r="CN962" s="25"/>
      <c r="CO962" s="25"/>
      <c r="CP962" s="25"/>
      <c r="CQ962" s="25"/>
      <c r="CR962" s="25"/>
      <c r="CS962" s="25"/>
      <c r="CT962" s="25"/>
      <c r="CU962" s="25"/>
      <c r="CV962" s="25"/>
      <c r="CW962" s="25"/>
      <c r="CX962" s="25"/>
      <c r="CY962" s="25"/>
      <c r="CZ962" s="25"/>
      <c r="DA962" s="25"/>
      <c r="DB962" s="25"/>
      <c r="DC962" s="25"/>
      <c r="DD962" s="25"/>
      <c r="DE962" s="25"/>
      <c r="DF962" s="25"/>
      <c r="DG962" s="25"/>
      <c r="DH962" s="25"/>
      <c r="DI962" s="25"/>
      <c r="DJ962" s="25"/>
      <c r="DK962" s="25"/>
      <c r="DL962" s="25"/>
      <c r="DM962" s="25"/>
      <c r="DN962" s="25"/>
      <c r="DO962" s="25"/>
      <c r="DP962" s="25"/>
      <c r="DQ962" s="25"/>
      <c r="DR962" s="25"/>
      <c r="DS962" s="25"/>
      <c r="DT962" s="25"/>
      <c r="DU962" s="25"/>
      <c r="DV962" s="25"/>
      <c r="DW962" s="25"/>
      <c r="DX962" s="25"/>
      <c r="DY962" s="25"/>
      <c r="DZ962" s="25"/>
      <c r="EA962" s="25"/>
      <c r="EB962" s="25"/>
      <c r="EC962" s="25"/>
      <c r="ED962" s="25"/>
      <c r="EE962" s="25"/>
      <c r="EF962" s="25"/>
      <c r="EG962" s="25"/>
      <c r="EH962" s="25"/>
      <c r="EI962" s="25"/>
      <c r="EJ962" s="25"/>
      <c r="EK962" s="25"/>
      <c r="EL962" s="25"/>
      <c r="EM962" s="25"/>
      <c r="EN962" s="25"/>
      <c r="EO962" s="25"/>
      <c r="EP962" s="25"/>
      <c r="EQ962" s="25"/>
      <c r="ER962" s="25"/>
      <c r="ES962" s="25"/>
      <c r="ET962" s="25"/>
      <c r="EU962" s="25"/>
      <c r="EV962" s="25"/>
      <c r="EW962" s="25"/>
      <c r="EX962" s="25"/>
      <c r="EY962" s="25"/>
      <c r="EZ962" s="25"/>
      <c r="FA962" s="25"/>
      <c r="FB962" s="25"/>
      <c r="FC962" s="25"/>
      <c r="FD962" s="25"/>
      <c r="FE962" s="25"/>
      <c r="FF962" s="25"/>
      <c r="FG962" s="25"/>
      <c r="FH962" s="25"/>
      <c r="FI962" s="25"/>
      <c r="FJ962" s="25"/>
      <c r="FK962" s="25"/>
      <c r="FL962" s="25"/>
      <c r="FM962" s="25"/>
      <c r="FN962" s="25"/>
      <c r="FO962" s="25"/>
      <c r="FP962" s="25"/>
      <c r="FQ962" s="25"/>
      <c r="FR962" s="25"/>
      <c r="FS962" s="25"/>
      <c r="FT962" s="25"/>
      <c r="FU962" s="25"/>
      <c r="FV962" s="25"/>
      <c r="FW962" s="25"/>
      <c r="FX962" s="25"/>
      <c r="FY962" s="25"/>
      <c r="FZ962" s="25"/>
      <c r="GA962" s="25"/>
      <c r="GB962" s="25"/>
      <c r="GC962" s="25"/>
      <c r="GD962" s="25"/>
      <c r="GE962" s="25"/>
      <c r="GF962" s="25"/>
      <c r="GG962" s="25"/>
      <c r="GH962" s="25"/>
      <c r="GI962" s="25"/>
      <c r="GJ962" s="25"/>
      <c r="GK962" s="25"/>
      <c r="GL962" s="25"/>
      <c r="GM962" s="25"/>
      <c r="GN962" s="25"/>
      <c r="GO962" s="25"/>
      <c r="GP962" s="25"/>
      <c r="GQ962" s="25"/>
      <c r="GR962" s="25"/>
      <c r="GS962" s="25"/>
      <c r="GT962" s="25"/>
      <c r="GU962" s="25"/>
      <c r="GV962" s="25"/>
      <c r="GW962" s="25"/>
      <c r="GX962" s="25"/>
      <c r="GY962" s="25"/>
      <c r="GZ962" s="25"/>
    </row>
    <row r="963" spans="31:208"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  <c r="BT963" s="25"/>
      <c r="BU963" s="25"/>
      <c r="BV963" s="25"/>
      <c r="BW963" s="25"/>
      <c r="BX963" s="25"/>
      <c r="BY963" s="25"/>
      <c r="BZ963" s="25"/>
      <c r="CA963" s="25"/>
      <c r="CB963" s="25"/>
      <c r="CC963" s="25"/>
      <c r="CD963" s="25"/>
      <c r="CE963" s="25"/>
      <c r="CF963" s="25"/>
      <c r="CG963" s="25"/>
      <c r="CH963" s="25"/>
      <c r="CI963" s="25"/>
      <c r="CJ963" s="25"/>
      <c r="CK963" s="25"/>
      <c r="CL963" s="25"/>
      <c r="CM963" s="25"/>
      <c r="CN963" s="25"/>
      <c r="CO963" s="25"/>
      <c r="CP963" s="25"/>
      <c r="CQ963" s="25"/>
      <c r="CR963" s="25"/>
      <c r="CS963" s="25"/>
      <c r="CT963" s="25"/>
      <c r="CU963" s="25"/>
      <c r="CV963" s="25"/>
      <c r="CW963" s="25"/>
      <c r="CX963" s="25"/>
      <c r="CY963" s="25"/>
      <c r="CZ963" s="25"/>
      <c r="DA963" s="25"/>
      <c r="DB963" s="25"/>
      <c r="DC963" s="25"/>
      <c r="DD963" s="25"/>
      <c r="DE963" s="25"/>
      <c r="DF963" s="25"/>
      <c r="DG963" s="25"/>
      <c r="DH963" s="25"/>
      <c r="DI963" s="25"/>
      <c r="DJ963" s="25"/>
      <c r="DK963" s="25"/>
      <c r="DL963" s="25"/>
      <c r="DM963" s="25"/>
      <c r="DN963" s="25"/>
      <c r="DO963" s="25"/>
      <c r="DP963" s="25"/>
      <c r="DQ963" s="25"/>
      <c r="DR963" s="25"/>
      <c r="DS963" s="25"/>
      <c r="DT963" s="25"/>
      <c r="DU963" s="25"/>
      <c r="DV963" s="25"/>
      <c r="DW963" s="25"/>
      <c r="DX963" s="25"/>
      <c r="DY963" s="25"/>
      <c r="DZ963" s="25"/>
      <c r="EA963" s="25"/>
      <c r="EB963" s="25"/>
      <c r="EC963" s="25"/>
      <c r="ED963" s="25"/>
      <c r="EE963" s="25"/>
      <c r="EF963" s="25"/>
      <c r="EG963" s="25"/>
      <c r="EH963" s="25"/>
      <c r="EI963" s="25"/>
      <c r="EJ963" s="25"/>
      <c r="EK963" s="25"/>
      <c r="EL963" s="25"/>
      <c r="EM963" s="25"/>
      <c r="EN963" s="25"/>
      <c r="EO963" s="25"/>
      <c r="EP963" s="25"/>
      <c r="EQ963" s="25"/>
      <c r="ER963" s="25"/>
      <c r="ES963" s="25"/>
      <c r="ET963" s="25"/>
      <c r="EU963" s="25"/>
      <c r="EV963" s="25"/>
      <c r="EW963" s="25"/>
      <c r="EX963" s="25"/>
      <c r="EY963" s="25"/>
      <c r="EZ963" s="25"/>
      <c r="FA963" s="25"/>
      <c r="FB963" s="25"/>
      <c r="FC963" s="25"/>
      <c r="FD963" s="25"/>
      <c r="FE963" s="25"/>
      <c r="FF963" s="25"/>
      <c r="FG963" s="25"/>
      <c r="FH963" s="25"/>
      <c r="FI963" s="25"/>
      <c r="FJ963" s="25"/>
      <c r="FK963" s="25"/>
      <c r="FL963" s="25"/>
      <c r="FM963" s="25"/>
      <c r="FN963" s="25"/>
      <c r="FO963" s="25"/>
      <c r="FP963" s="25"/>
      <c r="FQ963" s="25"/>
      <c r="FR963" s="25"/>
      <c r="FS963" s="25"/>
      <c r="FT963" s="25"/>
      <c r="FU963" s="25"/>
      <c r="FV963" s="25"/>
      <c r="FW963" s="25"/>
      <c r="FX963" s="25"/>
      <c r="FY963" s="25"/>
      <c r="FZ963" s="25"/>
      <c r="GA963" s="25"/>
      <c r="GB963" s="25"/>
      <c r="GC963" s="25"/>
      <c r="GD963" s="25"/>
      <c r="GE963" s="25"/>
      <c r="GF963" s="25"/>
      <c r="GG963" s="25"/>
      <c r="GH963" s="25"/>
      <c r="GI963" s="25"/>
      <c r="GJ963" s="25"/>
      <c r="GK963" s="25"/>
      <c r="GL963" s="25"/>
      <c r="GM963" s="25"/>
      <c r="GN963" s="25"/>
      <c r="GO963" s="25"/>
      <c r="GP963" s="25"/>
      <c r="GQ963" s="25"/>
      <c r="GR963" s="25"/>
      <c r="GS963" s="25"/>
      <c r="GT963" s="25"/>
      <c r="GU963" s="25"/>
      <c r="GV963" s="25"/>
      <c r="GW963" s="25"/>
      <c r="GX963" s="25"/>
      <c r="GY963" s="25"/>
      <c r="GZ963" s="25"/>
    </row>
    <row r="964" spans="31:208"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  <c r="CR964" s="25"/>
      <c r="CS964" s="25"/>
      <c r="CT964" s="25"/>
      <c r="CU964" s="25"/>
      <c r="CV964" s="25"/>
      <c r="CW964" s="25"/>
      <c r="CX964" s="25"/>
      <c r="CY964" s="25"/>
      <c r="CZ964" s="25"/>
      <c r="DA964" s="25"/>
      <c r="DB964" s="25"/>
      <c r="DC964" s="25"/>
      <c r="DD964" s="25"/>
      <c r="DE964" s="25"/>
      <c r="DF964" s="25"/>
      <c r="DG964" s="25"/>
      <c r="DH964" s="25"/>
      <c r="DI964" s="25"/>
      <c r="DJ964" s="25"/>
      <c r="DK964" s="25"/>
      <c r="DL964" s="25"/>
      <c r="DM964" s="25"/>
      <c r="DN964" s="25"/>
      <c r="DO964" s="25"/>
      <c r="DP964" s="25"/>
      <c r="DQ964" s="25"/>
      <c r="DR964" s="25"/>
      <c r="DS964" s="25"/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5"/>
      <c r="EO964" s="25"/>
      <c r="EP964" s="25"/>
      <c r="EQ964" s="25"/>
      <c r="ER964" s="25"/>
      <c r="ES964" s="25"/>
      <c r="ET964" s="25"/>
      <c r="EU964" s="25"/>
      <c r="EV964" s="25"/>
      <c r="EW964" s="25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  <c r="FN964" s="25"/>
      <c r="FO964" s="25"/>
      <c r="FP964" s="25"/>
      <c r="FQ964" s="25"/>
      <c r="FR964" s="25"/>
      <c r="FS964" s="25"/>
      <c r="FT964" s="25"/>
      <c r="FU964" s="25"/>
      <c r="FV964" s="25"/>
      <c r="FW964" s="25"/>
      <c r="FX964" s="25"/>
      <c r="FY964" s="25"/>
      <c r="FZ964" s="25"/>
      <c r="GA964" s="25"/>
      <c r="GB964" s="25"/>
      <c r="GC964" s="25"/>
      <c r="GD964" s="25"/>
      <c r="GE964" s="25"/>
      <c r="GF964" s="25"/>
      <c r="GG964" s="25"/>
      <c r="GH964" s="25"/>
      <c r="GI964" s="25"/>
      <c r="GJ964" s="25"/>
      <c r="GK964" s="25"/>
      <c r="GL964" s="25"/>
      <c r="GM964" s="25"/>
      <c r="GN964" s="25"/>
      <c r="GO964" s="25"/>
      <c r="GP964" s="25"/>
      <c r="GQ964" s="25"/>
      <c r="GR964" s="25"/>
      <c r="GS964" s="25"/>
      <c r="GT964" s="25"/>
      <c r="GU964" s="25"/>
      <c r="GV964" s="25"/>
      <c r="GW964" s="25"/>
      <c r="GX964" s="25"/>
      <c r="GY964" s="25"/>
      <c r="GZ964" s="25"/>
    </row>
    <row r="965" spans="31:208"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  <c r="BT965" s="25"/>
      <c r="BU965" s="25"/>
      <c r="BV965" s="25"/>
      <c r="BW965" s="25"/>
      <c r="BX965" s="25"/>
      <c r="BY965" s="25"/>
      <c r="BZ965" s="25"/>
      <c r="CA965" s="25"/>
      <c r="CB965" s="25"/>
      <c r="CC965" s="25"/>
      <c r="CD965" s="25"/>
      <c r="CE965" s="25"/>
      <c r="CF965" s="25"/>
      <c r="CG965" s="25"/>
      <c r="CH965" s="25"/>
      <c r="CI965" s="25"/>
      <c r="CJ965" s="25"/>
      <c r="CK965" s="25"/>
      <c r="CL965" s="25"/>
      <c r="CM965" s="25"/>
      <c r="CN965" s="25"/>
      <c r="CO965" s="25"/>
      <c r="CP965" s="25"/>
      <c r="CQ965" s="25"/>
      <c r="CR965" s="25"/>
      <c r="CS965" s="25"/>
      <c r="CT965" s="25"/>
      <c r="CU965" s="25"/>
      <c r="CV965" s="25"/>
      <c r="CW965" s="25"/>
      <c r="CX965" s="25"/>
      <c r="CY965" s="25"/>
      <c r="CZ965" s="25"/>
      <c r="DA965" s="25"/>
      <c r="DB965" s="25"/>
      <c r="DC965" s="25"/>
      <c r="DD965" s="25"/>
      <c r="DE965" s="25"/>
      <c r="DF965" s="25"/>
      <c r="DG965" s="25"/>
      <c r="DH965" s="25"/>
      <c r="DI965" s="25"/>
      <c r="DJ965" s="25"/>
      <c r="DK965" s="25"/>
      <c r="DL965" s="25"/>
      <c r="DM965" s="25"/>
      <c r="DN965" s="25"/>
      <c r="DO965" s="25"/>
      <c r="DP965" s="25"/>
      <c r="DQ965" s="25"/>
      <c r="DR965" s="25"/>
      <c r="DS965" s="25"/>
      <c r="DT965" s="25"/>
      <c r="DU965" s="25"/>
      <c r="DV965" s="25"/>
      <c r="DW965" s="25"/>
      <c r="DX965" s="25"/>
      <c r="DY965" s="25"/>
      <c r="DZ965" s="25"/>
      <c r="EA965" s="25"/>
      <c r="EB965" s="25"/>
      <c r="EC965" s="25"/>
      <c r="ED965" s="25"/>
      <c r="EE965" s="25"/>
      <c r="EF965" s="25"/>
      <c r="EG965" s="25"/>
      <c r="EH965" s="25"/>
      <c r="EI965" s="25"/>
      <c r="EJ965" s="25"/>
      <c r="EK965" s="25"/>
      <c r="EL965" s="25"/>
      <c r="EM965" s="25"/>
      <c r="EN965" s="25"/>
      <c r="EO965" s="25"/>
      <c r="EP965" s="25"/>
      <c r="EQ965" s="25"/>
      <c r="ER965" s="25"/>
      <c r="ES965" s="25"/>
      <c r="ET965" s="25"/>
      <c r="EU965" s="25"/>
      <c r="EV965" s="25"/>
      <c r="EW965" s="25"/>
      <c r="EX965" s="25"/>
      <c r="EY965" s="25"/>
      <c r="EZ965" s="25"/>
      <c r="FA965" s="25"/>
      <c r="FB965" s="25"/>
      <c r="FC965" s="25"/>
      <c r="FD965" s="25"/>
      <c r="FE965" s="25"/>
      <c r="FF965" s="25"/>
      <c r="FG965" s="25"/>
      <c r="FH965" s="25"/>
      <c r="FI965" s="25"/>
      <c r="FJ965" s="25"/>
      <c r="FK965" s="25"/>
      <c r="FL965" s="25"/>
      <c r="FM965" s="25"/>
      <c r="FN965" s="25"/>
      <c r="FO965" s="25"/>
      <c r="FP965" s="25"/>
      <c r="FQ965" s="25"/>
      <c r="FR965" s="25"/>
      <c r="FS965" s="25"/>
      <c r="FT965" s="25"/>
      <c r="FU965" s="25"/>
      <c r="FV965" s="25"/>
      <c r="FW965" s="25"/>
      <c r="FX965" s="25"/>
      <c r="FY965" s="25"/>
      <c r="FZ965" s="25"/>
      <c r="GA965" s="25"/>
      <c r="GB965" s="25"/>
      <c r="GC965" s="25"/>
      <c r="GD965" s="25"/>
      <c r="GE965" s="25"/>
      <c r="GF965" s="25"/>
      <c r="GG965" s="25"/>
      <c r="GH965" s="25"/>
      <c r="GI965" s="25"/>
      <c r="GJ965" s="25"/>
      <c r="GK965" s="25"/>
      <c r="GL965" s="25"/>
      <c r="GM965" s="25"/>
      <c r="GN965" s="25"/>
      <c r="GO965" s="25"/>
      <c r="GP965" s="25"/>
      <c r="GQ965" s="25"/>
      <c r="GR965" s="25"/>
      <c r="GS965" s="25"/>
      <c r="GT965" s="25"/>
      <c r="GU965" s="25"/>
      <c r="GV965" s="25"/>
      <c r="GW965" s="25"/>
      <c r="GX965" s="25"/>
      <c r="GY965" s="25"/>
      <c r="GZ965" s="25"/>
    </row>
    <row r="966" spans="31:208"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  <c r="BT966" s="25"/>
      <c r="BU966" s="25"/>
      <c r="BV966" s="25"/>
      <c r="BW966" s="25"/>
      <c r="BX966" s="25"/>
      <c r="BY966" s="25"/>
      <c r="BZ966" s="25"/>
      <c r="CA966" s="25"/>
      <c r="CB966" s="25"/>
      <c r="CC966" s="25"/>
      <c r="CD966" s="25"/>
      <c r="CE966" s="25"/>
      <c r="CF966" s="25"/>
      <c r="CG966" s="25"/>
      <c r="CH966" s="25"/>
      <c r="CI966" s="25"/>
      <c r="CJ966" s="25"/>
      <c r="CK966" s="25"/>
      <c r="CL966" s="25"/>
      <c r="CM966" s="25"/>
      <c r="CN966" s="25"/>
      <c r="CO966" s="25"/>
      <c r="CP966" s="25"/>
      <c r="CQ966" s="25"/>
      <c r="CR966" s="25"/>
      <c r="CS966" s="25"/>
      <c r="CT966" s="25"/>
      <c r="CU966" s="25"/>
      <c r="CV966" s="25"/>
      <c r="CW966" s="25"/>
      <c r="CX966" s="25"/>
      <c r="CY966" s="25"/>
      <c r="CZ966" s="25"/>
      <c r="DA966" s="25"/>
      <c r="DB966" s="25"/>
      <c r="DC966" s="25"/>
      <c r="DD966" s="25"/>
      <c r="DE966" s="25"/>
      <c r="DF966" s="25"/>
      <c r="DG966" s="25"/>
      <c r="DH966" s="25"/>
      <c r="DI966" s="25"/>
      <c r="DJ966" s="25"/>
      <c r="DK966" s="25"/>
      <c r="DL966" s="25"/>
      <c r="DM966" s="25"/>
      <c r="DN966" s="25"/>
      <c r="DO966" s="25"/>
      <c r="DP966" s="25"/>
      <c r="DQ966" s="25"/>
      <c r="DR966" s="25"/>
      <c r="DS966" s="25"/>
      <c r="DT966" s="25"/>
      <c r="DU966" s="25"/>
      <c r="DV966" s="25"/>
      <c r="DW966" s="25"/>
      <c r="DX966" s="25"/>
      <c r="DY966" s="25"/>
      <c r="DZ966" s="25"/>
      <c r="EA966" s="25"/>
      <c r="EB966" s="25"/>
      <c r="EC966" s="25"/>
      <c r="ED966" s="25"/>
      <c r="EE966" s="25"/>
      <c r="EF966" s="25"/>
      <c r="EG966" s="25"/>
      <c r="EH966" s="25"/>
      <c r="EI966" s="25"/>
      <c r="EJ966" s="25"/>
      <c r="EK966" s="25"/>
      <c r="EL966" s="25"/>
      <c r="EM966" s="25"/>
      <c r="EN966" s="25"/>
      <c r="EO966" s="25"/>
      <c r="EP966" s="25"/>
      <c r="EQ966" s="25"/>
      <c r="ER966" s="25"/>
      <c r="ES966" s="25"/>
      <c r="ET966" s="25"/>
      <c r="EU966" s="25"/>
      <c r="EV966" s="25"/>
      <c r="EW966" s="25"/>
      <c r="EX966" s="25"/>
      <c r="EY966" s="25"/>
      <c r="EZ966" s="25"/>
      <c r="FA966" s="25"/>
      <c r="FB966" s="25"/>
      <c r="FC966" s="25"/>
      <c r="FD966" s="25"/>
      <c r="FE966" s="25"/>
      <c r="FF966" s="25"/>
      <c r="FG966" s="25"/>
      <c r="FH966" s="25"/>
      <c r="FI966" s="25"/>
      <c r="FJ966" s="25"/>
      <c r="FK966" s="25"/>
      <c r="FL966" s="25"/>
      <c r="FM966" s="25"/>
      <c r="FN966" s="25"/>
      <c r="FO966" s="25"/>
      <c r="FP966" s="25"/>
      <c r="FQ966" s="25"/>
      <c r="FR966" s="25"/>
      <c r="FS966" s="25"/>
      <c r="FT966" s="25"/>
      <c r="FU966" s="25"/>
      <c r="FV966" s="25"/>
      <c r="FW966" s="25"/>
      <c r="FX966" s="25"/>
      <c r="FY966" s="25"/>
      <c r="FZ966" s="25"/>
      <c r="GA966" s="25"/>
      <c r="GB966" s="25"/>
      <c r="GC966" s="25"/>
      <c r="GD966" s="25"/>
      <c r="GE966" s="25"/>
      <c r="GF966" s="25"/>
      <c r="GG966" s="25"/>
      <c r="GH966" s="25"/>
      <c r="GI966" s="25"/>
      <c r="GJ966" s="25"/>
      <c r="GK966" s="25"/>
      <c r="GL966" s="25"/>
      <c r="GM966" s="25"/>
      <c r="GN966" s="25"/>
      <c r="GO966" s="25"/>
      <c r="GP966" s="25"/>
      <c r="GQ966" s="25"/>
      <c r="GR966" s="25"/>
      <c r="GS966" s="25"/>
      <c r="GT966" s="25"/>
      <c r="GU966" s="25"/>
      <c r="GV966" s="25"/>
      <c r="GW966" s="25"/>
      <c r="GX966" s="25"/>
      <c r="GY966" s="25"/>
      <c r="GZ966" s="25"/>
    </row>
    <row r="967" spans="31:208"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  <c r="BT967" s="25"/>
      <c r="BU967" s="25"/>
      <c r="BV967" s="25"/>
      <c r="BW967" s="25"/>
      <c r="BX967" s="25"/>
      <c r="BY967" s="25"/>
      <c r="BZ967" s="25"/>
      <c r="CA967" s="25"/>
      <c r="CB967" s="25"/>
      <c r="CC967" s="25"/>
      <c r="CD967" s="25"/>
      <c r="CE967" s="25"/>
      <c r="CF967" s="25"/>
      <c r="CG967" s="25"/>
      <c r="CH967" s="25"/>
      <c r="CI967" s="25"/>
      <c r="CJ967" s="25"/>
      <c r="CK967" s="25"/>
      <c r="CL967" s="25"/>
      <c r="CM967" s="25"/>
      <c r="CN967" s="25"/>
      <c r="CO967" s="25"/>
      <c r="CP967" s="25"/>
      <c r="CQ967" s="25"/>
      <c r="CR967" s="25"/>
      <c r="CS967" s="25"/>
      <c r="CT967" s="25"/>
      <c r="CU967" s="25"/>
      <c r="CV967" s="25"/>
      <c r="CW967" s="25"/>
      <c r="CX967" s="25"/>
      <c r="CY967" s="25"/>
      <c r="CZ967" s="25"/>
      <c r="DA967" s="25"/>
      <c r="DB967" s="25"/>
      <c r="DC967" s="25"/>
      <c r="DD967" s="25"/>
      <c r="DE967" s="25"/>
      <c r="DF967" s="25"/>
      <c r="DG967" s="25"/>
      <c r="DH967" s="25"/>
      <c r="DI967" s="25"/>
      <c r="DJ967" s="25"/>
      <c r="DK967" s="25"/>
      <c r="DL967" s="25"/>
      <c r="DM967" s="25"/>
      <c r="DN967" s="25"/>
      <c r="DO967" s="25"/>
      <c r="DP967" s="25"/>
      <c r="DQ967" s="25"/>
      <c r="DR967" s="25"/>
      <c r="DS967" s="25"/>
      <c r="DT967" s="25"/>
      <c r="DU967" s="25"/>
      <c r="DV967" s="25"/>
      <c r="DW967" s="25"/>
      <c r="DX967" s="25"/>
      <c r="DY967" s="25"/>
      <c r="DZ967" s="25"/>
      <c r="EA967" s="25"/>
      <c r="EB967" s="25"/>
      <c r="EC967" s="25"/>
      <c r="ED967" s="25"/>
      <c r="EE967" s="25"/>
      <c r="EF967" s="25"/>
      <c r="EG967" s="25"/>
      <c r="EH967" s="25"/>
      <c r="EI967" s="25"/>
      <c r="EJ967" s="25"/>
      <c r="EK967" s="25"/>
      <c r="EL967" s="25"/>
      <c r="EM967" s="25"/>
      <c r="EN967" s="25"/>
      <c r="EO967" s="25"/>
      <c r="EP967" s="25"/>
      <c r="EQ967" s="25"/>
      <c r="ER967" s="25"/>
      <c r="ES967" s="25"/>
      <c r="ET967" s="25"/>
      <c r="EU967" s="25"/>
      <c r="EV967" s="25"/>
      <c r="EW967" s="25"/>
      <c r="EX967" s="25"/>
      <c r="EY967" s="25"/>
      <c r="EZ967" s="25"/>
      <c r="FA967" s="25"/>
      <c r="FB967" s="25"/>
      <c r="FC967" s="25"/>
      <c r="FD967" s="25"/>
      <c r="FE967" s="25"/>
      <c r="FF967" s="25"/>
      <c r="FG967" s="25"/>
      <c r="FH967" s="25"/>
      <c r="FI967" s="25"/>
      <c r="FJ967" s="25"/>
      <c r="FK967" s="25"/>
      <c r="FL967" s="25"/>
      <c r="FM967" s="25"/>
      <c r="FN967" s="25"/>
      <c r="FO967" s="25"/>
      <c r="FP967" s="25"/>
      <c r="FQ967" s="25"/>
      <c r="FR967" s="25"/>
      <c r="FS967" s="25"/>
      <c r="FT967" s="25"/>
      <c r="FU967" s="25"/>
      <c r="FV967" s="25"/>
      <c r="FW967" s="25"/>
      <c r="FX967" s="25"/>
      <c r="FY967" s="25"/>
      <c r="FZ967" s="25"/>
      <c r="GA967" s="25"/>
      <c r="GB967" s="25"/>
      <c r="GC967" s="25"/>
      <c r="GD967" s="25"/>
      <c r="GE967" s="25"/>
      <c r="GF967" s="25"/>
      <c r="GG967" s="25"/>
      <c r="GH967" s="25"/>
      <c r="GI967" s="25"/>
      <c r="GJ967" s="25"/>
      <c r="GK967" s="25"/>
      <c r="GL967" s="25"/>
      <c r="GM967" s="25"/>
      <c r="GN967" s="25"/>
      <c r="GO967" s="25"/>
      <c r="GP967" s="25"/>
      <c r="GQ967" s="25"/>
      <c r="GR967" s="25"/>
      <c r="GS967" s="25"/>
      <c r="GT967" s="25"/>
      <c r="GU967" s="25"/>
      <c r="GV967" s="25"/>
      <c r="GW967" s="25"/>
      <c r="GX967" s="25"/>
      <c r="GY967" s="25"/>
      <c r="GZ967" s="25"/>
    </row>
    <row r="968" spans="31:208"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  <c r="BT968" s="25"/>
      <c r="BU968" s="25"/>
      <c r="BV968" s="25"/>
      <c r="BW968" s="25"/>
      <c r="BX968" s="25"/>
      <c r="BY968" s="25"/>
      <c r="BZ968" s="25"/>
      <c r="CA968" s="25"/>
      <c r="CB968" s="25"/>
      <c r="CC968" s="25"/>
      <c r="CD968" s="25"/>
      <c r="CE968" s="25"/>
      <c r="CF968" s="25"/>
      <c r="CG968" s="25"/>
      <c r="CH968" s="25"/>
      <c r="CI968" s="25"/>
      <c r="CJ968" s="25"/>
      <c r="CK968" s="25"/>
      <c r="CL968" s="25"/>
      <c r="CM968" s="25"/>
      <c r="CN968" s="25"/>
      <c r="CO968" s="25"/>
      <c r="CP968" s="25"/>
      <c r="CQ968" s="25"/>
      <c r="CR968" s="25"/>
      <c r="CS968" s="25"/>
      <c r="CT968" s="25"/>
      <c r="CU968" s="25"/>
      <c r="CV968" s="25"/>
      <c r="CW968" s="25"/>
      <c r="CX968" s="25"/>
      <c r="CY968" s="25"/>
      <c r="CZ968" s="25"/>
      <c r="DA968" s="25"/>
      <c r="DB968" s="25"/>
      <c r="DC968" s="25"/>
      <c r="DD968" s="25"/>
      <c r="DE968" s="25"/>
      <c r="DF968" s="25"/>
      <c r="DG968" s="25"/>
      <c r="DH968" s="25"/>
      <c r="DI968" s="25"/>
      <c r="DJ968" s="25"/>
      <c r="DK968" s="25"/>
      <c r="DL968" s="25"/>
      <c r="DM968" s="25"/>
      <c r="DN968" s="25"/>
      <c r="DO968" s="25"/>
      <c r="DP968" s="25"/>
      <c r="DQ968" s="25"/>
      <c r="DR968" s="25"/>
      <c r="DS968" s="25"/>
      <c r="DT968" s="25"/>
      <c r="DU968" s="25"/>
      <c r="DV968" s="25"/>
      <c r="DW968" s="25"/>
      <c r="DX968" s="25"/>
      <c r="DY968" s="25"/>
      <c r="DZ968" s="25"/>
      <c r="EA968" s="25"/>
      <c r="EB968" s="25"/>
      <c r="EC968" s="25"/>
      <c r="ED968" s="25"/>
      <c r="EE968" s="25"/>
      <c r="EF968" s="25"/>
      <c r="EG968" s="25"/>
      <c r="EH968" s="25"/>
      <c r="EI968" s="25"/>
      <c r="EJ968" s="25"/>
      <c r="EK968" s="25"/>
      <c r="EL968" s="25"/>
      <c r="EM968" s="25"/>
      <c r="EN968" s="25"/>
      <c r="EO968" s="25"/>
      <c r="EP968" s="25"/>
      <c r="EQ968" s="25"/>
      <c r="ER968" s="25"/>
      <c r="ES968" s="25"/>
      <c r="ET968" s="25"/>
      <c r="EU968" s="25"/>
      <c r="EV968" s="25"/>
      <c r="EW968" s="25"/>
      <c r="EX968" s="25"/>
      <c r="EY968" s="25"/>
      <c r="EZ968" s="25"/>
      <c r="FA968" s="25"/>
      <c r="FB968" s="25"/>
      <c r="FC968" s="25"/>
      <c r="FD968" s="25"/>
      <c r="FE968" s="25"/>
      <c r="FF968" s="25"/>
      <c r="FG968" s="25"/>
      <c r="FH968" s="25"/>
      <c r="FI968" s="25"/>
      <c r="FJ968" s="25"/>
      <c r="FK968" s="25"/>
      <c r="FL968" s="25"/>
      <c r="FM968" s="25"/>
      <c r="FN968" s="25"/>
      <c r="FO968" s="25"/>
      <c r="FP968" s="25"/>
      <c r="FQ968" s="25"/>
      <c r="FR968" s="25"/>
      <c r="FS968" s="25"/>
      <c r="FT968" s="25"/>
      <c r="FU968" s="25"/>
      <c r="FV968" s="25"/>
      <c r="FW968" s="25"/>
      <c r="FX968" s="25"/>
      <c r="FY968" s="25"/>
      <c r="FZ968" s="25"/>
      <c r="GA968" s="25"/>
      <c r="GB968" s="25"/>
      <c r="GC968" s="25"/>
      <c r="GD968" s="25"/>
      <c r="GE968" s="25"/>
      <c r="GF968" s="25"/>
      <c r="GG968" s="25"/>
      <c r="GH968" s="25"/>
      <c r="GI968" s="25"/>
      <c r="GJ968" s="25"/>
      <c r="GK968" s="25"/>
      <c r="GL968" s="25"/>
      <c r="GM968" s="25"/>
      <c r="GN968" s="25"/>
      <c r="GO968" s="25"/>
      <c r="GP968" s="25"/>
      <c r="GQ968" s="25"/>
      <c r="GR968" s="25"/>
      <c r="GS968" s="25"/>
      <c r="GT968" s="25"/>
      <c r="GU968" s="25"/>
      <c r="GV968" s="25"/>
      <c r="GW968" s="25"/>
      <c r="GX968" s="25"/>
      <c r="GY968" s="25"/>
      <c r="GZ968" s="25"/>
    </row>
    <row r="969" spans="31:208"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  <c r="BT969" s="25"/>
      <c r="BU969" s="25"/>
      <c r="BV969" s="25"/>
      <c r="BW969" s="25"/>
      <c r="BX969" s="25"/>
      <c r="BY969" s="25"/>
      <c r="BZ969" s="25"/>
      <c r="CA969" s="25"/>
      <c r="CB969" s="25"/>
      <c r="CC969" s="25"/>
      <c r="CD969" s="25"/>
      <c r="CE969" s="25"/>
      <c r="CF969" s="25"/>
      <c r="CG969" s="25"/>
      <c r="CH969" s="25"/>
      <c r="CI969" s="25"/>
      <c r="CJ969" s="25"/>
      <c r="CK969" s="25"/>
      <c r="CL969" s="25"/>
      <c r="CM969" s="25"/>
      <c r="CN969" s="25"/>
      <c r="CO969" s="25"/>
      <c r="CP969" s="25"/>
      <c r="CQ969" s="25"/>
      <c r="CR969" s="25"/>
      <c r="CS969" s="25"/>
      <c r="CT969" s="25"/>
      <c r="CU969" s="25"/>
      <c r="CV969" s="25"/>
      <c r="CW969" s="25"/>
      <c r="CX969" s="25"/>
      <c r="CY969" s="25"/>
      <c r="CZ969" s="25"/>
      <c r="DA969" s="25"/>
      <c r="DB969" s="25"/>
      <c r="DC969" s="25"/>
      <c r="DD969" s="25"/>
      <c r="DE969" s="25"/>
      <c r="DF969" s="25"/>
      <c r="DG969" s="25"/>
      <c r="DH969" s="25"/>
      <c r="DI969" s="25"/>
      <c r="DJ969" s="25"/>
      <c r="DK969" s="25"/>
      <c r="DL969" s="25"/>
      <c r="DM969" s="25"/>
      <c r="DN969" s="25"/>
      <c r="DO969" s="25"/>
      <c r="DP969" s="25"/>
      <c r="DQ969" s="25"/>
      <c r="DR969" s="25"/>
      <c r="DS969" s="25"/>
      <c r="DT969" s="25"/>
      <c r="DU969" s="25"/>
      <c r="DV969" s="25"/>
      <c r="DW969" s="25"/>
      <c r="DX969" s="25"/>
      <c r="DY969" s="25"/>
      <c r="DZ969" s="25"/>
      <c r="EA969" s="25"/>
      <c r="EB969" s="25"/>
      <c r="EC969" s="25"/>
      <c r="ED969" s="25"/>
      <c r="EE969" s="25"/>
      <c r="EF969" s="25"/>
      <c r="EG969" s="25"/>
      <c r="EH969" s="25"/>
      <c r="EI969" s="25"/>
      <c r="EJ969" s="25"/>
      <c r="EK969" s="25"/>
      <c r="EL969" s="25"/>
      <c r="EM969" s="25"/>
      <c r="EN969" s="25"/>
      <c r="EO969" s="25"/>
      <c r="EP969" s="25"/>
      <c r="EQ969" s="25"/>
      <c r="ER969" s="25"/>
      <c r="ES969" s="25"/>
      <c r="ET969" s="25"/>
      <c r="EU969" s="25"/>
      <c r="EV969" s="25"/>
      <c r="EW969" s="25"/>
      <c r="EX969" s="25"/>
      <c r="EY969" s="25"/>
      <c r="EZ969" s="25"/>
      <c r="FA969" s="25"/>
      <c r="FB969" s="25"/>
      <c r="FC969" s="25"/>
      <c r="FD969" s="25"/>
      <c r="FE969" s="25"/>
      <c r="FF969" s="25"/>
      <c r="FG969" s="25"/>
      <c r="FH969" s="25"/>
      <c r="FI969" s="25"/>
      <c r="FJ969" s="25"/>
      <c r="FK969" s="25"/>
      <c r="FL969" s="25"/>
      <c r="FM969" s="25"/>
      <c r="FN969" s="25"/>
      <c r="FO969" s="25"/>
      <c r="FP969" s="25"/>
      <c r="FQ969" s="25"/>
      <c r="FR969" s="25"/>
      <c r="FS969" s="25"/>
      <c r="FT969" s="25"/>
      <c r="FU969" s="25"/>
      <c r="FV969" s="25"/>
      <c r="FW969" s="25"/>
      <c r="FX969" s="25"/>
      <c r="FY969" s="25"/>
      <c r="FZ969" s="25"/>
      <c r="GA969" s="25"/>
      <c r="GB969" s="25"/>
      <c r="GC969" s="25"/>
      <c r="GD969" s="25"/>
      <c r="GE969" s="25"/>
      <c r="GF969" s="25"/>
      <c r="GG969" s="25"/>
      <c r="GH969" s="25"/>
      <c r="GI969" s="25"/>
      <c r="GJ969" s="25"/>
      <c r="GK969" s="25"/>
      <c r="GL969" s="25"/>
      <c r="GM969" s="25"/>
      <c r="GN969" s="25"/>
      <c r="GO969" s="25"/>
      <c r="GP969" s="25"/>
      <c r="GQ969" s="25"/>
      <c r="GR969" s="25"/>
      <c r="GS969" s="25"/>
      <c r="GT969" s="25"/>
      <c r="GU969" s="25"/>
      <c r="GV969" s="25"/>
      <c r="GW969" s="25"/>
      <c r="GX969" s="25"/>
      <c r="GY969" s="25"/>
      <c r="GZ969" s="25"/>
    </row>
    <row r="970" spans="31:208"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  <c r="BT970" s="25"/>
      <c r="BU970" s="25"/>
      <c r="BV970" s="25"/>
      <c r="BW970" s="25"/>
      <c r="BX970" s="25"/>
      <c r="BY970" s="25"/>
      <c r="BZ970" s="25"/>
      <c r="CA970" s="25"/>
      <c r="CB970" s="25"/>
      <c r="CC970" s="25"/>
      <c r="CD970" s="25"/>
      <c r="CE970" s="25"/>
      <c r="CF970" s="25"/>
      <c r="CG970" s="25"/>
      <c r="CH970" s="25"/>
      <c r="CI970" s="25"/>
      <c r="CJ970" s="25"/>
      <c r="CK970" s="25"/>
      <c r="CL970" s="25"/>
      <c r="CM970" s="25"/>
      <c r="CN970" s="25"/>
      <c r="CO970" s="25"/>
      <c r="CP970" s="25"/>
      <c r="CQ970" s="25"/>
      <c r="CR970" s="25"/>
      <c r="CS970" s="25"/>
      <c r="CT970" s="25"/>
      <c r="CU970" s="25"/>
      <c r="CV970" s="25"/>
      <c r="CW970" s="25"/>
      <c r="CX970" s="25"/>
      <c r="CY970" s="25"/>
      <c r="CZ970" s="25"/>
      <c r="DA970" s="25"/>
      <c r="DB970" s="25"/>
      <c r="DC970" s="25"/>
      <c r="DD970" s="25"/>
      <c r="DE970" s="25"/>
      <c r="DF970" s="25"/>
      <c r="DG970" s="25"/>
      <c r="DH970" s="25"/>
      <c r="DI970" s="25"/>
      <c r="DJ970" s="25"/>
      <c r="DK970" s="25"/>
      <c r="DL970" s="25"/>
      <c r="DM970" s="25"/>
      <c r="DN970" s="25"/>
      <c r="DO970" s="25"/>
      <c r="DP970" s="25"/>
      <c r="DQ970" s="25"/>
      <c r="DR970" s="25"/>
      <c r="DS970" s="25"/>
      <c r="DT970" s="25"/>
      <c r="DU970" s="25"/>
      <c r="DV970" s="25"/>
      <c r="DW970" s="25"/>
      <c r="DX970" s="25"/>
      <c r="DY970" s="25"/>
      <c r="DZ970" s="25"/>
      <c r="EA970" s="25"/>
      <c r="EB970" s="25"/>
      <c r="EC970" s="25"/>
      <c r="ED970" s="25"/>
      <c r="EE970" s="25"/>
      <c r="EF970" s="25"/>
      <c r="EG970" s="25"/>
      <c r="EH970" s="25"/>
      <c r="EI970" s="25"/>
      <c r="EJ970" s="25"/>
      <c r="EK970" s="25"/>
      <c r="EL970" s="25"/>
      <c r="EM970" s="25"/>
      <c r="EN970" s="25"/>
      <c r="EO970" s="25"/>
      <c r="EP970" s="25"/>
      <c r="EQ970" s="25"/>
      <c r="ER970" s="25"/>
      <c r="ES970" s="25"/>
      <c r="ET970" s="25"/>
      <c r="EU970" s="25"/>
      <c r="EV970" s="25"/>
      <c r="EW970" s="25"/>
      <c r="EX970" s="25"/>
      <c r="EY970" s="25"/>
      <c r="EZ970" s="25"/>
      <c r="FA970" s="25"/>
      <c r="FB970" s="25"/>
      <c r="FC970" s="25"/>
      <c r="FD970" s="25"/>
      <c r="FE970" s="25"/>
      <c r="FF970" s="25"/>
      <c r="FG970" s="25"/>
      <c r="FH970" s="25"/>
      <c r="FI970" s="25"/>
      <c r="FJ970" s="25"/>
      <c r="FK970" s="25"/>
      <c r="FL970" s="25"/>
      <c r="FM970" s="25"/>
      <c r="FN970" s="25"/>
      <c r="FO970" s="25"/>
      <c r="FP970" s="25"/>
      <c r="FQ970" s="25"/>
      <c r="FR970" s="25"/>
      <c r="FS970" s="25"/>
      <c r="FT970" s="25"/>
      <c r="FU970" s="25"/>
      <c r="FV970" s="25"/>
      <c r="FW970" s="25"/>
      <c r="FX970" s="25"/>
      <c r="FY970" s="25"/>
      <c r="FZ970" s="25"/>
      <c r="GA970" s="25"/>
      <c r="GB970" s="25"/>
      <c r="GC970" s="25"/>
      <c r="GD970" s="25"/>
      <c r="GE970" s="25"/>
      <c r="GF970" s="25"/>
      <c r="GG970" s="25"/>
      <c r="GH970" s="25"/>
      <c r="GI970" s="25"/>
      <c r="GJ970" s="25"/>
      <c r="GK970" s="25"/>
      <c r="GL970" s="25"/>
      <c r="GM970" s="25"/>
      <c r="GN970" s="25"/>
      <c r="GO970" s="25"/>
      <c r="GP970" s="25"/>
      <c r="GQ970" s="25"/>
      <c r="GR970" s="25"/>
      <c r="GS970" s="25"/>
      <c r="GT970" s="25"/>
      <c r="GU970" s="25"/>
      <c r="GV970" s="25"/>
      <c r="GW970" s="25"/>
      <c r="GX970" s="25"/>
      <c r="GY970" s="25"/>
      <c r="GZ970" s="25"/>
    </row>
    <row r="971" spans="31:208"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  <c r="CR971" s="25"/>
      <c r="CS971" s="25"/>
      <c r="CT971" s="25"/>
      <c r="CU971" s="25"/>
      <c r="CV971" s="25"/>
      <c r="CW971" s="25"/>
      <c r="CX971" s="25"/>
      <c r="CY971" s="25"/>
      <c r="CZ971" s="25"/>
      <c r="DA971" s="25"/>
      <c r="DB971" s="25"/>
      <c r="DC971" s="25"/>
      <c r="DD971" s="25"/>
      <c r="DE971" s="25"/>
      <c r="DF971" s="25"/>
      <c r="DG971" s="25"/>
      <c r="DH971" s="25"/>
      <c r="DI971" s="25"/>
      <c r="DJ971" s="25"/>
      <c r="DK971" s="25"/>
      <c r="DL971" s="25"/>
      <c r="DM971" s="25"/>
      <c r="DN971" s="25"/>
      <c r="DO971" s="25"/>
      <c r="DP971" s="25"/>
      <c r="DQ971" s="25"/>
      <c r="DR971" s="25"/>
      <c r="DS971" s="25"/>
      <c r="DT971" s="25"/>
      <c r="DU971" s="25"/>
      <c r="DV971" s="25"/>
      <c r="DW971" s="25"/>
      <c r="DX971" s="25"/>
      <c r="DY971" s="25"/>
      <c r="DZ971" s="25"/>
      <c r="EA971" s="25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5"/>
      <c r="EO971" s="25"/>
      <c r="EP971" s="25"/>
      <c r="EQ971" s="25"/>
      <c r="ER971" s="25"/>
      <c r="ES971" s="25"/>
      <c r="ET971" s="25"/>
      <c r="EU971" s="25"/>
      <c r="EV971" s="25"/>
      <c r="EW971" s="25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  <c r="FN971" s="25"/>
      <c r="FO971" s="25"/>
      <c r="FP971" s="25"/>
      <c r="FQ971" s="25"/>
      <c r="FR971" s="25"/>
      <c r="FS971" s="25"/>
      <c r="FT971" s="25"/>
      <c r="FU971" s="25"/>
      <c r="FV971" s="25"/>
      <c r="FW971" s="25"/>
      <c r="FX971" s="25"/>
      <c r="FY971" s="25"/>
      <c r="FZ971" s="25"/>
      <c r="GA971" s="25"/>
      <c r="GB971" s="25"/>
      <c r="GC971" s="25"/>
      <c r="GD971" s="25"/>
      <c r="GE971" s="25"/>
      <c r="GF971" s="25"/>
      <c r="GG971" s="25"/>
      <c r="GH971" s="25"/>
      <c r="GI971" s="25"/>
      <c r="GJ971" s="25"/>
      <c r="GK971" s="25"/>
      <c r="GL971" s="25"/>
      <c r="GM971" s="25"/>
      <c r="GN971" s="25"/>
      <c r="GO971" s="25"/>
      <c r="GP971" s="25"/>
      <c r="GQ971" s="25"/>
      <c r="GR971" s="25"/>
      <c r="GS971" s="25"/>
      <c r="GT971" s="25"/>
      <c r="GU971" s="25"/>
      <c r="GV971" s="25"/>
      <c r="GW971" s="25"/>
      <c r="GX971" s="25"/>
      <c r="GY971" s="25"/>
      <c r="GZ971" s="25"/>
    </row>
    <row r="972" spans="31:208"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  <c r="BT972" s="25"/>
      <c r="BU972" s="25"/>
      <c r="BV972" s="25"/>
      <c r="BW972" s="25"/>
      <c r="BX972" s="25"/>
      <c r="BY972" s="25"/>
      <c r="BZ972" s="25"/>
      <c r="CA972" s="25"/>
      <c r="CB972" s="25"/>
      <c r="CC972" s="25"/>
      <c r="CD972" s="25"/>
      <c r="CE972" s="25"/>
      <c r="CF972" s="25"/>
      <c r="CG972" s="25"/>
      <c r="CH972" s="25"/>
      <c r="CI972" s="25"/>
      <c r="CJ972" s="25"/>
      <c r="CK972" s="25"/>
      <c r="CL972" s="25"/>
      <c r="CM972" s="25"/>
      <c r="CN972" s="25"/>
      <c r="CO972" s="25"/>
      <c r="CP972" s="25"/>
      <c r="CQ972" s="25"/>
      <c r="CR972" s="25"/>
      <c r="CS972" s="25"/>
      <c r="CT972" s="25"/>
      <c r="CU972" s="25"/>
      <c r="CV972" s="25"/>
      <c r="CW972" s="25"/>
      <c r="CX972" s="25"/>
      <c r="CY972" s="25"/>
      <c r="CZ972" s="25"/>
      <c r="DA972" s="25"/>
      <c r="DB972" s="25"/>
      <c r="DC972" s="25"/>
      <c r="DD972" s="25"/>
      <c r="DE972" s="25"/>
      <c r="DF972" s="25"/>
      <c r="DG972" s="25"/>
      <c r="DH972" s="25"/>
      <c r="DI972" s="25"/>
      <c r="DJ972" s="25"/>
      <c r="DK972" s="25"/>
      <c r="DL972" s="25"/>
      <c r="DM972" s="25"/>
      <c r="DN972" s="25"/>
      <c r="DO972" s="25"/>
      <c r="DP972" s="25"/>
      <c r="DQ972" s="25"/>
      <c r="DR972" s="25"/>
      <c r="DS972" s="25"/>
      <c r="DT972" s="25"/>
      <c r="DU972" s="25"/>
      <c r="DV972" s="25"/>
      <c r="DW972" s="25"/>
      <c r="DX972" s="25"/>
      <c r="DY972" s="25"/>
      <c r="DZ972" s="25"/>
      <c r="EA972" s="25"/>
      <c r="EB972" s="25"/>
      <c r="EC972" s="25"/>
      <c r="ED972" s="25"/>
      <c r="EE972" s="25"/>
      <c r="EF972" s="25"/>
      <c r="EG972" s="25"/>
      <c r="EH972" s="25"/>
      <c r="EI972" s="25"/>
      <c r="EJ972" s="25"/>
      <c r="EK972" s="25"/>
      <c r="EL972" s="25"/>
      <c r="EM972" s="25"/>
      <c r="EN972" s="25"/>
      <c r="EO972" s="25"/>
      <c r="EP972" s="25"/>
      <c r="EQ972" s="25"/>
      <c r="ER972" s="25"/>
      <c r="ES972" s="25"/>
      <c r="ET972" s="25"/>
      <c r="EU972" s="25"/>
      <c r="EV972" s="25"/>
      <c r="EW972" s="25"/>
      <c r="EX972" s="25"/>
      <c r="EY972" s="25"/>
      <c r="EZ972" s="25"/>
      <c r="FA972" s="25"/>
      <c r="FB972" s="25"/>
      <c r="FC972" s="25"/>
      <c r="FD972" s="25"/>
      <c r="FE972" s="25"/>
      <c r="FF972" s="25"/>
      <c r="FG972" s="25"/>
      <c r="FH972" s="25"/>
      <c r="FI972" s="25"/>
      <c r="FJ972" s="25"/>
      <c r="FK972" s="25"/>
      <c r="FL972" s="25"/>
      <c r="FM972" s="25"/>
      <c r="FN972" s="25"/>
      <c r="FO972" s="25"/>
      <c r="FP972" s="25"/>
      <c r="FQ972" s="25"/>
      <c r="FR972" s="25"/>
      <c r="FS972" s="25"/>
      <c r="FT972" s="25"/>
      <c r="FU972" s="25"/>
      <c r="FV972" s="25"/>
      <c r="FW972" s="25"/>
      <c r="FX972" s="25"/>
      <c r="FY972" s="25"/>
      <c r="FZ972" s="25"/>
      <c r="GA972" s="25"/>
      <c r="GB972" s="25"/>
      <c r="GC972" s="25"/>
      <c r="GD972" s="25"/>
      <c r="GE972" s="25"/>
      <c r="GF972" s="25"/>
      <c r="GG972" s="25"/>
      <c r="GH972" s="25"/>
      <c r="GI972" s="25"/>
      <c r="GJ972" s="25"/>
      <c r="GK972" s="25"/>
      <c r="GL972" s="25"/>
      <c r="GM972" s="25"/>
      <c r="GN972" s="25"/>
      <c r="GO972" s="25"/>
      <c r="GP972" s="25"/>
      <c r="GQ972" s="25"/>
      <c r="GR972" s="25"/>
      <c r="GS972" s="25"/>
      <c r="GT972" s="25"/>
      <c r="GU972" s="25"/>
      <c r="GV972" s="25"/>
      <c r="GW972" s="25"/>
      <c r="GX972" s="25"/>
      <c r="GY972" s="25"/>
      <c r="GZ972" s="25"/>
    </row>
    <row r="973" spans="31:208"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  <c r="BT973" s="25"/>
      <c r="BU973" s="25"/>
      <c r="BV973" s="25"/>
      <c r="BW973" s="25"/>
      <c r="BX973" s="25"/>
      <c r="BY973" s="25"/>
      <c r="BZ973" s="25"/>
      <c r="CA973" s="25"/>
      <c r="CB973" s="25"/>
      <c r="CC973" s="25"/>
      <c r="CD973" s="25"/>
      <c r="CE973" s="25"/>
      <c r="CF973" s="25"/>
      <c r="CG973" s="25"/>
      <c r="CH973" s="25"/>
      <c r="CI973" s="25"/>
      <c r="CJ973" s="25"/>
      <c r="CK973" s="25"/>
      <c r="CL973" s="25"/>
      <c r="CM973" s="25"/>
      <c r="CN973" s="25"/>
      <c r="CO973" s="25"/>
      <c r="CP973" s="25"/>
      <c r="CQ973" s="25"/>
      <c r="CR973" s="25"/>
      <c r="CS973" s="25"/>
      <c r="CT973" s="25"/>
      <c r="CU973" s="25"/>
      <c r="CV973" s="25"/>
      <c r="CW973" s="25"/>
      <c r="CX973" s="25"/>
      <c r="CY973" s="25"/>
      <c r="CZ973" s="25"/>
      <c r="DA973" s="25"/>
      <c r="DB973" s="25"/>
      <c r="DC973" s="25"/>
      <c r="DD973" s="25"/>
      <c r="DE973" s="25"/>
      <c r="DF973" s="25"/>
      <c r="DG973" s="25"/>
      <c r="DH973" s="25"/>
      <c r="DI973" s="25"/>
      <c r="DJ973" s="25"/>
      <c r="DK973" s="25"/>
      <c r="DL973" s="25"/>
      <c r="DM973" s="25"/>
      <c r="DN973" s="25"/>
      <c r="DO973" s="25"/>
      <c r="DP973" s="25"/>
      <c r="DQ973" s="25"/>
      <c r="DR973" s="25"/>
      <c r="DS973" s="25"/>
      <c r="DT973" s="25"/>
      <c r="DU973" s="25"/>
      <c r="DV973" s="25"/>
      <c r="DW973" s="25"/>
      <c r="DX973" s="25"/>
      <c r="DY973" s="25"/>
      <c r="DZ973" s="25"/>
      <c r="EA973" s="25"/>
      <c r="EB973" s="25"/>
      <c r="EC973" s="25"/>
      <c r="ED973" s="25"/>
      <c r="EE973" s="25"/>
      <c r="EF973" s="25"/>
      <c r="EG973" s="25"/>
      <c r="EH973" s="25"/>
      <c r="EI973" s="25"/>
      <c r="EJ973" s="25"/>
      <c r="EK973" s="25"/>
      <c r="EL973" s="25"/>
      <c r="EM973" s="25"/>
      <c r="EN973" s="25"/>
      <c r="EO973" s="25"/>
      <c r="EP973" s="25"/>
      <c r="EQ973" s="25"/>
      <c r="ER973" s="25"/>
      <c r="ES973" s="25"/>
      <c r="ET973" s="25"/>
      <c r="EU973" s="25"/>
      <c r="EV973" s="25"/>
      <c r="EW973" s="25"/>
      <c r="EX973" s="25"/>
      <c r="EY973" s="25"/>
      <c r="EZ973" s="25"/>
      <c r="FA973" s="25"/>
      <c r="FB973" s="25"/>
      <c r="FC973" s="25"/>
      <c r="FD973" s="25"/>
      <c r="FE973" s="25"/>
      <c r="FF973" s="25"/>
      <c r="FG973" s="25"/>
      <c r="FH973" s="25"/>
      <c r="FI973" s="25"/>
      <c r="FJ973" s="25"/>
      <c r="FK973" s="25"/>
      <c r="FL973" s="25"/>
      <c r="FM973" s="25"/>
      <c r="FN973" s="25"/>
      <c r="FO973" s="25"/>
      <c r="FP973" s="25"/>
      <c r="FQ973" s="25"/>
      <c r="FR973" s="25"/>
      <c r="FS973" s="25"/>
      <c r="FT973" s="25"/>
      <c r="FU973" s="25"/>
      <c r="FV973" s="25"/>
      <c r="FW973" s="25"/>
      <c r="FX973" s="25"/>
      <c r="FY973" s="25"/>
      <c r="FZ973" s="25"/>
      <c r="GA973" s="25"/>
      <c r="GB973" s="25"/>
      <c r="GC973" s="25"/>
      <c r="GD973" s="25"/>
      <c r="GE973" s="25"/>
      <c r="GF973" s="25"/>
      <c r="GG973" s="25"/>
      <c r="GH973" s="25"/>
      <c r="GI973" s="25"/>
      <c r="GJ973" s="25"/>
      <c r="GK973" s="25"/>
      <c r="GL973" s="25"/>
      <c r="GM973" s="25"/>
      <c r="GN973" s="25"/>
      <c r="GO973" s="25"/>
      <c r="GP973" s="25"/>
      <c r="GQ973" s="25"/>
      <c r="GR973" s="25"/>
      <c r="GS973" s="25"/>
      <c r="GT973" s="25"/>
      <c r="GU973" s="25"/>
      <c r="GV973" s="25"/>
      <c r="GW973" s="25"/>
      <c r="GX973" s="25"/>
      <c r="GY973" s="25"/>
      <c r="GZ973" s="25"/>
    </row>
    <row r="974" spans="31:208"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  <c r="BT974" s="25"/>
      <c r="BU974" s="25"/>
      <c r="BV974" s="25"/>
      <c r="BW974" s="25"/>
      <c r="BX974" s="25"/>
      <c r="BY974" s="25"/>
      <c r="BZ974" s="25"/>
      <c r="CA974" s="25"/>
      <c r="CB974" s="25"/>
      <c r="CC974" s="25"/>
      <c r="CD974" s="25"/>
      <c r="CE974" s="25"/>
      <c r="CF974" s="25"/>
      <c r="CG974" s="25"/>
      <c r="CH974" s="25"/>
      <c r="CI974" s="25"/>
      <c r="CJ974" s="25"/>
      <c r="CK974" s="25"/>
      <c r="CL974" s="25"/>
      <c r="CM974" s="25"/>
      <c r="CN974" s="25"/>
      <c r="CO974" s="25"/>
      <c r="CP974" s="25"/>
      <c r="CQ974" s="25"/>
      <c r="CR974" s="25"/>
      <c r="CS974" s="25"/>
      <c r="CT974" s="25"/>
      <c r="CU974" s="25"/>
      <c r="CV974" s="25"/>
      <c r="CW974" s="25"/>
      <c r="CX974" s="25"/>
      <c r="CY974" s="25"/>
      <c r="CZ974" s="25"/>
      <c r="DA974" s="25"/>
      <c r="DB974" s="25"/>
      <c r="DC974" s="25"/>
      <c r="DD974" s="25"/>
      <c r="DE974" s="25"/>
      <c r="DF974" s="25"/>
      <c r="DG974" s="25"/>
      <c r="DH974" s="25"/>
      <c r="DI974" s="25"/>
      <c r="DJ974" s="25"/>
      <c r="DK974" s="25"/>
      <c r="DL974" s="25"/>
      <c r="DM974" s="25"/>
      <c r="DN974" s="25"/>
      <c r="DO974" s="25"/>
      <c r="DP974" s="25"/>
      <c r="DQ974" s="25"/>
      <c r="DR974" s="25"/>
      <c r="DS974" s="25"/>
      <c r="DT974" s="25"/>
      <c r="DU974" s="25"/>
      <c r="DV974" s="25"/>
      <c r="DW974" s="25"/>
      <c r="DX974" s="25"/>
      <c r="DY974" s="25"/>
      <c r="DZ974" s="25"/>
      <c r="EA974" s="25"/>
      <c r="EB974" s="25"/>
      <c r="EC974" s="25"/>
      <c r="ED974" s="25"/>
      <c r="EE974" s="25"/>
      <c r="EF974" s="25"/>
      <c r="EG974" s="25"/>
      <c r="EH974" s="25"/>
      <c r="EI974" s="25"/>
      <c r="EJ974" s="25"/>
      <c r="EK974" s="25"/>
      <c r="EL974" s="25"/>
      <c r="EM974" s="25"/>
      <c r="EN974" s="25"/>
      <c r="EO974" s="25"/>
      <c r="EP974" s="25"/>
      <c r="EQ974" s="25"/>
      <c r="ER974" s="25"/>
      <c r="ES974" s="25"/>
      <c r="ET974" s="25"/>
      <c r="EU974" s="25"/>
      <c r="EV974" s="25"/>
      <c r="EW974" s="25"/>
      <c r="EX974" s="25"/>
      <c r="EY974" s="25"/>
      <c r="EZ974" s="25"/>
      <c r="FA974" s="25"/>
      <c r="FB974" s="25"/>
      <c r="FC974" s="25"/>
      <c r="FD974" s="25"/>
      <c r="FE974" s="25"/>
      <c r="FF974" s="25"/>
      <c r="FG974" s="25"/>
      <c r="FH974" s="25"/>
      <c r="FI974" s="25"/>
      <c r="FJ974" s="25"/>
      <c r="FK974" s="25"/>
      <c r="FL974" s="25"/>
      <c r="FM974" s="25"/>
      <c r="FN974" s="25"/>
      <c r="FO974" s="25"/>
      <c r="FP974" s="25"/>
      <c r="FQ974" s="25"/>
      <c r="FR974" s="25"/>
      <c r="FS974" s="25"/>
      <c r="FT974" s="25"/>
      <c r="FU974" s="25"/>
      <c r="FV974" s="25"/>
      <c r="FW974" s="25"/>
      <c r="FX974" s="25"/>
      <c r="FY974" s="25"/>
      <c r="FZ974" s="25"/>
      <c r="GA974" s="25"/>
      <c r="GB974" s="25"/>
      <c r="GC974" s="25"/>
      <c r="GD974" s="25"/>
      <c r="GE974" s="25"/>
      <c r="GF974" s="25"/>
      <c r="GG974" s="25"/>
      <c r="GH974" s="25"/>
      <c r="GI974" s="25"/>
      <c r="GJ974" s="25"/>
      <c r="GK974" s="25"/>
      <c r="GL974" s="25"/>
      <c r="GM974" s="25"/>
      <c r="GN974" s="25"/>
      <c r="GO974" s="25"/>
      <c r="GP974" s="25"/>
      <c r="GQ974" s="25"/>
      <c r="GR974" s="25"/>
      <c r="GS974" s="25"/>
      <c r="GT974" s="25"/>
      <c r="GU974" s="25"/>
      <c r="GV974" s="25"/>
      <c r="GW974" s="25"/>
      <c r="GX974" s="25"/>
      <c r="GY974" s="25"/>
      <c r="GZ974" s="25"/>
    </row>
    <row r="975" spans="31:208"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  <c r="CR975" s="25"/>
      <c r="CS975" s="25"/>
      <c r="CT975" s="25"/>
      <c r="CU975" s="25"/>
      <c r="CV975" s="25"/>
      <c r="CW975" s="25"/>
      <c r="CX975" s="25"/>
      <c r="CY975" s="25"/>
      <c r="CZ975" s="25"/>
      <c r="DA975" s="25"/>
      <c r="DB975" s="25"/>
      <c r="DC975" s="25"/>
      <c r="DD975" s="25"/>
      <c r="DE975" s="25"/>
      <c r="DF975" s="25"/>
      <c r="DG975" s="25"/>
      <c r="DH975" s="25"/>
      <c r="DI975" s="25"/>
      <c r="DJ975" s="25"/>
      <c r="DK975" s="25"/>
      <c r="DL975" s="25"/>
      <c r="DM975" s="25"/>
      <c r="DN975" s="25"/>
      <c r="DO975" s="25"/>
      <c r="DP975" s="25"/>
      <c r="DQ975" s="25"/>
      <c r="DR975" s="25"/>
      <c r="DS975" s="25"/>
      <c r="DT975" s="25"/>
      <c r="DU975" s="25"/>
      <c r="DV975" s="25"/>
      <c r="DW975" s="25"/>
      <c r="DX975" s="25"/>
      <c r="DY975" s="25"/>
      <c r="DZ975" s="25"/>
      <c r="EA975" s="25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5"/>
      <c r="EO975" s="25"/>
      <c r="EP975" s="25"/>
      <c r="EQ975" s="25"/>
      <c r="ER975" s="25"/>
      <c r="ES975" s="25"/>
      <c r="ET975" s="25"/>
      <c r="EU975" s="25"/>
      <c r="EV975" s="25"/>
      <c r="EW975" s="25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  <c r="FN975" s="25"/>
      <c r="FO975" s="25"/>
      <c r="FP975" s="25"/>
      <c r="FQ975" s="25"/>
      <c r="FR975" s="25"/>
      <c r="FS975" s="25"/>
      <c r="FT975" s="25"/>
      <c r="FU975" s="25"/>
      <c r="FV975" s="25"/>
      <c r="FW975" s="25"/>
      <c r="FX975" s="25"/>
      <c r="FY975" s="25"/>
      <c r="FZ975" s="25"/>
      <c r="GA975" s="25"/>
      <c r="GB975" s="25"/>
      <c r="GC975" s="25"/>
      <c r="GD975" s="25"/>
      <c r="GE975" s="25"/>
      <c r="GF975" s="25"/>
      <c r="GG975" s="25"/>
      <c r="GH975" s="25"/>
      <c r="GI975" s="25"/>
      <c r="GJ975" s="25"/>
      <c r="GK975" s="25"/>
      <c r="GL975" s="25"/>
      <c r="GM975" s="25"/>
      <c r="GN975" s="25"/>
      <c r="GO975" s="25"/>
      <c r="GP975" s="25"/>
      <c r="GQ975" s="25"/>
      <c r="GR975" s="25"/>
      <c r="GS975" s="25"/>
      <c r="GT975" s="25"/>
      <c r="GU975" s="25"/>
      <c r="GV975" s="25"/>
      <c r="GW975" s="25"/>
      <c r="GX975" s="25"/>
      <c r="GY975" s="25"/>
      <c r="GZ975" s="25"/>
    </row>
    <row r="976" spans="31:208"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  <c r="BT976" s="25"/>
      <c r="BU976" s="25"/>
      <c r="BV976" s="25"/>
      <c r="BW976" s="25"/>
      <c r="BX976" s="25"/>
      <c r="BY976" s="25"/>
      <c r="BZ976" s="25"/>
      <c r="CA976" s="25"/>
      <c r="CB976" s="25"/>
      <c r="CC976" s="25"/>
      <c r="CD976" s="25"/>
      <c r="CE976" s="25"/>
      <c r="CF976" s="25"/>
      <c r="CG976" s="25"/>
      <c r="CH976" s="25"/>
      <c r="CI976" s="25"/>
      <c r="CJ976" s="25"/>
      <c r="CK976" s="25"/>
      <c r="CL976" s="25"/>
      <c r="CM976" s="25"/>
      <c r="CN976" s="25"/>
      <c r="CO976" s="25"/>
      <c r="CP976" s="25"/>
      <c r="CQ976" s="25"/>
      <c r="CR976" s="25"/>
      <c r="CS976" s="25"/>
      <c r="CT976" s="25"/>
      <c r="CU976" s="25"/>
      <c r="CV976" s="25"/>
      <c r="CW976" s="25"/>
      <c r="CX976" s="25"/>
      <c r="CY976" s="25"/>
      <c r="CZ976" s="25"/>
      <c r="DA976" s="25"/>
      <c r="DB976" s="25"/>
      <c r="DC976" s="25"/>
      <c r="DD976" s="25"/>
      <c r="DE976" s="25"/>
      <c r="DF976" s="25"/>
      <c r="DG976" s="25"/>
      <c r="DH976" s="25"/>
      <c r="DI976" s="25"/>
      <c r="DJ976" s="25"/>
      <c r="DK976" s="25"/>
      <c r="DL976" s="25"/>
      <c r="DM976" s="25"/>
      <c r="DN976" s="25"/>
      <c r="DO976" s="25"/>
      <c r="DP976" s="25"/>
      <c r="DQ976" s="25"/>
      <c r="DR976" s="25"/>
      <c r="DS976" s="25"/>
      <c r="DT976" s="25"/>
      <c r="DU976" s="25"/>
      <c r="DV976" s="25"/>
      <c r="DW976" s="25"/>
      <c r="DX976" s="25"/>
      <c r="DY976" s="25"/>
      <c r="DZ976" s="25"/>
      <c r="EA976" s="25"/>
      <c r="EB976" s="25"/>
      <c r="EC976" s="25"/>
      <c r="ED976" s="25"/>
      <c r="EE976" s="25"/>
      <c r="EF976" s="25"/>
      <c r="EG976" s="25"/>
      <c r="EH976" s="25"/>
      <c r="EI976" s="25"/>
      <c r="EJ976" s="25"/>
      <c r="EK976" s="25"/>
      <c r="EL976" s="25"/>
      <c r="EM976" s="25"/>
      <c r="EN976" s="25"/>
      <c r="EO976" s="25"/>
      <c r="EP976" s="25"/>
      <c r="EQ976" s="25"/>
      <c r="ER976" s="25"/>
      <c r="ES976" s="25"/>
      <c r="ET976" s="25"/>
      <c r="EU976" s="25"/>
      <c r="EV976" s="25"/>
      <c r="EW976" s="25"/>
      <c r="EX976" s="25"/>
      <c r="EY976" s="25"/>
      <c r="EZ976" s="25"/>
      <c r="FA976" s="25"/>
      <c r="FB976" s="25"/>
      <c r="FC976" s="25"/>
      <c r="FD976" s="25"/>
      <c r="FE976" s="25"/>
      <c r="FF976" s="25"/>
      <c r="FG976" s="25"/>
      <c r="FH976" s="25"/>
      <c r="FI976" s="25"/>
      <c r="FJ976" s="25"/>
      <c r="FK976" s="25"/>
      <c r="FL976" s="25"/>
      <c r="FM976" s="25"/>
      <c r="FN976" s="25"/>
      <c r="FO976" s="25"/>
      <c r="FP976" s="25"/>
      <c r="FQ976" s="25"/>
      <c r="FR976" s="25"/>
      <c r="FS976" s="25"/>
      <c r="FT976" s="25"/>
      <c r="FU976" s="25"/>
      <c r="FV976" s="25"/>
      <c r="FW976" s="25"/>
      <c r="FX976" s="25"/>
      <c r="FY976" s="25"/>
      <c r="FZ976" s="25"/>
      <c r="GA976" s="25"/>
      <c r="GB976" s="25"/>
      <c r="GC976" s="25"/>
      <c r="GD976" s="25"/>
      <c r="GE976" s="25"/>
      <c r="GF976" s="25"/>
      <c r="GG976" s="25"/>
      <c r="GH976" s="25"/>
      <c r="GI976" s="25"/>
      <c r="GJ976" s="25"/>
      <c r="GK976" s="25"/>
      <c r="GL976" s="25"/>
      <c r="GM976" s="25"/>
      <c r="GN976" s="25"/>
      <c r="GO976" s="25"/>
      <c r="GP976" s="25"/>
      <c r="GQ976" s="25"/>
      <c r="GR976" s="25"/>
      <c r="GS976" s="25"/>
      <c r="GT976" s="25"/>
      <c r="GU976" s="25"/>
      <c r="GV976" s="25"/>
      <c r="GW976" s="25"/>
      <c r="GX976" s="25"/>
      <c r="GY976" s="25"/>
      <c r="GZ976" s="25"/>
    </row>
    <row r="977" spans="31:208"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  <c r="BT977" s="25"/>
      <c r="BU977" s="25"/>
      <c r="BV977" s="25"/>
      <c r="BW977" s="25"/>
      <c r="BX977" s="25"/>
      <c r="BY977" s="25"/>
      <c r="BZ977" s="25"/>
      <c r="CA977" s="25"/>
      <c r="CB977" s="25"/>
      <c r="CC977" s="25"/>
      <c r="CD977" s="25"/>
      <c r="CE977" s="25"/>
      <c r="CF977" s="25"/>
      <c r="CG977" s="25"/>
      <c r="CH977" s="25"/>
      <c r="CI977" s="25"/>
      <c r="CJ977" s="25"/>
      <c r="CK977" s="25"/>
      <c r="CL977" s="25"/>
      <c r="CM977" s="25"/>
      <c r="CN977" s="25"/>
      <c r="CO977" s="25"/>
      <c r="CP977" s="25"/>
      <c r="CQ977" s="25"/>
      <c r="CR977" s="25"/>
      <c r="CS977" s="25"/>
      <c r="CT977" s="25"/>
      <c r="CU977" s="25"/>
      <c r="CV977" s="25"/>
      <c r="CW977" s="25"/>
      <c r="CX977" s="25"/>
      <c r="CY977" s="25"/>
      <c r="CZ977" s="25"/>
      <c r="DA977" s="25"/>
      <c r="DB977" s="25"/>
      <c r="DC977" s="25"/>
      <c r="DD977" s="25"/>
      <c r="DE977" s="25"/>
      <c r="DF977" s="25"/>
      <c r="DG977" s="25"/>
      <c r="DH977" s="25"/>
      <c r="DI977" s="25"/>
      <c r="DJ977" s="25"/>
      <c r="DK977" s="25"/>
      <c r="DL977" s="25"/>
      <c r="DM977" s="25"/>
      <c r="DN977" s="25"/>
      <c r="DO977" s="25"/>
      <c r="DP977" s="25"/>
      <c r="DQ977" s="25"/>
      <c r="DR977" s="25"/>
      <c r="DS977" s="25"/>
      <c r="DT977" s="25"/>
      <c r="DU977" s="25"/>
      <c r="DV977" s="25"/>
      <c r="DW977" s="25"/>
      <c r="DX977" s="25"/>
      <c r="DY977" s="25"/>
      <c r="DZ977" s="25"/>
      <c r="EA977" s="25"/>
      <c r="EB977" s="25"/>
      <c r="EC977" s="25"/>
      <c r="ED977" s="25"/>
      <c r="EE977" s="25"/>
      <c r="EF977" s="25"/>
      <c r="EG977" s="25"/>
      <c r="EH977" s="25"/>
      <c r="EI977" s="25"/>
      <c r="EJ977" s="25"/>
      <c r="EK977" s="25"/>
      <c r="EL977" s="25"/>
      <c r="EM977" s="25"/>
      <c r="EN977" s="25"/>
      <c r="EO977" s="25"/>
      <c r="EP977" s="25"/>
      <c r="EQ977" s="25"/>
      <c r="ER977" s="25"/>
      <c r="ES977" s="25"/>
      <c r="ET977" s="25"/>
      <c r="EU977" s="25"/>
      <c r="EV977" s="25"/>
      <c r="EW977" s="25"/>
      <c r="EX977" s="25"/>
      <c r="EY977" s="25"/>
      <c r="EZ977" s="25"/>
      <c r="FA977" s="25"/>
      <c r="FB977" s="25"/>
      <c r="FC977" s="25"/>
      <c r="FD977" s="25"/>
      <c r="FE977" s="25"/>
      <c r="FF977" s="25"/>
      <c r="FG977" s="25"/>
      <c r="FH977" s="25"/>
      <c r="FI977" s="25"/>
      <c r="FJ977" s="25"/>
      <c r="FK977" s="25"/>
      <c r="FL977" s="25"/>
      <c r="FM977" s="25"/>
      <c r="FN977" s="25"/>
      <c r="FO977" s="25"/>
      <c r="FP977" s="25"/>
      <c r="FQ977" s="25"/>
      <c r="FR977" s="25"/>
      <c r="FS977" s="25"/>
      <c r="FT977" s="25"/>
      <c r="FU977" s="25"/>
      <c r="FV977" s="25"/>
      <c r="FW977" s="25"/>
      <c r="FX977" s="25"/>
      <c r="FY977" s="25"/>
      <c r="FZ977" s="25"/>
      <c r="GA977" s="25"/>
      <c r="GB977" s="25"/>
      <c r="GC977" s="25"/>
      <c r="GD977" s="25"/>
      <c r="GE977" s="25"/>
      <c r="GF977" s="25"/>
      <c r="GG977" s="25"/>
      <c r="GH977" s="25"/>
      <c r="GI977" s="25"/>
      <c r="GJ977" s="25"/>
      <c r="GK977" s="25"/>
      <c r="GL977" s="25"/>
      <c r="GM977" s="25"/>
      <c r="GN977" s="25"/>
      <c r="GO977" s="25"/>
      <c r="GP977" s="25"/>
      <c r="GQ977" s="25"/>
      <c r="GR977" s="25"/>
      <c r="GS977" s="25"/>
      <c r="GT977" s="25"/>
      <c r="GU977" s="25"/>
      <c r="GV977" s="25"/>
      <c r="GW977" s="25"/>
      <c r="GX977" s="25"/>
      <c r="GY977" s="25"/>
      <c r="GZ977" s="25"/>
    </row>
    <row r="978" spans="31:208"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  <c r="BT978" s="25"/>
      <c r="BU978" s="25"/>
      <c r="BV978" s="25"/>
      <c r="BW978" s="25"/>
      <c r="BX978" s="25"/>
      <c r="BY978" s="25"/>
      <c r="BZ978" s="25"/>
      <c r="CA978" s="25"/>
      <c r="CB978" s="25"/>
      <c r="CC978" s="25"/>
      <c r="CD978" s="25"/>
      <c r="CE978" s="25"/>
      <c r="CF978" s="25"/>
      <c r="CG978" s="25"/>
      <c r="CH978" s="25"/>
      <c r="CI978" s="25"/>
      <c r="CJ978" s="25"/>
      <c r="CK978" s="25"/>
      <c r="CL978" s="25"/>
      <c r="CM978" s="25"/>
      <c r="CN978" s="25"/>
      <c r="CO978" s="25"/>
      <c r="CP978" s="25"/>
      <c r="CQ978" s="25"/>
      <c r="CR978" s="25"/>
      <c r="CS978" s="25"/>
      <c r="CT978" s="25"/>
      <c r="CU978" s="25"/>
      <c r="CV978" s="25"/>
      <c r="CW978" s="25"/>
      <c r="CX978" s="25"/>
      <c r="CY978" s="25"/>
      <c r="CZ978" s="25"/>
      <c r="DA978" s="25"/>
      <c r="DB978" s="25"/>
      <c r="DC978" s="25"/>
      <c r="DD978" s="25"/>
      <c r="DE978" s="25"/>
      <c r="DF978" s="25"/>
      <c r="DG978" s="25"/>
      <c r="DH978" s="25"/>
      <c r="DI978" s="25"/>
      <c r="DJ978" s="25"/>
      <c r="DK978" s="25"/>
      <c r="DL978" s="25"/>
      <c r="DM978" s="25"/>
      <c r="DN978" s="25"/>
      <c r="DO978" s="25"/>
      <c r="DP978" s="25"/>
      <c r="DQ978" s="25"/>
      <c r="DR978" s="25"/>
      <c r="DS978" s="25"/>
      <c r="DT978" s="25"/>
      <c r="DU978" s="25"/>
      <c r="DV978" s="25"/>
      <c r="DW978" s="25"/>
      <c r="DX978" s="25"/>
      <c r="DY978" s="25"/>
      <c r="DZ978" s="25"/>
      <c r="EA978" s="25"/>
      <c r="EB978" s="25"/>
      <c r="EC978" s="25"/>
      <c r="ED978" s="25"/>
      <c r="EE978" s="25"/>
      <c r="EF978" s="25"/>
      <c r="EG978" s="25"/>
      <c r="EH978" s="25"/>
      <c r="EI978" s="25"/>
      <c r="EJ978" s="25"/>
      <c r="EK978" s="25"/>
      <c r="EL978" s="25"/>
      <c r="EM978" s="25"/>
      <c r="EN978" s="25"/>
      <c r="EO978" s="25"/>
      <c r="EP978" s="25"/>
      <c r="EQ978" s="25"/>
      <c r="ER978" s="25"/>
      <c r="ES978" s="25"/>
      <c r="ET978" s="25"/>
      <c r="EU978" s="25"/>
      <c r="EV978" s="25"/>
      <c r="EW978" s="25"/>
      <c r="EX978" s="25"/>
      <c r="EY978" s="25"/>
      <c r="EZ978" s="25"/>
      <c r="FA978" s="25"/>
      <c r="FB978" s="25"/>
      <c r="FC978" s="25"/>
      <c r="FD978" s="25"/>
      <c r="FE978" s="25"/>
      <c r="FF978" s="25"/>
      <c r="FG978" s="25"/>
      <c r="FH978" s="25"/>
      <c r="FI978" s="25"/>
      <c r="FJ978" s="25"/>
      <c r="FK978" s="25"/>
      <c r="FL978" s="25"/>
      <c r="FM978" s="25"/>
      <c r="FN978" s="25"/>
      <c r="FO978" s="25"/>
      <c r="FP978" s="25"/>
      <c r="FQ978" s="25"/>
      <c r="FR978" s="25"/>
      <c r="FS978" s="25"/>
      <c r="FT978" s="25"/>
      <c r="FU978" s="25"/>
      <c r="FV978" s="25"/>
      <c r="FW978" s="25"/>
      <c r="FX978" s="25"/>
      <c r="FY978" s="25"/>
      <c r="FZ978" s="25"/>
      <c r="GA978" s="25"/>
      <c r="GB978" s="25"/>
      <c r="GC978" s="25"/>
      <c r="GD978" s="25"/>
      <c r="GE978" s="25"/>
      <c r="GF978" s="25"/>
      <c r="GG978" s="25"/>
      <c r="GH978" s="25"/>
      <c r="GI978" s="25"/>
      <c r="GJ978" s="25"/>
      <c r="GK978" s="25"/>
      <c r="GL978" s="25"/>
      <c r="GM978" s="25"/>
      <c r="GN978" s="25"/>
      <c r="GO978" s="25"/>
      <c r="GP978" s="25"/>
      <c r="GQ978" s="25"/>
      <c r="GR978" s="25"/>
      <c r="GS978" s="25"/>
      <c r="GT978" s="25"/>
      <c r="GU978" s="25"/>
      <c r="GV978" s="25"/>
      <c r="GW978" s="25"/>
      <c r="GX978" s="25"/>
      <c r="GY978" s="25"/>
      <c r="GZ978" s="25"/>
    </row>
    <row r="979" spans="31:208"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  <c r="BT979" s="25"/>
      <c r="BU979" s="25"/>
      <c r="BV979" s="25"/>
      <c r="BW979" s="25"/>
      <c r="BX979" s="25"/>
      <c r="BY979" s="25"/>
      <c r="BZ979" s="25"/>
      <c r="CA979" s="25"/>
      <c r="CB979" s="25"/>
      <c r="CC979" s="25"/>
      <c r="CD979" s="25"/>
      <c r="CE979" s="25"/>
      <c r="CF979" s="25"/>
      <c r="CG979" s="25"/>
      <c r="CH979" s="25"/>
      <c r="CI979" s="25"/>
      <c r="CJ979" s="25"/>
      <c r="CK979" s="25"/>
      <c r="CL979" s="25"/>
      <c r="CM979" s="25"/>
      <c r="CN979" s="25"/>
      <c r="CO979" s="25"/>
      <c r="CP979" s="25"/>
      <c r="CQ979" s="25"/>
      <c r="CR979" s="25"/>
      <c r="CS979" s="25"/>
      <c r="CT979" s="25"/>
      <c r="CU979" s="25"/>
      <c r="CV979" s="25"/>
      <c r="CW979" s="25"/>
      <c r="CX979" s="25"/>
      <c r="CY979" s="25"/>
      <c r="CZ979" s="25"/>
      <c r="DA979" s="25"/>
      <c r="DB979" s="25"/>
      <c r="DC979" s="25"/>
      <c r="DD979" s="25"/>
      <c r="DE979" s="25"/>
      <c r="DF979" s="25"/>
      <c r="DG979" s="25"/>
      <c r="DH979" s="25"/>
      <c r="DI979" s="25"/>
      <c r="DJ979" s="25"/>
      <c r="DK979" s="25"/>
      <c r="DL979" s="25"/>
      <c r="DM979" s="25"/>
      <c r="DN979" s="25"/>
      <c r="DO979" s="25"/>
      <c r="DP979" s="25"/>
      <c r="DQ979" s="25"/>
      <c r="DR979" s="25"/>
      <c r="DS979" s="25"/>
      <c r="DT979" s="25"/>
      <c r="DU979" s="25"/>
      <c r="DV979" s="25"/>
      <c r="DW979" s="25"/>
      <c r="DX979" s="25"/>
      <c r="DY979" s="25"/>
      <c r="DZ979" s="25"/>
      <c r="EA979" s="25"/>
      <c r="EB979" s="25"/>
      <c r="EC979" s="25"/>
      <c r="ED979" s="25"/>
      <c r="EE979" s="25"/>
      <c r="EF979" s="25"/>
      <c r="EG979" s="25"/>
      <c r="EH979" s="25"/>
      <c r="EI979" s="25"/>
      <c r="EJ979" s="25"/>
      <c r="EK979" s="25"/>
      <c r="EL979" s="25"/>
      <c r="EM979" s="25"/>
      <c r="EN979" s="25"/>
      <c r="EO979" s="25"/>
      <c r="EP979" s="25"/>
      <c r="EQ979" s="25"/>
      <c r="ER979" s="25"/>
      <c r="ES979" s="25"/>
      <c r="ET979" s="25"/>
      <c r="EU979" s="25"/>
      <c r="EV979" s="25"/>
      <c r="EW979" s="25"/>
      <c r="EX979" s="25"/>
      <c r="EY979" s="25"/>
      <c r="EZ979" s="25"/>
      <c r="FA979" s="25"/>
      <c r="FB979" s="25"/>
      <c r="FC979" s="25"/>
      <c r="FD979" s="25"/>
      <c r="FE979" s="25"/>
      <c r="FF979" s="25"/>
      <c r="FG979" s="25"/>
      <c r="FH979" s="25"/>
      <c r="FI979" s="25"/>
      <c r="FJ979" s="25"/>
      <c r="FK979" s="25"/>
      <c r="FL979" s="25"/>
      <c r="FM979" s="25"/>
      <c r="FN979" s="25"/>
      <c r="FO979" s="25"/>
      <c r="FP979" s="25"/>
      <c r="FQ979" s="25"/>
      <c r="FR979" s="25"/>
      <c r="FS979" s="25"/>
      <c r="FT979" s="25"/>
      <c r="FU979" s="25"/>
      <c r="FV979" s="25"/>
      <c r="FW979" s="25"/>
      <c r="FX979" s="25"/>
      <c r="FY979" s="25"/>
      <c r="FZ979" s="25"/>
      <c r="GA979" s="25"/>
      <c r="GB979" s="25"/>
      <c r="GC979" s="25"/>
      <c r="GD979" s="25"/>
      <c r="GE979" s="25"/>
      <c r="GF979" s="25"/>
      <c r="GG979" s="25"/>
      <c r="GH979" s="25"/>
      <c r="GI979" s="25"/>
      <c r="GJ979" s="25"/>
      <c r="GK979" s="25"/>
      <c r="GL979" s="25"/>
      <c r="GM979" s="25"/>
      <c r="GN979" s="25"/>
      <c r="GO979" s="25"/>
      <c r="GP979" s="25"/>
      <c r="GQ979" s="25"/>
      <c r="GR979" s="25"/>
      <c r="GS979" s="25"/>
      <c r="GT979" s="25"/>
      <c r="GU979" s="25"/>
      <c r="GV979" s="25"/>
      <c r="GW979" s="25"/>
      <c r="GX979" s="25"/>
      <c r="GY979" s="25"/>
      <c r="GZ979" s="25"/>
    </row>
    <row r="980" spans="31:208"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  <c r="BT980" s="25"/>
      <c r="BU980" s="25"/>
      <c r="BV980" s="25"/>
      <c r="BW980" s="25"/>
      <c r="BX980" s="25"/>
      <c r="BY980" s="25"/>
      <c r="BZ980" s="25"/>
      <c r="CA980" s="25"/>
      <c r="CB980" s="25"/>
      <c r="CC980" s="25"/>
      <c r="CD980" s="25"/>
      <c r="CE980" s="25"/>
      <c r="CF980" s="25"/>
      <c r="CG980" s="25"/>
      <c r="CH980" s="25"/>
      <c r="CI980" s="25"/>
      <c r="CJ980" s="25"/>
      <c r="CK980" s="25"/>
      <c r="CL980" s="25"/>
      <c r="CM980" s="25"/>
      <c r="CN980" s="25"/>
      <c r="CO980" s="25"/>
      <c r="CP980" s="25"/>
      <c r="CQ980" s="25"/>
      <c r="CR980" s="25"/>
      <c r="CS980" s="25"/>
      <c r="CT980" s="25"/>
      <c r="CU980" s="25"/>
      <c r="CV980" s="25"/>
      <c r="CW980" s="25"/>
      <c r="CX980" s="25"/>
      <c r="CY980" s="25"/>
      <c r="CZ980" s="25"/>
      <c r="DA980" s="25"/>
      <c r="DB980" s="25"/>
      <c r="DC980" s="25"/>
      <c r="DD980" s="25"/>
      <c r="DE980" s="25"/>
      <c r="DF980" s="25"/>
      <c r="DG980" s="25"/>
      <c r="DH980" s="25"/>
      <c r="DI980" s="25"/>
      <c r="DJ980" s="25"/>
      <c r="DK980" s="25"/>
      <c r="DL980" s="25"/>
      <c r="DM980" s="25"/>
      <c r="DN980" s="25"/>
      <c r="DO980" s="25"/>
      <c r="DP980" s="25"/>
      <c r="DQ980" s="25"/>
      <c r="DR980" s="25"/>
      <c r="DS980" s="25"/>
      <c r="DT980" s="25"/>
      <c r="DU980" s="25"/>
      <c r="DV980" s="25"/>
      <c r="DW980" s="25"/>
      <c r="DX980" s="25"/>
      <c r="DY980" s="25"/>
      <c r="DZ980" s="25"/>
      <c r="EA980" s="25"/>
      <c r="EB980" s="25"/>
      <c r="EC980" s="25"/>
      <c r="ED980" s="25"/>
      <c r="EE980" s="25"/>
      <c r="EF980" s="25"/>
      <c r="EG980" s="25"/>
      <c r="EH980" s="25"/>
      <c r="EI980" s="25"/>
      <c r="EJ980" s="25"/>
      <c r="EK980" s="25"/>
      <c r="EL980" s="25"/>
      <c r="EM980" s="25"/>
      <c r="EN980" s="25"/>
      <c r="EO980" s="25"/>
      <c r="EP980" s="25"/>
      <c r="EQ980" s="25"/>
      <c r="ER980" s="25"/>
      <c r="ES980" s="25"/>
      <c r="ET980" s="25"/>
      <c r="EU980" s="25"/>
      <c r="EV980" s="25"/>
      <c r="EW980" s="25"/>
      <c r="EX980" s="25"/>
      <c r="EY980" s="25"/>
      <c r="EZ980" s="25"/>
      <c r="FA980" s="25"/>
      <c r="FB980" s="25"/>
      <c r="FC980" s="25"/>
      <c r="FD980" s="25"/>
      <c r="FE980" s="25"/>
      <c r="FF980" s="25"/>
      <c r="FG980" s="25"/>
      <c r="FH980" s="25"/>
      <c r="FI980" s="25"/>
      <c r="FJ980" s="25"/>
      <c r="FK980" s="25"/>
      <c r="FL980" s="25"/>
      <c r="FM980" s="25"/>
      <c r="FN980" s="25"/>
      <c r="FO980" s="25"/>
      <c r="FP980" s="25"/>
      <c r="FQ980" s="25"/>
      <c r="FR980" s="25"/>
      <c r="FS980" s="25"/>
      <c r="FT980" s="25"/>
      <c r="FU980" s="25"/>
      <c r="FV980" s="25"/>
      <c r="FW980" s="25"/>
      <c r="FX980" s="25"/>
      <c r="FY980" s="25"/>
      <c r="FZ980" s="25"/>
      <c r="GA980" s="25"/>
      <c r="GB980" s="25"/>
      <c r="GC980" s="25"/>
      <c r="GD980" s="25"/>
      <c r="GE980" s="25"/>
      <c r="GF980" s="25"/>
      <c r="GG980" s="25"/>
      <c r="GH980" s="25"/>
      <c r="GI980" s="25"/>
      <c r="GJ980" s="25"/>
      <c r="GK980" s="25"/>
      <c r="GL980" s="25"/>
      <c r="GM980" s="25"/>
      <c r="GN980" s="25"/>
      <c r="GO980" s="25"/>
      <c r="GP980" s="25"/>
      <c r="GQ980" s="25"/>
      <c r="GR980" s="25"/>
      <c r="GS980" s="25"/>
      <c r="GT980" s="25"/>
      <c r="GU980" s="25"/>
      <c r="GV980" s="25"/>
      <c r="GW980" s="25"/>
      <c r="GX980" s="25"/>
      <c r="GY980" s="25"/>
      <c r="GZ980" s="25"/>
    </row>
    <row r="981" spans="31:208"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  <c r="BT981" s="25"/>
      <c r="BU981" s="25"/>
      <c r="BV981" s="25"/>
      <c r="BW981" s="25"/>
      <c r="BX981" s="25"/>
      <c r="BY981" s="25"/>
      <c r="BZ981" s="25"/>
      <c r="CA981" s="25"/>
      <c r="CB981" s="25"/>
      <c r="CC981" s="25"/>
      <c r="CD981" s="25"/>
      <c r="CE981" s="25"/>
      <c r="CF981" s="25"/>
      <c r="CG981" s="25"/>
      <c r="CH981" s="25"/>
      <c r="CI981" s="25"/>
      <c r="CJ981" s="25"/>
      <c r="CK981" s="25"/>
      <c r="CL981" s="25"/>
      <c r="CM981" s="25"/>
      <c r="CN981" s="25"/>
      <c r="CO981" s="25"/>
      <c r="CP981" s="25"/>
      <c r="CQ981" s="25"/>
      <c r="CR981" s="25"/>
      <c r="CS981" s="25"/>
      <c r="CT981" s="25"/>
      <c r="CU981" s="25"/>
      <c r="CV981" s="25"/>
      <c r="CW981" s="25"/>
      <c r="CX981" s="25"/>
      <c r="CY981" s="25"/>
      <c r="CZ981" s="25"/>
      <c r="DA981" s="25"/>
      <c r="DB981" s="25"/>
      <c r="DC981" s="25"/>
      <c r="DD981" s="25"/>
      <c r="DE981" s="25"/>
      <c r="DF981" s="25"/>
      <c r="DG981" s="25"/>
      <c r="DH981" s="25"/>
      <c r="DI981" s="25"/>
      <c r="DJ981" s="25"/>
      <c r="DK981" s="25"/>
      <c r="DL981" s="25"/>
      <c r="DM981" s="25"/>
      <c r="DN981" s="25"/>
      <c r="DO981" s="25"/>
      <c r="DP981" s="25"/>
      <c r="DQ981" s="25"/>
      <c r="DR981" s="25"/>
      <c r="DS981" s="25"/>
      <c r="DT981" s="25"/>
      <c r="DU981" s="25"/>
      <c r="DV981" s="25"/>
      <c r="DW981" s="25"/>
      <c r="DX981" s="25"/>
      <c r="DY981" s="25"/>
      <c r="DZ981" s="25"/>
      <c r="EA981" s="25"/>
      <c r="EB981" s="25"/>
      <c r="EC981" s="25"/>
      <c r="ED981" s="25"/>
      <c r="EE981" s="25"/>
      <c r="EF981" s="25"/>
      <c r="EG981" s="25"/>
      <c r="EH981" s="25"/>
      <c r="EI981" s="25"/>
      <c r="EJ981" s="25"/>
      <c r="EK981" s="25"/>
      <c r="EL981" s="25"/>
      <c r="EM981" s="25"/>
      <c r="EN981" s="25"/>
      <c r="EO981" s="25"/>
      <c r="EP981" s="25"/>
      <c r="EQ981" s="25"/>
      <c r="ER981" s="25"/>
      <c r="ES981" s="25"/>
      <c r="ET981" s="25"/>
      <c r="EU981" s="25"/>
      <c r="EV981" s="25"/>
      <c r="EW981" s="25"/>
      <c r="EX981" s="25"/>
      <c r="EY981" s="25"/>
      <c r="EZ981" s="25"/>
      <c r="FA981" s="25"/>
      <c r="FB981" s="25"/>
      <c r="FC981" s="25"/>
      <c r="FD981" s="25"/>
      <c r="FE981" s="25"/>
      <c r="FF981" s="25"/>
      <c r="FG981" s="25"/>
      <c r="FH981" s="25"/>
      <c r="FI981" s="25"/>
      <c r="FJ981" s="25"/>
      <c r="FK981" s="25"/>
      <c r="FL981" s="25"/>
      <c r="FM981" s="25"/>
      <c r="FN981" s="25"/>
      <c r="FO981" s="25"/>
      <c r="FP981" s="25"/>
      <c r="FQ981" s="25"/>
      <c r="FR981" s="25"/>
      <c r="FS981" s="25"/>
      <c r="FT981" s="25"/>
      <c r="FU981" s="25"/>
      <c r="FV981" s="25"/>
      <c r="FW981" s="25"/>
      <c r="FX981" s="25"/>
      <c r="FY981" s="25"/>
      <c r="FZ981" s="25"/>
      <c r="GA981" s="25"/>
      <c r="GB981" s="25"/>
      <c r="GC981" s="25"/>
      <c r="GD981" s="25"/>
      <c r="GE981" s="25"/>
      <c r="GF981" s="25"/>
      <c r="GG981" s="25"/>
      <c r="GH981" s="25"/>
      <c r="GI981" s="25"/>
      <c r="GJ981" s="25"/>
      <c r="GK981" s="25"/>
      <c r="GL981" s="25"/>
      <c r="GM981" s="25"/>
      <c r="GN981" s="25"/>
      <c r="GO981" s="25"/>
      <c r="GP981" s="25"/>
      <c r="GQ981" s="25"/>
      <c r="GR981" s="25"/>
      <c r="GS981" s="25"/>
      <c r="GT981" s="25"/>
      <c r="GU981" s="25"/>
      <c r="GV981" s="25"/>
      <c r="GW981" s="25"/>
      <c r="GX981" s="25"/>
      <c r="GY981" s="25"/>
      <c r="GZ981" s="25"/>
    </row>
    <row r="982" spans="31:208"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  <c r="BT982" s="25"/>
      <c r="BU982" s="25"/>
      <c r="BV982" s="25"/>
      <c r="BW982" s="25"/>
      <c r="BX982" s="25"/>
      <c r="BY982" s="25"/>
      <c r="BZ982" s="25"/>
      <c r="CA982" s="25"/>
      <c r="CB982" s="25"/>
      <c r="CC982" s="25"/>
      <c r="CD982" s="25"/>
      <c r="CE982" s="25"/>
      <c r="CF982" s="25"/>
      <c r="CG982" s="25"/>
      <c r="CH982" s="25"/>
      <c r="CI982" s="25"/>
      <c r="CJ982" s="25"/>
      <c r="CK982" s="25"/>
      <c r="CL982" s="25"/>
      <c r="CM982" s="25"/>
      <c r="CN982" s="25"/>
      <c r="CO982" s="25"/>
      <c r="CP982" s="25"/>
      <c r="CQ982" s="25"/>
      <c r="CR982" s="25"/>
      <c r="CS982" s="25"/>
      <c r="CT982" s="25"/>
      <c r="CU982" s="25"/>
      <c r="CV982" s="25"/>
      <c r="CW982" s="25"/>
      <c r="CX982" s="25"/>
      <c r="CY982" s="25"/>
      <c r="CZ982" s="25"/>
      <c r="DA982" s="25"/>
      <c r="DB982" s="25"/>
      <c r="DC982" s="25"/>
      <c r="DD982" s="25"/>
      <c r="DE982" s="25"/>
      <c r="DF982" s="25"/>
      <c r="DG982" s="25"/>
      <c r="DH982" s="25"/>
      <c r="DI982" s="25"/>
      <c r="DJ982" s="25"/>
      <c r="DK982" s="25"/>
      <c r="DL982" s="25"/>
      <c r="DM982" s="25"/>
      <c r="DN982" s="25"/>
      <c r="DO982" s="25"/>
      <c r="DP982" s="25"/>
      <c r="DQ982" s="25"/>
      <c r="DR982" s="25"/>
      <c r="DS982" s="25"/>
      <c r="DT982" s="25"/>
      <c r="DU982" s="25"/>
      <c r="DV982" s="25"/>
      <c r="DW982" s="25"/>
      <c r="DX982" s="25"/>
      <c r="DY982" s="25"/>
      <c r="DZ982" s="25"/>
      <c r="EA982" s="25"/>
      <c r="EB982" s="25"/>
      <c r="EC982" s="25"/>
      <c r="ED982" s="25"/>
      <c r="EE982" s="25"/>
      <c r="EF982" s="25"/>
      <c r="EG982" s="25"/>
      <c r="EH982" s="25"/>
      <c r="EI982" s="25"/>
      <c r="EJ982" s="25"/>
      <c r="EK982" s="25"/>
      <c r="EL982" s="25"/>
      <c r="EM982" s="25"/>
      <c r="EN982" s="25"/>
      <c r="EO982" s="25"/>
      <c r="EP982" s="25"/>
      <c r="EQ982" s="25"/>
      <c r="ER982" s="25"/>
      <c r="ES982" s="25"/>
      <c r="ET982" s="25"/>
      <c r="EU982" s="25"/>
      <c r="EV982" s="25"/>
      <c r="EW982" s="25"/>
      <c r="EX982" s="25"/>
      <c r="EY982" s="25"/>
      <c r="EZ982" s="25"/>
      <c r="FA982" s="25"/>
      <c r="FB982" s="25"/>
      <c r="FC982" s="25"/>
      <c r="FD982" s="25"/>
      <c r="FE982" s="25"/>
      <c r="FF982" s="25"/>
      <c r="FG982" s="25"/>
      <c r="FH982" s="25"/>
      <c r="FI982" s="25"/>
      <c r="FJ982" s="25"/>
      <c r="FK982" s="25"/>
      <c r="FL982" s="25"/>
      <c r="FM982" s="25"/>
      <c r="FN982" s="25"/>
      <c r="FO982" s="25"/>
      <c r="FP982" s="25"/>
      <c r="FQ982" s="25"/>
      <c r="FR982" s="25"/>
      <c r="FS982" s="25"/>
      <c r="FT982" s="25"/>
      <c r="FU982" s="25"/>
      <c r="FV982" s="25"/>
      <c r="FW982" s="25"/>
      <c r="FX982" s="25"/>
      <c r="FY982" s="25"/>
      <c r="FZ982" s="25"/>
      <c r="GA982" s="25"/>
      <c r="GB982" s="25"/>
      <c r="GC982" s="25"/>
      <c r="GD982" s="25"/>
      <c r="GE982" s="25"/>
      <c r="GF982" s="25"/>
      <c r="GG982" s="25"/>
      <c r="GH982" s="25"/>
      <c r="GI982" s="25"/>
      <c r="GJ982" s="25"/>
      <c r="GK982" s="25"/>
      <c r="GL982" s="25"/>
      <c r="GM982" s="25"/>
      <c r="GN982" s="25"/>
      <c r="GO982" s="25"/>
      <c r="GP982" s="25"/>
      <c r="GQ982" s="25"/>
      <c r="GR982" s="25"/>
      <c r="GS982" s="25"/>
      <c r="GT982" s="25"/>
      <c r="GU982" s="25"/>
      <c r="GV982" s="25"/>
      <c r="GW982" s="25"/>
      <c r="GX982" s="25"/>
      <c r="GY982" s="25"/>
      <c r="GZ982" s="25"/>
    </row>
    <row r="983" spans="31:208"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  <c r="CR983" s="25"/>
      <c r="CS983" s="25"/>
      <c r="CT983" s="25"/>
      <c r="CU983" s="25"/>
      <c r="CV983" s="25"/>
      <c r="CW983" s="25"/>
      <c r="CX983" s="25"/>
      <c r="CY983" s="25"/>
      <c r="CZ983" s="25"/>
      <c r="DA983" s="25"/>
      <c r="DB983" s="25"/>
      <c r="DC983" s="25"/>
      <c r="DD983" s="25"/>
      <c r="DE983" s="25"/>
      <c r="DF983" s="25"/>
      <c r="DG983" s="25"/>
      <c r="DH983" s="25"/>
      <c r="DI983" s="25"/>
      <c r="DJ983" s="25"/>
      <c r="DK983" s="25"/>
      <c r="DL983" s="25"/>
      <c r="DM983" s="25"/>
      <c r="DN983" s="25"/>
      <c r="DO983" s="25"/>
      <c r="DP983" s="25"/>
      <c r="DQ983" s="25"/>
      <c r="DR983" s="25"/>
      <c r="DS983" s="25"/>
      <c r="DT983" s="25"/>
      <c r="DU983" s="25"/>
      <c r="DV983" s="25"/>
      <c r="DW983" s="25"/>
      <c r="DX983" s="25"/>
      <c r="DY983" s="25"/>
      <c r="DZ983" s="25"/>
      <c r="EA983" s="25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5"/>
      <c r="EO983" s="25"/>
      <c r="EP983" s="25"/>
      <c r="EQ983" s="25"/>
      <c r="ER983" s="25"/>
      <c r="ES983" s="25"/>
      <c r="ET983" s="25"/>
      <c r="EU983" s="25"/>
      <c r="EV983" s="25"/>
      <c r="EW983" s="25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  <c r="FN983" s="25"/>
      <c r="FO983" s="25"/>
      <c r="FP983" s="25"/>
      <c r="FQ983" s="25"/>
      <c r="FR983" s="25"/>
      <c r="FS983" s="25"/>
      <c r="FT983" s="25"/>
      <c r="FU983" s="25"/>
      <c r="FV983" s="25"/>
      <c r="FW983" s="25"/>
      <c r="FX983" s="25"/>
      <c r="FY983" s="25"/>
      <c r="FZ983" s="25"/>
      <c r="GA983" s="25"/>
      <c r="GB983" s="25"/>
      <c r="GC983" s="25"/>
      <c r="GD983" s="25"/>
      <c r="GE983" s="25"/>
      <c r="GF983" s="25"/>
      <c r="GG983" s="25"/>
      <c r="GH983" s="25"/>
      <c r="GI983" s="25"/>
      <c r="GJ983" s="25"/>
      <c r="GK983" s="25"/>
      <c r="GL983" s="25"/>
      <c r="GM983" s="25"/>
      <c r="GN983" s="25"/>
      <c r="GO983" s="25"/>
      <c r="GP983" s="25"/>
      <c r="GQ983" s="25"/>
      <c r="GR983" s="25"/>
      <c r="GS983" s="25"/>
      <c r="GT983" s="25"/>
      <c r="GU983" s="25"/>
      <c r="GV983" s="25"/>
      <c r="GW983" s="25"/>
      <c r="GX983" s="25"/>
      <c r="GY983" s="25"/>
      <c r="GZ983" s="25"/>
    </row>
    <row r="984" spans="31:208"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  <c r="BT984" s="25"/>
      <c r="BU984" s="25"/>
      <c r="BV984" s="25"/>
      <c r="BW984" s="25"/>
      <c r="BX984" s="25"/>
      <c r="BY984" s="25"/>
      <c r="BZ984" s="25"/>
      <c r="CA984" s="25"/>
      <c r="CB984" s="25"/>
      <c r="CC984" s="25"/>
      <c r="CD984" s="25"/>
      <c r="CE984" s="25"/>
      <c r="CF984" s="25"/>
      <c r="CG984" s="25"/>
      <c r="CH984" s="25"/>
      <c r="CI984" s="25"/>
      <c r="CJ984" s="25"/>
      <c r="CK984" s="25"/>
      <c r="CL984" s="25"/>
      <c r="CM984" s="25"/>
      <c r="CN984" s="25"/>
      <c r="CO984" s="25"/>
      <c r="CP984" s="25"/>
      <c r="CQ984" s="25"/>
      <c r="CR984" s="25"/>
      <c r="CS984" s="25"/>
      <c r="CT984" s="25"/>
      <c r="CU984" s="25"/>
      <c r="CV984" s="25"/>
      <c r="CW984" s="25"/>
      <c r="CX984" s="25"/>
      <c r="CY984" s="25"/>
      <c r="CZ984" s="25"/>
      <c r="DA984" s="25"/>
      <c r="DB984" s="25"/>
      <c r="DC984" s="25"/>
      <c r="DD984" s="25"/>
      <c r="DE984" s="25"/>
      <c r="DF984" s="25"/>
      <c r="DG984" s="25"/>
      <c r="DH984" s="25"/>
      <c r="DI984" s="25"/>
      <c r="DJ984" s="25"/>
      <c r="DK984" s="25"/>
      <c r="DL984" s="25"/>
      <c r="DM984" s="25"/>
      <c r="DN984" s="25"/>
      <c r="DO984" s="25"/>
      <c r="DP984" s="25"/>
      <c r="DQ984" s="25"/>
      <c r="DR984" s="25"/>
      <c r="DS984" s="25"/>
      <c r="DT984" s="25"/>
      <c r="DU984" s="25"/>
      <c r="DV984" s="25"/>
      <c r="DW984" s="25"/>
      <c r="DX984" s="25"/>
      <c r="DY984" s="25"/>
      <c r="DZ984" s="25"/>
      <c r="EA984" s="25"/>
      <c r="EB984" s="25"/>
      <c r="EC984" s="25"/>
      <c r="ED984" s="25"/>
      <c r="EE984" s="25"/>
      <c r="EF984" s="25"/>
      <c r="EG984" s="25"/>
      <c r="EH984" s="25"/>
      <c r="EI984" s="25"/>
      <c r="EJ984" s="25"/>
      <c r="EK984" s="25"/>
      <c r="EL984" s="25"/>
      <c r="EM984" s="25"/>
      <c r="EN984" s="25"/>
      <c r="EO984" s="25"/>
      <c r="EP984" s="25"/>
      <c r="EQ984" s="25"/>
      <c r="ER984" s="25"/>
      <c r="ES984" s="25"/>
      <c r="ET984" s="25"/>
      <c r="EU984" s="25"/>
      <c r="EV984" s="25"/>
      <c r="EW984" s="25"/>
      <c r="EX984" s="25"/>
      <c r="EY984" s="25"/>
      <c r="EZ984" s="25"/>
      <c r="FA984" s="25"/>
      <c r="FB984" s="25"/>
      <c r="FC984" s="25"/>
      <c r="FD984" s="25"/>
      <c r="FE984" s="25"/>
      <c r="FF984" s="25"/>
      <c r="FG984" s="25"/>
      <c r="FH984" s="25"/>
      <c r="FI984" s="25"/>
      <c r="FJ984" s="25"/>
      <c r="FK984" s="25"/>
      <c r="FL984" s="25"/>
      <c r="FM984" s="25"/>
      <c r="FN984" s="25"/>
      <c r="FO984" s="25"/>
      <c r="FP984" s="25"/>
      <c r="FQ984" s="25"/>
      <c r="FR984" s="25"/>
      <c r="FS984" s="25"/>
      <c r="FT984" s="25"/>
      <c r="FU984" s="25"/>
      <c r="FV984" s="25"/>
      <c r="FW984" s="25"/>
      <c r="FX984" s="25"/>
      <c r="FY984" s="25"/>
      <c r="FZ984" s="25"/>
      <c r="GA984" s="25"/>
      <c r="GB984" s="25"/>
      <c r="GC984" s="25"/>
      <c r="GD984" s="25"/>
      <c r="GE984" s="25"/>
      <c r="GF984" s="25"/>
      <c r="GG984" s="25"/>
      <c r="GH984" s="25"/>
      <c r="GI984" s="25"/>
      <c r="GJ984" s="25"/>
      <c r="GK984" s="25"/>
      <c r="GL984" s="25"/>
      <c r="GM984" s="25"/>
      <c r="GN984" s="25"/>
      <c r="GO984" s="25"/>
      <c r="GP984" s="25"/>
      <c r="GQ984" s="25"/>
      <c r="GR984" s="25"/>
      <c r="GS984" s="25"/>
      <c r="GT984" s="25"/>
      <c r="GU984" s="25"/>
      <c r="GV984" s="25"/>
      <c r="GW984" s="25"/>
      <c r="GX984" s="25"/>
      <c r="GY984" s="25"/>
      <c r="GZ984" s="25"/>
    </row>
    <row r="985" spans="31:208"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  <c r="BT985" s="25"/>
      <c r="BU985" s="25"/>
      <c r="BV985" s="25"/>
      <c r="BW985" s="25"/>
      <c r="BX985" s="25"/>
      <c r="BY985" s="25"/>
      <c r="BZ985" s="25"/>
      <c r="CA985" s="25"/>
      <c r="CB985" s="25"/>
      <c r="CC985" s="25"/>
      <c r="CD985" s="25"/>
      <c r="CE985" s="25"/>
      <c r="CF985" s="25"/>
      <c r="CG985" s="25"/>
      <c r="CH985" s="25"/>
      <c r="CI985" s="25"/>
      <c r="CJ985" s="25"/>
      <c r="CK985" s="25"/>
      <c r="CL985" s="25"/>
      <c r="CM985" s="25"/>
      <c r="CN985" s="25"/>
      <c r="CO985" s="25"/>
      <c r="CP985" s="25"/>
      <c r="CQ985" s="25"/>
      <c r="CR985" s="25"/>
      <c r="CS985" s="25"/>
      <c r="CT985" s="25"/>
      <c r="CU985" s="25"/>
      <c r="CV985" s="25"/>
      <c r="CW985" s="25"/>
      <c r="CX985" s="25"/>
      <c r="CY985" s="25"/>
      <c r="CZ985" s="25"/>
      <c r="DA985" s="25"/>
      <c r="DB985" s="25"/>
      <c r="DC985" s="25"/>
      <c r="DD985" s="25"/>
      <c r="DE985" s="25"/>
      <c r="DF985" s="25"/>
      <c r="DG985" s="25"/>
      <c r="DH985" s="25"/>
      <c r="DI985" s="25"/>
      <c r="DJ985" s="25"/>
      <c r="DK985" s="25"/>
      <c r="DL985" s="25"/>
      <c r="DM985" s="25"/>
      <c r="DN985" s="25"/>
      <c r="DO985" s="25"/>
      <c r="DP985" s="25"/>
      <c r="DQ985" s="25"/>
      <c r="DR985" s="25"/>
      <c r="DS985" s="25"/>
      <c r="DT985" s="25"/>
      <c r="DU985" s="25"/>
      <c r="DV985" s="25"/>
      <c r="DW985" s="25"/>
      <c r="DX985" s="25"/>
      <c r="DY985" s="25"/>
      <c r="DZ985" s="25"/>
      <c r="EA985" s="25"/>
      <c r="EB985" s="25"/>
      <c r="EC985" s="25"/>
      <c r="ED985" s="25"/>
      <c r="EE985" s="25"/>
      <c r="EF985" s="25"/>
      <c r="EG985" s="25"/>
      <c r="EH985" s="25"/>
      <c r="EI985" s="25"/>
      <c r="EJ985" s="25"/>
      <c r="EK985" s="25"/>
      <c r="EL985" s="25"/>
      <c r="EM985" s="25"/>
      <c r="EN985" s="25"/>
      <c r="EO985" s="25"/>
      <c r="EP985" s="25"/>
      <c r="EQ985" s="25"/>
      <c r="ER985" s="25"/>
      <c r="ES985" s="25"/>
      <c r="ET985" s="25"/>
      <c r="EU985" s="25"/>
      <c r="EV985" s="25"/>
      <c r="EW985" s="25"/>
      <c r="EX985" s="25"/>
      <c r="EY985" s="25"/>
      <c r="EZ985" s="25"/>
      <c r="FA985" s="25"/>
      <c r="FB985" s="25"/>
      <c r="FC985" s="25"/>
      <c r="FD985" s="25"/>
      <c r="FE985" s="25"/>
      <c r="FF985" s="25"/>
      <c r="FG985" s="25"/>
      <c r="FH985" s="25"/>
      <c r="FI985" s="25"/>
      <c r="FJ985" s="25"/>
      <c r="FK985" s="25"/>
      <c r="FL985" s="25"/>
      <c r="FM985" s="25"/>
      <c r="FN985" s="25"/>
      <c r="FO985" s="25"/>
      <c r="FP985" s="25"/>
      <c r="FQ985" s="25"/>
      <c r="FR985" s="25"/>
      <c r="FS985" s="25"/>
      <c r="FT985" s="25"/>
      <c r="FU985" s="25"/>
      <c r="FV985" s="25"/>
      <c r="FW985" s="25"/>
      <c r="FX985" s="25"/>
      <c r="FY985" s="25"/>
      <c r="FZ985" s="25"/>
      <c r="GA985" s="25"/>
      <c r="GB985" s="25"/>
      <c r="GC985" s="25"/>
      <c r="GD985" s="25"/>
      <c r="GE985" s="25"/>
      <c r="GF985" s="25"/>
      <c r="GG985" s="25"/>
      <c r="GH985" s="25"/>
      <c r="GI985" s="25"/>
      <c r="GJ985" s="25"/>
      <c r="GK985" s="25"/>
      <c r="GL985" s="25"/>
      <c r="GM985" s="25"/>
      <c r="GN985" s="25"/>
      <c r="GO985" s="25"/>
      <c r="GP985" s="25"/>
      <c r="GQ985" s="25"/>
      <c r="GR985" s="25"/>
      <c r="GS985" s="25"/>
      <c r="GT985" s="25"/>
      <c r="GU985" s="25"/>
      <c r="GV985" s="25"/>
      <c r="GW985" s="25"/>
      <c r="GX985" s="25"/>
      <c r="GY985" s="25"/>
      <c r="GZ985" s="25"/>
    </row>
    <row r="986" spans="31:208"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  <c r="BT986" s="25"/>
      <c r="BU986" s="25"/>
      <c r="BV986" s="25"/>
      <c r="BW986" s="25"/>
      <c r="BX986" s="25"/>
      <c r="BY986" s="25"/>
      <c r="BZ986" s="25"/>
      <c r="CA986" s="25"/>
      <c r="CB986" s="25"/>
      <c r="CC986" s="25"/>
      <c r="CD986" s="25"/>
      <c r="CE986" s="25"/>
      <c r="CF986" s="25"/>
      <c r="CG986" s="25"/>
      <c r="CH986" s="25"/>
      <c r="CI986" s="25"/>
      <c r="CJ986" s="25"/>
      <c r="CK986" s="25"/>
      <c r="CL986" s="25"/>
      <c r="CM986" s="25"/>
      <c r="CN986" s="25"/>
      <c r="CO986" s="25"/>
      <c r="CP986" s="25"/>
      <c r="CQ986" s="25"/>
      <c r="CR986" s="25"/>
      <c r="CS986" s="25"/>
      <c r="CT986" s="25"/>
      <c r="CU986" s="25"/>
      <c r="CV986" s="25"/>
      <c r="CW986" s="25"/>
      <c r="CX986" s="25"/>
      <c r="CY986" s="25"/>
      <c r="CZ986" s="25"/>
      <c r="DA986" s="25"/>
      <c r="DB986" s="25"/>
      <c r="DC986" s="25"/>
      <c r="DD986" s="25"/>
      <c r="DE986" s="25"/>
      <c r="DF986" s="25"/>
      <c r="DG986" s="25"/>
      <c r="DH986" s="25"/>
      <c r="DI986" s="25"/>
      <c r="DJ986" s="25"/>
      <c r="DK986" s="25"/>
      <c r="DL986" s="25"/>
      <c r="DM986" s="25"/>
      <c r="DN986" s="25"/>
      <c r="DO986" s="25"/>
      <c r="DP986" s="25"/>
      <c r="DQ986" s="25"/>
      <c r="DR986" s="25"/>
      <c r="DS986" s="25"/>
      <c r="DT986" s="25"/>
      <c r="DU986" s="25"/>
      <c r="DV986" s="25"/>
      <c r="DW986" s="25"/>
      <c r="DX986" s="25"/>
      <c r="DY986" s="25"/>
      <c r="DZ986" s="25"/>
      <c r="EA986" s="25"/>
      <c r="EB986" s="25"/>
      <c r="EC986" s="25"/>
      <c r="ED986" s="25"/>
      <c r="EE986" s="25"/>
      <c r="EF986" s="25"/>
      <c r="EG986" s="25"/>
      <c r="EH986" s="25"/>
      <c r="EI986" s="25"/>
      <c r="EJ986" s="25"/>
      <c r="EK986" s="25"/>
      <c r="EL986" s="25"/>
      <c r="EM986" s="25"/>
      <c r="EN986" s="25"/>
      <c r="EO986" s="25"/>
      <c r="EP986" s="25"/>
      <c r="EQ986" s="25"/>
      <c r="ER986" s="25"/>
      <c r="ES986" s="25"/>
      <c r="ET986" s="25"/>
      <c r="EU986" s="25"/>
      <c r="EV986" s="25"/>
      <c r="EW986" s="25"/>
      <c r="EX986" s="25"/>
      <c r="EY986" s="25"/>
      <c r="EZ986" s="25"/>
      <c r="FA986" s="25"/>
      <c r="FB986" s="25"/>
      <c r="FC986" s="25"/>
      <c r="FD986" s="25"/>
      <c r="FE986" s="25"/>
      <c r="FF986" s="25"/>
      <c r="FG986" s="25"/>
      <c r="FH986" s="25"/>
      <c r="FI986" s="25"/>
      <c r="FJ986" s="25"/>
      <c r="FK986" s="25"/>
      <c r="FL986" s="25"/>
      <c r="FM986" s="25"/>
      <c r="FN986" s="25"/>
      <c r="FO986" s="25"/>
      <c r="FP986" s="25"/>
      <c r="FQ986" s="25"/>
      <c r="FR986" s="25"/>
      <c r="FS986" s="25"/>
      <c r="FT986" s="25"/>
      <c r="FU986" s="25"/>
      <c r="FV986" s="25"/>
      <c r="FW986" s="25"/>
      <c r="FX986" s="25"/>
      <c r="FY986" s="25"/>
      <c r="FZ986" s="25"/>
      <c r="GA986" s="25"/>
      <c r="GB986" s="25"/>
      <c r="GC986" s="25"/>
      <c r="GD986" s="25"/>
      <c r="GE986" s="25"/>
      <c r="GF986" s="25"/>
      <c r="GG986" s="25"/>
      <c r="GH986" s="25"/>
      <c r="GI986" s="25"/>
      <c r="GJ986" s="25"/>
      <c r="GK986" s="25"/>
      <c r="GL986" s="25"/>
      <c r="GM986" s="25"/>
      <c r="GN986" s="25"/>
      <c r="GO986" s="25"/>
      <c r="GP986" s="25"/>
      <c r="GQ986" s="25"/>
      <c r="GR986" s="25"/>
      <c r="GS986" s="25"/>
      <c r="GT986" s="25"/>
      <c r="GU986" s="25"/>
      <c r="GV986" s="25"/>
      <c r="GW986" s="25"/>
      <c r="GX986" s="25"/>
      <c r="GY986" s="25"/>
      <c r="GZ986" s="25"/>
    </row>
    <row r="987" spans="31:208"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  <c r="BT987" s="25"/>
      <c r="BU987" s="25"/>
      <c r="BV987" s="25"/>
      <c r="BW987" s="25"/>
      <c r="BX987" s="25"/>
      <c r="BY987" s="25"/>
      <c r="BZ987" s="25"/>
      <c r="CA987" s="25"/>
      <c r="CB987" s="25"/>
      <c r="CC987" s="25"/>
      <c r="CD987" s="25"/>
      <c r="CE987" s="25"/>
      <c r="CF987" s="25"/>
      <c r="CG987" s="25"/>
      <c r="CH987" s="25"/>
      <c r="CI987" s="25"/>
      <c r="CJ987" s="25"/>
      <c r="CK987" s="25"/>
      <c r="CL987" s="25"/>
      <c r="CM987" s="25"/>
      <c r="CN987" s="25"/>
      <c r="CO987" s="25"/>
      <c r="CP987" s="25"/>
      <c r="CQ987" s="25"/>
      <c r="CR987" s="25"/>
      <c r="CS987" s="25"/>
      <c r="CT987" s="25"/>
      <c r="CU987" s="25"/>
      <c r="CV987" s="25"/>
      <c r="CW987" s="25"/>
      <c r="CX987" s="25"/>
      <c r="CY987" s="25"/>
      <c r="CZ987" s="25"/>
      <c r="DA987" s="25"/>
      <c r="DB987" s="25"/>
      <c r="DC987" s="25"/>
      <c r="DD987" s="25"/>
      <c r="DE987" s="25"/>
      <c r="DF987" s="25"/>
      <c r="DG987" s="25"/>
      <c r="DH987" s="25"/>
      <c r="DI987" s="25"/>
      <c r="DJ987" s="25"/>
      <c r="DK987" s="25"/>
      <c r="DL987" s="25"/>
      <c r="DM987" s="25"/>
      <c r="DN987" s="25"/>
      <c r="DO987" s="25"/>
      <c r="DP987" s="25"/>
      <c r="DQ987" s="25"/>
      <c r="DR987" s="25"/>
      <c r="DS987" s="25"/>
      <c r="DT987" s="25"/>
      <c r="DU987" s="25"/>
      <c r="DV987" s="25"/>
      <c r="DW987" s="25"/>
      <c r="DX987" s="25"/>
      <c r="DY987" s="25"/>
      <c r="DZ987" s="25"/>
      <c r="EA987" s="25"/>
      <c r="EB987" s="25"/>
      <c r="EC987" s="25"/>
      <c r="ED987" s="25"/>
      <c r="EE987" s="25"/>
      <c r="EF987" s="25"/>
      <c r="EG987" s="25"/>
      <c r="EH987" s="25"/>
      <c r="EI987" s="25"/>
      <c r="EJ987" s="25"/>
      <c r="EK987" s="25"/>
      <c r="EL987" s="25"/>
      <c r="EM987" s="25"/>
      <c r="EN987" s="25"/>
      <c r="EO987" s="25"/>
      <c r="EP987" s="25"/>
      <c r="EQ987" s="25"/>
      <c r="ER987" s="25"/>
      <c r="ES987" s="25"/>
      <c r="ET987" s="25"/>
      <c r="EU987" s="25"/>
      <c r="EV987" s="25"/>
      <c r="EW987" s="25"/>
      <c r="EX987" s="25"/>
      <c r="EY987" s="25"/>
      <c r="EZ987" s="25"/>
      <c r="FA987" s="25"/>
      <c r="FB987" s="25"/>
      <c r="FC987" s="25"/>
      <c r="FD987" s="25"/>
      <c r="FE987" s="25"/>
      <c r="FF987" s="25"/>
      <c r="FG987" s="25"/>
      <c r="FH987" s="25"/>
      <c r="FI987" s="25"/>
      <c r="FJ987" s="25"/>
      <c r="FK987" s="25"/>
      <c r="FL987" s="25"/>
      <c r="FM987" s="25"/>
      <c r="FN987" s="25"/>
      <c r="FO987" s="25"/>
      <c r="FP987" s="25"/>
      <c r="FQ987" s="25"/>
      <c r="FR987" s="25"/>
      <c r="FS987" s="25"/>
      <c r="FT987" s="25"/>
      <c r="FU987" s="25"/>
      <c r="FV987" s="25"/>
      <c r="FW987" s="25"/>
      <c r="FX987" s="25"/>
      <c r="FY987" s="25"/>
      <c r="FZ987" s="25"/>
      <c r="GA987" s="25"/>
      <c r="GB987" s="25"/>
      <c r="GC987" s="25"/>
      <c r="GD987" s="25"/>
      <c r="GE987" s="25"/>
      <c r="GF987" s="25"/>
      <c r="GG987" s="25"/>
      <c r="GH987" s="25"/>
      <c r="GI987" s="25"/>
      <c r="GJ987" s="25"/>
      <c r="GK987" s="25"/>
      <c r="GL987" s="25"/>
      <c r="GM987" s="25"/>
      <c r="GN987" s="25"/>
      <c r="GO987" s="25"/>
      <c r="GP987" s="25"/>
      <c r="GQ987" s="25"/>
      <c r="GR987" s="25"/>
      <c r="GS987" s="25"/>
      <c r="GT987" s="25"/>
      <c r="GU987" s="25"/>
      <c r="GV987" s="25"/>
      <c r="GW987" s="25"/>
      <c r="GX987" s="25"/>
      <c r="GY987" s="25"/>
      <c r="GZ987" s="25"/>
    </row>
    <row r="988" spans="31:208"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  <c r="BT988" s="25"/>
      <c r="BU988" s="25"/>
      <c r="BV988" s="25"/>
      <c r="BW988" s="25"/>
      <c r="BX988" s="25"/>
      <c r="BY988" s="25"/>
      <c r="BZ988" s="25"/>
      <c r="CA988" s="25"/>
      <c r="CB988" s="25"/>
      <c r="CC988" s="25"/>
      <c r="CD988" s="25"/>
      <c r="CE988" s="25"/>
      <c r="CF988" s="25"/>
      <c r="CG988" s="25"/>
      <c r="CH988" s="25"/>
      <c r="CI988" s="25"/>
      <c r="CJ988" s="25"/>
      <c r="CK988" s="25"/>
      <c r="CL988" s="25"/>
      <c r="CM988" s="25"/>
      <c r="CN988" s="25"/>
      <c r="CO988" s="25"/>
      <c r="CP988" s="25"/>
      <c r="CQ988" s="25"/>
      <c r="CR988" s="25"/>
      <c r="CS988" s="25"/>
      <c r="CT988" s="25"/>
      <c r="CU988" s="25"/>
      <c r="CV988" s="25"/>
      <c r="CW988" s="25"/>
      <c r="CX988" s="25"/>
      <c r="CY988" s="25"/>
      <c r="CZ988" s="25"/>
      <c r="DA988" s="25"/>
      <c r="DB988" s="25"/>
      <c r="DC988" s="25"/>
      <c r="DD988" s="25"/>
      <c r="DE988" s="25"/>
      <c r="DF988" s="25"/>
      <c r="DG988" s="25"/>
      <c r="DH988" s="25"/>
      <c r="DI988" s="25"/>
      <c r="DJ988" s="25"/>
      <c r="DK988" s="25"/>
      <c r="DL988" s="25"/>
      <c r="DM988" s="25"/>
      <c r="DN988" s="25"/>
      <c r="DO988" s="25"/>
      <c r="DP988" s="25"/>
      <c r="DQ988" s="25"/>
      <c r="DR988" s="25"/>
      <c r="DS988" s="25"/>
      <c r="DT988" s="25"/>
      <c r="DU988" s="25"/>
      <c r="DV988" s="25"/>
      <c r="DW988" s="25"/>
      <c r="DX988" s="25"/>
      <c r="DY988" s="25"/>
      <c r="DZ988" s="25"/>
      <c r="EA988" s="25"/>
      <c r="EB988" s="25"/>
      <c r="EC988" s="25"/>
      <c r="ED988" s="25"/>
      <c r="EE988" s="25"/>
      <c r="EF988" s="25"/>
      <c r="EG988" s="25"/>
      <c r="EH988" s="25"/>
      <c r="EI988" s="25"/>
      <c r="EJ988" s="25"/>
      <c r="EK988" s="25"/>
      <c r="EL988" s="25"/>
      <c r="EM988" s="25"/>
      <c r="EN988" s="25"/>
      <c r="EO988" s="25"/>
      <c r="EP988" s="25"/>
      <c r="EQ988" s="25"/>
      <c r="ER988" s="25"/>
      <c r="ES988" s="25"/>
      <c r="ET988" s="25"/>
      <c r="EU988" s="25"/>
      <c r="EV988" s="25"/>
      <c r="EW988" s="25"/>
      <c r="EX988" s="25"/>
      <c r="EY988" s="25"/>
      <c r="EZ988" s="25"/>
      <c r="FA988" s="25"/>
      <c r="FB988" s="25"/>
      <c r="FC988" s="25"/>
      <c r="FD988" s="25"/>
      <c r="FE988" s="25"/>
      <c r="FF988" s="25"/>
      <c r="FG988" s="25"/>
      <c r="FH988" s="25"/>
      <c r="FI988" s="25"/>
      <c r="FJ988" s="25"/>
      <c r="FK988" s="25"/>
      <c r="FL988" s="25"/>
      <c r="FM988" s="25"/>
      <c r="FN988" s="25"/>
      <c r="FO988" s="25"/>
      <c r="FP988" s="25"/>
      <c r="FQ988" s="25"/>
      <c r="FR988" s="25"/>
      <c r="FS988" s="25"/>
      <c r="FT988" s="25"/>
      <c r="FU988" s="25"/>
      <c r="FV988" s="25"/>
      <c r="FW988" s="25"/>
      <c r="FX988" s="25"/>
      <c r="FY988" s="25"/>
      <c r="FZ988" s="25"/>
      <c r="GA988" s="25"/>
      <c r="GB988" s="25"/>
      <c r="GC988" s="25"/>
      <c r="GD988" s="25"/>
      <c r="GE988" s="25"/>
      <c r="GF988" s="25"/>
      <c r="GG988" s="25"/>
      <c r="GH988" s="25"/>
      <c r="GI988" s="25"/>
      <c r="GJ988" s="25"/>
      <c r="GK988" s="25"/>
      <c r="GL988" s="25"/>
      <c r="GM988" s="25"/>
      <c r="GN988" s="25"/>
      <c r="GO988" s="25"/>
      <c r="GP988" s="25"/>
      <c r="GQ988" s="25"/>
      <c r="GR988" s="25"/>
      <c r="GS988" s="25"/>
      <c r="GT988" s="25"/>
      <c r="GU988" s="25"/>
      <c r="GV988" s="25"/>
      <c r="GW988" s="25"/>
      <c r="GX988" s="25"/>
      <c r="GY988" s="25"/>
      <c r="GZ988" s="25"/>
    </row>
    <row r="989" spans="31:208"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  <c r="CR989" s="25"/>
      <c r="CS989" s="25"/>
      <c r="CT989" s="25"/>
      <c r="CU989" s="25"/>
      <c r="CV989" s="25"/>
      <c r="CW989" s="25"/>
      <c r="CX989" s="25"/>
      <c r="CY989" s="25"/>
      <c r="CZ989" s="25"/>
      <c r="DA989" s="25"/>
      <c r="DB989" s="25"/>
      <c r="DC989" s="25"/>
      <c r="DD989" s="25"/>
      <c r="DE989" s="25"/>
      <c r="DF989" s="25"/>
      <c r="DG989" s="25"/>
      <c r="DH989" s="25"/>
      <c r="DI989" s="25"/>
      <c r="DJ989" s="25"/>
      <c r="DK989" s="25"/>
      <c r="DL989" s="25"/>
      <c r="DM989" s="25"/>
      <c r="DN989" s="25"/>
      <c r="DO989" s="25"/>
      <c r="DP989" s="25"/>
      <c r="DQ989" s="25"/>
      <c r="DR989" s="25"/>
      <c r="DS989" s="25"/>
      <c r="DT989" s="25"/>
      <c r="DU989" s="25"/>
      <c r="DV989" s="25"/>
      <c r="DW989" s="25"/>
      <c r="DX989" s="25"/>
      <c r="DY989" s="25"/>
      <c r="DZ989" s="25"/>
      <c r="EA989" s="25"/>
      <c r="EB989" s="25"/>
      <c r="EC989" s="25"/>
      <c r="ED989" s="25"/>
      <c r="EE989" s="25"/>
      <c r="EF989" s="25"/>
      <c r="EG989" s="25"/>
      <c r="EH989" s="25"/>
      <c r="EI989" s="25"/>
      <c r="EJ989" s="25"/>
      <c r="EK989" s="25"/>
      <c r="EL989" s="25"/>
      <c r="EM989" s="25"/>
      <c r="EN989" s="25"/>
      <c r="EO989" s="25"/>
      <c r="EP989" s="25"/>
      <c r="EQ989" s="25"/>
      <c r="ER989" s="25"/>
      <c r="ES989" s="25"/>
      <c r="ET989" s="25"/>
      <c r="EU989" s="25"/>
      <c r="EV989" s="25"/>
      <c r="EW989" s="25"/>
      <c r="EX989" s="25"/>
      <c r="EY989" s="25"/>
      <c r="EZ989" s="25"/>
      <c r="FA989" s="25"/>
      <c r="FB989" s="25"/>
      <c r="FC989" s="25"/>
      <c r="FD989" s="25"/>
      <c r="FE989" s="25"/>
      <c r="FF989" s="25"/>
      <c r="FG989" s="25"/>
      <c r="FH989" s="25"/>
      <c r="FI989" s="25"/>
      <c r="FJ989" s="25"/>
      <c r="FK989" s="25"/>
      <c r="FL989" s="25"/>
      <c r="FM989" s="25"/>
      <c r="FN989" s="25"/>
      <c r="FO989" s="25"/>
      <c r="FP989" s="25"/>
      <c r="FQ989" s="25"/>
      <c r="FR989" s="25"/>
      <c r="FS989" s="25"/>
      <c r="FT989" s="25"/>
      <c r="FU989" s="25"/>
      <c r="FV989" s="25"/>
      <c r="FW989" s="25"/>
      <c r="FX989" s="25"/>
      <c r="FY989" s="25"/>
      <c r="FZ989" s="25"/>
      <c r="GA989" s="25"/>
      <c r="GB989" s="25"/>
      <c r="GC989" s="25"/>
      <c r="GD989" s="25"/>
      <c r="GE989" s="25"/>
      <c r="GF989" s="25"/>
      <c r="GG989" s="25"/>
      <c r="GH989" s="25"/>
      <c r="GI989" s="25"/>
      <c r="GJ989" s="25"/>
      <c r="GK989" s="25"/>
      <c r="GL989" s="25"/>
      <c r="GM989" s="25"/>
      <c r="GN989" s="25"/>
      <c r="GO989" s="25"/>
      <c r="GP989" s="25"/>
      <c r="GQ989" s="25"/>
      <c r="GR989" s="25"/>
      <c r="GS989" s="25"/>
      <c r="GT989" s="25"/>
      <c r="GU989" s="25"/>
      <c r="GV989" s="25"/>
      <c r="GW989" s="25"/>
      <c r="GX989" s="25"/>
      <c r="GY989" s="25"/>
      <c r="GZ989" s="25"/>
    </row>
    <row r="990" spans="31:208"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  <c r="BT990" s="25"/>
      <c r="BU990" s="25"/>
      <c r="BV990" s="25"/>
      <c r="BW990" s="25"/>
      <c r="BX990" s="25"/>
      <c r="BY990" s="25"/>
      <c r="BZ990" s="25"/>
      <c r="CA990" s="25"/>
      <c r="CB990" s="25"/>
      <c r="CC990" s="25"/>
      <c r="CD990" s="25"/>
      <c r="CE990" s="25"/>
      <c r="CF990" s="25"/>
      <c r="CG990" s="25"/>
      <c r="CH990" s="25"/>
      <c r="CI990" s="25"/>
      <c r="CJ990" s="25"/>
      <c r="CK990" s="25"/>
      <c r="CL990" s="25"/>
      <c r="CM990" s="25"/>
      <c r="CN990" s="25"/>
      <c r="CO990" s="25"/>
      <c r="CP990" s="25"/>
      <c r="CQ990" s="25"/>
      <c r="CR990" s="25"/>
      <c r="CS990" s="25"/>
      <c r="CT990" s="25"/>
      <c r="CU990" s="25"/>
      <c r="CV990" s="25"/>
      <c r="CW990" s="25"/>
      <c r="CX990" s="25"/>
      <c r="CY990" s="25"/>
      <c r="CZ990" s="25"/>
      <c r="DA990" s="25"/>
      <c r="DB990" s="25"/>
      <c r="DC990" s="25"/>
      <c r="DD990" s="25"/>
      <c r="DE990" s="25"/>
      <c r="DF990" s="25"/>
      <c r="DG990" s="25"/>
      <c r="DH990" s="25"/>
      <c r="DI990" s="25"/>
      <c r="DJ990" s="25"/>
      <c r="DK990" s="25"/>
      <c r="DL990" s="25"/>
      <c r="DM990" s="25"/>
      <c r="DN990" s="25"/>
      <c r="DO990" s="25"/>
      <c r="DP990" s="25"/>
      <c r="DQ990" s="25"/>
      <c r="DR990" s="25"/>
      <c r="DS990" s="25"/>
      <c r="DT990" s="25"/>
      <c r="DU990" s="25"/>
      <c r="DV990" s="25"/>
      <c r="DW990" s="25"/>
      <c r="DX990" s="25"/>
      <c r="DY990" s="25"/>
      <c r="DZ990" s="25"/>
      <c r="EA990" s="25"/>
      <c r="EB990" s="25"/>
      <c r="EC990" s="25"/>
      <c r="ED990" s="25"/>
      <c r="EE990" s="25"/>
      <c r="EF990" s="25"/>
      <c r="EG990" s="25"/>
      <c r="EH990" s="25"/>
      <c r="EI990" s="25"/>
      <c r="EJ990" s="25"/>
      <c r="EK990" s="25"/>
      <c r="EL990" s="25"/>
      <c r="EM990" s="25"/>
      <c r="EN990" s="25"/>
      <c r="EO990" s="25"/>
      <c r="EP990" s="25"/>
      <c r="EQ990" s="25"/>
      <c r="ER990" s="25"/>
      <c r="ES990" s="25"/>
      <c r="ET990" s="25"/>
      <c r="EU990" s="25"/>
      <c r="EV990" s="25"/>
      <c r="EW990" s="25"/>
      <c r="EX990" s="25"/>
      <c r="EY990" s="25"/>
      <c r="EZ990" s="25"/>
      <c r="FA990" s="25"/>
      <c r="FB990" s="25"/>
      <c r="FC990" s="25"/>
      <c r="FD990" s="25"/>
      <c r="FE990" s="25"/>
      <c r="FF990" s="25"/>
      <c r="FG990" s="25"/>
      <c r="FH990" s="25"/>
      <c r="FI990" s="25"/>
      <c r="FJ990" s="25"/>
      <c r="FK990" s="25"/>
      <c r="FL990" s="25"/>
      <c r="FM990" s="25"/>
      <c r="FN990" s="25"/>
      <c r="FO990" s="25"/>
      <c r="FP990" s="25"/>
      <c r="FQ990" s="25"/>
      <c r="FR990" s="25"/>
      <c r="FS990" s="25"/>
      <c r="FT990" s="25"/>
      <c r="FU990" s="25"/>
      <c r="FV990" s="25"/>
      <c r="FW990" s="25"/>
      <c r="FX990" s="25"/>
      <c r="FY990" s="25"/>
      <c r="FZ990" s="25"/>
      <c r="GA990" s="25"/>
      <c r="GB990" s="25"/>
      <c r="GC990" s="25"/>
      <c r="GD990" s="25"/>
      <c r="GE990" s="25"/>
      <c r="GF990" s="25"/>
      <c r="GG990" s="25"/>
      <c r="GH990" s="25"/>
      <c r="GI990" s="25"/>
      <c r="GJ990" s="25"/>
      <c r="GK990" s="25"/>
      <c r="GL990" s="25"/>
      <c r="GM990" s="25"/>
      <c r="GN990" s="25"/>
      <c r="GO990" s="25"/>
      <c r="GP990" s="25"/>
      <c r="GQ990" s="25"/>
      <c r="GR990" s="25"/>
      <c r="GS990" s="25"/>
      <c r="GT990" s="25"/>
      <c r="GU990" s="25"/>
      <c r="GV990" s="25"/>
      <c r="GW990" s="25"/>
      <c r="GX990" s="25"/>
      <c r="GY990" s="25"/>
      <c r="GZ990" s="25"/>
    </row>
    <row r="991" spans="31:208"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5"/>
      <c r="DI991" s="25"/>
      <c r="DJ991" s="25"/>
      <c r="DK991" s="25"/>
      <c r="DL991" s="25"/>
      <c r="DM991" s="25"/>
      <c r="DN991" s="25"/>
      <c r="DO991" s="25"/>
      <c r="DP991" s="25"/>
      <c r="DQ991" s="25"/>
      <c r="DR991" s="25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  <c r="ET991" s="25"/>
      <c r="EU991" s="25"/>
      <c r="EV991" s="25"/>
      <c r="EW991" s="25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  <c r="FN991" s="25"/>
      <c r="FO991" s="25"/>
      <c r="FP991" s="25"/>
      <c r="FQ991" s="25"/>
      <c r="FR991" s="25"/>
      <c r="FS991" s="25"/>
      <c r="FT991" s="25"/>
      <c r="FU991" s="25"/>
      <c r="FV991" s="25"/>
      <c r="FW991" s="25"/>
      <c r="FX991" s="25"/>
      <c r="FY991" s="25"/>
      <c r="FZ991" s="25"/>
      <c r="GA991" s="25"/>
      <c r="GB991" s="25"/>
      <c r="GC991" s="25"/>
      <c r="GD991" s="25"/>
      <c r="GE991" s="25"/>
      <c r="GF991" s="25"/>
      <c r="GG991" s="25"/>
      <c r="GH991" s="25"/>
      <c r="GI991" s="25"/>
      <c r="GJ991" s="25"/>
      <c r="GK991" s="25"/>
      <c r="GL991" s="25"/>
      <c r="GM991" s="25"/>
      <c r="GN991" s="25"/>
      <c r="GO991" s="25"/>
      <c r="GP991" s="25"/>
      <c r="GQ991" s="25"/>
      <c r="GR991" s="25"/>
      <c r="GS991" s="25"/>
      <c r="GT991" s="25"/>
      <c r="GU991" s="25"/>
      <c r="GV991" s="25"/>
      <c r="GW991" s="25"/>
      <c r="GX991" s="25"/>
      <c r="GY991" s="25"/>
      <c r="GZ991" s="25"/>
    </row>
    <row r="992" spans="31:208"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  <c r="BT992" s="25"/>
      <c r="BU992" s="25"/>
      <c r="BV992" s="25"/>
      <c r="BW992" s="25"/>
      <c r="BX992" s="25"/>
      <c r="BY992" s="25"/>
      <c r="BZ992" s="25"/>
      <c r="CA992" s="25"/>
      <c r="CB992" s="25"/>
      <c r="CC992" s="25"/>
      <c r="CD992" s="25"/>
      <c r="CE992" s="25"/>
      <c r="CF992" s="25"/>
      <c r="CG992" s="25"/>
      <c r="CH992" s="25"/>
      <c r="CI992" s="25"/>
      <c r="CJ992" s="25"/>
      <c r="CK992" s="25"/>
      <c r="CL992" s="25"/>
      <c r="CM992" s="25"/>
      <c r="CN992" s="25"/>
      <c r="CO992" s="25"/>
      <c r="CP992" s="25"/>
      <c r="CQ992" s="25"/>
      <c r="CR992" s="25"/>
      <c r="CS992" s="25"/>
      <c r="CT992" s="25"/>
      <c r="CU992" s="25"/>
      <c r="CV992" s="25"/>
      <c r="CW992" s="25"/>
      <c r="CX992" s="25"/>
      <c r="CY992" s="25"/>
      <c r="CZ992" s="25"/>
      <c r="DA992" s="25"/>
      <c r="DB992" s="25"/>
      <c r="DC992" s="25"/>
      <c r="DD992" s="25"/>
      <c r="DE992" s="25"/>
      <c r="DF992" s="25"/>
      <c r="DG992" s="25"/>
      <c r="DH992" s="25"/>
      <c r="DI992" s="25"/>
      <c r="DJ992" s="25"/>
      <c r="DK992" s="25"/>
      <c r="DL992" s="25"/>
      <c r="DM992" s="25"/>
      <c r="DN992" s="25"/>
      <c r="DO992" s="25"/>
      <c r="DP992" s="25"/>
      <c r="DQ992" s="25"/>
      <c r="DR992" s="25"/>
      <c r="DS992" s="25"/>
      <c r="DT992" s="25"/>
      <c r="DU992" s="25"/>
      <c r="DV992" s="25"/>
      <c r="DW992" s="25"/>
      <c r="DX992" s="25"/>
      <c r="DY992" s="25"/>
      <c r="DZ992" s="25"/>
      <c r="EA992" s="25"/>
      <c r="EB992" s="25"/>
      <c r="EC992" s="25"/>
      <c r="ED992" s="25"/>
      <c r="EE992" s="25"/>
      <c r="EF992" s="25"/>
      <c r="EG992" s="25"/>
      <c r="EH992" s="25"/>
      <c r="EI992" s="25"/>
      <c r="EJ992" s="25"/>
      <c r="EK992" s="25"/>
      <c r="EL992" s="25"/>
      <c r="EM992" s="25"/>
      <c r="EN992" s="25"/>
      <c r="EO992" s="25"/>
      <c r="EP992" s="25"/>
      <c r="EQ992" s="25"/>
      <c r="ER992" s="25"/>
      <c r="ES992" s="25"/>
      <c r="ET992" s="25"/>
      <c r="EU992" s="25"/>
      <c r="EV992" s="25"/>
      <c r="EW992" s="25"/>
      <c r="EX992" s="25"/>
      <c r="EY992" s="25"/>
      <c r="EZ992" s="25"/>
      <c r="FA992" s="25"/>
      <c r="FB992" s="25"/>
      <c r="FC992" s="25"/>
      <c r="FD992" s="25"/>
      <c r="FE992" s="25"/>
      <c r="FF992" s="25"/>
      <c r="FG992" s="25"/>
      <c r="FH992" s="25"/>
      <c r="FI992" s="25"/>
      <c r="FJ992" s="25"/>
      <c r="FK992" s="25"/>
      <c r="FL992" s="25"/>
      <c r="FM992" s="25"/>
      <c r="FN992" s="25"/>
      <c r="FO992" s="25"/>
      <c r="FP992" s="25"/>
      <c r="FQ992" s="25"/>
      <c r="FR992" s="25"/>
      <c r="FS992" s="25"/>
      <c r="FT992" s="25"/>
      <c r="FU992" s="25"/>
      <c r="FV992" s="25"/>
      <c r="FW992" s="25"/>
      <c r="FX992" s="25"/>
      <c r="FY992" s="25"/>
      <c r="FZ992" s="25"/>
      <c r="GA992" s="25"/>
      <c r="GB992" s="25"/>
      <c r="GC992" s="25"/>
      <c r="GD992" s="25"/>
      <c r="GE992" s="25"/>
      <c r="GF992" s="25"/>
      <c r="GG992" s="25"/>
      <c r="GH992" s="25"/>
      <c r="GI992" s="25"/>
      <c r="GJ992" s="25"/>
      <c r="GK992" s="25"/>
      <c r="GL992" s="25"/>
      <c r="GM992" s="25"/>
      <c r="GN992" s="25"/>
      <c r="GO992" s="25"/>
      <c r="GP992" s="25"/>
      <c r="GQ992" s="25"/>
      <c r="GR992" s="25"/>
      <c r="GS992" s="25"/>
      <c r="GT992" s="25"/>
      <c r="GU992" s="25"/>
      <c r="GV992" s="25"/>
      <c r="GW992" s="25"/>
      <c r="GX992" s="25"/>
      <c r="GY992" s="25"/>
      <c r="GZ992" s="25"/>
    </row>
    <row r="993" spans="31:208"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  <c r="BT993" s="25"/>
      <c r="BU993" s="25"/>
      <c r="BV993" s="25"/>
      <c r="BW993" s="25"/>
      <c r="BX993" s="25"/>
      <c r="BY993" s="25"/>
      <c r="BZ993" s="25"/>
      <c r="CA993" s="25"/>
      <c r="CB993" s="25"/>
      <c r="CC993" s="25"/>
      <c r="CD993" s="25"/>
      <c r="CE993" s="25"/>
      <c r="CF993" s="25"/>
      <c r="CG993" s="25"/>
      <c r="CH993" s="25"/>
      <c r="CI993" s="25"/>
      <c r="CJ993" s="25"/>
      <c r="CK993" s="25"/>
      <c r="CL993" s="25"/>
      <c r="CM993" s="25"/>
      <c r="CN993" s="25"/>
      <c r="CO993" s="25"/>
      <c r="CP993" s="25"/>
      <c r="CQ993" s="25"/>
      <c r="CR993" s="25"/>
      <c r="CS993" s="25"/>
      <c r="CT993" s="25"/>
      <c r="CU993" s="25"/>
      <c r="CV993" s="25"/>
      <c r="CW993" s="25"/>
      <c r="CX993" s="25"/>
      <c r="CY993" s="25"/>
      <c r="CZ993" s="25"/>
      <c r="DA993" s="25"/>
      <c r="DB993" s="25"/>
      <c r="DC993" s="25"/>
      <c r="DD993" s="25"/>
      <c r="DE993" s="25"/>
      <c r="DF993" s="25"/>
      <c r="DG993" s="25"/>
      <c r="DH993" s="25"/>
      <c r="DI993" s="25"/>
      <c r="DJ993" s="25"/>
      <c r="DK993" s="25"/>
      <c r="DL993" s="25"/>
      <c r="DM993" s="25"/>
      <c r="DN993" s="25"/>
      <c r="DO993" s="25"/>
      <c r="DP993" s="25"/>
      <c r="DQ993" s="25"/>
      <c r="DR993" s="25"/>
      <c r="DS993" s="25"/>
      <c r="DT993" s="25"/>
      <c r="DU993" s="25"/>
      <c r="DV993" s="25"/>
      <c r="DW993" s="25"/>
      <c r="DX993" s="25"/>
      <c r="DY993" s="25"/>
      <c r="DZ993" s="25"/>
      <c r="EA993" s="25"/>
      <c r="EB993" s="25"/>
      <c r="EC993" s="25"/>
      <c r="ED993" s="25"/>
      <c r="EE993" s="25"/>
      <c r="EF993" s="25"/>
      <c r="EG993" s="25"/>
      <c r="EH993" s="25"/>
      <c r="EI993" s="25"/>
      <c r="EJ993" s="25"/>
      <c r="EK993" s="25"/>
      <c r="EL993" s="25"/>
      <c r="EM993" s="25"/>
      <c r="EN993" s="25"/>
      <c r="EO993" s="25"/>
      <c r="EP993" s="25"/>
      <c r="EQ993" s="25"/>
      <c r="ER993" s="25"/>
      <c r="ES993" s="25"/>
      <c r="ET993" s="25"/>
      <c r="EU993" s="25"/>
      <c r="EV993" s="25"/>
      <c r="EW993" s="25"/>
      <c r="EX993" s="25"/>
      <c r="EY993" s="25"/>
      <c r="EZ993" s="25"/>
      <c r="FA993" s="25"/>
      <c r="FB993" s="25"/>
      <c r="FC993" s="25"/>
      <c r="FD993" s="25"/>
      <c r="FE993" s="25"/>
      <c r="FF993" s="25"/>
      <c r="FG993" s="25"/>
      <c r="FH993" s="25"/>
      <c r="FI993" s="25"/>
      <c r="FJ993" s="25"/>
      <c r="FK993" s="25"/>
      <c r="FL993" s="25"/>
      <c r="FM993" s="25"/>
      <c r="FN993" s="25"/>
      <c r="FO993" s="25"/>
      <c r="FP993" s="25"/>
      <c r="FQ993" s="25"/>
      <c r="FR993" s="25"/>
      <c r="FS993" s="25"/>
      <c r="FT993" s="25"/>
      <c r="FU993" s="25"/>
      <c r="FV993" s="25"/>
      <c r="FW993" s="25"/>
      <c r="FX993" s="25"/>
      <c r="FY993" s="25"/>
      <c r="FZ993" s="25"/>
      <c r="GA993" s="25"/>
      <c r="GB993" s="25"/>
      <c r="GC993" s="25"/>
      <c r="GD993" s="25"/>
      <c r="GE993" s="25"/>
      <c r="GF993" s="25"/>
      <c r="GG993" s="25"/>
      <c r="GH993" s="25"/>
      <c r="GI993" s="25"/>
      <c r="GJ993" s="25"/>
      <c r="GK993" s="25"/>
      <c r="GL993" s="25"/>
      <c r="GM993" s="25"/>
      <c r="GN993" s="25"/>
      <c r="GO993" s="25"/>
      <c r="GP993" s="25"/>
      <c r="GQ993" s="25"/>
      <c r="GR993" s="25"/>
      <c r="GS993" s="25"/>
      <c r="GT993" s="25"/>
      <c r="GU993" s="25"/>
      <c r="GV993" s="25"/>
      <c r="GW993" s="25"/>
      <c r="GX993" s="25"/>
      <c r="GY993" s="25"/>
      <c r="GZ993" s="25"/>
    </row>
    <row r="994" spans="31:208"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  <c r="BT994" s="25"/>
      <c r="BU994" s="25"/>
      <c r="BV994" s="25"/>
      <c r="BW994" s="25"/>
      <c r="BX994" s="25"/>
      <c r="BY994" s="25"/>
      <c r="BZ994" s="25"/>
      <c r="CA994" s="25"/>
      <c r="CB994" s="25"/>
      <c r="CC994" s="25"/>
      <c r="CD994" s="25"/>
      <c r="CE994" s="25"/>
      <c r="CF994" s="25"/>
      <c r="CG994" s="25"/>
      <c r="CH994" s="25"/>
      <c r="CI994" s="25"/>
      <c r="CJ994" s="25"/>
      <c r="CK994" s="25"/>
      <c r="CL994" s="25"/>
      <c r="CM994" s="25"/>
      <c r="CN994" s="25"/>
      <c r="CO994" s="25"/>
      <c r="CP994" s="25"/>
      <c r="CQ994" s="25"/>
      <c r="CR994" s="25"/>
      <c r="CS994" s="25"/>
      <c r="CT994" s="25"/>
      <c r="CU994" s="25"/>
      <c r="CV994" s="25"/>
      <c r="CW994" s="25"/>
      <c r="CX994" s="25"/>
      <c r="CY994" s="25"/>
      <c r="CZ994" s="25"/>
      <c r="DA994" s="25"/>
      <c r="DB994" s="25"/>
      <c r="DC994" s="25"/>
      <c r="DD994" s="25"/>
      <c r="DE994" s="25"/>
      <c r="DF994" s="25"/>
      <c r="DG994" s="25"/>
      <c r="DH994" s="25"/>
      <c r="DI994" s="25"/>
      <c r="DJ994" s="25"/>
      <c r="DK994" s="25"/>
      <c r="DL994" s="25"/>
      <c r="DM994" s="25"/>
      <c r="DN994" s="25"/>
      <c r="DO994" s="25"/>
      <c r="DP994" s="25"/>
      <c r="DQ994" s="25"/>
      <c r="DR994" s="25"/>
      <c r="DS994" s="25"/>
      <c r="DT994" s="25"/>
      <c r="DU994" s="25"/>
      <c r="DV994" s="25"/>
      <c r="DW994" s="25"/>
      <c r="DX994" s="25"/>
      <c r="DY994" s="25"/>
      <c r="DZ994" s="25"/>
      <c r="EA994" s="25"/>
      <c r="EB994" s="25"/>
      <c r="EC994" s="25"/>
      <c r="ED994" s="25"/>
      <c r="EE994" s="25"/>
      <c r="EF994" s="25"/>
      <c r="EG994" s="25"/>
      <c r="EH994" s="25"/>
      <c r="EI994" s="25"/>
      <c r="EJ994" s="25"/>
      <c r="EK994" s="25"/>
      <c r="EL994" s="25"/>
      <c r="EM994" s="25"/>
      <c r="EN994" s="25"/>
      <c r="EO994" s="25"/>
      <c r="EP994" s="25"/>
      <c r="EQ994" s="25"/>
      <c r="ER994" s="25"/>
      <c r="ES994" s="25"/>
      <c r="ET994" s="25"/>
      <c r="EU994" s="25"/>
      <c r="EV994" s="25"/>
      <c r="EW994" s="25"/>
      <c r="EX994" s="25"/>
      <c r="EY994" s="25"/>
      <c r="EZ994" s="25"/>
      <c r="FA994" s="25"/>
      <c r="FB994" s="25"/>
      <c r="FC994" s="25"/>
      <c r="FD994" s="25"/>
      <c r="FE994" s="25"/>
      <c r="FF994" s="25"/>
      <c r="FG994" s="25"/>
      <c r="FH994" s="25"/>
      <c r="FI994" s="25"/>
      <c r="FJ994" s="25"/>
      <c r="FK994" s="25"/>
      <c r="FL994" s="25"/>
      <c r="FM994" s="25"/>
      <c r="FN994" s="25"/>
      <c r="FO994" s="25"/>
      <c r="FP994" s="25"/>
      <c r="FQ994" s="25"/>
      <c r="FR994" s="25"/>
      <c r="FS994" s="25"/>
      <c r="FT994" s="25"/>
      <c r="FU994" s="25"/>
      <c r="FV994" s="25"/>
      <c r="FW994" s="25"/>
      <c r="FX994" s="25"/>
      <c r="FY994" s="25"/>
      <c r="FZ994" s="25"/>
      <c r="GA994" s="25"/>
      <c r="GB994" s="25"/>
      <c r="GC994" s="25"/>
      <c r="GD994" s="25"/>
      <c r="GE994" s="25"/>
      <c r="GF994" s="25"/>
      <c r="GG994" s="25"/>
      <c r="GH994" s="25"/>
      <c r="GI994" s="25"/>
      <c r="GJ994" s="25"/>
      <c r="GK994" s="25"/>
      <c r="GL994" s="25"/>
      <c r="GM994" s="25"/>
      <c r="GN994" s="25"/>
      <c r="GO994" s="25"/>
      <c r="GP994" s="25"/>
      <c r="GQ994" s="25"/>
      <c r="GR994" s="25"/>
      <c r="GS994" s="25"/>
      <c r="GT994" s="25"/>
      <c r="GU994" s="25"/>
      <c r="GV994" s="25"/>
      <c r="GW994" s="25"/>
      <c r="GX994" s="25"/>
      <c r="GY994" s="25"/>
      <c r="GZ994" s="25"/>
    </row>
    <row r="995" spans="31:208"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  <c r="BT995" s="25"/>
      <c r="BU995" s="25"/>
      <c r="BV995" s="25"/>
      <c r="BW995" s="25"/>
      <c r="BX995" s="25"/>
      <c r="BY995" s="25"/>
      <c r="BZ995" s="25"/>
      <c r="CA995" s="25"/>
      <c r="CB995" s="25"/>
      <c r="CC995" s="25"/>
      <c r="CD995" s="25"/>
      <c r="CE995" s="25"/>
      <c r="CF995" s="25"/>
      <c r="CG995" s="25"/>
      <c r="CH995" s="25"/>
      <c r="CI995" s="25"/>
      <c r="CJ995" s="25"/>
      <c r="CK995" s="25"/>
      <c r="CL995" s="25"/>
      <c r="CM995" s="25"/>
      <c r="CN995" s="25"/>
      <c r="CO995" s="25"/>
      <c r="CP995" s="25"/>
      <c r="CQ995" s="25"/>
      <c r="CR995" s="25"/>
      <c r="CS995" s="25"/>
      <c r="CT995" s="25"/>
      <c r="CU995" s="25"/>
      <c r="CV995" s="25"/>
      <c r="CW995" s="25"/>
      <c r="CX995" s="25"/>
      <c r="CY995" s="25"/>
      <c r="CZ995" s="25"/>
      <c r="DA995" s="25"/>
      <c r="DB995" s="25"/>
      <c r="DC995" s="25"/>
      <c r="DD995" s="25"/>
      <c r="DE995" s="25"/>
      <c r="DF995" s="25"/>
      <c r="DG995" s="25"/>
      <c r="DH995" s="25"/>
      <c r="DI995" s="25"/>
      <c r="DJ995" s="25"/>
      <c r="DK995" s="25"/>
      <c r="DL995" s="25"/>
      <c r="DM995" s="25"/>
      <c r="DN995" s="25"/>
      <c r="DO995" s="25"/>
      <c r="DP995" s="25"/>
      <c r="DQ995" s="25"/>
      <c r="DR995" s="25"/>
      <c r="DS995" s="25"/>
      <c r="DT995" s="25"/>
      <c r="DU995" s="25"/>
      <c r="DV995" s="25"/>
      <c r="DW995" s="25"/>
      <c r="DX995" s="25"/>
      <c r="DY995" s="25"/>
      <c r="DZ995" s="25"/>
      <c r="EA995" s="25"/>
      <c r="EB995" s="25"/>
      <c r="EC995" s="25"/>
      <c r="ED995" s="25"/>
      <c r="EE995" s="25"/>
      <c r="EF995" s="25"/>
      <c r="EG995" s="25"/>
      <c r="EH995" s="25"/>
      <c r="EI995" s="25"/>
      <c r="EJ995" s="25"/>
      <c r="EK995" s="25"/>
      <c r="EL995" s="25"/>
      <c r="EM995" s="25"/>
      <c r="EN995" s="25"/>
      <c r="EO995" s="25"/>
      <c r="EP995" s="25"/>
      <c r="EQ995" s="25"/>
      <c r="ER995" s="25"/>
      <c r="ES995" s="25"/>
      <c r="ET995" s="25"/>
      <c r="EU995" s="25"/>
      <c r="EV995" s="25"/>
      <c r="EW995" s="25"/>
      <c r="EX995" s="25"/>
      <c r="EY995" s="25"/>
      <c r="EZ995" s="25"/>
      <c r="FA995" s="25"/>
      <c r="FB995" s="25"/>
      <c r="FC995" s="25"/>
      <c r="FD995" s="25"/>
      <c r="FE995" s="25"/>
      <c r="FF995" s="25"/>
      <c r="FG995" s="25"/>
      <c r="FH995" s="25"/>
      <c r="FI995" s="25"/>
      <c r="FJ995" s="25"/>
      <c r="FK995" s="25"/>
      <c r="FL995" s="25"/>
      <c r="FM995" s="25"/>
      <c r="FN995" s="25"/>
      <c r="FO995" s="25"/>
      <c r="FP995" s="25"/>
      <c r="FQ995" s="25"/>
      <c r="FR995" s="25"/>
      <c r="FS995" s="25"/>
      <c r="FT995" s="25"/>
      <c r="FU995" s="25"/>
      <c r="FV995" s="25"/>
      <c r="FW995" s="25"/>
      <c r="FX995" s="25"/>
      <c r="FY995" s="25"/>
      <c r="FZ995" s="25"/>
      <c r="GA995" s="25"/>
      <c r="GB995" s="25"/>
      <c r="GC995" s="25"/>
      <c r="GD995" s="25"/>
      <c r="GE995" s="25"/>
      <c r="GF995" s="25"/>
      <c r="GG995" s="25"/>
      <c r="GH995" s="25"/>
      <c r="GI995" s="25"/>
      <c r="GJ995" s="25"/>
      <c r="GK995" s="25"/>
      <c r="GL995" s="25"/>
      <c r="GM995" s="25"/>
      <c r="GN995" s="25"/>
      <c r="GO995" s="25"/>
      <c r="GP995" s="25"/>
      <c r="GQ995" s="25"/>
      <c r="GR995" s="25"/>
      <c r="GS995" s="25"/>
      <c r="GT995" s="25"/>
      <c r="GU995" s="25"/>
      <c r="GV995" s="25"/>
      <c r="GW995" s="25"/>
      <c r="GX995" s="25"/>
      <c r="GY995" s="25"/>
      <c r="GZ995" s="25"/>
    </row>
    <row r="996" spans="31:208"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  <c r="BT996" s="25"/>
      <c r="BU996" s="25"/>
      <c r="BV996" s="25"/>
      <c r="BW996" s="25"/>
      <c r="BX996" s="25"/>
      <c r="BY996" s="25"/>
      <c r="BZ996" s="25"/>
      <c r="CA996" s="25"/>
      <c r="CB996" s="25"/>
      <c r="CC996" s="25"/>
      <c r="CD996" s="25"/>
      <c r="CE996" s="25"/>
      <c r="CF996" s="25"/>
      <c r="CG996" s="25"/>
      <c r="CH996" s="25"/>
      <c r="CI996" s="25"/>
      <c r="CJ996" s="25"/>
      <c r="CK996" s="25"/>
      <c r="CL996" s="25"/>
      <c r="CM996" s="25"/>
      <c r="CN996" s="25"/>
      <c r="CO996" s="25"/>
      <c r="CP996" s="25"/>
      <c r="CQ996" s="25"/>
      <c r="CR996" s="25"/>
      <c r="CS996" s="25"/>
      <c r="CT996" s="25"/>
      <c r="CU996" s="25"/>
      <c r="CV996" s="25"/>
      <c r="CW996" s="25"/>
      <c r="CX996" s="25"/>
      <c r="CY996" s="25"/>
      <c r="CZ996" s="25"/>
      <c r="DA996" s="25"/>
      <c r="DB996" s="25"/>
      <c r="DC996" s="25"/>
      <c r="DD996" s="25"/>
      <c r="DE996" s="25"/>
      <c r="DF996" s="25"/>
      <c r="DG996" s="25"/>
      <c r="DH996" s="25"/>
      <c r="DI996" s="25"/>
      <c r="DJ996" s="25"/>
      <c r="DK996" s="25"/>
      <c r="DL996" s="25"/>
      <c r="DM996" s="25"/>
      <c r="DN996" s="25"/>
      <c r="DO996" s="25"/>
      <c r="DP996" s="25"/>
      <c r="DQ996" s="25"/>
      <c r="DR996" s="25"/>
      <c r="DS996" s="25"/>
      <c r="DT996" s="25"/>
      <c r="DU996" s="25"/>
      <c r="DV996" s="25"/>
      <c r="DW996" s="25"/>
      <c r="DX996" s="25"/>
      <c r="DY996" s="25"/>
      <c r="DZ996" s="25"/>
      <c r="EA996" s="25"/>
      <c r="EB996" s="25"/>
      <c r="EC996" s="25"/>
      <c r="ED996" s="25"/>
      <c r="EE996" s="25"/>
      <c r="EF996" s="25"/>
      <c r="EG996" s="25"/>
      <c r="EH996" s="25"/>
      <c r="EI996" s="25"/>
      <c r="EJ996" s="25"/>
      <c r="EK996" s="25"/>
      <c r="EL996" s="25"/>
      <c r="EM996" s="25"/>
      <c r="EN996" s="25"/>
      <c r="EO996" s="25"/>
      <c r="EP996" s="25"/>
      <c r="EQ996" s="25"/>
      <c r="ER996" s="25"/>
      <c r="ES996" s="25"/>
      <c r="ET996" s="25"/>
      <c r="EU996" s="25"/>
      <c r="EV996" s="25"/>
      <c r="EW996" s="25"/>
      <c r="EX996" s="25"/>
      <c r="EY996" s="25"/>
      <c r="EZ996" s="25"/>
      <c r="FA996" s="25"/>
      <c r="FB996" s="25"/>
      <c r="FC996" s="25"/>
      <c r="FD996" s="25"/>
      <c r="FE996" s="25"/>
      <c r="FF996" s="25"/>
      <c r="FG996" s="25"/>
      <c r="FH996" s="25"/>
      <c r="FI996" s="25"/>
      <c r="FJ996" s="25"/>
      <c r="FK996" s="25"/>
      <c r="FL996" s="25"/>
      <c r="FM996" s="25"/>
      <c r="FN996" s="25"/>
      <c r="FO996" s="25"/>
      <c r="FP996" s="25"/>
      <c r="FQ996" s="25"/>
      <c r="FR996" s="25"/>
      <c r="FS996" s="25"/>
      <c r="FT996" s="25"/>
      <c r="FU996" s="25"/>
      <c r="FV996" s="25"/>
      <c r="FW996" s="25"/>
      <c r="FX996" s="25"/>
      <c r="FY996" s="25"/>
      <c r="FZ996" s="25"/>
      <c r="GA996" s="25"/>
      <c r="GB996" s="25"/>
      <c r="GC996" s="25"/>
      <c r="GD996" s="25"/>
      <c r="GE996" s="25"/>
      <c r="GF996" s="25"/>
      <c r="GG996" s="25"/>
      <c r="GH996" s="25"/>
      <c r="GI996" s="25"/>
      <c r="GJ996" s="25"/>
      <c r="GK996" s="25"/>
      <c r="GL996" s="25"/>
      <c r="GM996" s="25"/>
      <c r="GN996" s="25"/>
      <c r="GO996" s="25"/>
      <c r="GP996" s="25"/>
      <c r="GQ996" s="25"/>
      <c r="GR996" s="25"/>
      <c r="GS996" s="25"/>
      <c r="GT996" s="25"/>
      <c r="GU996" s="25"/>
      <c r="GV996" s="25"/>
      <c r="GW996" s="25"/>
      <c r="GX996" s="25"/>
      <c r="GY996" s="25"/>
      <c r="GZ996" s="25"/>
    </row>
    <row r="997" spans="31:208"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  <c r="BT997" s="25"/>
      <c r="BU997" s="25"/>
      <c r="BV997" s="25"/>
      <c r="BW997" s="25"/>
      <c r="BX997" s="25"/>
      <c r="BY997" s="25"/>
      <c r="BZ997" s="25"/>
      <c r="CA997" s="25"/>
      <c r="CB997" s="25"/>
      <c r="CC997" s="25"/>
      <c r="CD997" s="25"/>
      <c r="CE997" s="25"/>
      <c r="CF997" s="25"/>
      <c r="CG997" s="25"/>
      <c r="CH997" s="25"/>
      <c r="CI997" s="25"/>
      <c r="CJ997" s="25"/>
      <c r="CK997" s="25"/>
      <c r="CL997" s="25"/>
      <c r="CM997" s="25"/>
      <c r="CN997" s="25"/>
      <c r="CO997" s="25"/>
      <c r="CP997" s="25"/>
      <c r="CQ997" s="25"/>
      <c r="CR997" s="25"/>
      <c r="CS997" s="25"/>
      <c r="CT997" s="25"/>
      <c r="CU997" s="25"/>
      <c r="CV997" s="25"/>
      <c r="CW997" s="25"/>
      <c r="CX997" s="25"/>
      <c r="CY997" s="25"/>
      <c r="CZ997" s="25"/>
      <c r="DA997" s="25"/>
      <c r="DB997" s="25"/>
      <c r="DC997" s="25"/>
      <c r="DD997" s="25"/>
      <c r="DE997" s="25"/>
      <c r="DF997" s="25"/>
      <c r="DG997" s="25"/>
      <c r="DH997" s="25"/>
      <c r="DI997" s="25"/>
      <c r="DJ997" s="25"/>
      <c r="DK997" s="25"/>
      <c r="DL997" s="25"/>
      <c r="DM997" s="25"/>
      <c r="DN997" s="25"/>
      <c r="DO997" s="25"/>
      <c r="DP997" s="25"/>
      <c r="DQ997" s="25"/>
      <c r="DR997" s="25"/>
      <c r="DS997" s="25"/>
      <c r="DT997" s="25"/>
      <c r="DU997" s="25"/>
      <c r="DV997" s="25"/>
      <c r="DW997" s="25"/>
      <c r="DX997" s="25"/>
      <c r="DY997" s="25"/>
      <c r="DZ997" s="25"/>
      <c r="EA997" s="25"/>
      <c r="EB997" s="25"/>
      <c r="EC997" s="25"/>
      <c r="ED997" s="25"/>
      <c r="EE997" s="25"/>
      <c r="EF997" s="25"/>
      <c r="EG997" s="25"/>
      <c r="EH997" s="25"/>
      <c r="EI997" s="25"/>
      <c r="EJ997" s="25"/>
      <c r="EK997" s="25"/>
      <c r="EL997" s="25"/>
      <c r="EM997" s="25"/>
      <c r="EN997" s="25"/>
      <c r="EO997" s="25"/>
      <c r="EP997" s="25"/>
      <c r="EQ997" s="25"/>
      <c r="ER997" s="25"/>
      <c r="ES997" s="25"/>
      <c r="ET997" s="25"/>
      <c r="EU997" s="25"/>
      <c r="EV997" s="25"/>
      <c r="EW997" s="25"/>
      <c r="EX997" s="25"/>
      <c r="EY997" s="25"/>
      <c r="EZ997" s="25"/>
      <c r="FA997" s="25"/>
      <c r="FB997" s="25"/>
      <c r="FC997" s="25"/>
      <c r="FD997" s="25"/>
      <c r="FE997" s="25"/>
      <c r="FF997" s="25"/>
      <c r="FG997" s="25"/>
      <c r="FH997" s="25"/>
      <c r="FI997" s="25"/>
      <c r="FJ997" s="25"/>
      <c r="FK997" s="25"/>
      <c r="FL997" s="25"/>
      <c r="FM997" s="25"/>
      <c r="FN997" s="25"/>
      <c r="FO997" s="25"/>
      <c r="FP997" s="25"/>
      <c r="FQ997" s="25"/>
      <c r="FR997" s="25"/>
      <c r="FS997" s="25"/>
      <c r="FT997" s="25"/>
      <c r="FU997" s="25"/>
      <c r="FV997" s="25"/>
      <c r="FW997" s="25"/>
      <c r="FX997" s="25"/>
      <c r="FY997" s="25"/>
      <c r="FZ997" s="25"/>
      <c r="GA997" s="25"/>
      <c r="GB997" s="25"/>
      <c r="GC997" s="25"/>
      <c r="GD997" s="25"/>
      <c r="GE997" s="25"/>
      <c r="GF997" s="25"/>
      <c r="GG997" s="25"/>
      <c r="GH997" s="25"/>
      <c r="GI997" s="25"/>
      <c r="GJ997" s="25"/>
      <c r="GK997" s="25"/>
      <c r="GL997" s="25"/>
      <c r="GM997" s="25"/>
      <c r="GN997" s="25"/>
      <c r="GO997" s="25"/>
      <c r="GP997" s="25"/>
      <c r="GQ997" s="25"/>
      <c r="GR997" s="25"/>
      <c r="GS997" s="25"/>
      <c r="GT997" s="25"/>
      <c r="GU997" s="25"/>
      <c r="GV997" s="25"/>
      <c r="GW997" s="25"/>
      <c r="GX997" s="25"/>
      <c r="GY997" s="25"/>
      <c r="GZ997" s="25"/>
    </row>
    <row r="998" spans="31:208"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  <c r="CP998" s="25"/>
      <c r="CQ998" s="25"/>
      <c r="CR998" s="25"/>
      <c r="CS998" s="25"/>
      <c r="CT998" s="25"/>
      <c r="CU998" s="25"/>
      <c r="CV998" s="25"/>
      <c r="CW998" s="25"/>
      <c r="CX998" s="25"/>
      <c r="CY998" s="25"/>
      <c r="CZ998" s="25"/>
      <c r="DA998" s="25"/>
      <c r="DB998" s="25"/>
      <c r="DC998" s="25"/>
      <c r="DD998" s="25"/>
      <c r="DE998" s="25"/>
      <c r="DF998" s="25"/>
      <c r="DG998" s="25"/>
      <c r="DH998" s="25"/>
      <c r="DI998" s="25"/>
      <c r="DJ998" s="25"/>
      <c r="DK998" s="25"/>
      <c r="DL998" s="25"/>
      <c r="DM998" s="25"/>
      <c r="DN998" s="25"/>
      <c r="DO998" s="25"/>
      <c r="DP998" s="25"/>
      <c r="DQ998" s="25"/>
      <c r="DR998" s="25"/>
      <c r="DS998" s="25"/>
      <c r="DT998" s="25"/>
      <c r="DU998" s="25"/>
      <c r="DV998" s="25"/>
      <c r="DW998" s="25"/>
      <c r="DX998" s="25"/>
      <c r="DY998" s="25"/>
      <c r="DZ998" s="25"/>
      <c r="EA998" s="25"/>
      <c r="EB998" s="25"/>
      <c r="EC998" s="25"/>
      <c r="ED998" s="25"/>
      <c r="EE998" s="25"/>
      <c r="EF998" s="25"/>
      <c r="EG998" s="25"/>
      <c r="EH998" s="25"/>
      <c r="EI998" s="25"/>
      <c r="EJ998" s="25"/>
      <c r="EK998" s="25"/>
      <c r="EL998" s="25"/>
      <c r="EM998" s="25"/>
      <c r="EN998" s="25"/>
      <c r="EO998" s="25"/>
      <c r="EP998" s="25"/>
      <c r="EQ998" s="25"/>
      <c r="ER998" s="25"/>
      <c r="ES998" s="25"/>
      <c r="ET998" s="25"/>
      <c r="EU998" s="25"/>
      <c r="EV998" s="25"/>
      <c r="EW998" s="25"/>
      <c r="EX998" s="25"/>
      <c r="EY998" s="25"/>
      <c r="EZ998" s="25"/>
      <c r="FA998" s="25"/>
      <c r="FB998" s="25"/>
      <c r="FC998" s="25"/>
      <c r="FD998" s="25"/>
      <c r="FE998" s="25"/>
      <c r="FF998" s="25"/>
      <c r="FG998" s="25"/>
      <c r="FH998" s="25"/>
      <c r="FI998" s="25"/>
      <c r="FJ998" s="25"/>
      <c r="FK998" s="25"/>
      <c r="FL998" s="25"/>
      <c r="FM998" s="25"/>
      <c r="FN998" s="25"/>
      <c r="FO998" s="25"/>
      <c r="FP998" s="25"/>
      <c r="FQ998" s="25"/>
      <c r="FR998" s="25"/>
      <c r="FS998" s="25"/>
      <c r="FT998" s="25"/>
      <c r="FU998" s="25"/>
      <c r="FV998" s="25"/>
      <c r="FW998" s="25"/>
      <c r="FX998" s="25"/>
      <c r="FY998" s="25"/>
      <c r="FZ998" s="25"/>
      <c r="GA998" s="25"/>
      <c r="GB998" s="25"/>
      <c r="GC998" s="25"/>
      <c r="GD998" s="25"/>
      <c r="GE998" s="25"/>
      <c r="GF998" s="25"/>
      <c r="GG998" s="25"/>
      <c r="GH998" s="25"/>
      <c r="GI998" s="25"/>
      <c r="GJ998" s="25"/>
      <c r="GK998" s="25"/>
      <c r="GL998" s="25"/>
      <c r="GM998" s="25"/>
      <c r="GN998" s="25"/>
      <c r="GO998" s="25"/>
      <c r="GP998" s="25"/>
      <c r="GQ998" s="25"/>
      <c r="GR998" s="25"/>
      <c r="GS998" s="25"/>
      <c r="GT998" s="25"/>
      <c r="GU998" s="25"/>
      <c r="GV998" s="25"/>
      <c r="GW998" s="25"/>
      <c r="GX998" s="25"/>
      <c r="GY998" s="25"/>
      <c r="GZ998" s="25"/>
    </row>
    <row r="999" spans="31:208"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  <c r="BT999" s="25"/>
      <c r="BU999" s="25"/>
      <c r="BV999" s="25"/>
      <c r="BW999" s="25"/>
      <c r="BX999" s="25"/>
      <c r="BY999" s="25"/>
      <c r="BZ999" s="25"/>
      <c r="CA999" s="25"/>
      <c r="CB999" s="25"/>
      <c r="CC999" s="25"/>
      <c r="CD999" s="25"/>
      <c r="CE999" s="25"/>
      <c r="CF999" s="25"/>
      <c r="CG999" s="25"/>
      <c r="CH999" s="25"/>
      <c r="CI999" s="25"/>
      <c r="CJ999" s="25"/>
      <c r="CK999" s="25"/>
      <c r="CL999" s="25"/>
      <c r="CM999" s="25"/>
      <c r="CN999" s="25"/>
      <c r="CO999" s="25"/>
      <c r="CP999" s="25"/>
      <c r="CQ999" s="25"/>
      <c r="CR999" s="25"/>
      <c r="CS999" s="25"/>
      <c r="CT999" s="25"/>
      <c r="CU999" s="25"/>
      <c r="CV999" s="25"/>
      <c r="CW999" s="25"/>
      <c r="CX999" s="25"/>
      <c r="CY999" s="25"/>
      <c r="CZ999" s="25"/>
      <c r="DA999" s="25"/>
      <c r="DB999" s="25"/>
      <c r="DC999" s="25"/>
      <c r="DD999" s="25"/>
      <c r="DE999" s="25"/>
      <c r="DF999" s="25"/>
      <c r="DG999" s="25"/>
      <c r="DH999" s="25"/>
      <c r="DI999" s="25"/>
      <c r="DJ999" s="25"/>
      <c r="DK999" s="25"/>
      <c r="DL999" s="25"/>
      <c r="DM999" s="25"/>
      <c r="DN999" s="25"/>
      <c r="DO999" s="25"/>
      <c r="DP999" s="25"/>
      <c r="DQ999" s="25"/>
      <c r="DR999" s="25"/>
      <c r="DS999" s="25"/>
      <c r="DT999" s="25"/>
      <c r="DU999" s="25"/>
      <c r="DV999" s="25"/>
      <c r="DW999" s="25"/>
      <c r="DX999" s="25"/>
      <c r="DY999" s="25"/>
      <c r="DZ999" s="25"/>
      <c r="EA999" s="25"/>
      <c r="EB999" s="25"/>
      <c r="EC999" s="25"/>
      <c r="ED999" s="25"/>
      <c r="EE999" s="25"/>
      <c r="EF999" s="25"/>
      <c r="EG999" s="25"/>
      <c r="EH999" s="25"/>
      <c r="EI999" s="25"/>
      <c r="EJ999" s="25"/>
      <c r="EK999" s="25"/>
      <c r="EL999" s="25"/>
      <c r="EM999" s="25"/>
      <c r="EN999" s="25"/>
      <c r="EO999" s="25"/>
      <c r="EP999" s="25"/>
      <c r="EQ999" s="25"/>
      <c r="ER999" s="25"/>
      <c r="ES999" s="25"/>
      <c r="ET999" s="25"/>
      <c r="EU999" s="25"/>
      <c r="EV999" s="25"/>
      <c r="EW999" s="25"/>
      <c r="EX999" s="25"/>
      <c r="EY999" s="25"/>
      <c r="EZ999" s="25"/>
      <c r="FA999" s="25"/>
      <c r="FB999" s="25"/>
      <c r="FC999" s="25"/>
      <c r="FD999" s="25"/>
      <c r="FE999" s="25"/>
      <c r="FF999" s="25"/>
      <c r="FG999" s="25"/>
      <c r="FH999" s="25"/>
      <c r="FI999" s="25"/>
      <c r="FJ999" s="25"/>
      <c r="FK999" s="25"/>
      <c r="FL999" s="25"/>
      <c r="FM999" s="25"/>
      <c r="FN999" s="25"/>
      <c r="FO999" s="25"/>
      <c r="FP999" s="25"/>
      <c r="FQ999" s="25"/>
      <c r="FR999" s="25"/>
      <c r="FS999" s="25"/>
      <c r="FT999" s="25"/>
      <c r="FU999" s="25"/>
      <c r="FV999" s="25"/>
      <c r="FW999" s="25"/>
      <c r="FX999" s="25"/>
      <c r="FY999" s="25"/>
      <c r="FZ999" s="25"/>
      <c r="GA999" s="25"/>
      <c r="GB999" s="25"/>
      <c r="GC999" s="25"/>
      <c r="GD999" s="25"/>
      <c r="GE999" s="25"/>
      <c r="GF999" s="25"/>
      <c r="GG999" s="25"/>
      <c r="GH999" s="25"/>
      <c r="GI999" s="25"/>
      <c r="GJ999" s="25"/>
      <c r="GK999" s="25"/>
      <c r="GL999" s="25"/>
      <c r="GM999" s="25"/>
      <c r="GN999" s="25"/>
      <c r="GO999" s="25"/>
      <c r="GP999" s="25"/>
      <c r="GQ999" s="25"/>
      <c r="GR999" s="25"/>
      <c r="GS999" s="25"/>
      <c r="GT999" s="25"/>
      <c r="GU999" s="25"/>
      <c r="GV999" s="25"/>
      <c r="GW999" s="25"/>
      <c r="GX999" s="25"/>
      <c r="GY999" s="25"/>
      <c r="GZ999" s="25"/>
    </row>
    <row r="1000" spans="31:208"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  <c r="BT1000" s="25"/>
      <c r="BU1000" s="25"/>
      <c r="BV1000" s="25"/>
      <c r="BW1000" s="25"/>
      <c r="BX1000" s="25"/>
      <c r="BY1000" s="25"/>
      <c r="BZ1000" s="25"/>
      <c r="CA1000" s="25"/>
      <c r="CB1000" s="25"/>
      <c r="CC1000" s="25"/>
      <c r="CD1000" s="25"/>
      <c r="CE1000" s="25"/>
      <c r="CF1000" s="25"/>
      <c r="CG1000" s="25"/>
      <c r="CH1000" s="25"/>
      <c r="CI1000" s="25"/>
      <c r="CJ1000" s="25"/>
      <c r="CK1000" s="25"/>
      <c r="CL1000" s="25"/>
      <c r="CM1000" s="25"/>
      <c r="CN1000" s="25"/>
      <c r="CO1000" s="25"/>
      <c r="CP1000" s="25"/>
      <c r="CQ1000" s="25"/>
      <c r="CR1000" s="25"/>
      <c r="CS1000" s="25"/>
      <c r="CT1000" s="25"/>
      <c r="CU1000" s="25"/>
      <c r="CV1000" s="25"/>
      <c r="CW1000" s="25"/>
      <c r="CX1000" s="25"/>
      <c r="CY1000" s="25"/>
      <c r="CZ1000" s="25"/>
      <c r="DA1000" s="25"/>
      <c r="DB1000" s="25"/>
      <c r="DC1000" s="25"/>
      <c r="DD1000" s="25"/>
      <c r="DE1000" s="25"/>
      <c r="DF1000" s="25"/>
      <c r="DG1000" s="25"/>
      <c r="DH1000" s="25"/>
      <c r="DI1000" s="25"/>
      <c r="DJ1000" s="25"/>
      <c r="DK1000" s="25"/>
      <c r="DL1000" s="25"/>
      <c r="DM1000" s="25"/>
      <c r="DN1000" s="25"/>
      <c r="DO1000" s="25"/>
      <c r="DP1000" s="25"/>
      <c r="DQ1000" s="25"/>
      <c r="DR1000" s="25"/>
      <c r="DS1000" s="25"/>
      <c r="DT1000" s="25"/>
      <c r="DU1000" s="25"/>
      <c r="DV1000" s="25"/>
      <c r="DW1000" s="25"/>
      <c r="DX1000" s="25"/>
      <c r="DY1000" s="25"/>
      <c r="DZ1000" s="25"/>
      <c r="EA1000" s="25"/>
      <c r="EB1000" s="25"/>
      <c r="EC1000" s="25"/>
      <c r="ED1000" s="25"/>
      <c r="EE1000" s="25"/>
      <c r="EF1000" s="25"/>
      <c r="EG1000" s="25"/>
      <c r="EH1000" s="25"/>
      <c r="EI1000" s="25"/>
      <c r="EJ1000" s="25"/>
      <c r="EK1000" s="25"/>
      <c r="EL1000" s="25"/>
      <c r="EM1000" s="25"/>
      <c r="EN1000" s="25"/>
      <c r="EO1000" s="25"/>
      <c r="EP1000" s="25"/>
      <c r="EQ1000" s="25"/>
      <c r="ER1000" s="25"/>
      <c r="ES1000" s="25"/>
      <c r="ET1000" s="25"/>
      <c r="EU1000" s="25"/>
      <c r="EV1000" s="25"/>
      <c r="EW1000" s="25"/>
      <c r="EX1000" s="25"/>
      <c r="EY1000" s="25"/>
      <c r="EZ1000" s="25"/>
      <c r="FA1000" s="25"/>
      <c r="FB1000" s="25"/>
      <c r="FC1000" s="25"/>
      <c r="FD1000" s="25"/>
      <c r="FE1000" s="25"/>
      <c r="FF1000" s="25"/>
      <c r="FG1000" s="25"/>
      <c r="FH1000" s="25"/>
      <c r="FI1000" s="25"/>
      <c r="FJ1000" s="25"/>
      <c r="FK1000" s="25"/>
      <c r="FL1000" s="25"/>
      <c r="FM1000" s="25"/>
      <c r="FN1000" s="25"/>
      <c r="FO1000" s="25"/>
      <c r="FP1000" s="25"/>
      <c r="FQ1000" s="25"/>
      <c r="FR1000" s="25"/>
      <c r="FS1000" s="25"/>
      <c r="FT1000" s="25"/>
      <c r="FU1000" s="25"/>
      <c r="FV1000" s="25"/>
      <c r="FW1000" s="25"/>
      <c r="FX1000" s="25"/>
      <c r="FY1000" s="25"/>
      <c r="FZ1000" s="25"/>
      <c r="GA1000" s="25"/>
      <c r="GB1000" s="25"/>
      <c r="GC1000" s="25"/>
      <c r="GD1000" s="25"/>
      <c r="GE1000" s="25"/>
      <c r="GF1000" s="25"/>
      <c r="GG1000" s="25"/>
      <c r="GH1000" s="25"/>
      <c r="GI1000" s="25"/>
      <c r="GJ1000" s="25"/>
      <c r="GK1000" s="25"/>
      <c r="GL1000" s="25"/>
      <c r="GM1000" s="25"/>
      <c r="GN1000" s="25"/>
      <c r="GO1000" s="25"/>
      <c r="GP1000" s="25"/>
      <c r="GQ1000" s="25"/>
      <c r="GR1000" s="25"/>
      <c r="GS1000" s="25"/>
      <c r="GT1000" s="25"/>
      <c r="GU1000" s="25"/>
      <c r="GV1000" s="25"/>
      <c r="GW1000" s="25"/>
      <c r="GX1000" s="25"/>
      <c r="GY1000" s="25"/>
      <c r="GZ1000" s="25"/>
    </row>
    <row r="1001" spans="31:208"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  <c r="BT1001" s="25"/>
      <c r="BU1001" s="25"/>
      <c r="BV1001" s="25"/>
      <c r="BW1001" s="25"/>
      <c r="BX1001" s="25"/>
      <c r="BY1001" s="25"/>
      <c r="BZ1001" s="25"/>
      <c r="CA1001" s="25"/>
      <c r="CB1001" s="25"/>
      <c r="CC1001" s="25"/>
      <c r="CD1001" s="25"/>
      <c r="CE1001" s="25"/>
      <c r="CF1001" s="25"/>
      <c r="CG1001" s="25"/>
      <c r="CH1001" s="25"/>
      <c r="CI1001" s="25"/>
      <c r="CJ1001" s="25"/>
      <c r="CK1001" s="25"/>
      <c r="CL1001" s="25"/>
      <c r="CM1001" s="25"/>
      <c r="CN1001" s="25"/>
      <c r="CO1001" s="25"/>
      <c r="CP1001" s="25"/>
      <c r="CQ1001" s="25"/>
      <c r="CR1001" s="25"/>
      <c r="CS1001" s="25"/>
      <c r="CT1001" s="25"/>
      <c r="CU1001" s="25"/>
      <c r="CV1001" s="25"/>
      <c r="CW1001" s="25"/>
      <c r="CX1001" s="25"/>
      <c r="CY1001" s="25"/>
      <c r="CZ1001" s="25"/>
      <c r="DA1001" s="25"/>
      <c r="DB1001" s="25"/>
      <c r="DC1001" s="25"/>
      <c r="DD1001" s="25"/>
      <c r="DE1001" s="25"/>
      <c r="DF1001" s="25"/>
      <c r="DG1001" s="25"/>
      <c r="DH1001" s="25"/>
      <c r="DI1001" s="25"/>
      <c r="DJ1001" s="25"/>
      <c r="DK1001" s="25"/>
      <c r="DL1001" s="25"/>
      <c r="DM1001" s="25"/>
      <c r="DN1001" s="25"/>
      <c r="DO1001" s="25"/>
      <c r="DP1001" s="25"/>
      <c r="DQ1001" s="25"/>
      <c r="DR1001" s="25"/>
      <c r="DS1001" s="25"/>
      <c r="DT1001" s="25"/>
      <c r="DU1001" s="25"/>
      <c r="DV1001" s="25"/>
      <c r="DW1001" s="25"/>
      <c r="DX1001" s="25"/>
      <c r="DY1001" s="25"/>
      <c r="DZ1001" s="25"/>
      <c r="EA1001" s="25"/>
      <c r="EB1001" s="25"/>
      <c r="EC1001" s="25"/>
      <c r="ED1001" s="25"/>
      <c r="EE1001" s="25"/>
      <c r="EF1001" s="25"/>
      <c r="EG1001" s="25"/>
      <c r="EH1001" s="25"/>
      <c r="EI1001" s="25"/>
      <c r="EJ1001" s="25"/>
      <c r="EK1001" s="25"/>
      <c r="EL1001" s="25"/>
      <c r="EM1001" s="25"/>
      <c r="EN1001" s="25"/>
      <c r="EO1001" s="25"/>
      <c r="EP1001" s="25"/>
      <c r="EQ1001" s="25"/>
      <c r="ER1001" s="25"/>
      <c r="ES1001" s="25"/>
      <c r="ET1001" s="25"/>
      <c r="EU1001" s="25"/>
      <c r="EV1001" s="25"/>
      <c r="EW1001" s="25"/>
      <c r="EX1001" s="25"/>
      <c r="EY1001" s="25"/>
      <c r="EZ1001" s="25"/>
      <c r="FA1001" s="25"/>
      <c r="FB1001" s="25"/>
      <c r="FC1001" s="25"/>
      <c r="FD1001" s="25"/>
      <c r="FE1001" s="25"/>
      <c r="FF1001" s="25"/>
      <c r="FG1001" s="25"/>
      <c r="FH1001" s="25"/>
      <c r="FI1001" s="25"/>
      <c r="FJ1001" s="25"/>
      <c r="FK1001" s="25"/>
      <c r="FL1001" s="25"/>
      <c r="FM1001" s="25"/>
      <c r="FN1001" s="25"/>
      <c r="FO1001" s="25"/>
      <c r="FP1001" s="25"/>
      <c r="FQ1001" s="25"/>
      <c r="FR1001" s="25"/>
      <c r="FS1001" s="25"/>
      <c r="FT1001" s="25"/>
      <c r="FU1001" s="25"/>
      <c r="FV1001" s="25"/>
      <c r="FW1001" s="25"/>
      <c r="FX1001" s="25"/>
      <c r="FY1001" s="25"/>
      <c r="FZ1001" s="25"/>
      <c r="GA1001" s="25"/>
      <c r="GB1001" s="25"/>
      <c r="GC1001" s="25"/>
      <c r="GD1001" s="25"/>
      <c r="GE1001" s="25"/>
      <c r="GF1001" s="25"/>
      <c r="GG1001" s="25"/>
      <c r="GH1001" s="25"/>
      <c r="GI1001" s="25"/>
      <c r="GJ1001" s="25"/>
      <c r="GK1001" s="25"/>
      <c r="GL1001" s="25"/>
      <c r="GM1001" s="25"/>
      <c r="GN1001" s="25"/>
      <c r="GO1001" s="25"/>
      <c r="GP1001" s="25"/>
      <c r="GQ1001" s="25"/>
      <c r="GR1001" s="25"/>
      <c r="GS1001" s="25"/>
      <c r="GT1001" s="25"/>
      <c r="GU1001" s="25"/>
      <c r="GV1001" s="25"/>
      <c r="GW1001" s="25"/>
      <c r="GX1001" s="25"/>
      <c r="GY1001" s="25"/>
      <c r="GZ1001" s="25"/>
    </row>
    <row r="1002" spans="31:208"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  <c r="CR1002" s="25"/>
      <c r="CS1002" s="25"/>
      <c r="CT1002" s="25"/>
      <c r="CU1002" s="25"/>
      <c r="CV1002" s="25"/>
      <c r="CW1002" s="25"/>
      <c r="CX1002" s="25"/>
      <c r="CY1002" s="25"/>
      <c r="CZ1002" s="25"/>
      <c r="DA1002" s="25"/>
      <c r="DB1002" s="25"/>
      <c r="DC1002" s="25"/>
      <c r="DD1002" s="25"/>
      <c r="DE1002" s="25"/>
      <c r="DF1002" s="25"/>
      <c r="DG1002" s="25"/>
      <c r="DH1002" s="25"/>
      <c r="DI1002" s="25"/>
      <c r="DJ1002" s="25"/>
      <c r="DK1002" s="25"/>
      <c r="DL1002" s="25"/>
      <c r="DM1002" s="25"/>
      <c r="DN1002" s="25"/>
      <c r="DO1002" s="25"/>
      <c r="DP1002" s="25"/>
      <c r="DQ1002" s="25"/>
      <c r="DR1002" s="25"/>
      <c r="DS1002" s="25"/>
      <c r="DT1002" s="25"/>
      <c r="DU1002" s="25"/>
      <c r="DV1002" s="25"/>
      <c r="DW1002" s="25"/>
      <c r="DX1002" s="25"/>
      <c r="DY1002" s="25"/>
      <c r="DZ1002" s="25"/>
      <c r="EA1002" s="25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5"/>
      <c r="EO1002" s="25"/>
      <c r="EP1002" s="25"/>
      <c r="EQ1002" s="25"/>
      <c r="ER1002" s="25"/>
      <c r="ES1002" s="25"/>
      <c r="ET1002" s="25"/>
      <c r="EU1002" s="25"/>
      <c r="EV1002" s="25"/>
      <c r="EW1002" s="25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  <c r="FN1002" s="25"/>
      <c r="FO1002" s="25"/>
      <c r="FP1002" s="25"/>
      <c r="FQ1002" s="25"/>
      <c r="FR1002" s="25"/>
      <c r="FS1002" s="25"/>
      <c r="FT1002" s="25"/>
      <c r="FU1002" s="25"/>
      <c r="FV1002" s="25"/>
      <c r="FW1002" s="25"/>
      <c r="FX1002" s="25"/>
      <c r="FY1002" s="25"/>
      <c r="FZ1002" s="25"/>
      <c r="GA1002" s="25"/>
      <c r="GB1002" s="25"/>
      <c r="GC1002" s="25"/>
      <c r="GD1002" s="25"/>
      <c r="GE1002" s="25"/>
      <c r="GF1002" s="25"/>
      <c r="GG1002" s="25"/>
      <c r="GH1002" s="25"/>
      <c r="GI1002" s="25"/>
      <c r="GJ1002" s="25"/>
      <c r="GK1002" s="25"/>
      <c r="GL1002" s="25"/>
      <c r="GM1002" s="25"/>
      <c r="GN1002" s="25"/>
      <c r="GO1002" s="25"/>
      <c r="GP1002" s="25"/>
      <c r="GQ1002" s="25"/>
      <c r="GR1002" s="25"/>
      <c r="GS1002" s="25"/>
      <c r="GT1002" s="25"/>
      <c r="GU1002" s="25"/>
      <c r="GV1002" s="25"/>
      <c r="GW1002" s="25"/>
      <c r="GX1002" s="25"/>
      <c r="GY1002" s="25"/>
      <c r="GZ1002" s="25"/>
    </row>
    <row r="1003" spans="31:208"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  <c r="BT1003" s="25"/>
      <c r="BU1003" s="25"/>
      <c r="BV1003" s="25"/>
      <c r="BW1003" s="25"/>
      <c r="BX1003" s="25"/>
      <c r="BY1003" s="25"/>
      <c r="BZ1003" s="25"/>
      <c r="CA1003" s="25"/>
      <c r="CB1003" s="25"/>
      <c r="CC1003" s="25"/>
      <c r="CD1003" s="25"/>
      <c r="CE1003" s="25"/>
      <c r="CF1003" s="25"/>
      <c r="CG1003" s="25"/>
      <c r="CH1003" s="25"/>
      <c r="CI1003" s="25"/>
      <c r="CJ1003" s="25"/>
      <c r="CK1003" s="25"/>
      <c r="CL1003" s="25"/>
      <c r="CM1003" s="25"/>
      <c r="CN1003" s="25"/>
      <c r="CO1003" s="25"/>
      <c r="CP1003" s="25"/>
      <c r="CQ1003" s="25"/>
      <c r="CR1003" s="25"/>
      <c r="CS1003" s="25"/>
      <c r="CT1003" s="25"/>
      <c r="CU1003" s="25"/>
      <c r="CV1003" s="25"/>
      <c r="CW1003" s="25"/>
      <c r="CX1003" s="25"/>
      <c r="CY1003" s="25"/>
      <c r="CZ1003" s="25"/>
      <c r="DA1003" s="25"/>
      <c r="DB1003" s="25"/>
      <c r="DC1003" s="25"/>
      <c r="DD1003" s="25"/>
      <c r="DE1003" s="25"/>
      <c r="DF1003" s="25"/>
      <c r="DG1003" s="25"/>
      <c r="DH1003" s="25"/>
      <c r="DI1003" s="25"/>
      <c r="DJ1003" s="25"/>
      <c r="DK1003" s="25"/>
      <c r="DL1003" s="25"/>
      <c r="DM1003" s="25"/>
      <c r="DN1003" s="25"/>
      <c r="DO1003" s="25"/>
      <c r="DP1003" s="25"/>
      <c r="DQ1003" s="25"/>
      <c r="DR1003" s="25"/>
      <c r="DS1003" s="25"/>
      <c r="DT1003" s="25"/>
      <c r="DU1003" s="25"/>
      <c r="DV1003" s="25"/>
      <c r="DW1003" s="25"/>
      <c r="DX1003" s="25"/>
      <c r="DY1003" s="25"/>
      <c r="DZ1003" s="25"/>
      <c r="EA1003" s="25"/>
      <c r="EB1003" s="25"/>
      <c r="EC1003" s="25"/>
      <c r="ED1003" s="25"/>
      <c r="EE1003" s="25"/>
      <c r="EF1003" s="25"/>
      <c r="EG1003" s="25"/>
      <c r="EH1003" s="25"/>
      <c r="EI1003" s="25"/>
      <c r="EJ1003" s="25"/>
      <c r="EK1003" s="25"/>
      <c r="EL1003" s="25"/>
      <c r="EM1003" s="25"/>
      <c r="EN1003" s="25"/>
      <c r="EO1003" s="25"/>
      <c r="EP1003" s="25"/>
      <c r="EQ1003" s="25"/>
      <c r="ER1003" s="25"/>
      <c r="ES1003" s="25"/>
      <c r="ET1003" s="25"/>
      <c r="EU1003" s="25"/>
      <c r="EV1003" s="25"/>
      <c r="EW1003" s="25"/>
      <c r="EX1003" s="25"/>
      <c r="EY1003" s="25"/>
      <c r="EZ1003" s="25"/>
      <c r="FA1003" s="25"/>
      <c r="FB1003" s="25"/>
      <c r="FC1003" s="25"/>
      <c r="FD1003" s="25"/>
      <c r="FE1003" s="25"/>
      <c r="FF1003" s="25"/>
      <c r="FG1003" s="25"/>
      <c r="FH1003" s="25"/>
      <c r="FI1003" s="25"/>
      <c r="FJ1003" s="25"/>
      <c r="FK1003" s="25"/>
      <c r="FL1003" s="25"/>
      <c r="FM1003" s="25"/>
      <c r="FN1003" s="25"/>
      <c r="FO1003" s="25"/>
      <c r="FP1003" s="25"/>
      <c r="FQ1003" s="25"/>
      <c r="FR1003" s="25"/>
      <c r="FS1003" s="25"/>
      <c r="FT1003" s="25"/>
      <c r="FU1003" s="25"/>
      <c r="FV1003" s="25"/>
      <c r="FW1003" s="25"/>
      <c r="FX1003" s="25"/>
      <c r="FY1003" s="25"/>
      <c r="FZ1003" s="25"/>
      <c r="GA1003" s="25"/>
      <c r="GB1003" s="25"/>
      <c r="GC1003" s="25"/>
      <c r="GD1003" s="25"/>
      <c r="GE1003" s="25"/>
      <c r="GF1003" s="25"/>
      <c r="GG1003" s="25"/>
      <c r="GH1003" s="25"/>
      <c r="GI1003" s="25"/>
      <c r="GJ1003" s="25"/>
      <c r="GK1003" s="25"/>
      <c r="GL1003" s="25"/>
      <c r="GM1003" s="25"/>
      <c r="GN1003" s="25"/>
      <c r="GO1003" s="25"/>
      <c r="GP1003" s="25"/>
      <c r="GQ1003" s="25"/>
      <c r="GR1003" s="25"/>
      <c r="GS1003" s="25"/>
      <c r="GT1003" s="25"/>
      <c r="GU1003" s="25"/>
      <c r="GV1003" s="25"/>
      <c r="GW1003" s="25"/>
      <c r="GX1003" s="25"/>
      <c r="GY1003" s="25"/>
      <c r="GZ1003" s="25"/>
    </row>
    <row r="1004" spans="31:208"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  <c r="CR1004" s="25"/>
      <c r="CS1004" s="25"/>
      <c r="CT1004" s="25"/>
      <c r="CU1004" s="25"/>
      <c r="CV1004" s="25"/>
      <c r="CW1004" s="25"/>
      <c r="CX1004" s="25"/>
      <c r="CY1004" s="25"/>
      <c r="CZ1004" s="25"/>
      <c r="DA1004" s="25"/>
      <c r="DB1004" s="25"/>
      <c r="DC1004" s="25"/>
      <c r="DD1004" s="25"/>
      <c r="DE1004" s="25"/>
      <c r="DF1004" s="25"/>
      <c r="DG1004" s="25"/>
      <c r="DH1004" s="25"/>
      <c r="DI1004" s="25"/>
      <c r="DJ1004" s="25"/>
      <c r="DK1004" s="25"/>
      <c r="DL1004" s="25"/>
      <c r="DM1004" s="25"/>
      <c r="DN1004" s="25"/>
      <c r="DO1004" s="25"/>
      <c r="DP1004" s="25"/>
      <c r="DQ1004" s="25"/>
      <c r="DR1004" s="25"/>
      <c r="DS1004" s="25"/>
      <c r="DT1004" s="25"/>
      <c r="DU1004" s="25"/>
      <c r="DV1004" s="25"/>
      <c r="DW1004" s="25"/>
      <c r="DX1004" s="25"/>
      <c r="DY1004" s="25"/>
      <c r="DZ1004" s="25"/>
      <c r="EA1004" s="25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5"/>
      <c r="EO1004" s="25"/>
      <c r="EP1004" s="25"/>
      <c r="EQ1004" s="25"/>
      <c r="ER1004" s="25"/>
      <c r="ES1004" s="25"/>
      <c r="ET1004" s="25"/>
      <c r="EU1004" s="25"/>
      <c r="EV1004" s="25"/>
      <c r="EW1004" s="25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  <c r="FN1004" s="25"/>
      <c r="FO1004" s="25"/>
      <c r="FP1004" s="25"/>
      <c r="FQ1004" s="25"/>
      <c r="FR1004" s="25"/>
      <c r="FS1004" s="25"/>
      <c r="FT1004" s="25"/>
      <c r="FU1004" s="25"/>
      <c r="FV1004" s="25"/>
      <c r="FW1004" s="25"/>
      <c r="FX1004" s="25"/>
      <c r="FY1004" s="25"/>
      <c r="FZ1004" s="25"/>
      <c r="GA1004" s="25"/>
      <c r="GB1004" s="25"/>
      <c r="GC1004" s="25"/>
      <c r="GD1004" s="25"/>
      <c r="GE1004" s="25"/>
      <c r="GF1004" s="25"/>
      <c r="GG1004" s="25"/>
      <c r="GH1004" s="25"/>
      <c r="GI1004" s="25"/>
      <c r="GJ1004" s="25"/>
      <c r="GK1004" s="25"/>
      <c r="GL1004" s="25"/>
      <c r="GM1004" s="25"/>
      <c r="GN1004" s="25"/>
      <c r="GO1004" s="25"/>
      <c r="GP1004" s="25"/>
      <c r="GQ1004" s="25"/>
      <c r="GR1004" s="25"/>
      <c r="GS1004" s="25"/>
      <c r="GT1004" s="25"/>
      <c r="GU1004" s="25"/>
      <c r="GV1004" s="25"/>
      <c r="GW1004" s="25"/>
      <c r="GX1004" s="25"/>
      <c r="GY1004" s="25"/>
      <c r="GZ1004" s="25"/>
    </row>
    <row r="1005" spans="31:208"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  <c r="BT1005" s="25"/>
      <c r="BU1005" s="25"/>
      <c r="BV1005" s="25"/>
      <c r="BW1005" s="25"/>
      <c r="BX1005" s="25"/>
      <c r="BY1005" s="25"/>
      <c r="BZ1005" s="25"/>
      <c r="CA1005" s="25"/>
      <c r="CB1005" s="25"/>
      <c r="CC1005" s="25"/>
      <c r="CD1005" s="25"/>
      <c r="CE1005" s="25"/>
      <c r="CF1005" s="25"/>
      <c r="CG1005" s="25"/>
      <c r="CH1005" s="25"/>
      <c r="CI1005" s="25"/>
      <c r="CJ1005" s="25"/>
      <c r="CK1005" s="25"/>
      <c r="CL1005" s="25"/>
      <c r="CM1005" s="25"/>
      <c r="CN1005" s="25"/>
      <c r="CO1005" s="25"/>
      <c r="CP1005" s="25"/>
      <c r="CQ1005" s="25"/>
      <c r="CR1005" s="25"/>
      <c r="CS1005" s="25"/>
      <c r="CT1005" s="25"/>
      <c r="CU1005" s="25"/>
      <c r="CV1005" s="25"/>
      <c r="CW1005" s="25"/>
      <c r="CX1005" s="25"/>
      <c r="CY1005" s="25"/>
      <c r="CZ1005" s="25"/>
      <c r="DA1005" s="25"/>
      <c r="DB1005" s="25"/>
      <c r="DC1005" s="25"/>
      <c r="DD1005" s="25"/>
      <c r="DE1005" s="25"/>
      <c r="DF1005" s="25"/>
      <c r="DG1005" s="25"/>
      <c r="DH1005" s="25"/>
      <c r="DI1005" s="25"/>
      <c r="DJ1005" s="25"/>
      <c r="DK1005" s="25"/>
      <c r="DL1005" s="25"/>
      <c r="DM1005" s="25"/>
      <c r="DN1005" s="25"/>
      <c r="DO1005" s="25"/>
      <c r="DP1005" s="25"/>
      <c r="DQ1005" s="25"/>
      <c r="DR1005" s="25"/>
      <c r="DS1005" s="25"/>
      <c r="DT1005" s="25"/>
      <c r="DU1005" s="25"/>
      <c r="DV1005" s="25"/>
      <c r="DW1005" s="25"/>
      <c r="DX1005" s="25"/>
      <c r="DY1005" s="25"/>
      <c r="DZ1005" s="25"/>
      <c r="EA1005" s="25"/>
      <c r="EB1005" s="25"/>
      <c r="EC1005" s="25"/>
      <c r="ED1005" s="25"/>
      <c r="EE1005" s="25"/>
      <c r="EF1005" s="25"/>
      <c r="EG1005" s="25"/>
      <c r="EH1005" s="25"/>
      <c r="EI1005" s="25"/>
      <c r="EJ1005" s="25"/>
      <c r="EK1005" s="25"/>
      <c r="EL1005" s="25"/>
      <c r="EM1005" s="25"/>
      <c r="EN1005" s="25"/>
      <c r="EO1005" s="25"/>
      <c r="EP1005" s="25"/>
      <c r="EQ1005" s="25"/>
      <c r="ER1005" s="25"/>
      <c r="ES1005" s="25"/>
      <c r="ET1005" s="25"/>
      <c r="EU1005" s="25"/>
      <c r="EV1005" s="25"/>
      <c r="EW1005" s="25"/>
      <c r="EX1005" s="25"/>
      <c r="EY1005" s="25"/>
      <c r="EZ1005" s="25"/>
      <c r="FA1005" s="25"/>
      <c r="FB1005" s="25"/>
      <c r="FC1005" s="25"/>
      <c r="FD1005" s="25"/>
      <c r="FE1005" s="25"/>
      <c r="FF1005" s="25"/>
      <c r="FG1005" s="25"/>
      <c r="FH1005" s="25"/>
      <c r="FI1005" s="25"/>
      <c r="FJ1005" s="25"/>
      <c r="FK1005" s="25"/>
      <c r="FL1005" s="25"/>
      <c r="FM1005" s="25"/>
      <c r="FN1005" s="25"/>
      <c r="FO1005" s="25"/>
      <c r="FP1005" s="25"/>
      <c r="FQ1005" s="25"/>
      <c r="FR1005" s="25"/>
      <c r="FS1005" s="25"/>
      <c r="FT1005" s="25"/>
      <c r="FU1005" s="25"/>
      <c r="FV1005" s="25"/>
      <c r="FW1005" s="25"/>
      <c r="FX1005" s="25"/>
      <c r="FY1005" s="25"/>
      <c r="FZ1005" s="25"/>
      <c r="GA1005" s="25"/>
      <c r="GB1005" s="25"/>
      <c r="GC1005" s="25"/>
      <c r="GD1005" s="25"/>
      <c r="GE1005" s="25"/>
      <c r="GF1005" s="25"/>
      <c r="GG1005" s="25"/>
      <c r="GH1005" s="25"/>
      <c r="GI1005" s="25"/>
      <c r="GJ1005" s="25"/>
      <c r="GK1005" s="25"/>
      <c r="GL1005" s="25"/>
      <c r="GM1005" s="25"/>
      <c r="GN1005" s="25"/>
      <c r="GO1005" s="25"/>
      <c r="GP1005" s="25"/>
      <c r="GQ1005" s="25"/>
      <c r="GR1005" s="25"/>
      <c r="GS1005" s="25"/>
      <c r="GT1005" s="25"/>
      <c r="GU1005" s="25"/>
      <c r="GV1005" s="25"/>
      <c r="GW1005" s="25"/>
      <c r="GX1005" s="25"/>
      <c r="GY1005" s="25"/>
      <c r="GZ1005" s="25"/>
    </row>
    <row r="1006" spans="31:208"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  <c r="BT1006" s="25"/>
      <c r="BU1006" s="25"/>
      <c r="BV1006" s="25"/>
      <c r="BW1006" s="25"/>
      <c r="BX1006" s="25"/>
      <c r="BY1006" s="25"/>
      <c r="BZ1006" s="25"/>
      <c r="CA1006" s="25"/>
      <c r="CB1006" s="25"/>
      <c r="CC1006" s="25"/>
      <c r="CD1006" s="25"/>
      <c r="CE1006" s="25"/>
      <c r="CF1006" s="25"/>
      <c r="CG1006" s="25"/>
      <c r="CH1006" s="25"/>
      <c r="CI1006" s="25"/>
      <c r="CJ1006" s="25"/>
      <c r="CK1006" s="25"/>
      <c r="CL1006" s="25"/>
      <c r="CM1006" s="25"/>
      <c r="CN1006" s="25"/>
      <c r="CO1006" s="25"/>
      <c r="CP1006" s="25"/>
      <c r="CQ1006" s="25"/>
      <c r="CR1006" s="25"/>
      <c r="CS1006" s="25"/>
      <c r="CT1006" s="25"/>
      <c r="CU1006" s="25"/>
      <c r="CV1006" s="25"/>
      <c r="CW1006" s="25"/>
      <c r="CX1006" s="25"/>
      <c r="CY1006" s="25"/>
      <c r="CZ1006" s="25"/>
      <c r="DA1006" s="25"/>
      <c r="DB1006" s="25"/>
      <c r="DC1006" s="25"/>
      <c r="DD1006" s="25"/>
      <c r="DE1006" s="25"/>
      <c r="DF1006" s="25"/>
      <c r="DG1006" s="25"/>
      <c r="DH1006" s="25"/>
      <c r="DI1006" s="25"/>
      <c r="DJ1006" s="25"/>
      <c r="DK1006" s="25"/>
      <c r="DL1006" s="25"/>
      <c r="DM1006" s="25"/>
      <c r="DN1006" s="25"/>
      <c r="DO1006" s="25"/>
      <c r="DP1006" s="25"/>
      <c r="DQ1006" s="25"/>
      <c r="DR1006" s="25"/>
      <c r="DS1006" s="25"/>
      <c r="DT1006" s="25"/>
      <c r="DU1006" s="25"/>
      <c r="DV1006" s="25"/>
      <c r="DW1006" s="25"/>
      <c r="DX1006" s="25"/>
      <c r="DY1006" s="25"/>
      <c r="DZ1006" s="25"/>
      <c r="EA1006" s="25"/>
      <c r="EB1006" s="25"/>
      <c r="EC1006" s="25"/>
      <c r="ED1006" s="25"/>
      <c r="EE1006" s="25"/>
      <c r="EF1006" s="25"/>
      <c r="EG1006" s="25"/>
      <c r="EH1006" s="25"/>
      <c r="EI1006" s="25"/>
      <c r="EJ1006" s="25"/>
      <c r="EK1006" s="25"/>
      <c r="EL1006" s="25"/>
      <c r="EM1006" s="25"/>
      <c r="EN1006" s="25"/>
      <c r="EO1006" s="25"/>
      <c r="EP1006" s="25"/>
      <c r="EQ1006" s="25"/>
      <c r="ER1006" s="25"/>
      <c r="ES1006" s="25"/>
      <c r="ET1006" s="25"/>
      <c r="EU1006" s="25"/>
      <c r="EV1006" s="25"/>
      <c r="EW1006" s="25"/>
      <c r="EX1006" s="25"/>
      <c r="EY1006" s="25"/>
      <c r="EZ1006" s="25"/>
      <c r="FA1006" s="25"/>
      <c r="FB1006" s="25"/>
      <c r="FC1006" s="25"/>
      <c r="FD1006" s="25"/>
      <c r="FE1006" s="25"/>
      <c r="FF1006" s="25"/>
      <c r="FG1006" s="25"/>
      <c r="FH1006" s="25"/>
      <c r="FI1006" s="25"/>
      <c r="FJ1006" s="25"/>
      <c r="FK1006" s="25"/>
      <c r="FL1006" s="25"/>
      <c r="FM1006" s="25"/>
      <c r="FN1006" s="25"/>
      <c r="FO1006" s="25"/>
      <c r="FP1006" s="25"/>
      <c r="FQ1006" s="25"/>
      <c r="FR1006" s="25"/>
      <c r="FS1006" s="25"/>
      <c r="FT1006" s="25"/>
      <c r="FU1006" s="25"/>
      <c r="FV1006" s="25"/>
      <c r="FW1006" s="25"/>
      <c r="FX1006" s="25"/>
      <c r="FY1006" s="25"/>
      <c r="FZ1006" s="25"/>
      <c r="GA1006" s="25"/>
      <c r="GB1006" s="25"/>
      <c r="GC1006" s="25"/>
      <c r="GD1006" s="25"/>
      <c r="GE1006" s="25"/>
      <c r="GF1006" s="25"/>
      <c r="GG1006" s="25"/>
      <c r="GH1006" s="25"/>
      <c r="GI1006" s="25"/>
      <c r="GJ1006" s="25"/>
      <c r="GK1006" s="25"/>
      <c r="GL1006" s="25"/>
      <c r="GM1006" s="25"/>
      <c r="GN1006" s="25"/>
      <c r="GO1006" s="25"/>
      <c r="GP1006" s="25"/>
      <c r="GQ1006" s="25"/>
      <c r="GR1006" s="25"/>
      <c r="GS1006" s="25"/>
      <c r="GT1006" s="25"/>
      <c r="GU1006" s="25"/>
      <c r="GV1006" s="25"/>
      <c r="GW1006" s="25"/>
      <c r="GX1006" s="25"/>
      <c r="GY1006" s="25"/>
      <c r="GZ1006" s="25"/>
    </row>
    <row r="1007" spans="31:208"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  <c r="BT1007" s="25"/>
      <c r="BU1007" s="25"/>
      <c r="BV1007" s="25"/>
      <c r="BW1007" s="25"/>
      <c r="BX1007" s="25"/>
      <c r="BY1007" s="25"/>
      <c r="BZ1007" s="25"/>
      <c r="CA1007" s="25"/>
      <c r="CB1007" s="25"/>
      <c r="CC1007" s="25"/>
      <c r="CD1007" s="25"/>
      <c r="CE1007" s="25"/>
      <c r="CF1007" s="25"/>
      <c r="CG1007" s="25"/>
      <c r="CH1007" s="25"/>
      <c r="CI1007" s="25"/>
      <c r="CJ1007" s="25"/>
      <c r="CK1007" s="25"/>
      <c r="CL1007" s="25"/>
      <c r="CM1007" s="25"/>
      <c r="CN1007" s="25"/>
      <c r="CO1007" s="25"/>
      <c r="CP1007" s="25"/>
      <c r="CQ1007" s="25"/>
      <c r="CR1007" s="25"/>
      <c r="CS1007" s="25"/>
      <c r="CT1007" s="25"/>
      <c r="CU1007" s="25"/>
      <c r="CV1007" s="25"/>
      <c r="CW1007" s="25"/>
      <c r="CX1007" s="25"/>
      <c r="CY1007" s="25"/>
      <c r="CZ1007" s="25"/>
      <c r="DA1007" s="25"/>
      <c r="DB1007" s="25"/>
      <c r="DC1007" s="25"/>
      <c r="DD1007" s="25"/>
      <c r="DE1007" s="25"/>
      <c r="DF1007" s="25"/>
      <c r="DG1007" s="25"/>
      <c r="DH1007" s="25"/>
      <c r="DI1007" s="25"/>
      <c r="DJ1007" s="25"/>
      <c r="DK1007" s="25"/>
      <c r="DL1007" s="25"/>
      <c r="DM1007" s="25"/>
      <c r="DN1007" s="25"/>
      <c r="DO1007" s="25"/>
      <c r="DP1007" s="25"/>
      <c r="DQ1007" s="25"/>
      <c r="DR1007" s="25"/>
      <c r="DS1007" s="25"/>
      <c r="DT1007" s="25"/>
      <c r="DU1007" s="25"/>
      <c r="DV1007" s="25"/>
      <c r="DW1007" s="25"/>
      <c r="DX1007" s="25"/>
      <c r="DY1007" s="25"/>
      <c r="DZ1007" s="25"/>
      <c r="EA1007" s="25"/>
      <c r="EB1007" s="25"/>
      <c r="EC1007" s="25"/>
      <c r="ED1007" s="25"/>
      <c r="EE1007" s="25"/>
      <c r="EF1007" s="25"/>
      <c r="EG1007" s="25"/>
      <c r="EH1007" s="25"/>
      <c r="EI1007" s="25"/>
      <c r="EJ1007" s="25"/>
      <c r="EK1007" s="25"/>
      <c r="EL1007" s="25"/>
      <c r="EM1007" s="25"/>
      <c r="EN1007" s="25"/>
      <c r="EO1007" s="25"/>
      <c r="EP1007" s="25"/>
      <c r="EQ1007" s="25"/>
      <c r="ER1007" s="25"/>
      <c r="ES1007" s="25"/>
      <c r="ET1007" s="25"/>
      <c r="EU1007" s="25"/>
      <c r="EV1007" s="25"/>
      <c r="EW1007" s="25"/>
      <c r="EX1007" s="25"/>
      <c r="EY1007" s="25"/>
      <c r="EZ1007" s="25"/>
      <c r="FA1007" s="25"/>
      <c r="FB1007" s="25"/>
      <c r="FC1007" s="25"/>
      <c r="FD1007" s="25"/>
      <c r="FE1007" s="25"/>
      <c r="FF1007" s="25"/>
      <c r="FG1007" s="25"/>
      <c r="FH1007" s="25"/>
      <c r="FI1007" s="25"/>
      <c r="FJ1007" s="25"/>
      <c r="FK1007" s="25"/>
      <c r="FL1007" s="25"/>
      <c r="FM1007" s="25"/>
      <c r="FN1007" s="25"/>
      <c r="FO1007" s="25"/>
      <c r="FP1007" s="25"/>
      <c r="FQ1007" s="25"/>
      <c r="FR1007" s="25"/>
      <c r="FS1007" s="25"/>
      <c r="FT1007" s="25"/>
      <c r="FU1007" s="25"/>
      <c r="FV1007" s="25"/>
      <c r="FW1007" s="25"/>
      <c r="FX1007" s="25"/>
      <c r="FY1007" s="25"/>
      <c r="FZ1007" s="25"/>
      <c r="GA1007" s="25"/>
      <c r="GB1007" s="25"/>
      <c r="GC1007" s="25"/>
      <c r="GD1007" s="25"/>
      <c r="GE1007" s="25"/>
      <c r="GF1007" s="25"/>
      <c r="GG1007" s="25"/>
      <c r="GH1007" s="25"/>
      <c r="GI1007" s="25"/>
      <c r="GJ1007" s="25"/>
      <c r="GK1007" s="25"/>
      <c r="GL1007" s="25"/>
      <c r="GM1007" s="25"/>
      <c r="GN1007" s="25"/>
      <c r="GO1007" s="25"/>
      <c r="GP1007" s="25"/>
      <c r="GQ1007" s="25"/>
      <c r="GR1007" s="25"/>
      <c r="GS1007" s="25"/>
      <c r="GT1007" s="25"/>
      <c r="GU1007" s="25"/>
      <c r="GV1007" s="25"/>
      <c r="GW1007" s="25"/>
      <c r="GX1007" s="25"/>
      <c r="GY1007" s="25"/>
      <c r="GZ1007" s="25"/>
    </row>
    <row r="1008" spans="31:208"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  <c r="BT1008" s="25"/>
      <c r="BU1008" s="25"/>
      <c r="BV1008" s="25"/>
      <c r="BW1008" s="25"/>
      <c r="BX1008" s="25"/>
      <c r="BY1008" s="25"/>
      <c r="BZ1008" s="25"/>
      <c r="CA1008" s="25"/>
      <c r="CB1008" s="25"/>
      <c r="CC1008" s="25"/>
      <c r="CD1008" s="25"/>
      <c r="CE1008" s="25"/>
      <c r="CF1008" s="25"/>
      <c r="CG1008" s="25"/>
      <c r="CH1008" s="25"/>
      <c r="CI1008" s="25"/>
      <c r="CJ1008" s="25"/>
      <c r="CK1008" s="25"/>
      <c r="CL1008" s="25"/>
      <c r="CM1008" s="25"/>
      <c r="CN1008" s="25"/>
      <c r="CO1008" s="25"/>
      <c r="CP1008" s="25"/>
      <c r="CQ1008" s="25"/>
      <c r="CR1008" s="25"/>
      <c r="CS1008" s="25"/>
      <c r="CT1008" s="25"/>
      <c r="CU1008" s="25"/>
      <c r="CV1008" s="25"/>
      <c r="CW1008" s="25"/>
      <c r="CX1008" s="25"/>
      <c r="CY1008" s="25"/>
      <c r="CZ1008" s="25"/>
      <c r="DA1008" s="25"/>
      <c r="DB1008" s="25"/>
      <c r="DC1008" s="25"/>
      <c r="DD1008" s="25"/>
      <c r="DE1008" s="25"/>
      <c r="DF1008" s="25"/>
      <c r="DG1008" s="25"/>
      <c r="DH1008" s="25"/>
      <c r="DI1008" s="25"/>
      <c r="DJ1008" s="25"/>
      <c r="DK1008" s="25"/>
      <c r="DL1008" s="25"/>
      <c r="DM1008" s="25"/>
      <c r="DN1008" s="25"/>
      <c r="DO1008" s="25"/>
      <c r="DP1008" s="25"/>
      <c r="DQ1008" s="25"/>
      <c r="DR1008" s="25"/>
      <c r="DS1008" s="25"/>
      <c r="DT1008" s="25"/>
      <c r="DU1008" s="25"/>
      <c r="DV1008" s="25"/>
      <c r="DW1008" s="25"/>
      <c r="DX1008" s="25"/>
      <c r="DY1008" s="25"/>
      <c r="DZ1008" s="25"/>
      <c r="EA1008" s="25"/>
      <c r="EB1008" s="25"/>
      <c r="EC1008" s="25"/>
      <c r="ED1008" s="25"/>
      <c r="EE1008" s="25"/>
      <c r="EF1008" s="25"/>
      <c r="EG1008" s="25"/>
      <c r="EH1008" s="25"/>
      <c r="EI1008" s="25"/>
      <c r="EJ1008" s="25"/>
      <c r="EK1008" s="25"/>
      <c r="EL1008" s="25"/>
      <c r="EM1008" s="25"/>
      <c r="EN1008" s="25"/>
      <c r="EO1008" s="25"/>
      <c r="EP1008" s="25"/>
      <c r="EQ1008" s="25"/>
      <c r="ER1008" s="25"/>
      <c r="ES1008" s="25"/>
      <c r="ET1008" s="25"/>
      <c r="EU1008" s="25"/>
      <c r="EV1008" s="25"/>
      <c r="EW1008" s="25"/>
      <c r="EX1008" s="25"/>
      <c r="EY1008" s="25"/>
      <c r="EZ1008" s="25"/>
      <c r="FA1008" s="25"/>
      <c r="FB1008" s="25"/>
      <c r="FC1008" s="25"/>
      <c r="FD1008" s="25"/>
      <c r="FE1008" s="25"/>
      <c r="FF1008" s="25"/>
      <c r="FG1008" s="25"/>
      <c r="FH1008" s="25"/>
      <c r="FI1008" s="25"/>
      <c r="FJ1008" s="25"/>
      <c r="FK1008" s="25"/>
      <c r="FL1008" s="25"/>
      <c r="FM1008" s="25"/>
      <c r="FN1008" s="25"/>
      <c r="FO1008" s="25"/>
      <c r="FP1008" s="25"/>
      <c r="FQ1008" s="25"/>
      <c r="FR1008" s="25"/>
      <c r="FS1008" s="25"/>
      <c r="FT1008" s="25"/>
      <c r="FU1008" s="25"/>
      <c r="FV1008" s="25"/>
      <c r="FW1008" s="25"/>
      <c r="FX1008" s="25"/>
      <c r="FY1008" s="25"/>
      <c r="FZ1008" s="25"/>
      <c r="GA1008" s="25"/>
      <c r="GB1008" s="25"/>
      <c r="GC1008" s="25"/>
      <c r="GD1008" s="25"/>
      <c r="GE1008" s="25"/>
      <c r="GF1008" s="25"/>
      <c r="GG1008" s="25"/>
      <c r="GH1008" s="25"/>
      <c r="GI1008" s="25"/>
      <c r="GJ1008" s="25"/>
      <c r="GK1008" s="25"/>
      <c r="GL1008" s="25"/>
      <c r="GM1008" s="25"/>
      <c r="GN1008" s="25"/>
      <c r="GO1008" s="25"/>
      <c r="GP1008" s="25"/>
      <c r="GQ1008" s="25"/>
      <c r="GR1008" s="25"/>
      <c r="GS1008" s="25"/>
      <c r="GT1008" s="25"/>
      <c r="GU1008" s="25"/>
      <c r="GV1008" s="25"/>
      <c r="GW1008" s="25"/>
      <c r="GX1008" s="25"/>
      <c r="GY1008" s="25"/>
      <c r="GZ1008" s="25"/>
    </row>
    <row r="1009" spans="31:208"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  <c r="BT1009" s="25"/>
      <c r="BU1009" s="25"/>
      <c r="BV1009" s="25"/>
      <c r="BW1009" s="25"/>
      <c r="BX1009" s="25"/>
      <c r="BY1009" s="25"/>
      <c r="BZ1009" s="25"/>
      <c r="CA1009" s="25"/>
      <c r="CB1009" s="25"/>
      <c r="CC1009" s="25"/>
      <c r="CD1009" s="25"/>
      <c r="CE1009" s="25"/>
      <c r="CF1009" s="25"/>
      <c r="CG1009" s="25"/>
      <c r="CH1009" s="25"/>
      <c r="CI1009" s="25"/>
      <c r="CJ1009" s="25"/>
      <c r="CK1009" s="25"/>
      <c r="CL1009" s="25"/>
      <c r="CM1009" s="25"/>
      <c r="CN1009" s="25"/>
      <c r="CO1009" s="25"/>
      <c r="CP1009" s="25"/>
      <c r="CQ1009" s="25"/>
      <c r="CR1009" s="25"/>
      <c r="CS1009" s="25"/>
      <c r="CT1009" s="25"/>
      <c r="CU1009" s="25"/>
      <c r="CV1009" s="25"/>
      <c r="CW1009" s="25"/>
      <c r="CX1009" s="25"/>
      <c r="CY1009" s="25"/>
      <c r="CZ1009" s="25"/>
      <c r="DA1009" s="25"/>
      <c r="DB1009" s="25"/>
      <c r="DC1009" s="25"/>
      <c r="DD1009" s="25"/>
      <c r="DE1009" s="25"/>
      <c r="DF1009" s="25"/>
      <c r="DG1009" s="25"/>
      <c r="DH1009" s="25"/>
      <c r="DI1009" s="25"/>
      <c r="DJ1009" s="25"/>
      <c r="DK1009" s="25"/>
      <c r="DL1009" s="25"/>
      <c r="DM1009" s="25"/>
      <c r="DN1009" s="25"/>
      <c r="DO1009" s="25"/>
      <c r="DP1009" s="25"/>
      <c r="DQ1009" s="25"/>
      <c r="DR1009" s="25"/>
      <c r="DS1009" s="25"/>
      <c r="DT1009" s="25"/>
      <c r="DU1009" s="25"/>
      <c r="DV1009" s="25"/>
      <c r="DW1009" s="25"/>
      <c r="DX1009" s="25"/>
      <c r="DY1009" s="25"/>
      <c r="DZ1009" s="25"/>
      <c r="EA1009" s="25"/>
      <c r="EB1009" s="25"/>
      <c r="EC1009" s="25"/>
      <c r="ED1009" s="25"/>
      <c r="EE1009" s="25"/>
      <c r="EF1009" s="25"/>
      <c r="EG1009" s="25"/>
      <c r="EH1009" s="25"/>
      <c r="EI1009" s="25"/>
      <c r="EJ1009" s="25"/>
      <c r="EK1009" s="25"/>
      <c r="EL1009" s="25"/>
      <c r="EM1009" s="25"/>
      <c r="EN1009" s="25"/>
      <c r="EO1009" s="25"/>
      <c r="EP1009" s="25"/>
      <c r="EQ1009" s="25"/>
      <c r="ER1009" s="25"/>
      <c r="ES1009" s="25"/>
      <c r="ET1009" s="25"/>
      <c r="EU1009" s="25"/>
      <c r="EV1009" s="25"/>
      <c r="EW1009" s="25"/>
      <c r="EX1009" s="25"/>
      <c r="EY1009" s="25"/>
      <c r="EZ1009" s="25"/>
      <c r="FA1009" s="25"/>
      <c r="FB1009" s="25"/>
      <c r="FC1009" s="25"/>
      <c r="FD1009" s="25"/>
      <c r="FE1009" s="25"/>
      <c r="FF1009" s="25"/>
      <c r="FG1009" s="25"/>
      <c r="FH1009" s="25"/>
      <c r="FI1009" s="25"/>
      <c r="FJ1009" s="25"/>
      <c r="FK1009" s="25"/>
      <c r="FL1009" s="25"/>
      <c r="FM1009" s="25"/>
      <c r="FN1009" s="25"/>
      <c r="FO1009" s="25"/>
      <c r="FP1009" s="25"/>
      <c r="FQ1009" s="25"/>
      <c r="FR1009" s="25"/>
      <c r="FS1009" s="25"/>
      <c r="FT1009" s="25"/>
      <c r="FU1009" s="25"/>
      <c r="FV1009" s="25"/>
      <c r="FW1009" s="25"/>
      <c r="FX1009" s="25"/>
      <c r="FY1009" s="25"/>
      <c r="FZ1009" s="25"/>
      <c r="GA1009" s="25"/>
      <c r="GB1009" s="25"/>
      <c r="GC1009" s="25"/>
      <c r="GD1009" s="25"/>
      <c r="GE1009" s="25"/>
      <c r="GF1009" s="25"/>
      <c r="GG1009" s="25"/>
      <c r="GH1009" s="25"/>
      <c r="GI1009" s="25"/>
      <c r="GJ1009" s="25"/>
      <c r="GK1009" s="25"/>
      <c r="GL1009" s="25"/>
      <c r="GM1009" s="25"/>
      <c r="GN1009" s="25"/>
      <c r="GO1009" s="25"/>
      <c r="GP1009" s="25"/>
      <c r="GQ1009" s="25"/>
      <c r="GR1009" s="25"/>
      <c r="GS1009" s="25"/>
      <c r="GT1009" s="25"/>
      <c r="GU1009" s="25"/>
      <c r="GV1009" s="25"/>
      <c r="GW1009" s="25"/>
      <c r="GX1009" s="25"/>
      <c r="GY1009" s="25"/>
      <c r="GZ1009" s="25"/>
    </row>
    <row r="1010" spans="31:208"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  <c r="CR1010" s="25"/>
      <c r="CS1010" s="25"/>
      <c r="CT1010" s="25"/>
      <c r="CU1010" s="25"/>
      <c r="CV1010" s="25"/>
      <c r="CW1010" s="25"/>
      <c r="CX1010" s="25"/>
      <c r="CY1010" s="25"/>
      <c r="CZ1010" s="25"/>
      <c r="DA1010" s="25"/>
      <c r="DB1010" s="25"/>
      <c r="DC1010" s="25"/>
      <c r="DD1010" s="25"/>
      <c r="DE1010" s="25"/>
      <c r="DF1010" s="25"/>
      <c r="DG1010" s="25"/>
      <c r="DH1010" s="25"/>
      <c r="DI1010" s="25"/>
      <c r="DJ1010" s="25"/>
      <c r="DK1010" s="25"/>
      <c r="DL1010" s="25"/>
      <c r="DM1010" s="25"/>
      <c r="DN1010" s="25"/>
      <c r="DO1010" s="25"/>
      <c r="DP1010" s="25"/>
      <c r="DQ1010" s="25"/>
      <c r="DR1010" s="25"/>
      <c r="DS1010" s="25"/>
      <c r="DT1010" s="25"/>
      <c r="DU1010" s="25"/>
      <c r="DV1010" s="25"/>
      <c r="DW1010" s="25"/>
      <c r="DX1010" s="25"/>
      <c r="DY1010" s="25"/>
      <c r="DZ1010" s="25"/>
      <c r="EA1010" s="25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5"/>
      <c r="EO1010" s="25"/>
      <c r="EP1010" s="25"/>
      <c r="EQ1010" s="25"/>
      <c r="ER1010" s="25"/>
      <c r="ES1010" s="25"/>
      <c r="ET1010" s="25"/>
      <c r="EU1010" s="25"/>
      <c r="EV1010" s="25"/>
      <c r="EW1010" s="25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  <c r="FN1010" s="25"/>
      <c r="FO1010" s="25"/>
      <c r="FP1010" s="25"/>
      <c r="FQ1010" s="25"/>
      <c r="FR1010" s="25"/>
      <c r="FS1010" s="25"/>
      <c r="FT1010" s="25"/>
      <c r="FU1010" s="25"/>
      <c r="FV1010" s="25"/>
      <c r="FW1010" s="25"/>
      <c r="FX1010" s="25"/>
      <c r="FY1010" s="25"/>
      <c r="FZ1010" s="25"/>
      <c r="GA1010" s="25"/>
      <c r="GB1010" s="25"/>
      <c r="GC1010" s="25"/>
      <c r="GD1010" s="25"/>
      <c r="GE1010" s="25"/>
      <c r="GF1010" s="25"/>
      <c r="GG1010" s="25"/>
      <c r="GH1010" s="25"/>
      <c r="GI1010" s="25"/>
      <c r="GJ1010" s="25"/>
      <c r="GK1010" s="25"/>
      <c r="GL1010" s="25"/>
      <c r="GM1010" s="25"/>
      <c r="GN1010" s="25"/>
      <c r="GO1010" s="25"/>
      <c r="GP1010" s="25"/>
      <c r="GQ1010" s="25"/>
      <c r="GR1010" s="25"/>
      <c r="GS1010" s="25"/>
      <c r="GT1010" s="25"/>
      <c r="GU1010" s="25"/>
      <c r="GV1010" s="25"/>
      <c r="GW1010" s="25"/>
      <c r="GX1010" s="25"/>
      <c r="GY1010" s="25"/>
      <c r="GZ1010" s="25"/>
    </row>
    <row r="1011" spans="31:208"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  <c r="BT1011" s="25"/>
      <c r="BU1011" s="25"/>
      <c r="BV1011" s="25"/>
      <c r="BW1011" s="25"/>
      <c r="BX1011" s="25"/>
      <c r="BY1011" s="25"/>
      <c r="BZ1011" s="25"/>
      <c r="CA1011" s="25"/>
      <c r="CB1011" s="25"/>
      <c r="CC1011" s="25"/>
      <c r="CD1011" s="25"/>
      <c r="CE1011" s="25"/>
      <c r="CF1011" s="25"/>
      <c r="CG1011" s="25"/>
      <c r="CH1011" s="25"/>
      <c r="CI1011" s="25"/>
      <c r="CJ1011" s="25"/>
      <c r="CK1011" s="25"/>
      <c r="CL1011" s="25"/>
      <c r="CM1011" s="25"/>
      <c r="CN1011" s="25"/>
      <c r="CO1011" s="25"/>
      <c r="CP1011" s="25"/>
      <c r="CQ1011" s="25"/>
      <c r="CR1011" s="25"/>
      <c r="CS1011" s="25"/>
      <c r="CT1011" s="25"/>
      <c r="CU1011" s="25"/>
      <c r="CV1011" s="25"/>
      <c r="CW1011" s="25"/>
      <c r="CX1011" s="25"/>
      <c r="CY1011" s="25"/>
      <c r="CZ1011" s="25"/>
      <c r="DA1011" s="25"/>
      <c r="DB1011" s="25"/>
      <c r="DC1011" s="25"/>
      <c r="DD1011" s="25"/>
      <c r="DE1011" s="25"/>
      <c r="DF1011" s="25"/>
      <c r="DG1011" s="25"/>
      <c r="DH1011" s="25"/>
      <c r="DI1011" s="25"/>
      <c r="DJ1011" s="25"/>
      <c r="DK1011" s="25"/>
      <c r="DL1011" s="25"/>
      <c r="DM1011" s="25"/>
      <c r="DN1011" s="25"/>
      <c r="DO1011" s="25"/>
      <c r="DP1011" s="25"/>
      <c r="DQ1011" s="25"/>
      <c r="DR1011" s="25"/>
      <c r="DS1011" s="25"/>
      <c r="DT1011" s="25"/>
      <c r="DU1011" s="25"/>
      <c r="DV1011" s="25"/>
      <c r="DW1011" s="25"/>
      <c r="DX1011" s="25"/>
      <c r="DY1011" s="25"/>
      <c r="DZ1011" s="25"/>
      <c r="EA1011" s="25"/>
      <c r="EB1011" s="25"/>
      <c r="EC1011" s="25"/>
      <c r="ED1011" s="25"/>
      <c r="EE1011" s="25"/>
      <c r="EF1011" s="25"/>
      <c r="EG1011" s="25"/>
      <c r="EH1011" s="25"/>
      <c r="EI1011" s="25"/>
      <c r="EJ1011" s="25"/>
      <c r="EK1011" s="25"/>
      <c r="EL1011" s="25"/>
      <c r="EM1011" s="25"/>
      <c r="EN1011" s="25"/>
      <c r="EO1011" s="25"/>
      <c r="EP1011" s="25"/>
      <c r="EQ1011" s="25"/>
      <c r="ER1011" s="25"/>
      <c r="ES1011" s="25"/>
      <c r="ET1011" s="25"/>
      <c r="EU1011" s="25"/>
      <c r="EV1011" s="25"/>
      <c r="EW1011" s="25"/>
      <c r="EX1011" s="25"/>
      <c r="EY1011" s="25"/>
      <c r="EZ1011" s="25"/>
      <c r="FA1011" s="25"/>
      <c r="FB1011" s="25"/>
      <c r="FC1011" s="25"/>
      <c r="FD1011" s="25"/>
      <c r="FE1011" s="25"/>
      <c r="FF1011" s="25"/>
      <c r="FG1011" s="25"/>
      <c r="FH1011" s="25"/>
      <c r="FI1011" s="25"/>
      <c r="FJ1011" s="25"/>
      <c r="FK1011" s="25"/>
      <c r="FL1011" s="25"/>
      <c r="FM1011" s="25"/>
      <c r="FN1011" s="25"/>
      <c r="FO1011" s="25"/>
      <c r="FP1011" s="25"/>
      <c r="FQ1011" s="25"/>
      <c r="FR1011" s="25"/>
      <c r="FS1011" s="25"/>
      <c r="FT1011" s="25"/>
      <c r="FU1011" s="25"/>
      <c r="FV1011" s="25"/>
      <c r="FW1011" s="25"/>
      <c r="FX1011" s="25"/>
      <c r="FY1011" s="25"/>
      <c r="FZ1011" s="25"/>
      <c r="GA1011" s="25"/>
      <c r="GB1011" s="25"/>
      <c r="GC1011" s="25"/>
      <c r="GD1011" s="25"/>
      <c r="GE1011" s="25"/>
      <c r="GF1011" s="25"/>
      <c r="GG1011" s="25"/>
      <c r="GH1011" s="25"/>
      <c r="GI1011" s="25"/>
      <c r="GJ1011" s="25"/>
      <c r="GK1011" s="25"/>
      <c r="GL1011" s="25"/>
      <c r="GM1011" s="25"/>
      <c r="GN1011" s="25"/>
      <c r="GO1011" s="25"/>
      <c r="GP1011" s="25"/>
      <c r="GQ1011" s="25"/>
      <c r="GR1011" s="25"/>
      <c r="GS1011" s="25"/>
      <c r="GT1011" s="25"/>
      <c r="GU1011" s="25"/>
      <c r="GV1011" s="25"/>
      <c r="GW1011" s="25"/>
      <c r="GX1011" s="25"/>
      <c r="GY1011" s="25"/>
      <c r="GZ1011" s="25"/>
    </row>
    <row r="1012" spans="31:208"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  <c r="BT1012" s="25"/>
      <c r="BU1012" s="25"/>
      <c r="BV1012" s="25"/>
      <c r="BW1012" s="25"/>
      <c r="BX1012" s="25"/>
      <c r="BY1012" s="25"/>
      <c r="BZ1012" s="25"/>
      <c r="CA1012" s="25"/>
      <c r="CB1012" s="25"/>
      <c r="CC1012" s="25"/>
      <c r="CD1012" s="25"/>
      <c r="CE1012" s="25"/>
      <c r="CF1012" s="25"/>
      <c r="CG1012" s="25"/>
      <c r="CH1012" s="25"/>
      <c r="CI1012" s="25"/>
      <c r="CJ1012" s="25"/>
      <c r="CK1012" s="25"/>
      <c r="CL1012" s="25"/>
      <c r="CM1012" s="25"/>
      <c r="CN1012" s="25"/>
      <c r="CO1012" s="25"/>
      <c r="CP1012" s="25"/>
      <c r="CQ1012" s="25"/>
      <c r="CR1012" s="25"/>
      <c r="CS1012" s="25"/>
      <c r="CT1012" s="25"/>
      <c r="CU1012" s="25"/>
      <c r="CV1012" s="25"/>
      <c r="CW1012" s="25"/>
      <c r="CX1012" s="25"/>
      <c r="CY1012" s="25"/>
      <c r="CZ1012" s="25"/>
      <c r="DA1012" s="25"/>
      <c r="DB1012" s="25"/>
      <c r="DC1012" s="25"/>
      <c r="DD1012" s="25"/>
      <c r="DE1012" s="25"/>
      <c r="DF1012" s="25"/>
      <c r="DG1012" s="25"/>
      <c r="DH1012" s="25"/>
      <c r="DI1012" s="25"/>
      <c r="DJ1012" s="25"/>
      <c r="DK1012" s="25"/>
      <c r="DL1012" s="25"/>
      <c r="DM1012" s="25"/>
      <c r="DN1012" s="25"/>
      <c r="DO1012" s="25"/>
      <c r="DP1012" s="25"/>
      <c r="DQ1012" s="25"/>
      <c r="DR1012" s="25"/>
      <c r="DS1012" s="25"/>
      <c r="DT1012" s="25"/>
      <c r="DU1012" s="25"/>
      <c r="DV1012" s="25"/>
      <c r="DW1012" s="25"/>
      <c r="DX1012" s="25"/>
      <c r="DY1012" s="25"/>
      <c r="DZ1012" s="25"/>
      <c r="EA1012" s="25"/>
      <c r="EB1012" s="25"/>
      <c r="EC1012" s="25"/>
      <c r="ED1012" s="25"/>
      <c r="EE1012" s="25"/>
      <c r="EF1012" s="25"/>
      <c r="EG1012" s="25"/>
      <c r="EH1012" s="25"/>
      <c r="EI1012" s="25"/>
      <c r="EJ1012" s="25"/>
      <c r="EK1012" s="25"/>
      <c r="EL1012" s="25"/>
      <c r="EM1012" s="25"/>
      <c r="EN1012" s="25"/>
      <c r="EO1012" s="25"/>
      <c r="EP1012" s="25"/>
      <c r="EQ1012" s="25"/>
      <c r="ER1012" s="25"/>
      <c r="ES1012" s="25"/>
      <c r="ET1012" s="25"/>
      <c r="EU1012" s="25"/>
      <c r="EV1012" s="25"/>
      <c r="EW1012" s="25"/>
      <c r="EX1012" s="25"/>
      <c r="EY1012" s="25"/>
      <c r="EZ1012" s="25"/>
      <c r="FA1012" s="25"/>
      <c r="FB1012" s="25"/>
      <c r="FC1012" s="25"/>
      <c r="FD1012" s="25"/>
      <c r="FE1012" s="25"/>
      <c r="FF1012" s="25"/>
      <c r="FG1012" s="25"/>
      <c r="FH1012" s="25"/>
      <c r="FI1012" s="25"/>
      <c r="FJ1012" s="25"/>
      <c r="FK1012" s="25"/>
      <c r="FL1012" s="25"/>
      <c r="FM1012" s="25"/>
      <c r="FN1012" s="25"/>
      <c r="FO1012" s="25"/>
      <c r="FP1012" s="25"/>
      <c r="FQ1012" s="25"/>
      <c r="FR1012" s="25"/>
      <c r="FS1012" s="25"/>
      <c r="FT1012" s="25"/>
      <c r="FU1012" s="25"/>
      <c r="FV1012" s="25"/>
      <c r="FW1012" s="25"/>
      <c r="FX1012" s="25"/>
      <c r="FY1012" s="25"/>
      <c r="FZ1012" s="25"/>
      <c r="GA1012" s="25"/>
      <c r="GB1012" s="25"/>
      <c r="GC1012" s="25"/>
      <c r="GD1012" s="25"/>
      <c r="GE1012" s="25"/>
      <c r="GF1012" s="25"/>
      <c r="GG1012" s="25"/>
      <c r="GH1012" s="25"/>
      <c r="GI1012" s="25"/>
      <c r="GJ1012" s="25"/>
      <c r="GK1012" s="25"/>
      <c r="GL1012" s="25"/>
      <c r="GM1012" s="25"/>
      <c r="GN1012" s="25"/>
      <c r="GO1012" s="25"/>
      <c r="GP1012" s="25"/>
      <c r="GQ1012" s="25"/>
      <c r="GR1012" s="25"/>
      <c r="GS1012" s="25"/>
      <c r="GT1012" s="25"/>
      <c r="GU1012" s="25"/>
      <c r="GV1012" s="25"/>
      <c r="GW1012" s="25"/>
      <c r="GX1012" s="25"/>
      <c r="GY1012" s="25"/>
      <c r="GZ1012" s="25"/>
    </row>
    <row r="1013" spans="31:208"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  <c r="BT1013" s="25"/>
      <c r="BU1013" s="25"/>
      <c r="BV1013" s="25"/>
      <c r="BW1013" s="25"/>
      <c r="BX1013" s="25"/>
      <c r="BY1013" s="25"/>
      <c r="BZ1013" s="25"/>
      <c r="CA1013" s="25"/>
      <c r="CB1013" s="25"/>
      <c r="CC1013" s="25"/>
      <c r="CD1013" s="25"/>
      <c r="CE1013" s="25"/>
      <c r="CF1013" s="25"/>
      <c r="CG1013" s="25"/>
      <c r="CH1013" s="25"/>
      <c r="CI1013" s="25"/>
      <c r="CJ1013" s="25"/>
      <c r="CK1013" s="25"/>
      <c r="CL1013" s="25"/>
      <c r="CM1013" s="25"/>
      <c r="CN1013" s="25"/>
      <c r="CO1013" s="25"/>
      <c r="CP1013" s="25"/>
      <c r="CQ1013" s="25"/>
      <c r="CR1013" s="25"/>
      <c r="CS1013" s="25"/>
      <c r="CT1013" s="25"/>
      <c r="CU1013" s="25"/>
      <c r="CV1013" s="25"/>
      <c r="CW1013" s="25"/>
      <c r="CX1013" s="25"/>
      <c r="CY1013" s="25"/>
      <c r="CZ1013" s="25"/>
      <c r="DA1013" s="25"/>
      <c r="DB1013" s="25"/>
      <c r="DC1013" s="25"/>
      <c r="DD1013" s="25"/>
      <c r="DE1013" s="25"/>
      <c r="DF1013" s="25"/>
      <c r="DG1013" s="25"/>
      <c r="DH1013" s="25"/>
      <c r="DI1013" s="25"/>
      <c r="DJ1013" s="25"/>
      <c r="DK1013" s="25"/>
      <c r="DL1013" s="25"/>
      <c r="DM1013" s="25"/>
      <c r="DN1013" s="25"/>
      <c r="DO1013" s="25"/>
      <c r="DP1013" s="25"/>
      <c r="DQ1013" s="25"/>
      <c r="DR1013" s="25"/>
      <c r="DS1013" s="25"/>
      <c r="DT1013" s="25"/>
      <c r="DU1013" s="25"/>
      <c r="DV1013" s="25"/>
      <c r="DW1013" s="25"/>
      <c r="DX1013" s="25"/>
      <c r="DY1013" s="25"/>
      <c r="DZ1013" s="25"/>
      <c r="EA1013" s="25"/>
      <c r="EB1013" s="25"/>
      <c r="EC1013" s="25"/>
      <c r="ED1013" s="25"/>
      <c r="EE1013" s="25"/>
      <c r="EF1013" s="25"/>
      <c r="EG1013" s="25"/>
      <c r="EH1013" s="25"/>
      <c r="EI1013" s="25"/>
      <c r="EJ1013" s="25"/>
      <c r="EK1013" s="25"/>
      <c r="EL1013" s="25"/>
      <c r="EM1013" s="25"/>
      <c r="EN1013" s="25"/>
      <c r="EO1013" s="25"/>
      <c r="EP1013" s="25"/>
      <c r="EQ1013" s="25"/>
      <c r="ER1013" s="25"/>
      <c r="ES1013" s="25"/>
      <c r="ET1013" s="25"/>
      <c r="EU1013" s="25"/>
      <c r="EV1013" s="25"/>
      <c r="EW1013" s="25"/>
      <c r="EX1013" s="25"/>
      <c r="EY1013" s="25"/>
      <c r="EZ1013" s="25"/>
      <c r="FA1013" s="25"/>
      <c r="FB1013" s="25"/>
      <c r="FC1013" s="25"/>
      <c r="FD1013" s="25"/>
      <c r="FE1013" s="25"/>
      <c r="FF1013" s="25"/>
      <c r="FG1013" s="25"/>
      <c r="FH1013" s="25"/>
      <c r="FI1013" s="25"/>
      <c r="FJ1013" s="25"/>
      <c r="FK1013" s="25"/>
      <c r="FL1013" s="25"/>
      <c r="FM1013" s="25"/>
      <c r="FN1013" s="25"/>
      <c r="FO1013" s="25"/>
      <c r="FP1013" s="25"/>
      <c r="FQ1013" s="25"/>
      <c r="FR1013" s="25"/>
      <c r="FS1013" s="25"/>
      <c r="FT1013" s="25"/>
      <c r="FU1013" s="25"/>
      <c r="FV1013" s="25"/>
      <c r="FW1013" s="25"/>
      <c r="FX1013" s="25"/>
      <c r="FY1013" s="25"/>
      <c r="FZ1013" s="25"/>
      <c r="GA1013" s="25"/>
      <c r="GB1013" s="25"/>
      <c r="GC1013" s="25"/>
      <c r="GD1013" s="25"/>
      <c r="GE1013" s="25"/>
      <c r="GF1013" s="25"/>
      <c r="GG1013" s="25"/>
      <c r="GH1013" s="25"/>
      <c r="GI1013" s="25"/>
      <c r="GJ1013" s="25"/>
      <c r="GK1013" s="25"/>
      <c r="GL1013" s="25"/>
      <c r="GM1013" s="25"/>
      <c r="GN1013" s="25"/>
      <c r="GO1013" s="25"/>
      <c r="GP1013" s="25"/>
      <c r="GQ1013" s="25"/>
      <c r="GR1013" s="25"/>
      <c r="GS1013" s="25"/>
      <c r="GT1013" s="25"/>
      <c r="GU1013" s="25"/>
      <c r="GV1013" s="25"/>
      <c r="GW1013" s="25"/>
      <c r="GX1013" s="25"/>
      <c r="GY1013" s="25"/>
      <c r="GZ1013" s="25"/>
    </row>
    <row r="1014" spans="31:208"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  <c r="BT1014" s="25"/>
      <c r="BU1014" s="25"/>
      <c r="BV1014" s="25"/>
      <c r="BW1014" s="25"/>
      <c r="BX1014" s="25"/>
      <c r="BY1014" s="25"/>
      <c r="BZ1014" s="25"/>
      <c r="CA1014" s="25"/>
      <c r="CB1014" s="25"/>
      <c r="CC1014" s="25"/>
      <c r="CD1014" s="25"/>
      <c r="CE1014" s="25"/>
      <c r="CF1014" s="25"/>
      <c r="CG1014" s="25"/>
      <c r="CH1014" s="25"/>
      <c r="CI1014" s="25"/>
      <c r="CJ1014" s="25"/>
      <c r="CK1014" s="25"/>
      <c r="CL1014" s="25"/>
      <c r="CM1014" s="25"/>
      <c r="CN1014" s="25"/>
      <c r="CO1014" s="25"/>
      <c r="CP1014" s="25"/>
      <c r="CQ1014" s="25"/>
      <c r="CR1014" s="25"/>
      <c r="CS1014" s="25"/>
      <c r="CT1014" s="25"/>
      <c r="CU1014" s="25"/>
      <c r="CV1014" s="25"/>
      <c r="CW1014" s="25"/>
      <c r="CX1014" s="25"/>
      <c r="CY1014" s="25"/>
      <c r="CZ1014" s="25"/>
      <c r="DA1014" s="25"/>
      <c r="DB1014" s="25"/>
      <c r="DC1014" s="25"/>
      <c r="DD1014" s="25"/>
      <c r="DE1014" s="25"/>
      <c r="DF1014" s="25"/>
      <c r="DG1014" s="25"/>
      <c r="DH1014" s="25"/>
      <c r="DI1014" s="25"/>
      <c r="DJ1014" s="25"/>
      <c r="DK1014" s="25"/>
      <c r="DL1014" s="25"/>
      <c r="DM1014" s="25"/>
      <c r="DN1014" s="25"/>
      <c r="DO1014" s="25"/>
      <c r="DP1014" s="25"/>
      <c r="DQ1014" s="25"/>
      <c r="DR1014" s="25"/>
      <c r="DS1014" s="25"/>
      <c r="DT1014" s="25"/>
      <c r="DU1014" s="25"/>
      <c r="DV1014" s="25"/>
      <c r="DW1014" s="25"/>
      <c r="DX1014" s="25"/>
      <c r="DY1014" s="25"/>
      <c r="DZ1014" s="25"/>
      <c r="EA1014" s="25"/>
      <c r="EB1014" s="25"/>
      <c r="EC1014" s="25"/>
      <c r="ED1014" s="25"/>
      <c r="EE1014" s="25"/>
      <c r="EF1014" s="25"/>
      <c r="EG1014" s="25"/>
      <c r="EH1014" s="25"/>
      <c r="EI1014" s="25"/>
      <c r="EJ1014" s="25"/>
      <c r="EK1014" s="25"/>
      <c r="EL1014" s="25"/>
      <c r="EM1014" s="25"/>
      <c r="EN1014" s="25"/>
      <c r="EO1014" s="25"/>
      <c r="EP1014" s="25"/>
      <c r="EQ1014" s="25"/>
      <c r="ER1014" s="25"/>
      <c r="ES1014" s="25"/>
      <c r="ET1014" s="25"/>
      <c r="EU1014" s="25"/>
      <c r="EV1014" s="25"/>
      <c r="EW1014" s="25"/>
      <c r="EX1014" s="25"/>
      <c r="EY1014" s="25"/>
      <c r="EZ1014" s="25"/>
      <c r="FA1014" s="25"/>
      <c r="FB1014" s="25"/>
      <c r="FC1014" s="25"/>
      <c r="FD1014" s="25"/>
      <c r="FE1014" s="25"/>
      <c r="FF1014" s="25"/>
      <c r="FG1014" s="25"/>
      <c r="FH1014" s="25"/>
      <c r="FI1014" s="25"/>
      <c r="FJ1014" s="25"/>
      <c r="FK1014" s="25"/>
      <c r="FL1014" s="25"/>
      <c r="FM1014" s="25"/>
      <c r="FN1014" s="25"/>
      <c r="FO1014" s="25"/>
      <c r="FP1014" s="25"/>
      <c r="FQ1014" s="25"/>
      <c r="FR1014" s="25"/>
      <c r="FS1014" s="25"/>
      <c r="FT1014" s="25"/>
      <c r="FU1014" s="25"/>
      <c r="FV1014" s="25"/>
      <c r="FW1014" s="25"/>
      <c r="FX1014" s="25"/>
      <c r="FY1014" s="25"/>
      <c r="FZ1014" s="25"/>
      <c r="GA1014" s="25"/>
      <c r="GB1014" s="25"/>
      <c r="GC1014" s="25"/>
      <c r="GD1014" s="25"/>
      <c r="GE1014" s="25"/>
      <c r="GF1014" s="25"/>
      <c r="GG1014" s="25"/>
      <c r="GH1014" s="25"/>
      <c r="GI1014" s="25"/>
      <c r="GJ1014" s="25"/>
      <c r="GK1014" s="25"/>
      <c r="GL1014" s="25"/>
      <c r="GM1014" s="25"/>
      <c r="GN1014" s="25"/>
      <c r="GO1014" s="25"/>
      <c r="GP1014" s="25"/>
      <c r="GQ1014" s="25"/>
      <c r="GR1014" s="25"/>
      <c r="GS1014" s="25"/>
      <c r="GT1014" s="25"/>
      <c r="GU1014" s="25"/>
      <c r="GV1014" s="25"/>
      <c r="GW1014" s="25"/>
      <c r="GX1014" s="25"/>
      <c r="GY1014" s="25"/>
      <c r="GZ1014" s="25"/>
    </row>
    <row r="1015" spans="31:208"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  <c r="BT1015" s="25"/>
      <c r="BU1015" s="25"/>
      <c r="BV1015" s="25"/>
      <c r="BW1015" s="25"/>
      <c r="BX1015" s="25"/>
      <c r="BY1015" s="25"/>
      <c r="BZ1015" s="25"/>
      <c r="CA1015" s="25"/>
      <c r="CB1015" s="25"/>
      <c r="CC1015" s="25"/>
      <c r="CD1015" s="25"/>
      <c r="CE1015" s="25"/>
      <c r="CF1015" s="25"/>
      <c r="CG1015" s="25"/>
      <c r="CH1015" s="25"/>
      <c r="CI1015" s="25"/>
      <c r="CJ1015" s="25"/>
      <c r="CK1015" s="25"/>
      <c r="CL1015" s="25"/>
      <c r="CM1015" s="25"/>
      <c r="CN1015" s="25"/>
      <c r="CO1015" s="25"/>
      <c r="CP1015" s="25"/>
      <c r="CQ1015" s="25"/>
      <c r="CR1015" s="25"/>
      <c r="CS1015" s="25"/>
      <c r="CT1015" s="25"/>
      <c r="CU1015" s="25"/>
      <c r="CV1015" s="25"/>
      <c r="CW1015" s="25"/>
      <c r="CX1015" s="25"/>
      <c r="CY1015" s="25"/>
      <c r="CZ1015" s="25"/>
      <c r="DA1015" s="25"/>
      <c r="DB1015" s="25"/>
      <c r="DC1015" s="25"/>
      <c r="DD1015" s="25"/>
      <c r="DE1015" s="25"/>
      <c r="DF1015" s="25"/>
      <c r="DG1015" s="25"/>
      <c r="DH1015" s="25"/>
      <c r="DI1015" s="25"/>
      <c r="DJ1015" s="25"/>
      <c r="DK1015" s="25"/>
      <c r="DL1015" s="25"/>
      <c r="DM1015" s="25"/>
      <c r="DN1015" s="25"/>
      <c r="DO1015" s="25"/>
      <c r="DP1015" s="25"/>
      <c r="DQ1015" s="25"/>
      <c r="DR1015" s="25"/>
      <c r="DS1015" s="25"/>
      <c r="DT1015" s="25"/>
      <c r="DU1015" s="25"/>
      <c r="DV1015" s="25"/>
      <c r="DW1015" s="25"/>
      <c r="DX1015" s="25"/>
      <c r="DY1015" s="25"/>
      <c r="DZ1015" s="25"/>
      <c r="EA1015" s="25"/>
      <c r="EB1015" s="25"/>
      <c r="EC1015" s="25"/>
      <c r="ED1015" s="25"/>
      <c r="EE1015" s="25"/>
      <c r="EF1015" s="25"/>
      <c r="EG1015" s="25"/>
      <c r="EH1015" s="25"/>
      <c r="EI1015" s="25"/>
      <c r="EJ1015" s="25"/>
      <c r="EK1015" s="25"/>
      <c r="EL1015" s="25"/>
      <c r="EM1015" s="25"/>
      <c r="EN1015" s="25"/>
      <c r="EO1015" s="25"/>
      <c r="EP1015" s="25"/>
      <c r="EQ1015" s="25"/>
      <c r="ER1015" s="25"/>
      <c r="ES1015" s="25"/>
      <c r="ET1015" s="25"/>
      <c r="EU1015" s="25"/>
      <c r="EV1015" s="25"/>
      <c r="EW1015" s="25"/>
      <c r="EX1015" s="25"/>
      <c r="EY1015" s="25"/>
      <c r="EZ1015" s="25"/>
      <c r="FA1015" s="25"/>
      <c r="FB1015" s="25"/>
      <c r="FC1015" s="25"/>
      <c r="FD1015" s="25"/>
      <c r="FE1015" s="25"/>
      <c r="FF1015" s="25"/>
      <c r="FG1015" s="25"/>
      <c r="FH1015" s="25"/>
      <c r="FI1015" s="25"/>
      <c r="FJ1015" s="25"/>
      <c r="FK1015" s="25"/>
      <c r="FL1015" s="25"/>
      <c r="FM1015" s="25"/>
      <c r="FN1015" s="25"/>
      <c r="FO1015" s="25"/>
      <c r="FP1015" s="25"/>
      <c r="FQ1015" s="25"/>
      <c r="FR1015" s="25"/>
      <c r="FS1015" s="25"/>
      <c r="FT1015" s="25"/>
      <c r="FU1015" s="25"/>
      <c r="FV1015" s="25"/>
      <c r="FW1015" s="25"/>
      <c r="FX1015" s="25"/>
      <c r="FY1015" s="25"/>
      <c r="FZ1015" s="25"/>
      <c r="GA1015" s="25"/>
      <c r="GB1015" s="25"/>
      <c r="GC1015" s="25"/>
      <c r="GD1015" s="25"/>
      <c r="GE1015" s="25"/>
      <c r="GF1015" s="25"/>
      <c r="GG1015" s="25"/>
      <c r="GH1015" s="25"/>
      <c r="GI1015" s="25"/>
      <c r="GJ1015" s="25"/>
      <c r="GK1015" s="25"/>
      <c r="GL1015" s="25"/>
      <c r="GM1015" s="25"/>
      <c r="GN1015" s="25"/>
      <c r="GO1015" s="25"/>
      <c r="GP1015" s="25"/>
      <c r="GQ1015" s="25"/>
      <c r="GR1015" s="25"/>
      <c r="GS1015" s="25"/>
      <c r="GT1015" s="25"/>
      <c r="GU1015" s="25"/>
      <c r="GV1015" s="25"/>
      <c r="GW1015" s="25"/>
      <c r="GX1015" s="25"/>
      <c r="GY1015" s="25"/>
      <c r="GZ1015" s="25"/>
    </row>
    <row r="1016" spans="31:208"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  <c r="BT1016" s="25"/>
      <c r="BU1016" s="25"/>
      <c r="BV1016" s="25"/>
      <c r="BW1016" s="25"/>
      <c r="BX1016" s="25"/>
      <c r="BY1016" s="25"/>
      <c r="BZ1016" s="25"/>
      <c r="CA1016" s="25"/>
      <c r="CB1016" s="25"/>
      <c r="CC1016" s="25"/>
      <c r="CD1016" s="25"/>
      <c r="CE1016" s="25"/>
      <c r="CF1016" s="25"/>
      <c r="CG1016" s="25"/>
      <c r="CH1016" s="25"/>
      <c r="CI1016" s="25"/>
      <c r="CJ1016" s="25"/>
      <c r="CK1016" s="25"/>
      <c r="CL1016" s="25"/>
      <c r="CM1016" s="25"/>
      <c r="CN1016" s="25"/>
      <c r="CO1016" s="25"/>
      <c r="CP1016" s="25"/>
      <c r="CQ1016" s="25"/>
      <c r="CR1016" s="25"/>
      <c r="CS1016" s="25"/>
      <c r="CT1016" s="25"/>
      <c r="CU1016" s="25"/>
      <c r="CV1016" s="25"/>
      <c r="CW1016" s="25"/>
      <c r="CX1016" s="25"/>
      <c r="CY1016" s="25"/>
      <c r="CZ1016" s="25"/>
      <c r="DA1016" s="25"/>
      <c r="DB1016" s="25"/>
      <c r="DC1016" s="25"/>
      <c r="DD1016" s="25"/>
      <c r="DE1016" s="25"/>
      <c r="DF1016" s="25"/>
      <c r="DG1016" s="25"/>
      <c r="DH1016" s="25"/>
      <c r="DI1016" s="25"/>
      <c r="DJ1016" s="25"/>
      <c r="DK1016" s="25"/>
      <c r="DL1016" s="25"/>
      <c r="DM1016" s="25"/>
      <c r="DN1016" s="25"/>
      <c r="DO1016" s="25"/>
      <c r="DP1016" s="25"/>
      <c r="DQ1016" s="25"/>
      <c r="DR1016" s="25"/>
      <c r="DS1016" s="25"/>
      <c r="DT1016" s="25"/>
      <c r="DU1016" s="25"/>
      <c r="DV1016" s="25"/>
      <c r="DW1016" s="25"/>
      <c r="DX1016" s="25"/>
      <c r="DY1016" s="25"/>
      <c r="DZ1016" s="25"/>
      <c r="EA1016" s="25"/>
      <c r="EB1016" s="25"/>
      <c r="EC1016" s="25"/>
      <c r="ED1016" s="25"/>
      <c r="EE1016" s="25"/>
      <c r="EF1016" s="25"/>
      <c r="EG1016" s="25"/>
      <c r="EH1016" s="25"/>
      <c r="EI1016" s="25"/>
      <c r="EJ1016" s="25"/>
      <c r="EK1016" s="25"/>
      <c r="EL1016" s="25"/>
      <c r="EM1016" s="25"/>
      <c r="EN1016" s="25"/>
      <c r="EO1016" s="25"/>
      <c r="EP1016" s="25"/>
      <c r="EQ1016" s="25"/>
      <c r="ER1016" s="25"/>
      <c r="ES1016" s="25"/>
      <c r="ET1016" s="25"/>
      <c r="EU1016" s="25"/>
      <c r="EV1016" s="25"/>
      <c r="EW1016" s="25"/>
      <c r="EX1016" s="25"/>
      <c r="EY1016" s="25"/>
      <c r="EZ1016" s="25"/>
      <c r="FA1016" s="25"/>
      <c r="FB1016" s="25"/>
      <c r="FC1016" s="25"/>
      <c r="FD1016" s="25"/>
      <c r="FE1016" s="25"/>
      <c r="FF1016" s="25"/>
      <c r="FG1016" s="25"/>
      <c r="FH1016" s="25"/>
      <c r="FI1016" s="25"/>
      <c r="FJ1016" s="25"/>
      <c r="FK1016" s="25"/>
      <c r="FL1016" s="25"/>
      <c r="FM1016" s="25"/>
      <c r="FN1016" s="25"/>
      <c r="FO1016" s="25"/>
      <c r="FP1016" s="25"/>
      <c r="FQ1016" s="25"/>
      <c r="FR1016" s="25"/>
      <c r="FS1016" s="25"/>
      <c r="FT1016" s="25"/>
      <c r="FU1016" s="25"/>
      <c r="FV1016" s="25"/>
      <c r="FW1016" s="25"/>
      <c r="FX1016" s="25"/>
      <c r="FY1016" s="25"/>
      <c r="FZ1016" s="25"/>
      <c r="GA1016" s="25"/>
      <c r="GB1016" s="25"/>
      <c r="GC1016" s="25"/>
      <c r="GD1016" s="25"/>
      <c r="GE1016" s="25"/>
      <c r="GF1016" s="25"/>
      <c r="GG1016" s="25"/>
      <c r="GH1016" s="25"/>
      <c r="GI1016" s="25"/>
      <c r="GJ1016" s="25"/>
      <c r="GK1016" s="25"/>
      <c r="GL1016" s="25"/>
      <c r="GM1016" s="25"/>
      <c r="GN1016" s="25"/>
      <c r="GO1016" s="25"/>
      <c r="GP1016" s="25"/>
      <c r="GQ1016" s="25"/>
      <c r="GR1016" s="25"/>
      <c r="GS1016" s="25"/>
      <c r="GT1016" s="25"/>
      <c r="GU1016" s="25"/>
      <c r="GV1016" s="25"/>
      <c r="GW1016" s="25"/>
      <c r="GX1016" s="25"/>
      <c r="GY1016" s="25"/>
      <c r="GZ1016" s="25"/>
    </row>
    <row r="1017" spans="31:208"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  <c r="CR1017" s="25"/>
      <c r="CS1017" s="25"/>
      <c r="CT1017" s="25"/>
      <c r="CU1017" s="25"/>
      <c r="CV1017" s="25"/>
      <c r="CW1017" s="25"/>
      <c r="CX1017" s="25"/>
      <c r="CY1017" s="25"/>
      <c r="CZ1017" s="25"/>
      <c r="DA1017" s="25"/>
      <c r="DB1017" s="25"/>
      <c r="DC1017" s="25"/>
      <c r="DD1017" s="25"/>
      <c r="DE1017" s="25"/>
      <c r="DF1017" s="25"/>
      <c r="DG1017" s="25"/>
      <c r="DH1017" s="25"/>
      <c r="DI1017" s="25"/>
      <c r="DJ1017" s="25"/>
      <c r="DK1017" s="25"/>
      <c r="DL1017" s="25"/>
      <c r="DM1017" s="25"/>
      <c r="DN1017" s="25"/>
      <c r="DO1017" s="25"/>
      <c r="DP1017" s="25"/>
      <c r="DQ1017" s="25"/>
      <c r="DR1017" s="25"/>
      <c r="DS1017" s="25"/>
      <c r="DT1017" s="25"/>
      <c r="DU1017" s="25"/>
      <c r="DV1017" s="25"/>
      <c r="DW1017" s="25"/>
      <c r="DX1017" s="25"/>
      <c r="DY1017" s="25"/>
      <c r="DZ1017" s="25"/>
      <c r="EA1017" s="25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5"/>
      <c r="EO1017" s="25"/>
      <c r="EP1017" s="25"/>
      <c r="EQ1017" s="25"/>
      <c r="ER1017" s="25"/>
      <c r="ES1017" s="25"/>
      <c r="ET1017" s="25"/>
      <c r="EU1017" s="25"/>
      <c r="EV1017" s="25"/>
      <c r="EW1017" s="25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  <c r="FN1017" s="25"/>
      <c r="FO1017" s="25"/>
      <c r="FP1017" s="25"/>
      <c r="FQ1017" s="25"/>
      <c r="FR1017" s="25"/>
      <c r="FS1017" s="25"/>
      <c r="FT1017" s="25"/>
      <c r="FU1017" s="25"/>
      <c r="FV1017" s="25"/>
      <c r="FW1017" s="25"/>
      <c r="FX1017" s="25"/>
      <c r="FY1017" s="25"/>
      <c r="FZ1017" s="25"/>
      <c r="GA1017" s="25"/>
      <c r="GB1017" s="25"/>
      <c r="GC1017" s="25"/>
      <c r="GD1017" s="25"/>
      <c r="GE1017" s="25"/>
      <c r="GF1017" s="25"/>
      <c r="GG1017" s="25"/>
      <c r="GH1017" s="25"/>
      <c r="GI1017" s="25"/>
      <c r="GJ1017" s="25"/>
      <c r="GK1017" s="25"/>
      <c r="GL1017" s="25"/>
      <c r="GM1017" s="25"/>
      <c r="GN1017" s="25"/>
      <c r="GO1017" s="25"/>
      <c r="GP1017" s="25"/>
      <c r="GQ1017" s="25"/>
      <c r="GR1017" s="25"/>
      <c r="GS1017" s="25"/>
      <c r="GT1017" s="25"/>
      <c r="GU1017" s="25"/>
      <c r="GV1017" s="25"/>
      <c r="GW1017" s="25"/>
      <c r="GX1017" s="25"/>
      <c r="GY1017" s="25"/>
      <c r="GZ1017" s="25"/>
    </row>
    <row r="1018" spans="31:208"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  <c r="BT1018" s="25"/>
      <c r="BU1018" s="25"/>
      <c r="BV1018" s="25"/>
      <c r="BW1018" s="25"/>
      <c r="BX1018" s="25"/>
      <c r="BY1018" s="25"/>
      <c r="BZ1018" s="25"/>
      <c r="CA1018" s="25"/>
      <c r="CB1018" s="25"/>
      <c r="CC1018" s="25"/>
      <c r="CD1018" s="25"/>
      <c r="CE1018" s="25"/>
      <c r="CF1018" s="25"/>
      <c r="CG1018" s="25"/>
      <c r="CH1018" s="25"/>
      <c r="CI1018" s="25"/>
      <c r="CJ1018" s="25"/>
      <c r="CK1018" s="25"/>
      <c r="CL1018" s="25"/>
      <c r="CM1018" s="25"/>
      <c r="CN1018" s="25"/>
      <c r="CO1018" s="25"/>
      <c r="CP1018" s="25"/>
      <c r="CQ1018" s="25"/>
      <c r="CR1018" s="25"/>
      <c r="CS1018" s="25"/>
      <c r="CT1018" s="25"/>
      <c r="CU1018" s="25"/>
      <c r="CV1018" s="25"/>
      <c r="CW1018" s="25"/>
      <c r="CX1018" s="25"/>
      <c r="CY1018" s="25"/>
      <c r="CZ1018" s="25"/>
      <c r="DA1018" s="25"/>
      <c r="DB1018" s="25"/>
      <c r="DC1018" s="25"/>
      <c r="DD1018" s="25"/>
      <c r="DE1018" s="25"/>
      <c r="DF1018" s="25"/>
      <c r="DG1018" s="25"/>
      <c r="DH1018" s="25"/>
      <c r="DI1018" s="25"/>
      <c r="DJ1018" s="25"/>
      <c r="DK1018" s="25"/>
      <c r="DL1018" s="25"/>
      <c r="DM1018" s="25"/>
      <c r="DN1018" s="25"/>
      <c r="DO1018" s="25"/>
      <c r="DP1018" s="25"/>
      <c r="DQ1018" s="25"/>
      <c r="DR1018" s="25"/>
      <c r="DS1018" s="25"/>
      <c r="DT1018" s="25"/>
      <c r="DU1018" s="25"/>
      <c r="DV1018" s="25"/>
      <c r="DW1018" s="25"/>
      <c r="DX1018" s="25"/>
      <c r="DY1018" s="25"/>
      <c r="DZ1018" s="25"/>
      <c r="EA1018" s="25"/>
      <c r="EB1018" s="25"/>
      <c r="EC1018" s="25"/>
      <c r="ED1018" s="25"/>
      <c r="EE1018" s="25"/>
      <c r="EF1018" s="25"/>
      <c r="EG1018" s="25"/>
      <c r="EH1018" s="25"/>
      <c r="EI1018" s="25"/>
      <c r="EJ1018" s="25"/>
      <c r="EK1018" s="25"/>
      <c r="EL1018" s="25"/>
      <c r="EM1018" s="25"/>
      <c r="EN1018" s="25"/>
      <c r="EO1018" s="25"/>
      <c r="EP1018" s="25"/>
      <c r="EQ1018" s="25"/>
      <c r="ER1018" s="25"/>
      <c r="ES1018" s="25"/>
      <c r="ET1018" s="25"/>
      <c r="EU1018" s="25"/>
      <c r="EV1018" s="25"/>
      <c r="EW1018" s="25"/>
      <c r="EX1018" s="25"/>
      <c r="EY1018" s="25"/>
      <c r="EZ1018" s="25"/>
      <c r="FA1018" s="25"/>
      <c r="FB1018" s="25"/>
      <c r="FC1018" s="25"/>
      <c r="FD1018" s="25"/>
      <c r="FE1018" s="25"/>
      <c r="FF1018" s="25"/>
      <c r="FG1018" s="25"/>
      <c r="FH1018" s="25"/>
      <c r="FI1018" s="25"/>
      <c r="FJ1018" s="25"/>
      <c r="FK1018" s="25"/>
      <c r="FL1018" s="25"/>
      <c r="FM1018" s="25"/>
      <c r="FN1018" s="25"/>
      <c r="FO1018" s="25"/>
      <c r="FP1018" s="25"/>
      <c r="FQ1018" s="25"/>
      <c r="FR1018" s="25"/>
      <c r="FS1018" s="25"/>
      <c r="FT1018" s="25"/>
      <c r="FU1018" s="25"/>
      <c r="FV1018" s="25"/>
      <c r="FW1018" s="25"/>
      <c r="FX1018" s="25"/>
      <c r="FY1018" s="25"/>
      <c r="FZ1018" s="25"/>
      <c r="GA1018" s="25"/>
      <c r="GB1018" s="25"/>
      <c r="GC1018" s="25"/>
      <c r="GD1018" s="25"/>
      <c r="GE1018" s="25"/>
      <c r="GF1018" s="25"/>
      <c r="GG1018" s="25"/>
      <c r="GH1018" s="25"/>
      <c r="GI1018" s="25"/>
      <c r="GJ1018" s="25"/>
      <c r="GK1018" s="25"/>
      <c r="GL1018" s="25"/>
      <c r="GM1018" s="25"/>
      <c r="GN1018" s="25"/>
      <c r="GO1018" s="25"/>
      <c r="GP1018" s="25"/>
      <c r="GQ1018" s="25"/>
      <c r="GR1018" s="25"/>
      <c r="GS1018" s="25"/>
      <c r="GT1018" s="25"/>
      <c r="GU1018" s="25"/>
      <c r="GV1018" s="25"/>
      <c r="GW1018" s="25"/>
      <c r="GX1018" s="25"/>
      <c r="GY1018" s="25"/>
      <c r="GZ1018" s="25"/>
    </row>
    <row r="1019" spans="31:208"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  <c r="BT1019" s="25"/>
      <c r="BU1019" s="25"/>
      <c r="BV1019" s="25"/>
      <c r="BW1019" s="25"/>
      <c r="BX1019" s="25"/>
      <c r="BY1019" s="25"/>
      <c r="BZ1019" s="25"/>
      <c r="CA1019" s="25"/>
      <c r="CB1019" s="25"/>
      <c r="CC1019" s="25"/>
      <c r="CD1019" s="25"/>
      <c r="CE1019" s="25"/>
      <c r="CF1019" s="25"/>
      <c r="CG1019" s="25"/>
      <c r="CH1019" s="25"/>
      <c r="CI1019" s="25"/>
      <c r="CJ1019" s="25"/>
      <c r="CK1019" s="25"/>
      <c r="CL1019" s="25"/>
      <c r="CM1019" s="25"/>
      <c r="CN1019" s="25"/>
      <c r="CO1019" s="25"/>
      <c r="CP1019" s="25"/>
      <c r="CQ1019" s="25"/>
      <c r="CR1019" s="25"/>
      <c r="CS1019" s="25"/>
      <c r="CT1019" s="25"/>
      <c r="CU1019" s="25"/>
      <c r="CV1019" s="25"/>
      <c r="CW1019" s="25"/>
      <c r="CX1019" s="25"/>
      <c r="CY1019" s="25"/>
      <c r="CZ1019" s="25"/>
      <c r="DA1019" s="25"/>
      <c r="DB1019" s="25"/>
      <c r="DC1019" s="25"/>
      <c r="DD1019" s="25"/>
      <c r="DE1019" s="25"/>
      <c r="DF1019" s="25"/>
      <c r="DG1019" s="25"/>
      <c r="DH1019" s="25"/>
      <c r="DI1019" s="25"/>
      <c r="DJ1019" s="25"/>
      <c r="DK1019" s="25"/>
      <c r="DL1019" s="25"/>
      <c r="DM1019" s="25"/>
      <c r="DN1019" s="25"/>
      <c r="DO1019" s="25"/>
      <c r="DP1019" s="25"/>
      <c r="DQ1019" s="25"/>
      <c r="DR1019" s="25"/>
      <c r="DS1019" s="25"/>
      <c r="DT1019" s="25"/>
      <c r="DU1019" s="25"/>
      <c r="DV1019" s="25"/>
      <c r="DW1019" s="25"/>
      <c r="DX1019" s="25"/>
      <c r="DY1019" s="25"/>
      <c r="DZ1019" s="25"/>
      <c r="EA1019" s="25"/>
      <c r="EB1019" s="25"/>
      <c r="EC1019" s="25"/>
      <c r="ED1019" s="25"/>
      <c r="EE1019" s="25"/>
      <c r="EF1019" s="25"/>
      <c r="EG1019" s="25"/>
      <c r="EH1019" s="25"/>
      <c r="EI1019" s="25"/>
      <c r="EJ1019" s="25"/>
      <c r="EK1019" s="25"/>
      <c r="EL1019" s="25"/>
      <c r="EM1019" s="25"/>
      <c r="EN1019" s="25"/>
      <c r="EO1019" s="25"/>
      <c r="EP1019" s="25"/>
      <c r="EQ1019" s="25"/>
      <c r="ER1019" s="25"/>
      <c r="ES1019" s="25"/>
      <c r="ET1019" s="25"/>
      <c r="EU1019" s="25"/>
      <c r="EV1019" s="25"/>
      <c r="EW1019" s="25"/>
      <c r="EX1019" s="25"/>
      <c r="EY1019" s="25"/>
      <c r="EZ1019" s="25"/>
      <c r="FA1019" s="25"/>
      <c r="FB1019" s="25"/>
      <c r="FC1019" s="25"/>
      <c r="FD1019" s="25"/>
      <c r="FE1019" s="25"/>
      <c r="FF1019" s="25"/>
      <c r="FG1019" s="25"/>
      <c r="FH1019" s="25"/>
      <c r="FI1019" s="25"/>
      <c r="FJ1019" s="25"/>
      <c r="FK1019" s="25"/>
      <c r="FL1019" s="25"/>
      <c r="FM1019" s="25"/>
      <c r="FN1019" s="25"/>
      <c r="FO1019" s="25"/>
      <c r="FP1019" s="25"/>
      <c r="FQ1019" s="25"/>
      <c r="FR1019" s="25"/>
      <c r="FS1019" s="25"/>
      <c r="FT1019" s="25"/>
      <c r="FU1019" s="25"/>
      <c r="FV1019" s="25"/>
      <c r="FW1019" s="25"/>
      <c r="FX1019" s="25"/>
      <c r="FY1019" s="25"/>
      <c r="FZ1019" s="25"/>
      <c r="GA1019" s="25"/>
      <c r="GB1019" s="25"/>
      <c r="GC1019" s="25"/>
      <c r="GD1019" s="25"/>
      <c r="GE1019" s="25"/>
      <c r="GF1019" s="25"/>
      <c r="GG1019" s="25"/>
      <c r="GH1019" s="25"/>
      <c r="GI1019" s="25"/>
      <c r="GJ1019" s="25"/>
      <c r="GK1019" s="25"/>
      <c r="GL1019" s="25"/>
      <c r="GM1019" s="25"/>
      <c r="GN1019" s="25"/>
      <c r="GO1019" s="25"/>
      <c r="GP1019" s="25"/>
      <c r="GQ1019" s="25"/>
      <c r="GR1019" s="25"/>
      <c r="GS1019" s="25"/>
      <c r="GT1019" s="25"/>
      <c r="GU1019" s="25"/>
      <c r="GV1019" s="25"/>
      <c r="GW1019" s="25"/>
      <c r="GX1019" s="25"/>
      <c r="GY1019" s="25"/>
      <c r="GZ1019" s="25"/>
    </row>
    <row r="1020" spans="31:208"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  <c r="BT1020" s="25"/>
      <c r="BU1020" s="25"/>
      <c r="BV1020" s="25"/>
      <c r="BW1020" s="25"/>
      <c r="BX1020" s="25"/>
      <c r="BY1020" s="25"/>
      <c r="BZ1020" s="25"/>
      <c r="CA1020" s="25"/>
      <c r="CB1020" s="25"/>
      <c r="CC1020" s="25"/>
      <c r="CD1020" s="25"/>
      <c r="CE1020" s="25"/>
      <c r="CF1020" s="25"/>
      <c r="CG1020" s="25"/>
      <c r="CH1020" s="25"/>
      <c r="CI1020" s="25"/>
      <c r="CJ1020" s="25"/>
      <c r="CK1020" s="25"/>
      <c r="CL1020" s="25"/>
      <c r="CM1020" s="25"/>
      <c r="CN1020" s="25"/>
      <c r="CO1020" s="25"/>
      <c r="CP1020" s="25"/>
      <c r="CQ1020" s="25"/>
      <c r="CR1020" s="25"/>
      <c r="CS1020" s="25"/>
      <c r="CT1020" s="25"/>
      <c r="CU1020" s="25"/>
      <c r="CV1020" s="25"/>
      <c r="CW1020" s="25"/>
      <c r="CX1020" s="25"/>
      <c r="CY1020" s="25"/>
      <c r="CZ1020" s="25"/>
      <c r="DA1020" s="25"/>
      <c r="DB1020" s="25"/>
      <c r="DC1020" s="25"/>
      <c r="DD1020" s="25"/>
      <c r="DE1020" s="25"/>
      <c r="DF1020" s="25"/>
      <c r="DG1020" s="25"/>
      <c r="DH1020" s="25"/>
      <c r="DI1020" s="25"/>
      <c r="DJ1020" s="25"/>
      <c r="DK1020" s="25"/>
      <c r="DL1020" s="25"/>
      <c r="DM1020" s="25"/>
      <c r="DN1020" s="25"/>
      <c r="DO1020" s="25"/>
      <c r="DP1020" s="25"/>
      <c r="DQ1020" s="25"/>
      <c r="DR1020" s="25"/>
      <c r="DS1020" s="25"/>
      <c r="DT1020" s="25"/>
      <c r="DU1020" s="25"/>
      <c r="DV1020" s="25"/>
      <c r="DW1020" s="25"/>
      <c r="DX1020" s="25"/>
      <c r="DY1020" s="25"/>
      <c r="DZ1020" s="25"/>
      <c r="EA1020" s="25"/>
      <c r="EB1020" s="25"/>
      <c r="EC1020" s="25"/>
      <c r="ED1020" s="25"/>
      <c r="EE1020" s="25"/>
      <c r="EF1020" s="25"/>
      <c r="EG1020" s="25"/>
      <c r="EH1020" s="25"/>
      <c r="EI1020" s="25"/>
      <c r="EJ1020" s="25"/>
      <c r="EK1020" s="25"/>
      <c r="EL1020" s="25"/>
      <c r="EM1020" s="25"/>
      <c r="EN1020" s="25"/>
      <c r="EO1020" s="25"/>
      <c r="EP1020" s="25"/>
      <c r="EQ1020" s="25"/>
      <c r="ER1020" s="25"/>
      <c r="ES1020" s="25"/>
      <c r="ET1020" s="25"/>
      <c r="EU1020" s="25"/>
      <c r="EV1020" s="25"/>
      <c r="EW1020" s="25"/>
      <c r="EX1020" s="25"/>
      <c r="EY1020" s="25"/>
      <c r="EZ1020" s="25"/>
      <c r="FA1020" s="25"/>
      <c r="FB1020" s="25"/>
      <c r="FC1020" s="25"/>
      <c r="FD1020" s="25"/>
      <c r="FE1020" s="25"/>
      <c r="FF1020" s="25"/>
      <c r="FG1020" s="25"/>
      <c r="FH1020" s="25"/>
      <c r="FI1020" s="25"/>
      <c r="FJ1020" s="25"/>
      <c r="FK1020" s="25"/>
      <c r="FL1020" s="25"/>
      <c r="FM1020" s="25"/>
      <c r="FN1020" s="25"/>
      <c r="FO1020" s="25"/>
      <c r="FP1020" s="25"/>
      <c r="FQ1020" s="25"/>
      <c r="FR1020" s="25"/>
      <c r="FS1020" s="25"/>
      <c r="FT1020" s="25"/>
      <c r="FU1020" s="25"/>
      <c r="FV1020" s="25"/>
      <c r="FW1020" s="25"/>
      <c r="FX1020" s="25"/>
      <c r="FY1020" s="25"/>
      <c r="FZ1020" s="25"/>
      <c r="GA1020" s="25"/>
      <c r="GB1020" s="25"/>
      <c r="GC1020" s="25"/>
      <c r="GD1020" s="25"/>
      <c r="GE1020" s="25"/>
      <c r="GF1020" s="25"/>
      <c r="GG1020" s="25"/>
      <c r="GH1020" s="25"/>
      <c r="GI1020" s="25"/>
      <c r="GJ1020" s="25"/>
      <c r="GK1020" s="25"/>
      <c r="GL1020" s="25"/>
      <c r="GM1020" s="25"/>
      <c r="GN1020" s="25"/>
      <c r="GO1020" s="25"/>
      <c r="GP1020" s="25"/>
      <c r="GQ1020" s="25"/>
      <c r="GR1020" s="25"/>
      <c r="GS1020" s="25"/>
      <c r="GT1020" s="25"/>
      <c r="GU1020" s="25"/>
      <c r="GV1020" s="25"/>
      <c r="GW1020" s="25"/>
      <c r="GX1020" s="25"/>
      <c r="GY1020" s="25"/>
      <c r="GZ1020" s="25"/>
    </row>
    <row r="1021" spans="31:208"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  <c r="BT1021" s="25"/>
      <c r="BU1021" s="25"/>
      <c r="BV1021" s="25"/>
      <c r="BW1021" s="25"/>
      <c r="BX1021" s="25"/>
      <c r="BY1021" s="25"/>
      <c r="BZ1021" s="25"/>
      <c r="CA1021" s="25"/>
      <c r="CB1021" s="25"/>
      <c r="CC1021" s="25"/>
      <c r="CD1021" s="25"/>
      <c r="CE1021" s="25"/>
      <c r="CF1021" s="25"/>
      <c r="CG1021" s="25"/>
      <c r="CH1021" s="25"/>
      <c r="CI1021" s="25"/>
      <c r="CJ1021" s="25"/>
      <c r="CK1021" s="25"/>
      <c r="CL1021" s="25"/>
      <c r="CM1021" s="25"/>
      <c r="CN1021" s="25"/>
      <c r="CO1021" s="25"/>
      <c r="CP1021" s="25"/>
      <c r="CQ1021" s="25"/>
      <c r="CR1021" s="25"/>
      <c r="CS1021" s="25"/>
      <c r="CT1021" s="25"/>
      <c r="CU1021" s="25"/>
      <c r="CV1021" s="25"/>
      <c r="CW1021" s="25"/>
      <c r="CX1021" s="25"/>
      <c r="CY1021" s="25"/>
      <c r="CZ1021" s="25"/>
      <c r="DA1021" s="25"/>
      <c r="DB1021" s="25"/>
      <c r="DC1021" s="25"/>
      <c r="DD1021" s="25"/>
      <c r="DE1021" s="25"/>
      <c r="DF1021" s="25"/>
      <c r="DG1021" s="25"/>
      <c r="DH1021" s="25"/>
      <c r="DI1021" s="25"/>
      <c r="DJ1021" s="25"/>
      <c r="DK1021" s="25"/>
      <c r="DL1021" s="25"/>
      <c r="DM1021" s="25"/>
      <c r="DN1021" s="25"/>
      <c r="DO1021" s="25"/>
      <c r="DP1021" s="25"/>
      <c r="DQ1021" s="25"/>
      <c r="DR1021" s="25"/>
      <c r="DS1021" s="25"/>
      <c r="DT1021" s="25"/>
      <c r="DU1021" s="25"/>
      <c r="DV1021" s="25"/>
      <c r="DW1021" s="25"/>
      <c r="DX1021" s="25"/>
      <c r="DY1021" s="25"/>
      <c r="DZ1021" s="25"/>
      <c r="EA1021" s="25"/>
      <c r="EB1021" s="25"/>
      <c r="EC1021" s="25"/>
      <c r="ED1021" s="25"/>
      <c r="EE1021" s="25"/>
      <c r="EF1021" s="25"/>
      <c r="EG1021" s="25"/>
      <c r="EH1021" s="25"/>
      <c r="EI1021" s="25"/>
      <c r="EJ1021" s="25"/>
      <c r="EK1021" s="25"/>
      <c r="EL1021" s="25"/>
      <c r="EM1021" s="25"/>
      <c r="EN1021" s="25"/>
      <c r="EO1021" s="25"/>
      <c r="EP1021" s="25"/>
      <c r="EQ1021" s="25"/>
      <c r="ER1021" s="25"/>
      <c r="ES1021" s="25"/>
      <c r="ET1021" s="25"/>
      <c r="EU1021" s="25"/>
      <c r="EV1021" s="25"/>
      <c r="EW1021" s="25"/>
      <c r="EX1021" s="25"/>
      <c r="EY1021" s="25"/>
      <c r="EZ1021" s="25"/>
      <c r="FA1021" s="25"/>
      <c r="FB1021" s="25"/>
      <c r="FC1021" s="25"/>
      <c r="FD1021" s="25"/>
      <c r="FE1021" s="25"/>
      <c r="FF1021" s="25"/>
      <c r="FG1021" s="25"/>
      <c r="FH1021" s="25"/>
      <c r="FI1021" s="25"/>
      <c r="FJ1021" s="25"/>
      <c r="FK1021" s="25"/>
      <c r="FL1021" s="25"/>
      <c r="FM1021" s="25"/>
      <c r="FN1021" s="25"/>
      <c r="FO1021" s="25"/>
      <c r="FP1021" s="25"/>
      <c r="FQ1021" s="25"/>
      <c r="FR1021" s="25"/>
      <c r="FS1021" s="25"/>
      <c r="FT1021" s="25"/>
      <c r="FU1021" s="25"/>
      <c r="FV1021" s="25"/>
      <c r="FW1021" s="25"/>
      <c r="FX1021" s="25"/>
      <c r="FY1021" s="25"/>
      <c r="FZ1021" s="25"/>
      <c r="GA1021" s="25"/>
      <c r="GB1021" s="25"/>
      <c r="GC1021" s="25"/>
      <c r="GD1021" s="25"/>
      <c r="GE1021" s="25"/>
      <c r="GF1021" s="25"/>
      <c r="GG1021" s="25"/>
      <c r="GH1021" s="25"/>
      <c r="GI1021" s="25"/>
      <c r="GJ1021" s="25"/>
      <c r="GK1021" s="25"/>
      <c r="GL1021" s="25"/>
      <c r="GM1021" s="25"/>
      <c r="GN1021" s="25"/>
      <c r="GO1021" s="25"/>
      <c r="GP1021" s="25"/>
      <c r="GQ1021" s="25"/>
      <c r="GR1021" s="25"/>
      <c r="GS1021" s="25"/>
      <c r="GT1021" s="25"/>
      <c r="GU1021" s="25"/>
      <c r="GV1021" s="25"/>
      <c r="GW1021" s="25"/>
      <c r="GX1021" s="25"/>
      <c r="GY1021" s="25"/>
      <c r="GZ1021" s="25"/>
    </row>
    <row r="1022" spans="31:208"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  <c r="BT1022" s="25"/>
      <c r="BU1022" s="25"/>
      <c r="BV1022" s="25"/>
      <c r="BW1022" s="25"/>
      <c r="BX1022" s="25"/>
      <c r="BY1022" s="25"/>
      <c r="BZ1022" s="25"/>
      <c r="CA1022" s="25"/>
      <c r="CB1022" s="25"/>
      <c r="CC1022" s="25"/>
      <c r="CD1022" s="25"/>
      <c r="CE1022" s="25"/>
      <c r="CF1022" s="25"/>
      <c r="CG1022" s="25"/>
      <c r="CH1022" s="25"/>
      <c r="CI1022" s="25"/>
      <c r="CJ1022" s="25"/>
      <c r="CK1022" s="25"/>
      <c r="CL1022" s="25"/>
      <c r="CM1022" s="25"/>
      <c r="CN1022" s="25"/>
      <c r="CO1022" s="25"/>
      <c r="CP1022" s="25"/>
      <c r="CQ1022" s="25"/>
      <c r="CR1022" s="25"/>
      <c r="CS1022" s="25"/>
      <c r="CT1022" s="25"/>
      <c r="CU1022" s="25"/>
      <c r="CV1022" s="25"/>
      <c r="CW1022" s="25"/>
      <c r="CX1022" s="25"/>
      <c r="CY1022" s="25"/>
      <c r="CZ1022" s="25"/>
      <c r="DA1022" s="25"/>
      <c r="DB1022" s="25"/>
      <c r="DC1022" s="25"/>
      <c r="DD1022" s="25"/>
      <c r="DE1022" s="25"/>
      <c r="DF1022" s="25"/>
      <c r="DG1022" s="25"/>
      <c r="DH1022" s="25"/>
      <c r="DI1022" s="25"/>
      <c r="DJ1022" s="25"/>
      <c r="DK1022" s="25"/>
      <c r="DL1022" s="25"/>
      <c r="DM1022" s="25"/>
      <c r="DN1022" s="25"/>
      <c r="DO1022" s="25"/>
      <c r="DP1022" s="25"/>
      <c r="DQ1022" s="25"/>
      <c r="DR1022" s="25"/>
      <c r="DS1022" s="25"/>
      <c r="DT1022" s="25"/>
      <c r="DU1022" s="25"/>
      <c r="DV1022" s="25"/>
      <c r="DW1022" s="25"/>
      <c r="DX1022" s="25"/>
      <c r="DY1022" s="25"/>
      <c r="DZ1022" s="25"/>
      <c r="EA1022" s="25"/>
      <c r="EB1022" s="25"/>
      <c r="EC1022" s="25"/>
      <c r="ED1022" s="25"/>
      <c r="EE1022" s="25"/>
      <c r="EF1022" s="25"/>
      <c r="EG1022" s="25"/>
      <c r="EH1022" s="25"/>
      <c r="EI1022" s="25"/>
      <c r="EJ1022" s="25"/>
      <c r="EK1022" s="25"/>
      <c r="EL1022" s="25"/>
      <c r="EM1022" s="25"/>
      <c r="EN1022" s="25"/>
      <c r="EO1022" s="25"/>
      <c r="EP1022" s="25"/>
      <c r="EQ1022" s="25"/>
      <c r="ER1022" s="25"/>
      <c r="ES1022" s="25"/>
      <c r="ET1022" s="25"/>
      <c r="EU1022" s="25"/>
      <c r="EV1022" s="25"/>
      <c r="EW1022" s="25"/>
      <c r="EX1022" s="25"/>
      <c r="EY1022" s="25"/>
      <c r="EZ1022" s="25"/>
      <c r="FA1022" s="25"/>
      <c r="FB1022" s="25"/>
      <c r="FC1022" s="25"/>
      <c r="FD1022" s="25"/>
      <c r="FE1022" s="25"/>
      <c r="FF1022" s="25"/>
      <c r="FG1022" s="25"/>
      <c r="FH1022" s="25"/>
      <c r="FI1022" s="25"/>
      <c r="FJ1022" s="25"/>
      <c r="FK1022" s="25"/>
      <c r="FL1022" s="25"/>
      <c r="FM1022" s="25"/>
      <c r="FN1022" s="25"/>
      <c r="FO1022" s="25"/>
      <c r="FP1022" s="25"/>
      <c r="FQ1022" s="25"/>
      <c r="FR1022" s="25"/>
      <c r="FS1022" s="25"/>
      <c r="FT1022" s="25"/>
      <c r="FU1022" s="25"/>
      <c r="FV1022" s="25"/>
      <c r="FW1022" s="25"/>
      <c r="FX1022" s="25"/>
      <c r="FY1022" s="25"/>
      <c r="FZ1022" s="25"/>
      <c r="GA1022" s="25"/>
      <c r="GB1022" s="25"/>
      <c r="GC1022" s="25"/>
      <c r="GD1022" s="25"/>
      <c r="GE1022" s="25"/>
      <c r="GF1022" s="25"/>
      <c r="GG1022" s="25"/>
      <c r="GH1022" s="25"/>
      <c r="GI1022" s="25"/>
      <c r="GJ1022" s="25"/>
      <c r="GK1022" s="25"/>
      <c r="GL1022" s="25"/>
      <c r="GM1022" s="25"/>
      <c r="GN1022" s="25"/>
      <c r="GO1022" s="25"/>
      <c r="GP1022" s="25"/>
      <c r="GQ1022" s="25"/>
      <c r="GR1022" s="25"/>
      <c r="GS1022" s="25"/>
      <c r="GT1022" s="25"/>
      <c r="GU1022" s="25"/>
      <c r="GV1022" s="25"/>
      <c r="GW1022" s="25"/>
      <c r="GX1022" s="25"/>
      <c r="GY1022" s="25"/>
      <c r="GZ1022" s="25"/>
    </row>
    <row r="1023" spans="31:208"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  <c r="BT1023" s="25"/>
      <c r="BU1023" s="25"/>
      <c r="BV1023" s="25"/>
      <c r="BW1023" s="25"/>
      <c r="BX1023" s="25"/>
      <c r="BY1023" s="25"/>
      <c r="BZ1023" s="25"/>
      <c r="CA1023" s="25"/>
      <c r="CB1023" s="25"/>
      <c r="CC1023" s="25"/>
      <c r="CD1023" s="25"/>
      <c r="CE1023" s="25"/>
      <c r="CF1023" s="25"/>
      <c r="CG1023" s="25"/>
      <c r="CH1023" s="25"/>
      <c r="CI1023" s="25"/>
      <c r="CJ1023" s="25"/>
      <c r="CK1023" s="25"/>
      <c r="CL1023" s="25"/>
      <c r="CM1023" s="25"/>
      <c r="CN1023" s="25"/>
      <c r="CO1023" s="25"/>
      <c r="CP1023" s="25"/>
      <c r="CQ1023" s="25"/>
      <c r="CR1023" s="25"/>
      <c r="CS1023" s="25"/>
      <c r="CT1023" s="25"/>
      <c r="CU1023" s="25"/>
      <c r="CV1023" s="25"/>
      <c r="CW1023" s="25"/>
      <c r="CX1023" s="25"/>
      <c r="CY1023" s="25"/>
      <c r="CZ1023" s="25"/>
      <c r="DA1023" s="25"/>
      <c r="DB1023" s="25"/>
      <c r="DC1023" s="25"/>
      <c r="DD1023" s="25"/>
      <c r="DE1023" s="25"/>
      <c r="DF1023" s="25"/>
      <c r="DG1023" s="25"/>
      <c r="DH1023" s="25"/>
      <c r="DI1023" s="25"/>
      <c r="DJ1023" s="25"/>
      <c r="DK1023" s="25"/>
      <c r="DL1023" s="25"/>
      <c r="DM1023" s="25"/>
      <c r="DN1023" s="25"/>
      <c r="DO1023" s="25"/>
      <c r="DP1023" s="25"/>
      <c r="DQ1023" s="25"/>
      <c r="DR1023" s="25"/>
      <c r="DS1023" s="25"/>
      <c r="DT1023" s="25"/>
      <c r="DU1023" s="25"/>
      <c r="DV1023" s="25"/>
      <c r="DW1023" s="25"/>
      <c r="DX1023" s="25"/>
      <c r="DY1023" s="25"/>
      <c r="DZ1023" s="25"/>
      <c r="EA1023" s="25"/>
      <c r="EB1023" s="25"/>
      <c r="EC1023" s="25"/>
      <c r="ED1023" s="25"/>
      <c r="EE1023" s="25"/>
      <c r="EF1023" s="25"/>
      <c r="EG1023" s="25"/>
      <c r="EH1023" s="25"/>
      <c r="EI1023" s="25"/>
      <c r="EJ1023" s="25"/>
      <c r="EK1023" s="25"/>
      <c r="EL1023" s="25"/>
      <c r="EM1023" s="25"/>
      <c r="EN1023" s="25"/>
      <c r="EO1023" s="25"/>
      <c r="EP1023" s="25"/>
      <c r="EQ1023" s="25"/>
      <c r="ER1023" s="25"/>
      <c r="ES1023" s="25"/>
      <c r="ET1023" s="25"/>
      <c r="EU1023" s="25"/>
      <c r="EV1023" s="25"/>
      <c r="EW1023" s="25"/>
      <c r="EX1023" s="25"/>
      <c r="EY1023" s="25"/>
      <c r="EZ1023" s="25"/>
      <c r="FA1023" s="25"/>
      <c r="FB1023" s="25"/>
      <c r="FC1023" s="25"/>
      <c r="FD1023" s="25"/>
      <c r="FE1023" s="25"/>
      <c r="FF1023" s="25"/>
      <c r="FG1023" s="25"/>
      <c r="FH1023" s="25"/>
      <c r="FI1023" s="25"/>
      <c r="FJ1023" s="25"/>
      <c r="FK1023" s="25"/>
      <c r="FL1023" s="25"/>
      <c r="FM1023" s="25"/>
      <c r="FN1023" s="25"/>
      <c r="FO1023" s="25"/>
      <c r="FP1023" s="25"/>
      <c r="FQ1023" s="25"/>
      <c r="FR1023" s="25"/>
      <c r="FS1023" s="25"/>
      <c r="FT1023" s="25"/>
      <c r="FU1023" s="25"/>
      <c r="FV1023" s="25"/>
      <c r="FW1023" s="25"/>
      <c r="FX1023" s="25"/>
      <c r="FY1023" s="25"/>
      <c r="FZ1023" s="25"/>
      <c r="GA1023" s="25"/>
      <c r="GB1023" s="25"/>
      <c r="GC1023" s="25"/>
      <c r="GD1023" s="25"/>
      <c r="GE1023" s="25"/>
      <c r="GF1023" s="25"/>
      <c r="GG1023" s="25"/>
      <c r="GH1023" s="25"/>
      <c r="GI1023" s="25"/>
      <c r="GJ1023" s="25"/>
      <c r="GK1023" s="25"/>
      <c r="GL1023" s="25"/>
      <c r="GM1023" s="25"/>
      <c r="GN1023" s="25"/>
      <c r="GO1023" s="25"/>
      <c r="GP1023" s="25"/>
      <c r="GQ1023" s="25"/>
      <c r="GR1023" s="25"/>
      <c r="GS1023" s="25"/>
      <c r="GT1023" s="25"/>
      <c r="GU1023" s="25"/>
      <c r="GV1023" s="25"/>
      <c r="GW1023" s="25"/>
      <c r="GX1023" s="25"/>
      <c r="GY1023" s="25"/>
      <c r="GZ1023" s="25"/>
    </row>
    <row r="1024" spans="31:208"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5"/>
      <c r="CG1024" s="25"/>
      <c r="CH1024" s="25"/>
      <c r="CI1024" s="25"/>
      <c r="CJ1024" s="25"/>
      <c r="CK1024" s="25"/>
      <c r="CL1024" s="25"/>
      <c r="CM1024" s="25"/>
      <c r="CN1024" s="25"/>
      <c r="CO1024" s="25"/>
      <c r="CP1024" s="25"/>
      <c r="CQ1024" s="25"/>
      <c r="CR1024" s="25"/>
      <c r="CS1024" s="25"/>
      <c r="CT1024" s="25"/>
      <c r="CU1024" s="25"/>
      <c r="CV1024" s="25"/>
      <c r="CW1024" s="25"/>
      <c r="CX1024" s="25"/>
      <c r="CY1024" s="25"/>
      <c r="CZ1024" s="25"/>
      <c r="DA1024" s="25"/>
      <c r="DB1024" s="25"/>
      <c r="DC1024" s="25"/>
      <c r="DD1024" s="25"/>
      <c r="DE1024" s="25"/>
      <c r="DF1024" s="25"/>
      <c r="DG1024" s="25"/>
      <c r="DH1024" s="25"/>
      <c r="DI1024" s="25"/>
      <c r="DJ1024" s="25"/>
      <c r="DK1024" s="25"/>
      <c r="DL1024" s="25"/>
      <c r="DM1024" s="25"/>
      <c r="DN1024" s="25"/>
      <c r="DO1024" s="25"/>
      <c r="DP1024" s="25"/>
      <c r="DQ1024" s="25"/>
      <c r="DR1024" s="25"/>
      <c r="DS1024" s="25"/>
      <c r="DT1024" s="25"/>
      <c r="DU1024" s="25"/>
      <c r="DV1024" s="25"/>
      <c r="DW1024" s="25"/>
      <c r="DX1024" s="25"/>
      <c r="DY1024" s="25"/>
      <c r="DZ1024" s="25"/>
      <c r="EA1024" s="25"/>
      <c r="EB1024" s="25"/>
      <c r="EC1024" s="25"/>
      <c r="ED1024" s="25"/>
      <c r="EE1024" s="25"/>
      <c r="EF1024" s="25"/>
      <c r="EG1024" s="25"/>
      <c r="EH1024" s="25"/>
      <c r="EI1024" s="25"/>
      <c r="EJ1024" s="25"/>
      <c r="EK1024" s="25"/>
      <c r="EL1024" s="25"/>
      <c r="EM1024" s="25"/>
      <c r="EN1024" s="25"/>
      <c r="EO1024" s="25"/>
      <c r="EP1024" s="25"/>
      <c r="EQ1024" s="25"/>
      <c r="ER1024" s="25"/>
      <c r="ES1024" s="25"/>
      <c r="ET1024" s="25"/>
      <c r="EU1024" s="25"/>
      <c r="EV1024" s="25"/>
      <c r="EW1024" s="25"/>
      <c r="EX1024" s="25"/>
      <c r="EY1024" s="25"/>
      <c r="EZ1024" s="25"/>
      <c r="FA1024" s="25"/>
      <c r="FB1024" s="25"/>
      <c r="FC1024" s="25"/>
      <c r="FD1024" s="25"/>
      <c r="FE1024" s="25"/>
      <c r="FF1024" s="25"/>
      <c r="FG1024" s="25"/>
      <c r="FH1024" s="25"/>
      <c r="FI1024" s="25"/>
      <c r="FJ1024" s="25"/>
      <c r="FK1024" s="25"/>
      <c r="FL1024" s="25"/>
      <c r="FM1024" s="25"/>
      <c r="FN1024" s="25"/>
      <c r="FO1024" s="25"/>
      <c r="FP1024" s="25"/>
      <c r="FQ1024" s="25"/>
      <c r="FR1024" s="25"/>
      <c r="FS1024" s="25"/>
      <c r="FT1024" s="25"/>
      <c r="FU1024" s="25"/>
      <c r="FV1024" s="25"/>
      <c r="FW1024" s="25"/>
      <c r="FX1024" s="25"/>
      <c r="FY1024" s="25"/>
      <c r="FZ1024" s="25"/>
      <c r="GA1024" s="25"/>
      <c r="GB1024" s="25"/>
      <c r="GC1024" s="25"/>
      <c r="GD1024" s="25"/>
      <c r="GE1024" s="25"/>
      <c r="GF1024" s="25"/>
      <c r="GG1024" s="25"/>
      <c r="GH1024" s="25"/>
      <c r="GI1024" s="25"/>
      <c r="GJ1024" s="25"/>
      <c r="GK1024" s="25"/>
      <c r="GL1024" s="25"/>
      <c r="GM1024" s="25"/>
      <c r="GN1024" s="25"/>
      <c r="GO1024" s="25"/>
      <c r="GP1024" s="25"/>
      <c r="GQ1024" s="25"/>
      <c r="GR1024" s="25"/>
      <c r="GS1024" s="25"/>
      <c r="GT1024" s="25"/>
      <c r="GU1024" s="25"/>
      <c r="GV1024" s="25"/>
      <c r="GW1024" s="25"/>
      <c r="GX1024" s="25"/>
      <c r="GY1024" s="25"/>
      <c r="GZ1024" s="25"/>
    </row>
    <row r="1025" spans="31:208"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  <c r="BT1025" s="25"/>
      <c r="BU1025" s="25"/>
      <c r="BV1025" s="25"/>
      <c r="BW1025" s="25"/>
      <c r="BX1025" s="25"/>
      <c r="BY1025" s="25"/>
      <c r="BZ1025" s="25"/>
      <c r="CA1025" s="25"/>
      <c r="CB1025" s="25"/>
      <c r="CC1025" s="25"/>
      <c r="CD1025" s="25"/>
      <c r="CE1025" s="25"/>
      <c r="CF1025" s="25"/>
      <c r="CG1025" s="25"/>
      <c r="CH1025" s="25"/>
      <c r="CI1025" s="25"/>
      <c r="CJ1025" s="25"/>
      <c r="CK1025" s="25"/>
      <c r="CL1025" s="25"/>
      <c r="CM1025" s="25"/>
      <c r="CN1025" s="25"/>
      <c r="CO1025" s="25"/>
      <c r="CP1025" s="25"/>
      <c r="CQ1025" s="25"/>
      <c r="CR1025" s="25"/>
      <c r="CS1025" s="25"/>
      <c r="CT1025" s="25"/>
      <c r="CU1025" s="25"/>
      <c r="CV1025" s="25"/>
      <c r="CW1025" s="25"/>
      <c r="CX1025" s="25"/>
      <c r="CY1025" s="25"/>
      <c r="CZ1025" s="25"/>
      <c r="DA1025" s="25"/>
      <c r="DB1025" s="25"/>
      <c r="DC1025" s="25"/>
      <c r="DD1025" s="25"/>
      <c r="DE1025" s="25"/>
      <c r="DF1025" s="25"/>
      <c r="DG1025" s="25"/>
      <c r="DH1025" s="25"/>
      <c r="DI1025" s="25"/>
      <c r="DJ1025" s="25"/>
      <c r="DK1025" s="25"/>
      <c r="DL1025" s="25"/>
      <c r="DM1025" s="25"/>
      <c r="DN1025" s="25"/>
      <c r="DO1025" s="25"/>
      <c r="DP1025" s="25"/>
      <c r="DQ1025" s="25"/>
      <c r="DR1025" s="25"/>
      <c r="DS1025" s="25"/>
      <c r="DT1025" s="25"/>
      <c r="DU1025" s="25"/>
      <c r="DV1025" s="25"/>
      <c r="DW1025" s="25"/>
      <c r="DX1025" s="25"/>
      <c r="DY1025" s="25"/>
      <c r="DZ1025" s="25"/>
      <c r="EA1025" s="25"/>
      <c r="EB1025" s="25"/>
      <c r="EC1025" s="25"/>
      <c r="ED1025" s="25"/>
      <c r="EE1025" s="25"/>
      <c r="EF1025" s="25"/>
      <c r="EG1025" s="25"/>
      <c r="EH1025" s="25"/>
      <c r="EI1025" s="25"/>
      <c r="EJ1025" s="25"/>
      <c r="EK1025" s="25"/>
      <c r="EL1025" s="25"/>
      <c r="EM1025" s="25"/>
      <c r="EN1025" s="25"/>
      <c r="EO1025" s="25"/>
      <c r="EP1025" s="25"/>
      <c r="EQ1025" s="25"/>
      <c r="ER1025" s="25"/>
      <c r="ES1025" s="25"/>
      <c r="ET1025" s="25"/>
      <c r="EU1025" s="25"/>
      <c r="EV1025" s="25"/>
      <c r="EW1025" s="25"/>
      <c r="EX1025" s="25"/>
      <c r="EY1025" s="25"/>
      <c r="EZ1025" s="25"/>
      <c r="FA1025" s="25"/>
      <c r="FB1025" s="25"/>
      <c r="FC1025" s="25"/>
      <c r="FD1025" s="25"/>
      <c r="FE1025" s="25"/>
      <c r="FF1025" s="25"/>
      <c r="FG1025" s="25"/>
      <c r="FH1025" s="25"/>
      <c r="FI1025" s="25"/>
      <c r="FJ1025" s="25"/>
      <c r="FK1025" s="25"/>
      <c r="FL1025" s="25"/>
      <c r="FM1025" s="25"/>
      <c r="FN1025" s="25"/>
      <c r="FO1025" s="25"/>
      <c r="FP1025" s="25"/>
      <c r="FQ1025" s="25"/>
      <c r="FR1025" s="25"/>
      <c r="FS1025" s="25"/>
      <c r="FT1025" s="25"/>
      <c r="FU1025" s="25"/>
      <c r="FV1025" s="25"/>
      <c r="FW1025" s="25"/>
      <c r="FX1025" s="25"/>
      <c r="FY1025" s="25"/>
      <c r="FZ1025" s="25"/>
      <c r="GA1025" s="25"/>
      <c r="GB1025" s="25"/>
      <c r="GC1025" s="25"/>
      <c r="GD1025" s="25"/>
      <c r="GE1025" s="25"/>
      <c r="GF1025" s="25"/>
      <c r="GG1025" s="25"/>
      <c r="GH1025" s="25"/>
      <c r="GI1025" s="25"/>
      <c r="GJ1025" s="25"/>
      <c r="GK1025" s="25"/>
      <c r="GL1025" s="25"/>
      <c r="GM1025" s="25"/>
      <c r="GN1025" s="25"/>
      <c r="GO1025" s="25"/>
      <c r="GP1025" s="25"/>
      <c r="GQ1025" s="25"/>
      <c r="GR1025" s="25"/>
      <c r="GS1025" s="25"/>
      <c r="GT1025" s="25"/>
      <c r="GU1025" s="25"/>
      <c r="GV1025" s="25"/>
      <c r="GW1025" s="25"/>
      <c r="GX1025" s="25"/>
      <c r="GY1025" s="25"/>
      <c r="GZ1025" s="25"/>
    </row>
    <row r="1026" spans="31:208"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  <c r="BT1026" s="25"/>
      <c r="BU1026" s="25"/>
      <c r="BV1026" s="25"/>
      <c r="BW1026" s="25"/>
      <c r="BX1026" s="25"/>
      <c r="BY1026" s="25"/>
      <c r="BZ1026" s="25"/>
      <c r="CA1026" s="25"/>
      <c r="CB1026" s="25"/>
      <c r="CC1026" s="25"/>
      <c r="CD1026" s="25"/>
      <c r="CE1026" s="25"/>
      <c r="CF1026" s="25"/>
      <c r="CG1026" s="25"/>
      <c r="CH1026" s="25"/>
      <c r="CI1026" s="25"/>
      <c r="CJ1026" s="25"/>
      <c r="CK1026" s="25"/>
      <c r="CL1026" s="25"/>
      <c r="CM1026" s="25"/>
      <c r="CN1026" s="25"/>
      <c r="CO1026" s="25"/>
      <c r="CP1026" s="25"/>
      <c r="CQ1026" s="25"/>
      <c r="CR1026" s="25"/>
      <c r="CS1026" s="25"/>
      <c r="CT1026" s="25"/>
      <c r="CU1026" s="25"/>
      <c r="CV1026" s="25"/>
      <c r="CW1026" s="25"/>
      <c r="CX1026" s="25"/>
      <c r="CY1026" s="25"/>
      <c r="CZ1026" s="25"/>
      <c r="DA1026" s="25"/>
      <c r="DB1026" s="25"/>
      <c r="DC1026" s="25"/>
      <c r="DD1026" s="25"/>
      <c r="DE1026" s="25"/>
      <c r="DF1026" s="25"/>
      <c r="DG1026" s="25"/>
      <c r="DH1026" s="25"/>
      <c r="DI1026" s="25"/>
      <c r="DJ1026" s="25"/>
      <c r="DK1026" s="25"/>
      <c r="DL1026" s="25"/>
      <c r="DM1026" s="25"/>
      <c r="DN1026" s="25"/>
      <c r="DO1026" s="25"/>
      <c r="DP1026" s="25"/>
      <c r="DQ1026" s="25"/>
      <c r="DR1026" s="25"/>
      <c r="DS1026" s="25"/>
      <c r="DT1026" s="25"/>
      <c r="DU1026" s="25"/>
      <c r="DV1026" s="25"/>
      <c r="DW1026" s="25"/>
      <c r="DX1026" s="25"/>
      <c r="DY1026" s="25"/>
      <c r="DZ1026" s="25"/>
      <c r="EA1026" s="25"/>
      <c r="EB1026" s="25"/>
      <c r="EC1026" s="25"/>
      <c r="ED1026" s="25"/>
      <c r="EE1026" s="25"/>
      <c r="EF1026" s="25"/>
      <c r="EG1026" s="25"/>
      <c r="EH1026" s="25"/>
      <c r="EI1026" s="25"/>
      <c r="EJ1026" s="25"/>
      <c r="EK1026" s="25"/>
      <c r="EL1026" s="25"/>
      <c r="EM1026" s="25"/>
      <c r="EN1026" s="25"/>
      <c r="EO1026" s="25"/>
      <c r="EP1026" s="25"/>
      <c r="EQ1026" s="25"/>
      <c r="ER1026" s="25"/>
      <c r="ES1026" s="25"/>
      <c r="ET1026" s="25"/>
      <c r="EU1026" s="25"/>
      <c r="EV1026" s="25"/>
      <c r="EW1026" s="25"/>
      <c r="EX1026" s="25"/>
      <c r="EY1026" s="25"/>
      <c r="EZ1026" s="25"/>
      <c r="FA1026" s="25"/>
      <c r="FB1026" s="25"/>
      <c r="FC1026" s="25"/>
      <c r="FD1026" s="25"/>
      <c r="FE1026" s="25"/>
      <c r="FF1026" s="25"/>
      <c r="FG1026" s="25"/>
      <c r="FH1026" s="25"/>
      <c r="FI1026" s="25"/>
      <c r="FJ1026" s="25"/>
      <c r="FK1026" s="25"/>
      <c r="FL1026" s="25"/>
      <c r="FM1026" s="25"/>
      <c r="FN1026" s="25"/>
      <c r="FO1026" s="25"/>
      <c r="FP1026" s="25"/>
      <c r="FQ1026" s="25"/>
      <c r="FR1026" s="25"/>
      <c r="FS1026" s="25"/>
      <c r="FT1026" s="25"/>
      <c r="FU1026" s="25"/>
      <c r="FV1026" s="25"/>
      <c r="FW1026" s="25"/>
      <c r="FX1026" s="25"/>
      <c r="FY1026" s="25"/>
      <c r="FZ1026" s="25"/>
      <c r="GA1026" s="25"/>
      <c r="GB1026" s="25"/>
      <c r="GC1026" s="25"/>
      <c r="GD1026" s="25"/>
      <c r="GE1026" s="25"/>
      <c r="GF1026" s="25"/>
      <c r="GG1026" s="25"/>
      <c r="GH1026" s="25"/>
      <c r="GI1026" s="25"/>
      <c r="GJ1026" s="25"/>
      <c r="GK1026" s="25"/>
      <c r="GL1026" s="25"/>
      <c r="GM1026" s="25"/>
      <c r="GN1026" s="25"/>
      <c r="GO1026" s="25"/>
      <c r="GP1026" s="25"/>
      <c r="GQ1026" s="25"/>
      <c r="GR1026" s="25"/>
      <c r="GS1026" s="25"/>
      <c r="GT1026" s="25"/>
      <c r="GU1026" s="25"/>
      <c r="GV1026" s="25"/>
      <c r="GW1026" s="25"/>
      <c r="GX1026" s="25"/>
      <c r="GY1026" s="25"/>
      <c r="GZ1026" s="25"/>
    </row>
    <row r="1027" spans="31:208"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  <c r="BT1027" s="25"/>
      <c r="BU1027" s="25"/>
      <c r="BV1027" s="25"/>
      <c r="BW1027" s="25"/>
      <c r="BX1027" s="25"/>
      <c r="BY1027" s="25"/>
      <c r="BZ1027" s="25"/>
      <c r="CA1027" s="25"/>
      <c r="CB1027" s="25"/>
      <c r="CC1027" s="25"/>
      <c r="CD1027" s="25"/>
      <c r="CE1027" s="25"/>
      <c r="CF1027" s="25"/>
      <c r="CG1027" s="25"/>
      <c r="CH1027" s="25"/>
      <c r="CI1027" s="25"/>
      <c r="CJ1027" s="25"/>
      <c r="CK1027" s="25"/>
      <c r="CL1027" s="25"/>
      <c r="CM1027" s="25"/>
      <c r="CN1027" s="25"/>
      <c r="CO1027" s="25"/>
      <c r="CP1027" s="25"/>
      <c r="CQ1027" s="25"/>
      <c r="CR1027" s="25"/>
      <c r="CS1027" s="25"/>
      <c r="CT1027" s="25"/>
      <c r="CU1027" s="25"/>
      <c r="CV1027" s="25"/>
      <c r="CW1027" s="25"/>
      <c r="CX1027" s="25"/>
      <c r="CY1027" s="25"/>
      <c r="CZ1027" s="25"/>
      <c r="DA1027" s="25"/>
      <c r="DB1027" s="25"/>
      <c r="DC1027" s="25"/>
      <c r="DD1027" s="25"/>
      <c r="DE1027" s="25"/>
      <c r="DF1027" s="25"/>
      <c r="DG1027" s="25"/>
      <c r="DH1027" s="25"/>
      <c r="DI1027" s="25"/>
      <c r="DJ1027" s="25"/>
      <c r="DK1027" s="25"/>
      <c r="DL1027" s="25"/>
      <c r="DM1027" s="25"/>
      <c r="DN1027" s="25"/>
      <c r="DO1027" s="25"/>
      <c r="DP1027" s="25"/>
      <c r="DQ1027" s="25"/>
      <c r="DR1027" s="25"/>
      <c r="DS1027" s="25"/>
      <c r="DT1027" s="25"/>
      <c r="DU1027" s="25"/>
      <c r="DV1027" s="25"/>
      <c r="DW1027" s="25"/>
      <c r="DX1027" s="25"/>
      <c r="DY1027" s="25"/>
      <c r="DZ1027" s="25"/>
      <c r="EA1027" s="25"/>
      <c r="EB1027" s="25"/>
      <c r="EC1027" s="25"/>
      <c r="ED1027" s="25"/>
      <c r="EE1027" s="25"/>
      <c r="EF1027" s="25"/>
      <c r="EG1027" s="25"/>
      <c r="EH1027" s="25"/>
      <c r="EI1027" s="25"/>
      <c r="EJ1027" s="25"/>
      <c r="EK1027" s="25"/>
      <c r="EL1027" s="25"/>
      <c r="EM1027" s="25"/>
      <c r="EN1027" s="25"/>
      <c r="EO1027" s="25"/>
      <c r="EP1027" s="25"/>
      <c r="EQ1027" s="25"/>
      <c r="ER1027" s="25"/>
      <c r="ES1027" s="25"/>
      <c r="ET1027" s="25"/>
      <c r="EU1027" s="25"/>
      <c r="EV1027" s="25"/>
      <c r="EW1027" s="25"/>
      <c r="EX1027" s="25"/>
      <c r="EY1027" s="25"/>
      <c r="EZ1027" s="25"/>
      <c r="FA1027" s="25"/>
      <c r="FB1027" s="25"/>
      <c r="FC1027" s="25"/>
      <c r="FD1027" s="25"/>
      <c r="FE1027" s="25"/>
      <c r="FF1027" s="25"/>
      <c r="FG1027" s="25"/>
      <c r="FH1027" s="25"/>
      <c r="FI1027" s="25"/>
      <c r="FJ1027" s="25"/>
      <c r="FK1027" s="25"/>
      <c r="FL1027" s="25"/>
      <c r="FM1027" s="25"/>
      <c r="FN1027" s="25"/>
      <c r="FO1027" s="25"/>
      <c r="FP1027" s="25"/>
      <c r="FQ1027" s="25"/>
      <c r="FR1027" s="25"/>
      <c r="FS1027" s="25"/>
      <c r="FT1027" s="25"/>
      <c r="FU1027" s="25"/>
      <c r="FV1027" s="25"/>
      <c r="FW1027" s="25"/>
      <c r="FX1027" s="25"/>
      <c r="FY1027" s="25"/>
      <c r="FZ1027" s="25"/>
      <c r="GA1027" s="25"/>
      <c r="GB1027" s="25"/>
      <c r="GC1027" s="25"/>
      <c r="GD1027" s="25"/>
      <c r="GE1027" s="25"/>
      <c r="GF1027" s="25"/>
      <c r="GG1027" s="25"/>
      <c r="GH1027" s="25"/>
      <c r="GI1027" s="25"/>
      <c r="GJ1027" s="25"/>
      <c r="GK1027" s="25"/>
      <c r="GL1027" s="25"/>
      <c r="GM1027" s="25"/>
      <c r="GN1027" s="25"/>
      <c r="GO1027" s="25"/>
      <c r="GP1027" s="25"/>
      <c r="GQ1027" s="25"/>
      <c r="GR1027" s="25"/>
      <c r="GS1027" s="25"/>
      <c r="GT1027" s="25"/>
      <c r="GU1027" s="25"/>
      <c r="GV1027" s="25"/>
      <c r="GW1027" s="25"/>
      <c r="GX1027" s="25"/>
      <c r="GY1027" s="25"/>
      <c r="GZ1027" s="25"/>
    </row>
    <row r="1028" spans="31:208"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  <c r="CR1028" s="25"/>
      <c r="CS1028" s="25"/>
      <c r="CT1028" s="25"/>
      <c r="CU1028" s="25"/>
      <c r="CV1028" s="25"/>
      <c r="CW1028" s="25"/>
      <c r="CX1028" s="25"/>
      <c r="CY1028" s="25"/>
      <c r="CZ1028" s="25"/>
      <c r="DA1028" s="25"/>
      <c r="DB1028" s="25"/>
      <c r="DC1028" s="25"/>
      <c r="DD1028" s="25"/>
      <c r="DE1028" s="25"/>
      <c r="DF1028" s="25"/>
      <c r="DG1028" s="25"/>
      <c r="DH1028" s="25"/>
      <c r="DI1028" s="25"/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/>
      <c r="DX1028" s="25"/>
      <c r="DY1028" s="25"/>
      <c r="DZ1028" s="25"/>
      <c r="EA1028" s="25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5"/>
      <c r="EO1028" s="25"/>
      <c r="EP1028" s="25"/>
      <c r="EQ1028" s="25"/>
      <c r="ER1028" s="25"/>
      <c r="ES1028" s="25"/>
      <c r="ET1028" s="25"/>
      <c r="EU1028" s="25"/>
      <c r="EV1028" s="25"/>
      <c r="EW1028" s="25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  <c r="FN1028" s="25"/>
      <c r="FO1028" s="25"/>
      <c r="FP1028" s="25"/>
      <c r="FQ1028" s="25"/>
      <c r="FR1028" s="25"/>
      <c r="FS1028" s="25"/>
      <c r="FT1028" s="25"/>
      <c r="FU1028" s="25"/>
      <c r="FV1028" s="25"/>
      <c r="FW1028" s="25"/>
      <c r="FX1028" s="25"/>
      <c r="FY1028" s="25"/>
      <c r="FZ1028" s="25"/>
      <c r="GA1028" s="25"/>
      <c r="GB1028" s="25"/>
      <c r="GC1028" s="25"/>
      <c r="GD1028" s="25"/>
      <c r="GE1028" s="25"/>
      <c r="GF1028" s="25"/>
      <c r="GG1028" s="25"/>
      <c r="GH1028" s="25"/>
      <c r="GI1028" s="25"/>
      <c r="GJ1028" s="25"/>
      <c r="GK1028" s="25"/>
      <c r="GL1028" s="25"/>
      <c r="GM1028" s="25"/>
      <c r="GN1028" s="25"/>
      <c r="GO1028" s="25"/>
      <c r="GP1028" s="25"/>
      <c r="GQ1028" s="25"/>
      <c r="GR1028" s="25"/>
      <c r="GS1028" s="25"/>
      <c r="GT1028" s="25"/>
      <c r="GU1028" s="25"/>
      <c r="GV1028" s="25"/>
      <c r="GW1028" s="25"/>
      <c r="GX1028" s="25"/>
      <c r="GY1028" s="25"/>
      <c r="GZ1028" s="25"/>
    </row>
    <row r="1029" spans="31:208"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  <c r="BT1029" s="25"/>
      <c r="BU1029" s="25"/>
      <c r="BV1029" s="25"/>
      <c r="BW1029" s="25"/>
      <c r="BX1029" s="25"/>
      <c r="BY1029" s="25"/>
      <c r="BZ1029" s="25"/>
      <c r="CA1029" s="25"/>
      <c r="CB1029" s="25"/>
      <c r="CC1029" s="25"/>
      <c r="CD1029" s="25"/>
      <c r="CE1029" s="25"/>
      <c r="CF1029" s="25"/>
      <c r="CG1029" s="25"/>
      <c r="CH1029" s="25"/>
      <c r="CI1029" s="25"/>
      <c r="CJ1029" s="25"/>
      <c r="CK1029" s="25"/>
      <c r="CL1029" s="25"/>
      <c r="CM1029" s="25"/>
      <c r="CN1029" s="25"/>
      <c r="CO1029" s="25"/>
      <c r="CP1029" s="25"/>
      <c r="CQ1029" s="25"/>
      <c r="CR1029" s="25"/>
      <c r="CS1029" s="25"/>
      <c r="CT1029" s="25"/>
      <c r="CU1029" s="25"/>
      <c r="CV1029" s="25"/>
      <c r="CW1029" s="25"/>
      <c r="CX1029" s="25"/>
      <c r="CY1029" s="25"/>
      <c r="CZ1029" s="25"/>
      <c r="DA1029" s="25"/>
      <c r="DB1029" s="25"/>
      <c r="DC1029" s="25"/>
      <c r="DD1029" s="25"/>
      <c r="DE1029" s="25"/>
      <c r="DF1029" s="25"/>
      <c r="DG1029" s="25"/>
      <c r="DH1029" s="25"/>
      <c r="DI1029" s="25"/>
      <c r="DJ1029" s="25"/>
      <c r="DK1029" s="25"/>
      <c r="DL1029" s="25"/>
      <c r="DM1029" s="25"/>
      <c r="DN1029" s="25"/>
      <c r="DO1029" s="25"/>
      <c r="DP1029" s="25"/>
      <c r="DQ1029" s="25"/>
      <c r="DR1029" s="25"/>
      <c r="DS1029" s="25"/>
      <c r="DT1029" s="25"/>
      <c r="DU1029" s="25"/>
      <c r="DV1029" s="25"/>
      <c r="DW1029" s="25"/>
      <c r="DX1029" s="25"/>
      <c r="DY1029" s="25"/>
      <c r="DZ1029" s="25"/>
      <c r="EA1029" s="25"/>
      <c r="EB1029" s="25"/>
      <c r="EC1029" s="25"/>
      <c r="ED1029" s="25"/>
      <c r="EE1029" s="25"/>
      <c r="EF1029" s="25"/>
      <c r="EG1029" s="25"/>
      <c r="EH1029" s="25"/>
      <c r="EI1029" s="25"/>
      <c r="EJ1029" s="25"/>
      <c r="EK1029" s="25"/>
      <c r="EL1029" s="25"/>
      <c r="EM1029" s="25"/>
      <c r="EN1029" s="25"/>
      <c r="EO1029" s="25"/>
      <c r="EP1029" s="25"/>
      <c r="EQ1029" s="25"/>
      <c r="ER1029" s="25"/>
      <c r="ES1029" s="25"/>
      <c r="ET1029" s="25"/>
      <c r="EU1029" s="25"/>
      <c r="EV1029" s="25"/>
      <c r="EW1029" s="25"/>
      <c r="EX1029" s="25"/>
      <c r="EY1029" s="25"/>
      <c r="EZ1029" s="25"/>
      <c r="FA1029" s="25"/>
      <c r="FB1029" s="25"/>
      <c r="FC1029" s="25"/>
      <c r="FD1029" s="25"/>
      <c r="FE1029" s="25"/>
      <c r="FF1029" s="25"/>
      <c r="FG1029" s="25"/>
      <c r="FH1029" s="25"/>
      <c r="FI1029" s="25"/>
      <c r="FJ1029" s="25"/>
      <c r="FK1029" s="25"/>
      <c r="FL1029" s="25"/>
      <c r="FM1029" s="25"/>
      <c r="FN1029" s="25"/>
      <c r="FO1029" s="25"/>
      <c r="FP1029" s="25"/>
      <c r="FQ1029" s="25"/>
      <c r="FR1029" s="25"/>
      <c r="FS1029" s="25"/>
      <c r="FT1029" s="25"/>
      <c r="FU1029" s="25"/>
      <c r="FV1029" s="25"/>
      <c r="FW1029" s="25"/>
      <c r="FX1029" s="25"/>
      <c r="FY1029" s="25"/>
      <c r="FZ1029" s="25"/>
      <c r="GA1029" s="25"/>
      <c r="GB1029" s="25"/>
      <c r="GC1029" s="25"/>
      <c r="GD1029" s="25"/>
      <c r="GE1029" s="25"/>
      <c r="GF1029" s="25"/>
      <c r="GG1029" s="25"/>
      <c r="GH1029" s="25"/>
      <c r="GI1029" s="25"/>
      <c r="GJ1029" s="25"/>
      <c r="GK1029" s="25"/>
      <c r="GL1029" s="25"/>
      <c r="GM1029" s="25"/>
      <c r="GN1029" s="25"/>
      <c r="GO1029" s="25"/>
      <c r="GP1029" s="25"/>
      <c r="GQ1029" s="25"/>
      <c r="GR1029" s="25"/>
      <c r="GS1029" s="25"/>
      <c r="GT1029" s="25"/>
      <c r="GU1029" s="25"/>
      <c r="GV1029" s="25"/>
      <c r="GW1029" s="25"/>
      <c r="GX1029" s="25"/>
      <c r="GY1029" s="25"/>
      <c r="GZ1029" s="25"/>
    </row>
    <row r="1030" spans="31:208"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  <c r="CR1030" s="25"/>
      <c r="CS1030" s="25"/>
      <c r="CT1030" s="25"/>
      <c r="CU1030" s="25"/>
      <c r="CV1030" s="25"/>
      <c r="CW1030" s="25"/>
      <c r="CX1030" s="25"/>
      <c r="CY1030" s="25"/>
      <c r="CZ1030" s="25"/>
      <c r="DA1030" s="25"/>
      <c r="DB1030" s="25"/>
      <c r="DC1030" s="25"/>
      <c r="DD1030" s="25"/>
      <c r="DE1030" s="25"/>
      <c r="DF1030" s="25"/>
      <c r="DG1030" s="25"/>
      <c r="DH1030" s="25"/>
      <c r="DI1030" s="25"/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/>
      <c r="DX1030" s="25"/>
      <c r="DY1030" s="25"/>
      <c r="DZ1030" s="25"/>
      <c r="EA1030" s="25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5"/>
      <c r="EO1030" s="25"/>
      <c r="EP1030" s="25"/>
      <c r="EQ1030" s="25"/>
      <c r="ER1030" s="25"/>
      <c r="ES1030" s="25"/>
      <c r="ET1030" s="25"/>
      <c r="EU1030" s="25"/>
      <c r="EV1030" s="25"/>
      <c r="EW1030" s="25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  <c r="FN1030" s="25"/>
      <c r="FO1030" s="25"/>
      <c r="FP1030" s="25"/>
      <c r="FQ1030" s="25"/>
      <c r="FR1030" s="25"/>
      <c r="FS1030" s="25"/>
      <c r="FT1030" s="25"/>
      <c r="FU1030" s="25"/>
      <c r="FV1030" s="25"/>
      <c r="FW1030" s="25"/>
      <c r="FX1030" s="25"/>
      <c r="FY1030" s="25"/>
      <c r="FZ1030" s="25"/>
      <c r="GA1030" s="25"/>
      <c r="GB1030" s="25"/>
      <c r="GC1030" s="25"/>
      <c r="GD1030" s="25"/>
      <c r="GE1030" s="25"/>
      <c r="GF1030" s="25"/>
      <c r="GG1030" s="25"/>
      <c r="GH1030" s="25"/>
      <c r="GI1030" s="25"/>
      <c r="GJ1030" s="25"/>
      <c r="GK1030" s="25"/>
      <c r="GL1030" s="25"/>
      <c r="GM1030" s="25"/>
      <c r="GN1030" s="25"/>
      <c r="GO1030" s="25"/>
      <c r="GP1030" s="25"/>
      <c r="GQ1030" s="25"/>
      <c r="GR1030" s="25"/>
      <c r="GS1030" s="25"/>
      <c r="GT1030" s="25"/>
      <c r="GU1030" s="25"/>
      <c r="GV1030" s="25"/>
      <c r="GW1030" s="25"/>
      <c r="GX1030" s="25"/>
      <c r="GY1030" s="25"/>
      <c r="GZ1030" s="25"/>
    </row>
    <row r="1031" spans="31:208"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  <c r="CR1031" s="25"/>
      <c r="CS1031" s="25"/>
      <c r="CT1031" s="25"/>
      <c r="CU1031" s="25"/>
      <c r="CV1031" s="25"/>
      <c r="CW1031" s="25"/>
      <c r="CX1031" s="25"/>
      <c r="CY1031" s="25"/>
      <c r="CZ1031" s="25"/>
      <c r="DA1031" s="25"/>
      <c r="DB1031" s="25"/>
      <c r="DC1031" s="25"/>
      <c r="DD1031" s="25"/>
      <c r="DE1031" s="25"/>
      <c r="DF1031" s="25"/>
      <c r="DG1031" s="25"/>
      <c r="DH1031" s="25"/>
      <c r="DI1031" s="25"/>
      <c r="DJ1031" s="25"/>
      <c r="DK1031" s="25"/>
      <c r="DL1031" s="25"/>
      <c r="DM1031" s="25"/>
      <c r="DN1031" s="25"/>
      <c r="DO1031" s="25"/>
      <c r="DP1031" s="25"/>
      <c r="DQ1031" s="25"/>
      <c r="DR1031" s="25"/>
      <c r="DS1031" s="25"/>
      <c r="DT1031" s="25"/>
      <c r="DU1031" s="25"/>
      <c r="DV1031" s="25"/>
      <c r="DW1031" s="25"/>
      <c r="DX1031" s="25"/>
      <c r="DY1031" s="25"/>
      <c r="DZ1031" s="25"/>
      <c r="EA1031" s="25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5"/>
      <c r="EO1031" s="25"/>
      <c r="EP1031" s="25"/>
      <c r="EQ1031" s="25"/>
      <c r="ER1031" s="25"/>
      <c r="ES1031" s="25"/>
      <c r="ET1031" s="25"/>
      <c r="EU1031" s="25"/>
      <c r="EV1031" s="25"/>
      <c r="EW1031" s="25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  <c r="FN1031" s="25"/>
      <c r="FO1031" s="25"/>
      <c r="FP1031" s="25"/>
      <c r="FQ1031" s="25"/>
      <c r="FR1031" s="25"/>
      <c r="FS1031" s="25"/>
      <c r="FT1031" s="25"/>
      <c r="FU1031" s="25"/>
      <c r="FV1031" s="25"/>
      <c r="FW1031" s="25"/>
      <c r="FX1031" s="25"/>
      <c r="FY1031" s="25"/>
      <c r="FZ1031" s="25"/>
      <c r="GA1031" s="25"/>
      <c r="GB1031" s="25"/>
      <c r="GC1031" s="25"/>
      <c r="GD1031" s="25"/>
      <c r="GE1031" s="25"/>
      <c r="GF1031" s="25"/>
      <c r="GG1031" s="25"/>
      <c r="GH1031" s="25"/>
      <c r="GI1031" s="25"/>
      <c r="GJ1031" s="25"/>
      <c r="GK1031" s="25"/>
      <c r="GL1031" s="25"/>
      <c r="GM1031" s="25"/>
      <c r="GN1031" s="25"/>
      <c r="GO1031" s="25"/>
      <c r="GP1031" s="25"/>
      <c r="GQ1031" s="25"/>
      <c r="GR1031" s="25"/>
      <c r="GS1031" s="25"/>
      <c r="GT1031" s="25"/>
      <c r="GU1031" s="25"/>
      <c r="GV1031" s="25"/>
      <c r="GW1031" s="25"/>
      <c r="GX1031" s="25"/>
      <c r="GY1031" s="25"/>
      <c r="GZ1031" s="25"/>
    </row>
    <row r="1032" spans="31:208"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  <c r="BT1032" s="25"/>
      <c r="BU1032" s="25"/>
      <c r="BV1032" s="25"/>
      <c r="BW1032" s="25"/>
      <c r="BX1032" s="25"/>
      <c r="BY1032" s="25"/>
      <c r="BZ1032" s="25"/>
      <c r="CA1032" s="25"/>
      <c r="CB1032" s="25"/>
      <c r="CC1032" s="25"/>
      <c r="CD1032" s="25"/>
      <c r="CE1032" s="25"/>
      <c r="CF1032" s="25"/>
      <c r="CG1032" s="25"/>
      <c r="CH1032" s="25"/>
      <c r="CI1032" s="25"/>
      <c r="CJ1032" s="25"/>
      <c r="CK1032" s="25"/>
      <c r="CL1032" s="25"/>
      <c r="CM1032" s="25"/>
      <c r="CN1032" s="25"/>
      <c r="CO1032" s="25"/>
      <c r="CP1032" s="25"/>
      <c r="CQ1032" s="25"/>
      <c r="CR1032" s="25"/>
      <c r="CS1032" s="25"/>
      <c r="CT1032" s="25"/>
      <c r="CU1032" s="25"/>
      <c r="CV1032" s="25"/>
      <c r="CW1032" s="25"/>
      <c r="CX1032" s="25"/>
      <c r="CY1032" s="25"/>
      <c r="CZ1032" s="25"/>
      <c r="DA1032" s="25"/>
      <c r="DB1032" s="25"/>
      <c r="DC1032" s="25"/>
      <c r="DD1032" s="25"/>
      <c r="DE1032" s="25"/>
      <c r="DF1032" s="25"/>
      <c r="DG1032" s="25"/>
      <c r="DH1032" s="25"/>
      <c r="DI1032" s="25"/>
      <c r="DJ1032" s="25"/>
      <c r="DK1032" s="25"/>
      <c r="DL1032" s="25"/>
      <c r="DM1032" s="25"/>
      <c r="DN1032" s="25"/>
      <c r="DO1032" s="25"/>
      <c r="DP1032" s="25"/>
      <c r="DQ1032" s="25"/>
      <c r="DR1032" s="25"/>
      <c r="DS1032" s="25"/>
      <c r="DT1032" s="25"/>
      <c r="DU1032" s="25"/>
      <c r="DV1032" s="25"/>
      <c r="DW1032" s="25"/>
      <c r="DX1032" s="25"/>
      <c r="DY1032" s="25"/>
      <c r="DZ1032" s="25"/>
      <c r="EA1032" s="25"/>
      <c r="EB1032" s="25"/>
      <c r="EC1032" s="25"/>
      <c r="ED1032" s="25"/>
      <c r="EE1032" s="25"/>
      <c r="EF1032" s="25"/>
      <c r="EG1032" s="25"/>
      <c r="EH1032" s="25"/>
      <c r="EI1032" s="25"/>
      <c r="EJ1032" s="25"/>
      <c r="EK1032" s="25"/>
      <c r="EL1032" s="25"/>
      <c r="EM1032" s="25"/>
      <c r="EN1032" s="25"/>
      <c r="EO1032" s="25"/>
      <c r="EP1032" s="25"/>
      <c r="EQ1032" s="25"/>
      <c r="ER1032" s="25"/>
      <c r="ES1032" s="25"/>
      <c r="ET1032" s="25"/>
      <c r="EU1032" s="25"/>
      <c r="EV1032" s="25"/>
      <c r="EW1032" s="25"/>
      <c r="EX1032" s="25"/>
      <c r="EY1032" s="25"/>
      <c r="EZ1032" s="25"/>
      <c r="FA1032" s="25"/>
      <c r="FB1032" s="25"/>
      <c r="FC1032" s="25"/>
      <c r="FD1032" s="25"/>
      <c r="FE1032" s="25"/>
      <c r="FF1032" s="25"/>
      <c r="FG1032" s="25"/>
      <c r="FH1032" s="25"/>
      <c r="FI1032" s="25"/>
      <c r="FJ1032" s="25"/>
      <c r="FK1032" s="25"/>
      <c r="FL1032" s="25"/>
      <c r="FM1032" s="25"/>
      <c r="FN1032" s="25"/>
      <c r="FO1032" s="25"/>
      <c r="FP1032" s="25"/>
      <c r="FQ1032" s="25"/>
      <c r="FR1032" s="25"/>
      <c r="FS1032" s="25"/>
      <c r="FT1032" s="25"/>
      <c r="FU1032" s="25"/>
      <c r="FV1032" s="25"/>
      <c r="FW1032" s="25"/>
      <c r="FX1032" s="25"/>
      <c r="FY1032" s="25"/>
      <c r="FZ1032" s="25"/>
      <c r="GA1032" s="25"/>
      <c r="GB1032" s="25"/>
      <c r="GC1032" s="25"/>
      <c r="GD1032" s="25"/>
      <c r="GE1032" s="25"/>
      <c r="GF1032" s="25"/>
      <c r="GG1032" s="25"/>
      <c r="GH1032" s="25"/>
      <c r="GI1032" s="25"/>
      <c r="GJ1032" s="25"/>
      <c r="GK1032" s="25"/>
      <c r="GL1032" s="25"/>
      <c r="GM1032" s="25"/>
      <c r="GN1032" s="25"/>
      <c r="GO1032" s="25"/>
      <c r="GP1032" s="25"/>
      <c r="GQ1032" s="25"/>
      <c r="GR1032" s="25"/>
      <c r="GS1032" s="25"/>
      <c r="GT1032" s="25"/>
      <c r="GU1032" s="25"/>
      <c r="GV1032" s="25"/>
      <c r="GW1032" s="25"/>
      <c r="GX1032" s="25"/>
      <c r="GY1032" s="25"/>
      <c r="GZ1032" s="25"/>
    </row>
    <row r="1033" spans="31:208"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  <c r="BT1033" s="25"/>
      <c r="BU1033" s="25"/>
      <c r="BV1033" s="25"/>
      <c r="BW1033" s="25"/>
      <c r="BX1033" s="25"/>
      <c r="BY1033" s="25"/>
      <c r="BZ1033" s="25"/>
      <c r="CA1033" s="25"/>
      <c r="CB1033" s="25"/>
      <c r="CC1033" s="25"/>
      <c r="CD1033" s="25"/>
      <c r="CE1033" s="25"/>
      <c r="CF1033" s="25"/>
      <c r="CG1033" s="25"/>
      <c r="CH1033" s="25"/>
      <c r="CI1033" s="25"/>
      <c r="CJ1033" s="25"/>
      <c r="CK1033" s="25"/>
      <c r="CL1033" s="25"/>
      <c r="CM1033" s="25"/>
      <c r="CN1033" s="25"/>
      <c r="CO1033" s="25"/>
      <c r="CP1033" s="25"/>
      <c r="CQ1033" s="25"/>
      <c r="CR1033" s="25"/>
      <c r="CS1033" s="25"/>
      <c r="CT1033" s="25"/>
      <c r="CU1033" s="25"/>
      <c r="CV1033" s="25"/>
      <c r="CW1033" s="25"/>
      <c r="CX1033" s="25"/>
      <c r="CY1033" s="25"/>
      <c r="CZ1033" s="25"/>
      <c r="DA1033" s="25"/>
      <c r="DB1033" s="25"/>
      <c r="DC1033" s="25"/>
      <c r="DD1033" s="25"/>
      <c r="DE1033" s="25"/>
      <c r="DF1033" s="25"/>
      <c r="DG1033" s="25"/>
      <c r="DH1033" s="25"/>
      <c r="DI1033" s="25"/>
      <c r="DJ1033" s="25"/>
      <c r="DK1033" s="25"/>
      <c r="DL1033" s="25"/>
      <c r="DM1033" s="25"/>
      <c r="DN1033" s="25"/>
      <c r="DO1033" s="25"/>
      <c r="DP1033" s="25"/>
      <c r="DQ1033" s="25"/>
      <c r="DR1033" s="25"/>
      <c r="DS1033" s="25"/>
      <c r="DT1033" s="25"/>
      <c r="DU1033" s="25"/>
      <c r="DV1033" s="25"/>
      <c r="DW1033" s="25"/>
      <c r="DX1033" s="25"/>
      <c r="DY1033" s="25"/>
      <c r="DZ1033" s="25"/>
      <c r="EA1033" s="25"/>
      <c r="EB1033" s="25"/>
      <c r="EC1033" s="25"/>
      <c r="ED1033" s="25"/>
      <c r="EE1033" s="25"/>
      <c r="EF1033" s="25"/>
      <c r="EG1033" s="25"/>
      <c r="EH1033" s="25"/>
      <c r="EI1033" s="25"/>
      <c r="EJ1033" s="25"/>
      <c r="EK1033" s="25"/>
      <c r="EL1033" s="25"/>
      <c r="EM1033" s="25"/>
      <c r="EN1033" s="25"/>
      <c r="EO1033" s="25"/>
      <c r="EP1033" s="25"/>
      <c r="EQ1033" s="25"/>
      <c r="ER1033" s="25"/>
      <c r="ES1033" s="25"/>
      <c r="ET1033" s="25"/>
      <c r="EU1033" s="25"/>
      <c r="EV1033" s="25"/>
      <c r="EW1033" s="25"/>
      <c r="EX1033" s="25"/>
      <c r="EY1033" s="25"/>
      <c r="EZ1033" s="25"/>
      <c r="FA1033" s="25"/>
      <c r="FB1033" s="25"/>
      <c r="FC1033" s="25"/>
      <c r="FD1033" s="25"/>
      <c r="FE1033" s="25"/>
      <c r="FF1033" s="25"/>
      <c r="FG1033" s="25"/>
      <c r="FH1033" s="25"/>
      <c r="FI1033" s="25"/>
      <c r="FJ1033" s="25"/>
      <c r="FK1033" s="25"/>
      <c r="FL1033" s="25"/>
      <c r="FM1033" s="25"/>
      <c r="FN1033" s="25"/>
      <c r="FO1033" s="25"/>
      <c r="FP1033" s="25"/>
      <c r="FQ1033" s="25"/>
      <c r="FR1033" s="25"/>
      <c r="FS1033" s="25"/>
      <c r="FT1033" s="25"/>
      <c r="FU1033" s="25"/>
      <c r="FV1033" s="25"/>
      <c r="FW1033" s="25"/>
      <c r="FX1033" s="25"/>
      <c r="FY1033" s="25"/>
      <c r="FZ1033" s="25"/>
      <c r="GA1033" s="25"/>
      <c r="GB1033" s="25"/>
      <c r="GC1033" s="25"/>
      <c r="GD1033" s="25"/>
      <c r="GE1033" s="25"/>
      <c r="GF1033" s="25"/>
      <c r="GG1033" s="25"/>
      <c r="GH1033" s="25"/>
      <c r="GI1033" s="25"/>
      <c r="GJ1033" s="25"/>
      <c r="GK1033" s="25"/>
      <c r="GL1033" s="25"/>
      <c r="GM1033" s="25"/>
      <c r="GN1033" s="25"/>
      <c r="GO1033" s="25"/>
      <c r="GP1033" s="25"/>
      <c r="GQ1033" s="25"/>
      <c r="GR1033" s="25"/>
      <c r="GS1033" s="25"/>
      <c r="GT1033" s="25"/>
      <c r="GU1033" s="25"/>
      <c r="GV1033" s="25"/>
      <c r="GW1033" s="25"/>
      <c r="GX1033" s="25"/>
      <c r="GY1033" s="25"/>
      <c r="GZ1033" s="25"/>
    </row>
    <row r="1034" spans="31:208"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  <c r="BT1034" s="25"/>
      <c r="BU1034" s="25"/>
      <c r="BV1034" s="25"/>
      <c r="BW1034" s="25"/>
      <c r="BX1034" s="25"/>
      <c r="BY1034" s="25"/>
      <c r="BZ1034" s="25"/>
      <c r="CA1034" s="25"/>
      <c r="CB1034" s="25"/>
      <c r="CC1034" s="25"/>
      <c r="CD1034" s="25"/>
      <c r="CE1034" s="25"/>
      <c r="CF1034" s="25"/>
      <c r="CG1034" s="25"/>
      <c r="CH1034" s="25"/>
      <c r="CI1034" s="25"/>
      <c r="CJ1034" s="25"/>
      <c r="CK1034" s="25"/>
      <c r="CL1034" s="25"/>
      <c r="CM1034" s="25"/>
      <c r="CN1034" s="25"/>
      <c r="CO1034" s="25"/>
      <c r="CP1034" s="25"/>
      <c r="CQ1034" s="25"/>
      <c r="CR1034" s="25"/>
      <c r="CS1034" s="25"/>
      <c r="CT1034" s="25"/>
      <c r="CU1034" s="25"/>
      <c r="CV1034" s="25"/>
      <c r="CW1034" s="25"/>
      <c r="CX1034" s="25"/>
      <c r="CY1034" s="25"/>
      <c r="CZ1034" s="25"/>
      <c r="DA1034" s="25"/>
      <c r="DB1034" s="25"/>
      <c r="DC1034" s="25"/>
      <c r="DD1034" s="25"/>
      <c r="DE1034" s="25"/>
      <c r="DF1034" s="25"/>
      <c r="DG1034" s="25"/>
      <c r="DH1034" s="25"/>
      <c r="DI1034" s="25"/>
      <c r="DJ1034" s="25"/>
      <c r="DK1034" s="25"/>
      <c r="DL1034" s="25"/>
      <c r="DM1034" s="25"/>
      <c r="DN1034" s="25"/>
      <c r="DO1034" s="25"/>
      <c r="DP1034" s="25"/>
      <c r="DQ1034" s="25"/>
      <c r="DR1034" s="25"/>
      <c r="DS1034" s="25"/>
      <c r="DT1034" s="25"/>
      <c r="DU1034" s="25"/>
      <c r="DV1034" s="25"/>
      <c r="DW1034" s="25"/>
      <c r="DX1034" s="25"/>
      <c r="DY1034" s="25"/>
      <c r="DZ1034" s="25"/>
      <c r="EA1034" s="25"/>
      <c r="EB1034" s="25"/>
      <c r="EC1034" s="25"/>
      <c r="ED1034" s="25"/>
      <c r="EE1034" s="25"/>
      <c r="EF1034" s="25"/>
      <c r="EG1034" s="25"/>
      <c r="EH1034" s="25"/>
      <c r="EI1034" s="25"/>
      <c r="EJ1034" s="25"/>
      <c r="EK1034" s="25"/>
      <c r="EL1034" s="25"/>
      <c r="EM1034" s="25"/>
      <c r="EN1034" s="25"/>
      <c r="EO1034" s="25"/>
      <c r="EP1034" s="25"/>
      <c r="EQ1034" s="25"/>
      <c r="ER1034" s="25"/>
      <c r="ES1034" s="25"/>
      <c r="ET1034" s="25"/>
      <c r="EU1034" s="25"/>
      <c r="EV1034" s="25"/>
      <c r="EW1034" s="25"/>
      <c r="EX1034" s="25"/>
      <c r="EY1034" s="25"/>
      <c r="EZ1034" s="25"/>
      <c r="FA1034" s="25"/>
      <c r="FB1034" s="25"/>
      <c r="FC1034" s="25"/>
      <c r="FD1034" s="25"/>
      <c r="FE1034" s="25"/>
      <c r="FF1034" s="25"/>
      <c r="FG1034" s="25"/>
      <c r="FH1034" s="25"/>
      <c r="FI1034" s="25"/>
      <c r="FJ1034" s="25"/>
      <c r="FK1034" s="25"/>
      <c r="FL1034" s="25"/>
      <c r="FM1034" s="25"/>
      <c r="FN1034" s="25"/>
      <c r="FO1034" s="25"/>
      <c r="FP1034" s="25"/>
      <c r="FQ1034" s="25"/>
      <c r="FR1034" s="25"/>
      <c r="FS1034" s="25"/>
      <c r="FT1034" s="25"/>
      <c r="FU1034" s="25"/>
      <c r="FV1034" s="25"/>
      <c r="FW1034" s="25"/>
      <c r="FX1034" s="25"/>
      <c r="FY1034" s="25"/>
      <c r="FZ1034" s="25"/>
      <c r="GA1034" s="25"/>
      <c r="GB1034" s="25"/>
      <c r="GC1034" s="25"/>
      <c r="GD1034" s="25"/>
      <c r="GE1034" s="25"/>
      <c r="GF1034" s="25"/>
      <c r="GG1034" s="25"/>
      <c r="GH1034" s="25"/>
      <c r="GI1034" s="25"/>
      <c r="GJ1034" s="25"/>
      <c r="GK1034" s="25"/>
      <c r="GL1034" s="25"/>
      <c r="GM1034" s="25"/>
      <c r="GN1034" s="25"/>
      <c r="GO1034" s="25"/>
      <c r="GP1034" s="25"/>
      <c r="GQ1034" s="25"/>
      <c r="GR1034" s="25"/>
      <c r="GS1034" s="25"/>
      <c r="GT1034" s="25"/>
      <c r="GU1034" s="25"/>
      <c r="GV1034" s="25"/>
      <c r="GW1034" s="25"/>
      <c r="GX1034" s="25"/>
      <c r="GY1034" s="25"/>
      <c r="GZ1034" s="25"/>
    </row>
    <row r="1035" spans="31:208"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  <c r="BT1035" s="25"/>
      <c r="BU1035" s="25"/>
      <c r="BV1035" s="25"/>
      <c r="BW1035" s="25"/>
      <c r="BX1035" s="25"/>
      <c r="BY1035" s="25"/>
      <c r="BZ1035" s="25"/>
      <c r="CA1035" s="25"/>
      <c r="CB1035" s="25"/>
      <c r="CC1035" s="25"/>
      <c r="CD1035" s="25"/>
      <c r="CE1035" s="25"/>
      <c r="CF1035" s="25"/>
      <c r="CG1035" s="25"/>
      <c r="CH1035" s="25"/>
      <c r="CI1035" s="25"/>
      <c r="CJ1035" s="25"/>
      <c r="CK1035" s="25"/>
      <c r="CL1035" s="25"/>
      <c r="CM1035" s="25"/>
      <c r="CN1035" s="25"/>
      <c r="CO1035" s="25"/>
      <c r="CP1035" s="25"/>
      <c r="CQ1035" s="25"/>
      <c r="CR1035" s="25"/>
      <c r="CS1035" s="25"/>
      <c r="CT1035" s="25"/>
      <c r="CU1035" s="25"/>
      <c r="CV1035" s="25"/>
      <c r="CW1035" s="25"/>
      <c r="CX1035" s="25"/>
      <c r="CY1035" s="25"/>
      <c r="CZ1035" s="25"/>
      <c r="DA1035" s="25"/>
      <c r="DB1035" s="25"/>
      <c r="DC1035" s="25"/>
      <c r="DD1035" s="25"/>
      <c r="DE1035" s="25"/>
      <c r="DF1035" s="25"/>
      <c r="DG1035" s="25"/>
      <c r="DH1035" s="25"/>
      <c r="DI1035" s="25"/>
      <c r="DJ1035" s="25"/>
      <c r="DK1035" s="25"/>
      <c r="DL1035" s="25"/>
      <c r="DM1035" s="25"/>
      <c r="DN1035" s="25"/>
      <c r="DO1035" s="25"/>
      <c r="DP1035" s="25"/>
      <c r="DQ1035" s="25"/>
      <c r="DR1035" s="25"/>
      <c r="DS1035" s="25"/>
      <c r="DT1035" s="25"/>
      <c r="DU1035" s="25"/>
      <c r="DV1035" s="25"/>
      <c r="DW1035" s="25"/>
      <c r="DX1035" s="25"/>
      <c r="DY1035" s="25"/>
      <c r="DZ1035" s="25"/>
      <c r="EA1035" s="25"/>
      <c r="EB1035" s="25"/>
      <c r="EC1035" s="25"/>
      <c r="ED1035" s="25"/>
      <c r="EE1035" s="25"/>
      <c r="EF1035" s="25"/>
      <c r="EG1035" s="25"/>
      <c r="EH1035" s="25"/>
      <c r="EI1035" s="25"/>
      <c r="EJ1035" s="25"/>
      <c r="EK1035" s="25"/>
      <c r="EL1035" s="25"/>
      <c r="EM1035" s="25"/>
      <c r="EN1035" s="25"/>
      <c r="EO1035" s="25"/>
      <c r="EP1035" s="25"/>
      <c r="EQ1035" s="25"/>
      <c r="ER1035" s="25"/>
      <c r="ES1035" s="25"/>
      <c r="ET1035" s="25"/>
      <c r="EU1035" s="25"/>
      <c r="EV1035" s="25"/>
      <c r="EW1035" s="25"/>
      <c r="EX1035" s="25"/>
      <c r="EY1035" s="25"/>
      <c r="EZ1035" s="25"/>
      <c r="FA1035" s="25"/>
      <c r="FB1035" s="25"/>
      <c r="FC1035" s="25"/>
      <c r="FD1035" s="25"/>
      <c r="FE1035" s="25"/>
      <c r="FF1035" s="25"/>
      <c r="FG1035" s="25"/>
      <c r="FH1035" s="25"/>
      <c r="FI1035" s="25"/>
      <c r="FJ1035" s="25"/>
      <c r="FK1035" s="25"/>
      <c r="FL1035" s="25"/>
      <c r="FM1035" s="25"/>
      <c r="FN1035" s="25"/>
      <c r="FO1035" s="25"/>
      <c r="FP1035" s="25"/>
      <c r="FQ1035" s="25"/>
      <c r="FR1035" s="25"/>
      <c r="FS1035" s="25"/>
      <c r="FT1035" s="25"/>
      <c r="FU1035" s="25"/>
      <c r="FV1035" s="25"/>
      <c r="FW1035" s="25"/>
      <c r="FX1035" s="25"/>
      <c r="FY1035" s="25"/>
      <c r="FZ1035" s="25"/>
      <c r="GA1035" s="25"/>
      <c r="GB1035" s="25"/>
      <c r="GC1035" s="25"/>
      <c r="GD1035" s="25"/>
      <c r="GE1035" s="25"/>
      <c r="GF1035" s="25"/>
      <c r="GG1035" s="25"/>
      <c r="GH1035" s="25"/>
      <c r="GI1035" s="25"/>
      <c r="GJ1035" s="25"/>
      <c r="GK1035" s="25"/>
      <c r="GL1035" s="25"/>
      <c r="GM1035" s="25"/>
      <c r="GN1035" s="25"/>
      <c r="GO1035" s="25"/>
      <c r="GP1035" s="25"/>
      <c r="GQ1035" s="25"/>
      <c r="GR1035" s="25"/>
      <c r="GS1035" s="25"/>
      <c r="GT1035" s="25"/>
      <c r="GU1035" s="25"/>
      <c r="GV1035" s="25"/>
      <c r="GW1035" s="25"/>
      <c r="GX1035" s="25"/>
      <c r="GY1035" s="25"/>
      <c r="GZ1035" s="25"/>
    </row>
    <row r="1036" spans="31:208"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  <c r="BT1036" s="25"/>
      <c r="BU1036" s="25"/>
      <c r="BV1036" s="25"/>
      <c r="BW1036" s="25"/>
      <c r="BX1036" s="25"/>
      <c r="BY1036" s="25"/>
      <c r="BZ1036" s="25"/>
      <c r="CA1036" s="25"/>
      <c r="CB1036" s="25"/>
      <c r="CC1036" s="25"/>
      <c r="CD1036" s="25"/>
      <c r="CE1036" s="25"/>
      <c r="CF1036" s="25"/>
      <c r="CG1036" s="25"/>
      <c r="CH1036" s="25"/>
      <c r="CI1036" s="25"/>
      <c r="CJ1036" s="25"/>
      <c r="CK1036" s="25"/>
      <c r="CL1036" s="25"/>
      <c r="CM1036" s="25"/>
      <c r="CN1036" s="25"/>
      <c r="CO1036" s="25"/>
      <c r="CP1036" s="25"/>
      <c r="CQ1036" s="25"/>
      <c r="CR1036" s="25"/>
      <c r="CS1036" s="25"/>
      <c r="CT1036" s="25"/>
      <c r="CU1036" s="25"/>
      <c r="CV1036" s="25"/>
      <c r="CW1036" s="25"/>
      <c r="CX1036" s="25"/>
      <c r="CY1036" s="25"/>
      <c r="CZ1036" s="25"/>
      <c r="DA1036" s="25"/>
      <c r="DB1036" s="25"/>
      <c r="DC1036" s="25"/>
      <c r="DD1036" s="25"/>
      <c r="DE1036" s="25"/>
      <c r="DF1036" s="25"/>
      <c r="DG1036" s="25"/>
      <c r="DH1036" s="25"/>
      <c r="DI1036" s="25"/>
      <c r="DJ1036" s="25"/>
      <c r="DK1036" s="25"/>
      <c r="DL1036" s="25"/>
      <c r="DM1036" s="25"/>
      <c r="DN1036" s="25"/>
      <c r="DO1036" s="25"/>
      <c r="DP1036" s="25"/>
      <c r="DQ1036" s="25"/>
      <c r="DR1036" s="25"/>
      <c r="DS1036" s="25"/>
      <c r="DT1036" s="25"/>
      <c r="DU1036" s="25"/>
      <c r="DV1036" s="25"/>
      <c r="DW1036" s="25"/>
      <c r="DX1036" s="25"/>
      <c r="DY1036" s="25"/>
      <c r="DZ1036" s="25"/>
      <c r="EA1036" s="25"/>
      <c r="EB1036" s="25"/>
      <c r="EC1036" s="25"/>
      <c r="ED1036" s="25"/>
      <c r="EE1036" s="25"/>
      <c r="EF1036" s="25"/>
      <c r="EG1036" s="25"/>
      <c r="EH1036" s="25"/>
      <c r="EI1036" s="25"/>
      <c r="EJ1036" s="25"/>
      <c r="EK1036" s="25"/>
      <c r="EL1036" s="25"/>
      <c r="EM1036" s="25"/>
      <c r="EN1036" s="25"/>
      <c r="EO1036" s="25"/>
      <c r="EP1036" s="25"/>
      <c r="EQ1036" s="25"/>
      <c r="ER1036" s="25"/>
      <c r="ES1036" s="25"/>
      <c r="ET1036" s="25"/>
      <c r="EU1036" s="25"/>
      <c r="EV1036" s="25"/>
      <c r="EW1036" s="25"/>
      <c r="EX1036" s="25"/>
      <c r="EY1036" s="25"/>
      <c r="EZ1036" s="25"/>
      <c r="FA1036" s="25"/>
      <c r="FB1036" s="25"/>
      <c r="FC1036" s="25"/>
      <c r="FD1036" s="25"/>
      <c r="FE1036" s="25"/>
      <c r="FF1036" s="25"/>
      <c r="FG1036" s="25"/>
      <c r="FH1036" s="25"/>
      <c r="FI1036" s="25"/>
      <c r="FJ1036" s="25"/>
      <c r="FK1036" s="25"/>
      <c r="FL1036" s="25"/>
      <c r="FM1036" s="25"/>
      <c r="FN1036" s="25"/>
      <c r="FO1036" s="25"/>
      <c r="FP1036" s="25"/>
      <c r="FQ1036" s="25"/>
      <c r="FR1036" s="25"/>
      <c r="FS1036" s="25"/>
      <c r="FT1036" s="25"/>
      <c r="FU1036" s="25"/>
      <c r="FV1036" s="25"/>
      <c r="FW1036" s="25"/>
      <c r="FX1036" s="25"/>
      <c r="FY1036" s="25"/>
      <c r="FZ1036" s="25"/>
      <c r="GA1036" s="25"/>
      <c r="GB1036" s="25"/>
      <c r="GC1036" s="25"/>
      <c r="GD1036" s="25"/>
      <c r="GE1036" s="25"/>
      <c r="GF1036" s="25"/>
      <c r="GG1036" s="25"/>
      <c r="GH1036" s="25"/>
      <c r="GI1036" s="25"/>
      <c r="GJ1036" s="25"/>
      <c r="GK1036" s="25"/>
      <c r="GL1036" s="25"/>
      <c r="GM1036" s="25"/>
      <c r="GN1036" s="25"/>
      <c r="GO1036" s="25"/>
      <c r="GP1036" s="25"/>
      <c r="GQ1036" s="25"/>
      <c r="GR1036" s="25"/>
      <c r="GS1036" s="25"/>
      <c r="GT1036" s="25"/>
      <c r="GU1036" s="25"/>
      <c r="GV1036" s="25"/>
      <c r="GW1036" s="25"/>
      <c r="GX1036" s="25"/>
      <c r="GY1036" s="25"/>
      <c r="GZ1036" s="25"/>
    </row>
    <row r="1037" spans="31:208"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  <c r="CR1037" s="25"/>
      <c r="CS1037" s="25"/>
      <c r="CT1037" s="25"/>
      <c r="CU1037" s="25"/>
      <c r="CV1037" s="25"/>
      <c r="CW1037" s="25"/>
      <c r="CX1037" s="25"/>
      <c r="CY1037" s="25"/>
      <c r="CZ1037" s="25"/>
      <c r="DA1037" s="25"/>
      <c r="DB1037" s="25"/>
      <c r="DC1037" s="25"/>
      <c r="DD1037" s="25"/>
      <c r="DE1037" s="25"/>
      <c r="DF1037" s="25"/>
      <c r="DG1037" s="25"/>
      <c r="DH1037" s="25"/>
      <c r="DI1037" s="25"/>
      <c r="DJ1037" s="25"/>
      <c r="DK1037" s="25"/>
      <c r="DL1037" s="25"/>
      <c r="DM1037" s="25"/>
      <c r="DN1037" s="25"/>
      <c r="DO1037" s="25"/>
      <c r="DP1037" s="25"/>
      <c r="DQ1037" s="25"/>
      <c r="DR1037" s="25"/>
      <c r="DS1037" s="25"/>
      <c r="DT1037" s="25"/>
      <c r="DU1037" s="25"/>
      <c r="DV1037" s="25"/>
      <c r="DW1037" s="25"/>
      <c r="DX1037" s="25"/>
      <c r="DY1037" s="25"/>
      <c r="DZ1037" s="25"/>
      <c r="EA1037" s="25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5"/>
      <c r="EO1037" s="25"/>
      <c r="EP1037" s="25"/>
      <c r="EQ1037" s="25"/>
      <c r="ER1037" s="25"/>
      <c r="ES1037" s="25"/>
      <c r="ET1037" s="25"/>
      <c r="EU1037" s="25"/>
      <c r="EV1037" s="25"/>
      <c r="EW1037" s="25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  <c r="FN1037" s="25"/>
      <c r="FO1037" s="25"/>
      <c r="FP1037" s="25"/>
      <c r="FQ1037" s="25"/>
      <c r="FR1037" s="25"/>
      <c r="FS1037" s="25"/>
      <c r="FT1037" s="25"/>
      <c r="FU1037" s="25"/>
      <c r="FV1037" s="25"/>
      <c r="FW1037" s="25"/>
      <c r="FX1037" s="25"/>
      <c r="FY1037" s="25"/>
      <c r="FZ1037" s="25"/>
      <c r="GA1037" s="25"/>
      <c r="GB1037" s="25"/>
      <c r="GC1037" s="25"/>
      <c r="GD1037" s="25"/>
      <c r="GE1037" s="25"/>
      <c r="GF1037" s="25"/>
      <c r="GG1037" s="25"/>
      <c r="GH1037" s="25"/>
      <c r="GI1037" s="25"/>
      <c r="GJ1037" s="25"/>
      <c r="GK1037" s="25"/>
      <c r="GL1037" s="25"/>
      <c r="GM1037" s="25"/>
      <c r="GN1037" s="25"/>
      <c r="GO1037" s="25"/>
      <c r="GP1037" s="25"/>
      <c r="GQ1037" s="25"/>
      <c r="GR1037" s="25"/>
      <c r="GS1037" s="25"/>
      <c r="GT1037" s="25"/>
      <c r="GU1037" s="25"/>
      <c r="GV1037" s="25"/>
      <c r="GW1037" s="25"/>
      <c r="GX1037" s="25"/>
      <c r="GY1037" s="25"/>
      <c r="GZ1037" s="25"/>
    </row>
    <row r="1038" spans="31:208"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  <c r="BT1038" s="25"/>
      <c r="BU1038" s="25"/>
      <c r="BV1038" s="25"/>
      <c r="BW1038" s="25"/>
      <c r="BX1038" s="25"/>
      <c r="BY1038" s="25"/>
      <c r="BZ1038" s="25"/>
      <c r="CA1038" s="25"/>
      <c r="CB1038" s="25"/>
      <c r="CC1038" s="25"/>
      <c r="CD1038" s="25"/>
      <c r="CE1038" s="25"/>
      <c r="CF1038" s="25"/>
      <c r="CG1038" s="25"/>
      <c r="CH1038" s="25"/>
      <c r="CI1038" s="25"/>
      <c r="CJ1038" s="25"/>
      <c r="CK1038" s="25"/>
      <c r="CL1038" s="25"/>
      <c r="CM1038" s="25"/>
      <c r="CN1038" s="25"/>
      <c r="CO1038" s="25"/>
      <c r="CP1038" s="25"/>
      <c r="CQ1038" s="25"/>
      <c r="CR1038" s="25"/>
      <c r="CS1038" s="25"/>
      <c r="CT1038" s="25"/>
      <c r="CU1038" s="25"/>
      <c r="CV1038" s="25"/>
      <c r="CW1038" s="25"/>
      <c r="CX1038" s="25"/>
      <c r="CY1038" s="25"/>
      <c r="CZ1038" s="25"/>
      <c r="DA1038" s="25"/>
      <c r="DB1038" s="25"/>
      <c r="DC1038" s="25"/>
      <c r="DD1038" s="25"/>
      <c r="DE1038" s="25"/>
      <c r="DF1038" s="25"/>
      <c r="DG1038" s="25"/>
      <c r="DH1038" s="25"/>
      <c r="DI1038" s="25"/>
      <c r="DJ1038" s="25"/>
      <c r="DK1038" s="25"/>
      <c r="DL1038" s="25"/>
      <c r="DM1038" s="25"/>
      <c r="DN1038" s="25"/>
      <c r="DO1038" s="25"/>
      <c r="DP1038" s="25"/>
      <c r="DQ1038" s="25"/>
      <c r="DR1038" s="25"/>
      <c r="DS1038" s="25"/>
      <c r="DT1038" s="25"/>
      <c r="DU1038" s="25"/>
      <c r="DV1038" s="25"/>
      <c r="DW1038" s="25"/>
      <c r="DX1038" s="25"/>
      <c r="DY1038" s="25"/>
      <c r="DZ1038" s="25"/>
      <c r="EA1038" s="25"/>
      <c r="EB1038" s="25"/>
      <c r="EC1038" s="25"/>
      <c r="ED1038" s="25"/>
      <c r="EE1038" s="25"/>
      <c r="EF1038" s="25"/>
      <c r="EG1038" s="25"/>
      <c r="EH1038" s="25"/>
      <c r="EI1038" s="25"/>
      <c r="EJ1038" s="25"/>
      <c r="EK1038" s="25"/>
      <c r="EL1038" s="25"/>
      <c r="EM1038" s="25"/>
      <c r="EN1038" s="25"/>
      <c r="EO1038" s="25"/>
      <c r="EP1038" s="25"/>
      <c r="EQ1038" s="25"/>
      <c r="ER1038" s="25"/>
      <c r="ES1038" s="25"/>
      <c r="ET1038" s="25"/>
      <c r="EU1038" s="25"/>
      <c r="EV1038" s="25"/>
      <c r="EW1038" s="25"/>
      <c r="EX1038" s="25"/>
      <c r="EY1038" s="25"/>
      <c r="EZ1038" s="25"/>
      <c r="FA1038" s="25"/>
      <c r="FB1038" s="25"/>
      <c r="FC1038" s="25"/>
      <c r="FD1038" s="25"/>
      <c r="FE1038" s="25"/>
      <c r="FF1038" s="25"/>
      <c r="FG1038" s="25"/>
      <c r="FH1038" s="25"/>
      <c r="FI1038" s="25"/>
      <c r="FJ1038" s="25"/>
      <c r="FK1038" s="25"/>
      <c r="FL1038" s="25"/>
      <c r="FM1038" s="25"/>
      <c r="FN1038" s="25"/>
      <c r="FO1038" s="25"/>
      <c r="FP1038" s="25"/>
      <c r="FQ1038" s="25"/>
      <c r="FR1038" s="25"/>
      <c r="FS1038" s="25"/>
      <c r="FT1038" s="25"/>
      <c r="FU1038" s="25"/>
      <c r="FV1038" s="25"/>
      <c r="FW1038" s="25"/>
      <c r="FX1038" s="25"/>
      <c r="FY1038" s="25"/>
      <c r="FZ1038" s="25"/>
      <c r="GA1038" s="25"/>
      <c r="GB1038" s="25"/>
      <c r="GC1038" s="25"/>
      <c r="GD1038" s="25"/>
      <c r="GE1038" s="25"/>
      <c r="GF1038" s="25"/>
      <c r="GG1038" s="25"/>
      <c r="GH1038" s="25"/>
      <c r="GI1038" s="25"/>
      <c r="GJ1038" s="25"/>
      <c r="GK1038" s="25"/>
      <c r="GL1038" s="25"/>
      <c r="GM1038" s="25"/>
      <c r="GN1038" s="25"/>
      <c r="GO1038" s="25"/>
      <c r="GP1038" s="25"/>
      <c r="GQ1038" s="25"/>
      <c r="GR1038" s="25"/>
      <c r="GS1038" s="25"/>
      <c r="GT1038" s="25"/>
      <c r="GU1038" s="25"/>
      <c r="GV1038" s="25"/>
      <c r="GW1038" s="25"/>
      <c r="GX1038" s="25"/>
      <c r="GY1038" s="25"/>
      <c r="GZ1038" s="25"/>
    </row>
    <row r="1039" spans="31:208"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  <c r="BT1039" s="25"/>
      <c r="BU1039" s="25"/>
      <c r="BV1039" s="25"/>
      <c r="BW1039" s="25"/>
      <c r="BX1039" s="25"/>
      <c r="BY1039" s="25"/>
      <c r="BZ1039" s="25"/>
      <c r="CA1039" s="25"/>
      <c r="CB1039" s="25"/>
      <c r="CC1039" s="25"/>
      <c r="CD1039" s="25"/>
      <c r="CE1039" s="25"/>
      <c r="CF1039" s="25"/>
      <c r="CG1039" s="25"/>
      <c r="CH1039" s="25"/>
      <c r="CI1039" s="25"/>
      <c r="CJ1039" s="25"/>
      <c r="CK1039" s="25"/>
      <c r="CL1039" s="25"/>
      <c r="CM1039" s="25"/>
      <c r="CN1039" s="25"/>
      <c r="CO1039" s="25"/>
      <c r="CP1039" s="25"/>
      <c r="CQ1039" s="25"/>
      <c r="CR1039" s="25"/>
      <c r="CS1039" s="25"/>
      <c r="CT1039" s="25"/>
      <c r="CU1039" s="25"/>
      <c r="CV1039" s="25"/>
      <c r="CW1039" s="25"/>
      <c r="CX1039" s="25"/>
      <c r="CY1039" s="25"/>
      <c r="CZ1039" s="25"/>
      <c r="DA1039" s="25"/>
      <c r="DB1039" s="25"/>
      <c r="DC1039" s="25"/>
      <c r="DD1039" s="25"/>
      <c r="DE1039" s="25"/>
      <c r="DF1039" s="25"/>
      <c r="DG1039" s="25"/>
      <c r="DH1039" s="25"/>
      <c r="DI1039" s="25"/>
      <c r="DJ1039" s="25"/>
      <c r="DK1039" s="25"/>
      <c r="DL1039" s="25"/>
      <c r="DM1039" s="25"/>
      <c r="DN1039" s="25"/>
      <c r="DO1039" s="25"/>
      <c r="DP1039" s="25"/>
      <c r="DQ1039" s="25"/>
      <c r="DR1039" s="25"/>
      <c r="DS1039" s="25"/>
      <c r="DT1039" s="25"/>
      <c r="DU1039" s="25"/>
      <c r="DV1039" s="25"/>
      <c r="DW1039" s="25"/>
      <c r="DX1039" s="25"/>
      <c r="DY1039" s="25"/>
      <c r="DZ1039" s="25"/>
      <c r="EA1039" s="25"/>
      <c r="EB1039" s="25"/>
      <c r="EC1039" s="25"/>
      <c r="ED1039" s="25"/>
      <c r="EE1039" s="25"/>
      <c r="EF1039" s="25"/>
      <c r="EG1039" s="25"/>
      <c r="EH1039" s="25"/>
      <c r="EI1039" s="25"/>
      <c r="EJ1039" s="25"/>
      <c r="EK1039" s="25"/>
      <c r="EL1039" s="25"/>
      <c r="EM1039" s="25"/>
      <c r="EN1039" s="25"/>
      <c r="EO1039" s="25"/>
      <c r="EP1039" s="25"/>
      <c r="EQ1039" s="25"/>
      <c r="ER1039" s="25"/>
      <c r="ES1039" s="25"/>
      <c r="ET1039" s="25"/>
      <c r="EU1039" s="25"/>
      <c r="EV1039" s="25"/>
      <c r="EW1039" s="25"/>
      <c r="EX1039" s="25"/>
      <c r="EY1039" s="25"/>
      <c r="EZ1039" s="25"/>
      <c r="FA1039" s="25"/>
      <c r="FB1039" s="25"/>
      <c r="FC1039" s="25"/>
      <c r="FD1039" s="25"/>
      <c r="FE1039" s="25"/>
      <c r="FF1039" s="25"/>
      <c r="FG1039" s="25"/>
      <c r="FH1039" s="25"/>
      <c r="FI1039" s="25"/>
      <c r="FJ1039" s="25"/>
      <c r="FK1039" s="25"/>
      <c r="FL1039" s="25"/>
      <c r="FM1039" s="25"/>
      <c r="FN1039" s="25"/>
      <c r="FO1039" s="25"/>
      <c r="FP1039" s="25"/>
      <c r="FQ1039" s="25"/>
      <c r="FR1039" s="25"/>
      <c r="FS1039" s="25"/>
      <c r="FT1039" s="25"/>
      <c r="FU1039" s="25"/>
      <c r="FV1039" s="25"/>
      <c r="FW1039" s="25"/>
      <c r="FX1039" s="25"/>
      <c r="FY1039" s="25"/>
      <c r="FZ1039" s="25"/>
      <c r="GA1039" s="25"/>
      <c r="GB1039" s="25"/>
      <c r="GC1039" s="25"/>
      <c r="GD1039" s="25"/>
      <c r="GE1039" s="25"/>
      <c r="GF1039" s="25"/>
      <c r="GG1039" s="25"/>
      <c r="GH1039" s="25"/>
      <c r="GI1039" s="25"/>
      <c r="GJ1039" s="25"/>
      <c r="GK1039" s="25"/>
      <c r="GL1039" s="25"/>
      <c r="GM1039" s="25"/>
      <c r="GN1039" s="25"/>
      <c r="GO1039" s="25"/>
      <c r="GP1039" s="25"/>
      <c r="GQ1039" s="25"/>
      <c r="GR1039" s="25"/>
      <c r="GS1039" s="25"/>
      <c r="GT1039" s="25"/>
      <c r="GU1039" s="25"/>
      <c r="GV1039" s="25"/>
      <c r="GW1039" s="25"/>
      <c r="GX1039" s="25"/>
      <c r="GY1039" s="25"/>
      <c r="GZ1039" s="25"/>
    </row>
    <row r="1040" spans="31:208"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  <c r="BT1040" s="25"/>
      <c r="BU1040" s="25"/>
      <c r="BV1040" s="25"/>
      <c r="BW1040" s="25"/>
      <c r="BX1040" s="25"/>
      <c r="BY1040" s="25"/>
      <c r="BZ1040" s="25"/>
      <c r="CA1040" s="25"/>
      <c r="CB1040" s="25"/>
      <c r="CC1040" s="25"/>
      <c r="CD1040" s="25"/>
      <c r="CE1040" s="25"/>
      <c r="CF1040" s="25"/>
      <c r="CG1040" s="25"/>
      <c r="CH1040" s="25"/>
      <c r="CI1040" s="25"/>
      <c r="CJ1040" s="25"/>
      <c r="CK1040" s="25"/>
      <c r="CL1040" s="25"/>
      <c r="CM1040" s="25"/>
      <c r="CN1040" s="25"/>
      <c r="CO1040" s="25"/>
      <c r="CP1040" s="25"/>
      <c r="CQ1040" s="25"/>
      <c r="CR1040" s="25"/>
      <c r="CS1040" s="25"/>
      <c r="CT1040" s="25"/>
      <c r="CU1040" s="25"/>
      <c r="CV1040" s="25"/>
      <c r="CW1040" s="25"/>
      <c r="CX1040" s="25"/>
      <c r="CY1040" s="25"/>
      <c r="CZ1040" s="25"/>
      <c r="DA1040" s="25"/>
      <c r="DB1040" s="25"/>
      <c r="DC1040" s="25"/>
      <c r="DD1040" s="25"/>
      <c r="DE1040" s="25"/>
      <c r="DF1040" s="25"/>
      <c r="DG1040" s="25"/>
      <c r="DH1040" s="25"/>
      <c r="DI1040" s="25"/>
      <c r="DJ1040" s="25"/>
      <c r="DK1040" s="25"/>
      <c r="DL1040" s="25"/>
      <c r="DM1040" s="25"/>
      <c r="DN1040" s="25"/>
      <c r="DO1040" s="25"/>
      <c r="DP1040" s="25"/>
      <c r="DQ1040" s="25"/>
      <c r="DR1040" s="25"/>
      <c r="DS1040" s="25"/>
      <c r="DT1040" s="25"/>
      <c r="DU1040" s="25"/>
      <c r="DV1040" s="25"/>
      <c r="DW1040" s="25"/>
      <c r="DX1040" s="25"/>
      <c r="DY1040" s="25"/>
      <c r="DZ1040" s="25"/>
      <c r="EA1040" s="25"/>
      <c r="EB1040" s="25"/>
      <c r="EC1040" s="25"/>
      <c r="ED1040" s="25"/>
      <c r="EE1040" s="25"/>
      <c r="EF1040" s="25"/>
      <c r="EG1040" s="25"/>
      <c r="EH1040" s="25"/>
      <c r="EI1040" s="25"/>
      <c r="EJ1040" s="25"/>
      <c r="EK1040" s="25"/>
      <c r="EL1040" s="25"/>
      <c r="EM1040" s="25"/>
      <c r="EN1040" s="25"/>
      <c r="EO1040" s="25"/>
      <c r="EP1040" s="25"/>
      <c r="EQ1040" s="25"/>
      <c r="ER1040" s="25"/>
      <c r="ES1040" s="25"/>
      <c r="ET1040" s="25"/>
      <c r="EU1040" s="25"/>
      <c r="EV1040" s="25"/>
      <c r="EW1040" s="25"/>
      <c r="EX1040" s="25"/>
      <c r="EY1040" s="25"/>
      <c r="EZ1040" s="25"/>
      <c r="FA1040" s="25"/>
      <c r="FB1040" s="25"/>
      <c r="FC1040" s="25"/>
      <c r="FD1040" s="25"/>
      <c r="FE1040" s="25"/>
      <c r="FF1040" s="25"/>
      <c r="FG1040" s="25"/>
      <c r="FH1040" s="25"/>
      <c r="FI1040" s="25"/>
      <c r="FJ1040" s="25"/>
      <c r="FK1040" s="25"/>
      <c r="FL1040" s="25"/>
      <c r="FM1040" s="25"/>
      <c r="FN1040" s="25"/>
      <c r="FO1040" s="25"/>
      <c r="FP1040" s="25"/>
      <c r="FQ1040" s="25"/>
      <c r="FR1040" s="25"/>
      <c r="FS1040" s="25"/>
      <c r="FT1040" s="25"/>
      <c r="FU1040" s="25"/>
      <c r="FV1040" s="25"/>
      <c r="FW1040" s="25"/>
      <c r="FX1040" s="25"/>
      <c r="FY1040" s="25"/>
      <c r="FZ1040" s="25"/>
      <c r="GA1040" s="25"/>
      <c r="GB1040" s="25"/>
      <c r="GC1040" s="25"/>
      <c r="GD1040" s="25"/>
      <c r="GE1040" s="25"/>
      <c r="GF1040" s="25"/>
      <c r="GG1040" s="25"/>
      <c r="GH1040" s="25"/>
      <c r="GI1040" s="25"/>
      <c r="GJ1040" s="25"/>
      <c r="GK1040" s="25"/>
      <c r="GL1040" s="25"/>
      <c r="GM1040" s="25"/>
      <c r="GN1040" s="25"/>
      <c r="GO1040" s="25"/>
      <c r="GP1040" s="25"/>
      <c r="GQ1040" s="25"/>
      <c r="GR1040" s="25"/>
      <c r="GS1040" s="25"/>
      <c r="GT1040" s="25"/>
      <c r="GU1040" s="25"/>
      <c r="GV1040" s="25"/>
      <c r="GW1040" s="25"/>
      <c r="GX1040" s="25"/>
      <c r="GY1040" s="25"/>
      <c r="GZ1040" s="25"/>
    </row>
    <row r="1041" spans="31:208"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  <c r="BT1041" s="25"/>
      <c r="BU1041" s="25"/>
      <c r="BV1041" s="25"/>
      <c r="BW1041" s="25"/>
      <c r="BX1041" s="25"/>
      <c r="BY1041" s="25"/>
      <c r="BZ1041" s="25"/>
      <c r="CA1041" s="25"/>
      <c r="CB1041" s="25"/>
      <c r="CC1041" s="25"/>
      <c r="CD1041" s="25"/>
      <c r="CE1041" s="25"/>
      <c r="CF1041" s="25"/>
      <c r="CG1041" s="25"/>
      <c r="CH1041" s="25"/>
      <c r="CI1041" s="25"/>
      <c r="CJ1041" s="25"/>
      <c r="CK1041" s="25"/>
      <c r="CL1041" s="25"/>
      <c r="CM1041" s="25"/>
      <c r="CN1041" s="25"/>
      <c r="CO1041" s="25"/>
      <c r="CP1041" s="25"/>
      <c r="CQ1041" s="25"/>
      <c r="CR1041" s="25"/>
      <c r="CS1041" s="25"/>
      <c r="CT1041" s="25"/>
      <c r="CU1041" s="25"/>
      <c r="CV1041" s="25"/>
      <c r="CW1041" s="25"/>
      <c r="CX1041" s="25"/>
      <c r="CY1041" s="25"/>
      <c r="CZ1041" s="25"/>
      <c r="DA1041" s="25"/>
      <c r="DB1041" s="25"/>
      <c r="DC1041" s="25"/>
      <c r="DD1041" s="25"/>
      <c r="DE1041" s="25"/>
      <c r="DF1041" s="25"/>
      <c r="DG1041" s="25"/>
      <c r="DH1041" s="25"/>
      <c r="DI1041" s="25"/>
      <c r="DJ1041" s="25"/>
      <c r="DK1041" s="25"/>
      <c r="DL1041" s="25"/>
      <c r="DM1041" s="25"/>
      <c r="DN1041" s="25"/>
      <c r="DO1041" s="25"/>
      <c r="DP1041" s="25"/>
      <c r="DQ1041" s="25"/>
      <c r="DR1041" s="25"/>
      <c r="DS1041" s="25"/>
      <c r="DT1041" s="25"/>
      <c r="DU1041" s="25"/>
      <c r="DV1041" s="25"/>
      <c r="DW1041" s="25"/>
      <c r="DX1041" s="25"/>
      <c r="DY1041" s="25"/>
      <c r="DZ1041" s="25"/>
      <c r="EA1041" s="25"/>
      <c r="EB1041" s="25"/>
      <c r="EC1041" s="25"/>
      <c r="ED1041" s="25"/>
      <c r="EE1041" s="25"/>
      <c r="EF1041" s="25"/>
      <c r="EG1041" s="25"/>
      <c r="EH1041" s="25"/>
      <c r="EI1041" s="25"/>
      <c r="EJ1041" s="25"/>
      <c r="EK1041" s="25"/>
      <c r="EL1041" s="25"/>
      <c r="EM1041" s="25"/>
      <c r="EN1041" s="25"/>
      <c r="EO1041" s="25"/>
      <c r="EP1041" s="25"/>
      <c r="EQ1041" s="25"/>
      <c r="ER1041" s="25"/>
      <c r="ES1041" s="25"/>
      <c r="ET1041" s="25"/>
      <c r="EU1041" s="25"/>
      <c r="EV1041" s="25"/>
      <c r="EW1041" s="25"/>
      <c r="EX1041" s="25"/>
      <c r="EY1041" s="25"/>
      <c r="EZ1041" s="25"/>
      <c r="FA1041" s="25"/>
      <c r="FB1041" s="25"/>
      <c r="FC1041" s="25"/>
      <c r="FD1041" s="25"/>
      <c r="FE1041" s="25"/>
      <c r="FF1041" s="25"/>
      <c r="FG1041" s="25"/>
      <c r="FH1041" s="25"/>
      <c r="FI1041" s="25"/>
      <c r="FJ1041" s="25"/>
      <c r="FK1041" s="25"/>
      <c r="FL1041" s="25"/>
      <c r="FM1041" s="25"/>
      <c r="FN1041" s="25"/>
      <c r="FO1041" s="25"/>
      <c r="FP1041" s="25"/>
      <c r="FQ1041" s="25"/>
      <c r="FR1041" s="25"/>
      <c r="FS1041" s="25"/>
      <c r="FT1041" s="25"/>
      <c r="FU1041" s="25"/>
      <c r="FV1041" s="25"/>
      <c r="FW1041" s="25"/>
      <c r="FX1041" s="25"/>
      <c r="FY1041" s="25"/>
      <c r="FZ1041" s="25"/>
      <c r="GA1041" s="25"/>
      <c r="GB1041" s="25"/>
      <c r="GC1041" s="25"/>
      <c r="GD1041" s="25"/>
      <c r="GE1041" s="25"/>
      <c r="GF1041" s="25"/>
      <c r="GG1041" s="25"/>
      <c r="GH1041" s="25"/>
      <c r="GI1041" s="25"/>
      <c r="GJ1041" s="25"/>
      <c r="GK1041" s="25"/>
      <c r="GL1041" s="25"/>
      <c r="GM1041" s="25"/>
      <c r="GN1041" s="25"/>
      <c r="GO1041" s="25"/>
      <c r="GP1041" s="25"/>
      <c r="GQ1041" s="25"/>
      <c r="GR1041" s="25"/>
      <c r="GS1041" s="25"/>
      <c r="GT1041" s="25"/>
      <c r="GU1041" s="25"/>
      <c r="GV1041" s="25"/>
      <c r="GW1041" s="25"/>
      <c r="GX1041" s="25"/>
      <c r="GY1041" s="25"/>
      <c r="GZ1041" s="25"/>
    </row>
    <row r="1042" spans="31:208"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  <c r="BT1042" s="25"/>
      <c r="BU1042" s="25"/>
      <c r="BV1042" s="25"/>
      <c r="BW1042" s="25"/>
      <c r="BX1042" s="25"/>
      <c r="BY1042" s="25"/>
      <c r="BZ1042" s="25"/>
      <c r="CA1042" s="25"/>
      <c r="CB1042" s="25"/>
      <c r="CC1042" s="25"/>
      <c r="CD1042" s="25"/>
      <c r="CE1042" s="25"/>
      <c r="CF1042" s="25"/>
      <c r="CG1042" s="25"/>
      <c r="CH1042" s="25"/>
      <c r="CI1042" s="25"/>
      <c r="CJ1042" s="25"/>
      <c r="CK1042" s="25"/>
      <c r="CL1042" s="25"/>
      <c r="CM1042" s="25"/>
      <c r="CN1042" s="25"/>
      <c r="CO1042" s="25"/>
      <c r="CP1042" s="25"/>
      <c r="CQ1042" s="25"/>
      <c r="CR1042" s="25"/>
      <c r="CS1042" s="25"/>
      <c r="CT1042" s="25"/>
      <c r="CU1042" s="25"/>
      <c r="CV1042" s="25"/>
      <c r="CW1042" s="25"/>
      <c r="CX1042" s="25"/>
      <c r="CY1042" s="25"/>
      <c r="CZ1042" s="25"/>
      <c r="DA1042" s="25"/>
      <c r="DB1042" s="25"/>
      <c r="DC1042" s="25"/>
      <c r="DD1042" s="25"/>
      <c r="DE1042" s="25"/>
      <c r="DF1042" s="25"/>
      <c r="DG1042" s="25"/>
      <c r="DH1042" s="25"/>
      <c r="DI1042" s="25"/>
      <c r="DJ1042" s="25"/>
      <c r="DK1042" s="25"/>
      <c r="DL1042" s="25"/>
      <c r="DM1042" s="25"/>
      <c r="DN1042" s="25"/>
      <c r="DO1042" s="25"/>
      <c r="DP1042" s="25"/>
      <c r="DQ1042" s="25"/>
      <c r="DR1042" s="25"/>
      <c r="DS1042" s="25"/>
      <c r="DT1042" s="25"/>
      <c r="DU1042" s="25"/>
      <c r="DV1042" s="25"/>
      <c r="DW1042" s="25"/>
      <c r="DX1042" s="25"/>
      <c r="DY1042" s="25"/>
      <c r="DZ1042" s="25"/>
      <c r="EA1042" s="25"/>
      <c r="EB1042" s="25"/>
      <c r="EC1042" s="25"/>
      <c r="ED1042" s="25"/>
      <c r="EE1042" s="25"/>
      <c r="EF1042" s="25"/>
      <c r="EG1042" s="25"/>
      <c r="EH1042" s="25"/>
      <c r="EI1042" s="25"/>
      <c r="EJ1042" s="25"/>
      <c r="EK1042" s="25"/>
      <c r="EL1042" s="25"/>
      <c r="EM1042" s="25"/>
      <c r="EN1042" s="25"/>
      <c r="EO1042" s="25"/>
      <c r="EP1042" s="25"/>
      <c r="EQ1042" s="25"/>
      <c r="ER1042" s="25"/>
      <c r="ES1042" s="25"/>
      <c r="ET1042" s="25"/>
      <c r="EU1042" s="25"/>
      <c r="EV1042" s="25"/>
      <c r="EW1042" s="25"/>
      <c r="EX1042" s="25"/>
      <c r="EY1042" s="25"/>
      <c r="EZ1042" s="25"/>
      <c r="FA1042" s="25"/>
      <c r="FB1042" s="25"/>
      <c r="FC1042" s="25"/>
      <c r="FD1042" s="25"/>
      <c r="FE1042" s="25"/>
      <c r="FF1042" s="25"/>
      <c r="FG1042" s="25"/>
      <c r="FH1042" s="25"/>
      <c r="FI1042" s="25"/>
      <c r="FJ1042" s="25"/>
      <c r="FK1042" s="25"/>
      <c r="FL1042" s="25"/>
      <c r="FM1042" s="25"/>
      <c r="FN1042" s="25"/>
      <c r="FO1042" s="25"/>
      <c r="FP1042" s="25"/>
      <c r="FQ1042" s="25"/>
      <c r="FR1042" s="25"/>
      <c r="FS1042" s="25"/>
      <c r="FT1042" s="25"/>
      <c r="FU1042" s="25"/>
      <c r="FV1042" s="25"/>
      <c r="FW1042" s="25"/>
      <c r="FX1042" s="25"/>
      <c r="FY1042" s="25"/>
      <c r="FZ1042" s="25"/>
      <c r="GA1042" s="25"/>
      <c r="GB1042" s="25"/>
      <c r="GC1042" s="25"/>
      <c r="GD1042" s="25"/>
      <c r="GE1042" s="25"/>
      <c r="GF1042" s="25"/>
      <c r="GG1042" s="25"/>
      <c r="GH1042" s="25"/>
      <c r="GI1042" s="25"/>
      <c r="GJ1042" s="25"/>
      <c r="GK1042" s="25"/>
      <c r="GL1042" s="25"/>
      <c r="GM1042" s="25"/>
      <c r="GN1042" s="25"/>
      <c r="GO1042" s="25"/>
      <c r="GP1042" s="25"/>
      <c r="GQ1042" s="25"/>
      <c r="GR1042" s="25"/>
      <c r="GS1042" s="25"/>
      <c r="GT1042" s="25"/>
      <c r="GU1042" s="25"/>
      <c r="GV1042" s="25"/>
      <c r="GW1042" s="25"/>
      <c r="GX1042" s="25"/>
      <c r="GY1042" s="25"/>
      <c r="GZ1042" s="25"/>
    </row>
    <row r="1043" spans="31:208"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  <c r="BT1043" s="25"/>
      <c r="BU1043" s="25"/>
      <c r="BV1043" s="25"/>
      <c r="BW1043" s="25"/>
      <c r="BX1043" s="25"/>
      <c r="BY1043" s="25"/>
      <c r="BZ1043" s="25"/>
      <c r="CA1043" s="25"/>
      <c r="CB1043" s="25"/>
      <c r="CC1043" s="25"/>
      <c r="CD1043" s="25"/>
      <c r="CE1043" s="25"/>
      <c r="CF1043" s="25"/>
      <c r="CG1043" s="25"/>
      <c r="CH1043" s="25"/>
      <c r="CI1043" s="25"/>
      <c r="CJ1043" s="25"/>
      <c r="CK1043" s="25"/>
      <c r="CL1043" s="25"/>
      <c r="CM1043" s="25"/>
      <c r="CN1043" s="25"/>
      <c r="CO1043" s="25"/>
      <c r="CP1043" s="25"/>
      <c r="CQ1043" s="25"/>
      <c r="CR1043" s="25"/>
      <c r="CS1043" s="25"/>
      <c r="CT1043" s="25"/>
      <c r="CU1043" s="25"/>
      <c r="CV1043" s="25"/>
      <c r="CW1043" s="25"/>
      <c r="CX1043" s="25"/>
      <c r="CY1043" s="25"/>
      <c r="CZ1043" s="25"/>
      <c r="DA1043" s="25"/>
      <c r="DB1043" s="25"/>
      <c r="DC1043" s="25"/>
      <c r="DD1043" s="25"/>
      <c r="DE1043" s="25"/>
      <c r="DF1043" s="25"/>
      <c r="DG1043" s="25"/>
      <c r="DH1043" s="25"/>
      <c r="DI1043" s="25"/>
      <c r="DJ1043" s="25"/>
      <c r="DK1043" s="25"/>
      <c r="DL1043" s="25"/>
      <c r="DM1043" s="25"/>
      <c r="DN1043" s="25"/>
      <c r="DO1043" s="25"/>
      <c r="DP1043" s="25"/>
      <c r="DQ1043" s="25"/>
      <c r="DR1043" s="25"/>
      <c r="DS1043" s="25"/>
      <c r="DT1043" s="25"/>
      <c r="DU1043" s="25"/>
      <c r="DV1043" s="25"/>
      <c r="DW1043" s="25"/>
      <c r="DX1043" s="25"/>
      <c r="DY1043" s="25"/>
      <c r="DZ1043" s="25"/>
      <c r="EA1043" s="25"/>
      <c r="EB1043" s="25"/>
      <c r="EC1043" s="25"/>
      <c r="ED1043" s="25"/>
      <c r="EE1043" s="25"/>
      <c r="EF1043" s="25"/>
      <c r="EG1043" s="25"/>
      <c r="EH1043" s="25"/>
      <c r="EI1043" s="25"/>
      <c r="EJ1043" s="25"/>
      <c r="EK1043" s="25"/>
      <c r="EL1043" s="25"/>
      <c r="EM1043" s="25"/>
      <c r="EN1043" s="25"/>
      <c r="EO1043" s="25"/>
      <c r="EP1043" s="25"/>
      <c r="EQ1043" s="25"/>
      <c r="ER1043" s="25"/>
      <c r="ES1043" s="25"/>
      <c r="ET1043" s="25"/>
      <c r="EU1043" s="25"/>
      <c r="EV1043" s="25"/>
      <c r="EW1043" s="25"/>
      <c r="EX1043" s="25"/>
      <c r="EY1043" s="25"/>
      <c r="EZ1043" s="25"/>
      <c r="FA1043" s="25"/>
      <c r="FB1043" s="25"/>
      <c r="FC1043" s="25"/>
      <c r="FD1043" s="25"/>
      <c r="FE1043" s="25"/>
      <c r="FF1043" s="25"/>
      <c r="FG1043" s="25"/>
      <c r="FH1043" s="25"/>
      <c r="FI1043" s="25"/>
      <c r="FJ1043" s="25"/>
      <c r="FK1043" s="25"/>
      <c r="FL1043" s="25"/>
      <c r="FM1043" s="25"/>
      <c r="FN1043" s="25"/>
      <c r="FO1043" s="25"/>
      <c r="FP1043" s="25"/>
      <c r="FQ1043" s="25"/>
      <c r="FR1043" s="25"/>
      <c r="FS1043" s="25"/>
      <c r="FT1043" s="25"/>
      <c r="FU1043" s="25"/>
      <c r="FV1043" s="25"/>
      <c r="FW1043" s="25"/>
      <c r="FX1043" s="25"/>
      <c r="FY1043" s="25"/>
      <c r="FZ1043" s="25"/>
      <c r="GA1043" s="25"/>
      <c r="GB1043" s="25"/>
      <c r="GC1043" s="25"/>
      <c r="GD1043" s="25"/>
      <c r="GE1043" s="25"/>
      <c r="GF1043" s="25"/>
      <c r="GG1043" s="25"/>
      <c r="GH1043" s="25"/>
      <c r="GI1043" s="25"/>
      <c r="GJ1043" s="25"/>
      <c r="GK1043" s="25"/>
      <c r="GL1043" s="25"/>
      <c r="GM1043" s="25"/>
      <c r="GN1043" s="25"/>
      <c r="GO1043" s="25"/>
      <c r="GP1043" s="25"/>
      <c r="GQ1043" s="25"/>
      <c r="GR1043" s="25"/>
      <c r="GS1043" s="25"/>
      <c r="GT1043" s="25"/>
      <c r="GU1043" s="25"/>
      <c r="GV1043" s="25"/>
      <c r="GW1043" s="25"/>
      <c r="GX1043" s="25"/>
      <c r="GY1043" s="25"/>
      <c r="GZ1043" s="25"/>
    </row>
    <row r="1044" spans="31:208"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  <c r="BT1044" s="25"/>
      <c r="BU1044" s="25"/>
      <c r="BV1044" s="25"/>
      <c r="BW1044" s="25"/>
      <c r="BX1044" s="25"/>
      <c r="BY1044" s="25"/>
      <c r="BZ1044" s="25"/>
      <c r="CA1044" s="25"/>
      <c r="CB1044" s="25"/>
      <c r="CC1044" s="25"/>
      <c r="CD1044" s="25"/>
      <c r="CE1044" s="25"/>
      <c r="CF1044" s="25"/>
      <c r="CG1044" s="25"/>
      <c r="CH1044" s="25"/>
      <c r="CI1044" s="25"/>
      <c r="CJ1044" s="25"/>
      <c r="CK1044" s="25"/>
      <c r="CL1044" s="25"/>
      <c r="CM1044" s="25"/>
      <c r="CN1044" s="25"/>
      <c r="CO1044" s="25"/>
      <c r="CP1044" s="25"/>
      <c r="CQ1044" s="25"/>
      <c r="CR1044" s="25"/>
      <c r="CS1044" s="25"/>
      <c r="CT1044" s="25"/>
      <c r="CU1044" s="25"/>
      <c r="CV1044" s="25"/>
      <c r="CW1044" s="25"/>
      <c r="CX1044" s="25"/>
      <c r="CY1044" s="25"/>
      <c r="CZ1044" s="25"/>
      <c r="DA1044" s="25"/>
      <c r="DB1044" s="25"/>
      <c r="DC1044" s="25"/>
      <c r="DD1044" s="25"/>
      <c r="DE1044" s="25"/>
      <c r="DF1044" s="25"/>
      <c r="DG1044" s="25"/>
      <c r="DH1044" s="25"/>
      <c r="DI1044" s="25"/>
      <c r="DJ1044" s="25"/>
      <c r="DK1044" s="25"/>
      <c r="DL1044" s="25"/>
      <c r="DM1044" s="25"/>
      <c r="DN1044" s="25"/>
      <c r="DO1044" s="25"/>
      <c r="DP1044" s="25"/>
      <c r="DQ1044" s="25"/>
      <c r="DR1044" s="25"/>
      <c r="DS1044" s="25"/>
      <c r="DT1044" s="25"/>
      <c r="DU1044" s="25"/>
      <c r="DV1044" s="25"/>
      <c r="DW1044" s="25"/>
      <c r="DX1044" s="25"/>
      <c r="DY1044" s="25"/>
      <c r="DZ1044" s="25"/>
      <c r="EA1044" s="25"/>
      <c r="EB1044" s="25"/>
      <c r="EC1044" s="25"/>
      <c r="ED1044" s="25"/>
      <c r="EE1044" s="25"/>
      <c r="EF1044" s="25"/>
      <c r="EG1044" s="25"/>
      <c r="EH1044" s="25"/>
      <c r="EI1044" s="25"/>
      <c r="EJ1044" s="25"/>
      <c r="EK1044" s="25"/>
      <c r="EL1044" s="25"/>
      <c r="EM1044" s="25"/>
      <c r="EN1044" s="25"/>
      <c r="EO1044" s="25"/>
      <c r="EP1044" s="25"/>
      <c r="EQ1044" s="25"/>
      <c r="ER1044" s="25"/>
      <c r="ES1044" s="25"/>
      <c r="ET1044" s="25"/>
      <c r="EU1044" s="25"/>
      <c r="EV1044" s="25"/>
      <c r="EW1044" s="25"/>
      <c r="EX1044" s="25"/>
      <c r="EY1044" s="25"/>
      <c r="EZ1044" s="25"/>
      <c r="FA1044" s="25"/>
      <c r="FB1044" s="25"/>
      <c r="FC1044" s="25"/>
      <c r="FD1044" s="25"/>
      <c r="FE1044" s="25"/>
      <c r="FF1044" s="25"/>
      <c r="FG1044" s="25"/>
      <c r="FH1044" s="25"/>
      <c r="FI1044" s="25"/>
      <c r="FJ1044" s="25"/>
      <c r="FK1044" s="25"/>
      <c r="FL1044" s="25"/>
      <c r="FM1044" s="25"/>
      <c r="FN1044" s="25"/>
      <c r="FO1044" s="25"/>
      <c r="FP1044" s="25"/>
      <c r="FQ1044" s="25"/>
      <c r="FR1044" s="25"/>
      <c r="FS1044" s="25"/>
      <c r="FT1044" s="25"/>
      <c r="FU1044" s="25"/>
      <c r="FV1044" s="25"/>
      <c r="FW1044" s="25"/>
      <c r="FX1044" s="25"/>
      <c r="FY1044" s="25"/>
      <c r="FZ1044" s="25"/>
      <c r="GA1044" s="25"/>
      <c r="GB1044" s="25"/>
      <c r="GC1044" s="25"/>
      <c r="GD1044" s="25"/>
      <c r="GE1044" s="25"/>
      <c r="GF1044" s="25"/>
      <c r="GG1044" s="25"/>
      <c r="GH1044" s="25"/>
      <c r="GI1044" s="25"/>
      <c r="GJ1044" s="25"/>
      <c r="GK1044" s="25"/>
      <c r="GL1044" s="25"/>
      <c r="GM1044" s="25"/>
      <c r="GN1044" s="25"/>
      <c r="GO1044" s="25"/>
      <c r="GP1044" s="25"/>
      <c r="GQ1044" s="25"/>
      <c r="GR1044" s="25"/>
      <c r="GS1044" s="25"/>
      <c r="GT1044" s="25"/>
      <c r="GU1044" s="25"/>
      <c r="GV1044" s="25"/>
      <c r="GW1044" s="25"/>
      <c r="GX1044" s="25"/>
      <c r="GY1044" s="25"/>
      <c r="GZ1044" s="25"/>
    </row>
    <row r="1045" spans="31:208"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  <c r="CR1045" s="25"/>
      <c r="CS1045" s="25"/>
      <c r="CT1045" s="25"/>
      <c r="CU1045" s="25"/>
      <c r="CV1045" s="25"/>
      <c r="CW1045" s="25"/>
      <c r="CX1045" s="25"/>
      <c r="CY1045" s="25"/>
      <c r="CZ1045" s="25"/>
      <c r="DA1045" s="25"/>
      <c r="DB1045" s="25"/>
      <c r="DC1045" s="25"/>
      <c r="DD1045" s="25"/>
      <c r="DE1045" s="25"/>
      <c r="DF1045" s="25"/>
      <c r="DG1045" s="25"/>
      <c r="DH1045" s="25"/>
      <c r="DI1045" s="25"/>
      <c r="DJ1045" s="25"/>
      <c r="DK1045" s="25"/>
      <c r="DL1045" s="25"/>
      <c r="DM1045" s="25"/>
      <c r="DN1045" s="25"/>
      <c r="DO1045" s="25"/>
      <c r="DP1045" s="25"/>
      <c r="DQ1045" s="25"/>
      <c r="DR1045" s="25"/>
      <c r="DS1045" s="25"/>
      <c r="DT1045" s="25"/>
      <c r="DU1045" s="25"/>
      <c r="DV1045" s="25"/>
      <c r="DW1045" s="25"/>
      <c r="DX1045" s="25"/>
      <c r="DY1045" s="25"/>
      <c r="DZ1045" s="25"/>
      <c r="EA1045" s="25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5"/>
      <c r="EO1045" s="25"/>
      <c r="EP1045" s="25"/>
      <c r="EQ1045" s="25"/>
      <c r="ER1045" s="25"/>
      <c r="ES1045" s="25"/>
      <c r="ET1045" s="25"/>
      <c r="EU1045" s="25"/>
      <c r="EV1045" s="25"/>
      <c r="EW1045" s="25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  <c r="FN1045" s="25"/>
      <c r="FO1045" s="25"/>
      <c r="FP1045" s="25"/>
      <c r="FQ1045" s="25"/>
      <c r="FR1045" s="25"/>
      <c r="FS1045" s="25"/>
      <c r="FT1045" s="25"/>
      <c r="FU1045" s="25"/>
      <c r="FV1045" s="25"/>
      <c r="FW1045" s="25"/>
      <c r="FX1045" s="25"/>
      <c r="FY1045" s="25"/>
      <c r="FZ1045" s="25"/>
      <c r="GA1045" s="25"/>
      <c r="GB1045" s="25"/>
      <c r="GC1045" s="25"/>
      <c r="GD1045" s="25"/>
      <c r="GE1045" s="25"/>
      <c r="GF1045" s="25"/>
      <c r="GG1045" s="25"/>
      <c r="GH1045" s="25"/>
      <c r="GI1045" s="25"/>
      <c r="GJ1045" s="25"/>
      <c r="GK1045" s="25"/>
      <c r="GL1045" s="25"/>
      <c r="GM1045" s="25"/>
      <c r="GN1045" s="25"/>
      <c r="GO1045" s="25"/>
      <c r="GP1045" s="25"/>
      <c r="GQ1045" s="25"/>
      <c r="GR1045" s="25"/>
      <c r="GS1045" s="25"/>
      <c r="GT1045" s="25"/>
      <c r="GU1045" s="25"/>
      <c r="GV1045" s="25"/>
      <c r="GW1045" s="25"/>
      <c r="GX1045" s="25"/>
      <c r="GY1045" s="25"/>
      <c r="GZ1045" s="25"/>
    </row>
    <row r="1046" spans="31:208"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  <c r="BT1046" s="25"/>
      <c r="BU1046" s="25"/>
      <c r="BV1046" s="25"/>
      <c r="BW1046" s="25"/>
      <c r="BX1046" s="25"/>
      <c r="BY1046" s="25"/>
      <c r="BZ1046" s="25"/>
      <c r="CA1046" s="25"/>
      <c r="CB1046" s="25"/>
      <c r="CC1046" s="25"/>
      <c r="CD1046" s="25"/>
      <c r="CE1046" s="25"/>
      <c r="CF1046" s="25"/>
      <c r="CG1046" s="25"/>
      <c r="CH1046" s="25"/>
      <c r="CI1046" s="25"/>
      <c r="CJ1046" s="25"/>
      <c r="CK1046" s="25"/>
      <c r="CL1046" s="25"/>
      <c r="CM1046" s="25"/>
      <c r="CN1046" s="25"/>
      <c r="CO1046" s="25"/>
      <c r="CP1046" s="25"/>
      <c r="CQ1046" s="25"/>
      <c r="CR1046" s="25"/>
      <c r="CS1046" s="25"/>
      <c r="CT1046" s="25"/>
      <c r="CU1046" s="25"/>
      <c r="CV1046" s="25"/>
      <c r="CW1046" s="25"/>
      <c r="CX1046" s="25"/>
      <c r="CY1046" s="25"/>
      <c r="CZ1046" s="25"/>
      <c r="DA1046" s="25"/>
      <c r="DB1046" s="25"/>
      <c r="DC1046" s="25"/>
      <c r="DD1046" s="25"/>
      <c r="DE1046" s="25"/>
      <c r="DF1046" s="25"/>
      <c r="DG1046" s="25"/>
      <c r="DH1046" s="25"/>
      <c r="DI1046" s="25"/>
      <c r="DJ1046" s="25"/>
      <c r="DK1046" s="25"/>
      <c r="DL1046" s="25"/>
      <c r="DM1046" s="25"/>
      <c r="DN1046" s="25"/>
      <c r="DO1046" s="25"/>
      <c r="DP1046" s="25"/>
      <c r="DQ1046" s="25"/>
      <c r="DR1046" s="25"/>
      <c r="DS1046" s="25"/>
      <c r="DT1046" s="25"/>
      <c r="DU1046" s="25"/>
      <c r="DV1046" s="25"/>
      <c r="DW1046" s="25"/>
      <c r="DX1046" s="25"/>
      <c r="DY1046" s="25"/>
      <c r="DZ1046" s="25"/>
      <c r="EA1046" s="25"/>
      <c r="EB1046" s="25"/>
      <c r="EC1046" s="25"/>
      <c r="ED1046" s="25"/>
      <c r="EE1046" s="25"/>
      <c r="EF1046" s="25"/>
      <c r="EG1046" s="25"/>
      <c r="EH1046" s="25"/>
      <c r="EI1046" s="25"/>
      <c r="EJ1046" s="25"/>
      <c r="EK1046" s="25"/>
      <c r="EL1046" s="25"/>
      <c r="EM1046" s="25"/>
      <c r="EN1046" s="25"/>
      <c r="EO1046" s="25"/>
      <c r="EP1046" s="25"/>
      <c r="EQ1046" s="25"/>
      <c r="ER1046" s="25"/>
      <c r="ES1046" s="25"/>
      <c r="ET1046" s="25"/>
      <c r="EU1046" s="25"/>
      <c r="EV1046" s="25"/>
      <c r="EW1046" s="25"/>
      <c r="EX1046" s="25"/>
      <c r="EY1046" s="25"/>
      <c r="EZ1046" s="25"/>
      <c r="FA1046" s="25"/>
      <c r="FB1046" s="25"/>
      <c r="FC1046" s="25"/>
      <c r="FD1046" s="25"/>
      <c r="FE1046" s="25"/>
      <c r="FF1046" s="25"/>
      <c r="FG1046" s="25"/>
      <c r="FH1046" s="25"/>
      <c r="FI1046" s="25"/>
      <c r="FJ1046" s="25"/>
      <c r="FK1046" s="25"/>
      <c r="FL1046" s="25"/>
      <c r="FM1046" s="25"/>
      <c r="FN1046" s="25"/>
      <c r="FO1046" s="25"/>
      <c r="FP1046" s="25"/>
      <c r="FQ1046" s="25"/>
      <c r="FR1046" s="25"/>
      <c r="FS1046" s="25"/>
      <c r="FT1046" s="25"/>
      <c r="FU1046" s="25"/>
      <c r="FV1046" s="25"/>
      <c r="FW1046" s="25"/>
      <c r="FX1046" s="25"/>
      <c r="FY1046" s="25"/>
      <c r="FZ1046" s="25"/>
      <c r="GA1046" s="25"/>
      <c r="GB1046" s="25"/>
      <c r="GC1046" s="25"/>
      <c r="GD1046" s="25"/>
      <c r="GE1046" s="25"/>
      <c r="GF1046" s="25"/>
      <c r="GG1046" s="25"/>
      <c r="GH1046" s="25"/>
      <c r="GI1046" s="25"/>
      <c r="GJ1046" s="25"/>
      <c r="GK1046" s="25"/>
      <c r="GL1046" s="25"/>
      <c r="GM1046" s="25"/>
      <c r="GN1046" s="25"/>
      <c r="GO1046" s="25"/>
      <c r="GP1046" s="25"/>
      <c r="GQ1046" s="25"/>
      <c r="GR1046" s="25"/>
      <c r="GS1046" s="25"/>
      <c r="GT1046" s="25"/>
      <c r="GU1046" s="25"/>
      <c r="GV1046" s="25"/>
      <c r="GW1046" s="25"/>
      <c r="GX1046" s="25"/>
      <c r="GY1046" s="25"/>
      <c r="GZ1046" s="25"/>
    </row>
    <row r="1047" spans="31:208"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  <c r="BT1047" s="25"/>
      <c r="BU1047" s="25"/>
      <c r="BV1047" s="25"/>
      <c r="BW1047" s="25"/>
      <c r="BX1047" s="25"/>
      <c r="BY1047" s="25"/>
      <c r="BZ1047" s="25"/>
      <c r="CA1047" s="25"/>
      <c r="CB1047" s="25"/>
      <c r="CC1047" s="25"/>
      <c r="CD1047" s="25"/>
      <c r="CE1047" s="25"/>
      <c r="CF1047" s="25"/>
      <c r="CG1047" s="25"/>
      <c r="CH1047" s="25"/>
      <c r="CI1047" s="25"/>
      <c r="CJ1047" s="25"/>
      <c r="CK1047" s="25"/>
      <c r="CL1047" s="25"/>
      <c r="CM1047" s="25"/>
      <c r="CN1047" s="25"/>
      <c r="CO1047" s="25"/>
      <c r="CP1047" s="25"/>
      <c r="CQ1047" s="25"/>
      <c r="CR1047" s="25"/>
      <c r="CS1047" s="25"/>
      <c r="CT1047" s="25"/>
      <c r="CU1047" s="25"/>
      <c r="CV1047" s="25"/>
      <c r="CW1047" s="25"/>
      <c r="CX1047" s="25"/>
      <c r="CY1047" s="25"/>
      <c r="CZ1047" s="25"/>
      <c r="DA1047" s="25"/>
      <c r="DB1047" s="25"/>
      <c r="DC1047" s="25"/>
      <c r="DD1047" s="25"/>
      <c r="DE1047" s="25"/>
      <c r="DF1047" s="25"/>
      <c r="DG1047" s="25"/>
      <c r="DH1047" s="25"/>
      <c r="DI1047" s="25"/>
      <c r="DJ1047" s="25"/>
      <c r="DK1047" s="25"/>
      <c r="DL1047" s="25"/>
      <c r="DM1047" s="25"/>
      <c r="DN1047" s="25"/>
      <c r="DO1047" s="25"/>
      <c r="DP1047" s="25"/>
      <c r="DQ1047" s="25"/>
      <c r="DR1047" s="25"/>
      <c r="DS1047" s="25"/>
      <c r="DT1047" s="25"/>
      <c r="DU1047" s="25"/>
      <c r="DV1047" s="25"/>
      <c r="DW1047" s="25"/>
      <c r="DX1047" s="25"/>
      <c r="DY1047" s="25"/>
      <c r="DZ1047" s="25"/>
      <c r="EA1047" s="25"/>
      <c r="EB1047" s="25"/>
      <c r="EC1047" s="25"/>
      <c r="ED1047" s="25"/>
      <c r="EE1047" s="25"/>
      <c r="EF1047" s="25"/>
      <c r="EG1047" s="25"/>
      <c r="EH1047" s="25"/>
      <c r="EI1047" s="25"/>
      <c r="EJ1047" s="25"/>
      <c r="EK1047" s="25"/>
      <c r="EL1047" s="25"/>
      <c r="EM1047" s="25"/>
      <c r="EN1047" s="25"/>
      <c r="EO1047" s="25"/>
      <c r="EP1047" s="25"/>
      <c r="EQ1047" s="25"/>
      <c r="ER1047" s="25"/>
      <c r="ES1047" s="25"/>
      <c r="ET1047" s="25"/>
      <c r="EU1047" s="25"/>
      <c r="EV1047" s="25"/>
      <c r="EW1047" s="25"/>
      <c r="EX1047" s="25"/>
      <c r="EY1047" s="25"/>
      <c r="EZ1047" s="25"/>
      <c r="FA1047" s="25"/>
      <c r="FB1047" s="25"/>
      <c r="FC1047" s="25"/>
      <c r="FD1047" s="25"/>
      <c r="FE1047" s="25"/>
      <c r="FF1047" s="25"/>
      <c r="FG1047" s="25"/>
      <c r="FH1047" s="25"/>
      <c r="FI1047" s="25"/>
      <c r="FJ1047" s="25"/>
      <c r="FK1047" s="25"/>
      <c r="FL1047" s="25"/>
      <c r="FM1047" s="25"/>
      <c r="FN1047" s="25"/>
      <c r="FO1047" s="25"/>
      <c r="FP1047" s="25"/>
      <c r="FQ1047" s="25"/>
      <c r="FR1047" s="25"/>
      <c r="FS1047" s="25"/>
      <c r="FT1047" s="25"/>
      <c r="FU1047" s="25"/>
      <c r="FV1047" s="25"/>
      <c r="FW1047" s="25"/>
      <c r="FX1047" s="25"/>
      <c r="FY1047" s="25"/>
      <c r="FZ1047" s="25"/>
      <c r="GA1047" s="25"/>
      <c r="GB1047" s="25"/>
      <c r="GC1047" s="25"/>
      <c r="GD1047" s="25"/>
      <c r="GE1047" s="25"/>
      <c r="GF1047" s="25"/>
      <c r="GG1047" s="25"/>
      <c r="GH1047" s="25"/>
      <c r="GI1047" s="25"/>
      <c r="GJ1047" s="25"/>
      <c r="GK1047" s="25"/>
      <c r="GL1047" s="25"/>
      <c r="GM1047" s="25"/>
      <c r="GN1047" s="25"/>
      <c r="GO1047" s="25"/>
      <c r="GP1047" s="25"/>
      <c r="GQ1047" s="25"/>
      <c r="GR1047" s="25"/>
      <c r="GS1047" s="25"/>
      <c r="GT1047" s="25"/>
      <c r="GU1047" s="25"/>
      <c r="GV1047" s="25"/>
      <c r="GW1047" s="25"/>
      <c r="GX1047" s="25"/>
      <c r="GY1047" s="25"/>
      <c r="GZ1047" s="25"/>
    </row>
    <row r="1048" spans="31:208"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  <c r="CR1048" s="25"/>
      <c r="CS1048" s="25"/>
      <c r="CT1048" s="25"/>
      <c r="CU1048" s="25"/>
      <c r="CV1048" s="25"/>
      <c r="CW1048" s="25"/>
      <c r="CX1048" s="25"/>
      <c r="CY1048" s="25"/>
      <c r="CZ1048" s="25"/>
      <c r="DA1048" s="25"/>
      <c r="DB1048" s="25"/>
      <c r="DC1048" s="25"/>
      <c r="DD1048" s="25"/>
      <c r="DE1048" s="25"/>
      <c r="DF1048" s="25"/>
      <c r="DG1048" s="25"/>
      <c r="DH1048" s="25"/>
      <c r="DI1048" s="25"/>
      <c r="DJ1048" s="25"/>
      <c r="DK1048" s="25"/>
      <c r="DL1048" s="25"/>
      <c r="DM1048" s="25"/>
      <c r="DN1048" s="25"/>
      <c r="DO1048" s="25"/>
      <c r="DP1048" s="25"/>
      <c r="DQ1048" s="25"/>
      <c r="DR1048" s="25"/>
      <c r="DS1048" s="25"/>
      <c r="DT1048" s="25"/>
      <c r="DU1048" s="25"/>
      <c r="DV1048" s="25"/>
      <c r="DW1048" s="25"/>
      <c r="DX1048" s="25"/>
      <c r="DY1048" s="25"/>
      <c r="DZ1048" s="25"/>
      <c r="EA1048" s="25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5"/>
      <c r="EO1048" s="25"/>
      <c r="EP1048" s="25"/>
      <c r="EQ1048" s="25"/>
      <c r="ER1048" s="25"/>
      <c r="ES1048" s="25"/>
      <c r="ET1048" s="25"/>
      <c r="EU1048" s="25"/>
      <c r="EV1048" s="25"/>
      <c r="EW1048" s="25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  <c r="FN1048" s="25"/>
      <c r="FO1048" s="25"/>
      <c r="FP1048" s="25"/>
      <c r="FQ1048" s="25"/>
      <c r="FR1048" s="25"/>
      <c r="FS1048" s="25"/>
      <c r="FT1048" s="25"/>
      <c r="FU1048" s="25"/>
      <c r="FV1048" s="25"/>
      <c r="FW1048" s="25"/>
      <c r="FX1048" s="25"/>
      <c r="FY1048" s="25"/>
      <c r="FZ1048" s="25"/>
      <c r="GA1048" s="25"/>
      <c r="GB1048" s="25"/>
      <c r="GC1048" s="25"/>
      <c r="GD1048" s="25"/>
      <c r="GE1048" s="25"/>
      <c r="GF1048" s="25"/>
      <c r="GG1048" s="25"/>
      <c r="GH1048" s="25"/>
      <c r="GI1048" s="25"/>
      <c r="GJ1048" s="25"/>
      <c r="GK1048" s="25"/>
      <c r="GL1048" s="25"/>
      <c r="GM1048" s="25"/>
      <c r="GN1048" s="25"/>
      <c r="GO1048" s="25"/>
      <c r="GP1048" s="25"/>
      <c r="GQ1048" s="25"/>
      <c r="GR1048" s="25"/>
      <c r="GS1048" s="25"/>
      <c r="GT1048" s="25"/>
      <c r="GU1048" s="25"/>
      <c r="GV1048" s="25"/>
      <c r="GW1048" s="25"/>
      <c r="GX1048" s="25"/>
      <c r="GY1048" s="25"/>
      <c r="GZ1048" s="25"/>
    </row>
    <row r="1049" spans="31:208"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  <c r="BT1049" s="25"/>
      <c r="BU1049" s="25"/>
      <c r="BV1049" s="25"/>
      <c r="BW1049" s="25"/>
      <c r="BX1049" s="25"/>
      <c r="BY1049" s="25"/>
      <c r="BZ1049" s="25"/>
      <c r="CA1049" s="25"/>
      <c r="CB1049" s="25"/>
      <c r="CC1049" s="25"/>
      <c r="CD1049" s="25"/>
      <c r="CE1049" s="25"/>
      <c r="CF1049" s="25"/>
      <c r="CG1049" s="25"/>
      <c r="CH1049" s="25"/>
      <c r="CI1049" s="25"/>
      <c r="CJ1049" s="25"/>
      <c r="CK1049" s="25"/>
      <c r="CL1049" s="25"/>
      <c r="CM1049" s="25"/>
      <c r="CN1049" s="25"/>
      <c r="CO1049" s="25"/>
      <c r="CP1049" s="25"/>
      <c r="CQ1049" s="25"/>
      <c r="CR1049" s="25"/>
      <c r="CS1049" s="25"/>
      <c r="CT1049" s="25"/>
      <c r="CU1049" s="25"/>
      <c r="CV1049" s="25"/>
      <c r="CW1049" s="25"/>
      <c r="CX1049" s="25"/>
      <c r="CY1049" s="25"/>
      <c r="CZ1049" s="25"/>
      <c r="DA1049" s="25"/>
      <c r="DB1049" s="25"/>
      <c r="DC1049" s="25"/>
      <c r="DD1049" s="25"/>
      <c r="DE1049" s="25"/>
      <c r="DF1049" s="25"/>
      <c r="DG1049" s="25"/>
      <c r="DH1049" s="25"/>
      <c r="DI1049" s="25"/>
      <c r="DJ1049" s="25"/>
      <c r="DK1049" s="25"/>
      <c r="DL1049" s="25"/>
      <c r="DM1049" s="25"/>
      <c r="DN1049" s="25"/>
      <c r="DO1049" s="25"/>
      <c r="DP1049" s="25"/>
      <c r="DQ1049" s="25"/>
      <c r="DR1049" s="25"/>
      <c r="DS1049" s="25"/>
      <c r="DT1049" s="25"/>
      <c r="DU1049" s="25"/>
      <c r="DV1049" s="25"/>
      <c r="DW1049" s="25"/>
      <c r="DX1049" s="25"/>
      <c r="DY1049" s="25"/>
      <c r="DZ1049" s="25"/>
      <c r="EA1049" s="25"/>
      <c r="EB1049" s="25"/>
      <c r="EC1049" s="25"/>
      <c r="ED1049" s="25"/>
      <c r="EE1049" s="25"/>
      <c r="EF1049" s="25"/>
      <c r="EG1049" s="25"/>
      <c r="EH1049" s="25"/>
      <c r="EI1049" s="25"/>
      <c r="EJ1049" s="25"/>
      <c r="EK1049" s="25"/>
      <c r="EL1049" s="25"/>
      <c r="EM1049" s="25"/>
      <c r="EN1049" s="25"/>
      <c r="EO1049" s="25"/>
      <c r="EP1049" s="25"/>
      <c r="EQ1049" s="25"/>
      <c r="ER1049" s="25"/>
      <c r="ES1049" s="25"/>
      <c r="ET1049" s="25"/>
      <c r="EU1049" s="25"/>
      <c r="EV1049" s="25"/>
      <c r="EW1049" s="25"/>
      <c r="EX1049" s="25"/>
      <c r="EY1049" s="25"/>
      <c r="EZ1049" s="25"/>
      <c r="FA1049" s="25"/>
      <c r="FB1049" s="25"/>
      <c r="FC1049" s="25"/>
      <c r="FD1049" s="25"/>
      <c r="FE1049" s="25"/>
      <c r="FF1049" s="25"/>
      <c r="FG1049" s="25"/>
      <c r="FH1049" s="25"/>
      <c r="FI1049" s="25"/>
      <c r="FJ1049" s="25"/>
      <c r="FK1049" s="25"/>
      <c r="FL1049" s="25"/>
      <c r="FM1049" s="25"/>
      <c r="FN1049" s="25"/>
      <c r="FO1049" s="25"/>
      <c r="FP1049" s="25"/>
      <c r="FQ1049" s="25"/>
      <c r="FR1049" s="25"/>
      <c r="FS1049" s="25"/>
      <c r="FT1049" s="25"/>
      <c r="FU1049" s="25"/>
      <c r="FV1049" s="25"/>
      <c r="FW1049" s="25"/>
      <c r="FX1049" s="25"/>
      <c r="FY1049" s="25"/>
      <c r="FZ1049" s="25"/>
      <c r="GA1049" s="25"/>
      <c r="GB1049" s="25"/>
      <c r="GC1049" s="25"/>
      <c r="GD1049" s="25"/>
      <c r="GE1049" s="25"/>
      <c r="GF1049" s="25"/>
      <c r="GG1049" s="25"/>
      <c r="GH1049" s="25"/>
      <c r="GI1049" s="25"/>
      <c r="GJ1049" s="25"/>
      <c r="GK1049" s="25"/>
      <c r="GL1049" s="25"/>
      <c r="GM1049" s="25"/>
      <c r="GN1049" s="25"/>
      <c r="GO1049" s="25"/>
      <c r="GP1049" s="25"/>
      <c r="GQ1049" s="25"/>
      <c r="GR1049" s="25"/>
      <c r="GS1049" s="25"/>
      <c r="GT1049" s="25"/>
      <c r="GU1049" s="25"/>
      <c r="GV1049" s="25"/>
      <c r="GW1049" s="25"/>
      <c r="GX1049" s="25"/>
      <c r="GY1049" s="25"/>
      <c r="GZ1049" s="25"/>
    </row>
    <row r="1050" spans="31:208"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  <c r="BT1050" s="25"/>
      <c r="BU1050" s="25"/>
      <c r="BV1050" s="25"/>
      <c r="BW1050" s="25"/>
      <c r="BX1050" s="25"/>
      <c r="BY1050" s="25"/>
      <c r="BZ1050" s="25"/>
      <c r="CA1050" s="25"/>
      <c r="CB1050" s="25"/>
      <c r="CC1050" s="25"/>
      <c r="CD1050" s="25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  <c r="CP1050" s="25"/>
      <c r="CQ1050" s="25"/>
      <c r="CR1050" s="25"/>
      <c r="CS1050" s="25"/>
      <c r="CT1050" s="25"/>
      <c r="CU1050" s="25"/>
      <c r="CV1050" s="25"/>
      <c r="CW1050" s="25"/>
      <c r="CX1050" s="25"/>
      <c r="CY1050" s="25"/>
      <c r="CZ1050" s="25"/>
      <c r="DA1050" s="25"/>
      <c r="DB1050" s="25"/>
      <c r="DC1050" s="25"/>
      <c r="DD1050" s="25"/>
      <c r="DE1050" s="25"/>
      <c r="DF1050" s="25"/>
      <c r="DG1050" s="25"/>
      <c r="DH1050" s="25"/>
      <c r="DI1050" s="25"/>
      <c r="DJ1050" s="25"/>
      <c r="DK1050" s="25"/>
      <c r="DL1050" s="25"/>
      <c r="DM1050" s="25"/>
      <c r="DN1050" s="25"/>
      <c r="DO1050" s="25"/>
      <c r="DP1050" s="25"/>
      <c r="DQ1050" s="25"/>
      <c r="DR1050" s="25"/>
      <c r="DS1050" s="25"/>
      <c r="DT1050" s="25"/>
      <c r="DU1050" s="25"/>
      <c r="DV1050" s="25"/>
      <c r="DW1050" s="25"/>
      <c r="DX1050" s="25"/>
      <c r="DY1050" s="25"/>
      <c r="DZ1050" s="25"/>
      <c r="EA1050" s="25"/>
      <c r="EB1050" s="25"/>
      <c r="EC1050" s="25"/>
      <c r="ED1050" s="25"/>
      <c r="EE1050" s="25"/>
      <c r="EF1050" s="25"/>
      <c r="EG1050" s="25"/>
      <c r="EH1050" s="25"/>
      <c r="EI1050" s="25"/>
      <c r="EJ1050" s="25"/>
      <c r="EK1050" s="25"/>
      <c r="EL1050" s="25"/>
      <c r="EM1050" s="25"/>
      <c r="EN1050" s="25"/>
      <c r="EO1050" s="25"/>
      <c r="EP1050" s="25"/>
      <c r="EQ1050" s="25"/>
      <c r="ER1050" s="25"/>
      <c r="ES1050" s="25"/>
      <c r="ET1050" s="25"/>
      <c r="EU1050" s="25"/>
      <c r="EV1050" s="25"/>
      <c r="EW1050" s="25"/>
      <c r="EX1050" s="25"/>
      <c r="EY1050" s="25"/>
      <c r="EZ1050" s="25"/>
      <c r="FA1050" s="25"/>
      <c r="FB1050" s="25"/>
      <c r="FC1050" s="25"/>
      <c r="FD1050" s="25"/>
      <c r="FE1050" s="25"/>
      <c r="FF1050" s="25"/>
      <c r="FG1050" s="25"/>
      <c r="FH1050" s="25"/>
      <c r="FI1050" s="25"/>
      <c r="FJ1050" s="25"/>
      <c r="FK1050" s="25"/>
      <c r="FL1050" s="25"/>
      <c r="FM1050" s="25"/>
      <c r="FN1050" s="25"/>
      <c r="FO1050" s="25"/>
      <c r="FP1050" s="25"/>
      <c r="FQ1050" s="25"/>
      <c r="FR1050" s="25"/>
      <c r="FS1050" s="25"/>
      <c r="FT1050" s="25"/>
      <c r="FU1050" s="25"/>
      <c r="FV1050" s="25"/>
      <c r="FW1050" s="25"/>
      <c r="FX1050" s="25"/>
      <c r="FY1050" s="25"/>
      <c r="FZ1050" s="25"/>
      <c r="GA1050" s="25"/>
      <c r="GB1050" s="25"/>
      <c r="GC1050" s="25"/>
      <c r="GD1050" s="25"/>
      <c r="GE1050" s="25"/>
      <c r="GF1050" s="25"/>
      <c r="GG1050" s="25"/>
      <c r="GH1050" s="25"/>
      <c r="GI1050" s="25"/>
      <c r="GJ1050" s="25"/>
      <c r="GK1050" s="25"/>
      <c r="GL1050" s="25"/>
      <c r="GM1050" s="25"/>
      <c r="GN1050" s="25"/>
      <c r="GO1050" s="25"/>
      <c r="GP1050" s="25"/>
      <c r="GQ1050" s="25"/>
      <c r="GR1050" s="25"/>
      <c r="GS1050" s="25"/>
      <c r="GT1050" s="25"/>
      <c r="GU1050" s="25"/>
      <c r="GV1050" s="25"/>
      <c r="GW1050" s="25"/>
      <c r="GX1050" s="25"/>
      <c r="GY1050" s="25"/>
      <c r="GZ1050" s="25"/>
    </row>
    <row r="1051" spans="31:208"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  <c r="DJ1051" s="25"/>
      <c r="DK1051" s="25"/>
      <c r="DL1051" s="25"/>
      <c r="DM1051" s="25"/>
      <c r="DN1051" s="25"/>
      <c r="DO1051" s="25"/>
      <c r="DP1051" s="25"/>
      <c r="DQ1051" s="25"/>
      <c r="DR1051" s="25"/>
      <c r="DS1051" s="25"/>
      <c r="DT1051" s="25"/>
      <c r="DU1051" s="25"/>
      <c r="DV1051" s="25"/>
      <c r="DW1051" s="25"/>
      <c r="DX1051" s="25"/>
      <c r="DY1051" s="25"/>
      <c r="DZ1051" s="25"/>
      <c r="EA1051" s="25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5"/>
      <c r="EO1051" s="25"/>
      <c r="EP1051" s="25"/>
      <c r="EQ1051" s="25"/>
      <c r="ER1051" s="25"/>
      <c r="ES1051" s="25"/>
      <c r="ET1051" s="25"/>
      <c r="EU1051" s="25"/>
      <c r="EV1051" s="25"/>
      <c r="EW1051" s="25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  <c r="FN1051" s="25"/>
      <c r="FO1051" s="25"/>
      <c r="FP1051" s="25"/>
      <c r="FQ1051" s="25"/>
      <c r="FR1051" s="25"/>
      <c r="FS1051" s="25"/>
      <c r="FT1051" s="25"/>
      <c r="FU1051" s="25"/>
      <c r="FV1051" s="25"/>
      <c r="FW1051" s="25"/>
      <c r="FX1051" s="25"/>
      <c r="FY1051" s="25"/>
      <c r="FZ1051" s="25"/>
      <c r="GA1051" s="25"/>
      <c r="GB1051" s="25"/>
      <c r="GC1051" s="25"/>
      <c r="GD1051" s="25"/>
      <c r="GE1051" s="25"/>
      <c r="GF1051" s="25"/>
      <c r="GG1051" s="25"/>
      <c r="GH1051" s="25"/>
      <c r="GI1051" s="25"/>
      <c r="GJ1051" s="25"/>
      <c r="GK1051" s="25"/>
      <c r="GL1051" s="25"/>
      <c r="GM1051" s="25"/>
      <c r="GN1051" s="25"/>
      <c r="GO1051" s="25"/>
      <c r="GP1051" s="25"/>
      <c r="GQ1051" s="25"/>
      <c r="GR1051" s="25"/>
      <c r="GS1051" s="25"/>
      <c r="GT1051" s="25"/>
      <c r="GU1051" s="25"/>
      <c r="GV1051" s="25"/>
      <c r="GW1051" s="25"/>
      <c r="GX1051" s="25"/>
      <c r="GY1051" s="25"/>
      <c r="GZ1051" s="25"/>
    </row>
    <row r="1052" spans="31:208"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/>
      <c r="CT1052" s="25"/>
      <c r="CU1052" s="25"/>
      <c r="CV1052" s="25"/>
      <c r="CW1052" s="25"/>
      <c r="CX1052" s="25"/>
      <c r="CY1052" s="25"/>
      <c r="CZ1052" s="25"/>
      <c r="DA1052" s="25"/>
      <c r="DB1052" s="25"/>
      <c r="DC1052" s="25"/>
      <c r="DD1052" s="25"/>
      <c r="DE1052" s="25"/>
      <c r="DF1052" s="25"/>
      <c r="DG1052" s="25"/>
      <c r="DH1052" s="25"/>
      <c r="DI1052" s="25"/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5"/>
      <c r="EO1052" s="25"/>
      <c r="EP1052" s="25"/>
      <c r="EQ1052" s="25"/>
      <c r="ER1052" s="25"/>
      <c r="ES1052" s="25"/>
      <c r="ET1052" s="25"/>
      <c r="EU1052" s="25"/>
      <c r="EV1052" s="25"/>
      <c r="EW1052" s="25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  <c r="FN1052" s="25"/>
      <c r="FO1052" s="25"/>
      <c r="FP1052" s="25"/>
      <c r="FQ1052" s="25"/>
      <c r="FR1052" s="25"/>
      <c r="FS1052" s="25"/>
      <c r="FT1052" s="25"/>
      <c r="FU1052" s="25"/>
      <c r="FV1052" s="25"/>
      <c r="FW1052" s="25"/>
      <c r="FX1052" s="25"/>
      <c r="FY1052" s="25"/>
      <c r="FZ1052" s="25"/>
      <c r="GA1052" s="25"/>
      <c r="GB1052" s="25"/>
      <c r="GC1052" s="25"/>
      <c r="GD1052" s="25"/>
      <c r="GE1052" s="25"/>
      <c r="GF1052" s="25"/>
      <c r="GG1052" s="25"/>
      <c r="GH1052" s="25"/>
      <c r="GI1052" s="25"/>
      <c r="GJ1052" s="25"/>
      <c r="GK1052" s="25"/>
      <c r="GL1052" s="25"/>
      <c r="GM1052" s="25"/>
      <c r="GN1052" s="25"/>
      <c r="GO1052" s="25"/>
      <c r="GP1052" s="25"/>
      <c r="GQ1052" s="25"/>
      <c r="GR1052" s="25"/>
      <c r="GS1052" s="25"/>
      <c r="GT1052" s="25"/>
      <c r="GU1052" s="25"/>
      <c r="GV1052" s="25"/>
      <c r="GW1052" s="25"/>
      <c r="GX1052" s="25"/>
      <c r="GY1052" s="25"/>
      <c r="GZ1052" s="25"/>
    </row>
    <row r="1053" spans="31:208"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  <c r="BT1053" s="25"/>
      <c r="BU1053" s="25"/>
      <c r="BV1053" s="25"/>
      <c r="BW1053" s="25"/>
      <c r="BX1053" s="25"/>
      <c r="BY1053" s="25"/>
      <c r="BZ1053" s="25"/>
      <c r="CA1053" s="25"/>
      <c r="CB1053" s="25"/>
      <c r="CC1053" s="25"/>
      <c r="CD1053" s="25"/>
      <c r="CE1053" s="25"/>
      <c r="CF1053" s="25"/>
      <c r="CG1053" s="25"/>
      <c r="CH1053" s="25"/>
      <c r="CI1053" s="25"/>
      <c r="CJ1053" s="25"/>
      <c r="CK1053" s="25"/>
      <c r="CL1053" s="25"/>
      <c r="CM1053" s="25"/>
      <c r="CN1053" s="25"/>
      <c r="CO1053" s="25"/>
      <c r="CP1053" s="25"/>
      <c r="CQ1053" s="25"/>
      <c r="CR1053" s="25"/>
      <c r="CS1053" s="25"/>
      <c r="CT1053" s="25"/>
      <c r="CU1053" s="25"/>
      <c r="CV1053" s="25"/>
      <c r="CW1053" s="25"/>
      <c r="CX1053" s="25"/>
      <c r="CY1053" s="25"/>
      <c r="CZ1053" s="25"/>
      <c r="DA1053" s="25"/>
      <c r="DB1053" s="25"/>
      <c r="DC1053" s="25"/>
      <c r="DD1053" s="25"/>
      <c r="DE1053" s="25"/>
      <c r="DF1053" s="25"/>
      <c r="DG1053" s="25"/>
      <c r="DH1053" s="25"/>
      <c r="DI1053" s="25"/>
      <c r="DJ1053" s="25"/>
      <c r="DK1053" s="25"/>
      <c r="DL1053" s="25"/>
      <c r="DM1053" s="25"/>
      <c r="DN1053" s="25"/>
      <c r="DO1053" s="25"/>
      <c r="DP1053" s="25"/>
      <c r="DQ1053" s="25"/>
      <c r="DR1053" s="25"/>
      <c r="DS1053" s="25"/>
      <c r="DT1053" s="25"/>
      <c r="DU1053" s="25"/>
      <c r="DV1053" s="25"/>
      <c r="DW1053" s="25"/>
      <c r="DX1053" s="25"/>
      <c r="DY1053" s="25"/>
      <c r="DZ1053" s="25"/>
      <c r="EA1053" s="25"/>
      <c r="EB1053" s="25"/>
      <c r="EC1053" s="25"/>
      <c r="ED1053" s="25"/>
      <c r="EE1053" s="25"/>
      <c r="EF1053" s="25"/>
      <c r="EG1053" s="25"/>
      <c r="EH1053" s="25"/>
      <c r="EI1053" s="25"/>
      <c r="EJ1053" s="25"/>
      <c r="EK1053" s="25"/>
      <c r="EL1053" s="25"/>
      <c r="EM1053" s="25"/>
      <c r="EN1053" s="25"/>
      <c r="EO1053" s="25"/>
      <c r="EP1053" s="25"/>
      <c r="EQ1053" s="25"/>
      <c r="ER1053" s="25"/>
      <c r="ES1053" s="25"/>
      <c r="ET1053" s="25"/>
      <c r="EU1053" s="25"/>
      <c r="EV1053" s="25"/>
      <c r="EW1053" s="25"/>
      <c r="EX1053" s="25"/>
      <c r="EY1053" s="25"/>
      <c r="EZ1053" s="25"/>
      <c r="FA1053" s="25"/>
      <c r="FB1053" s="25"/>
      <c r="FC1053" s="25"/>
      <c r="FD1053" s="25"/>
      <c r="FE1053" s="25"/>
      <c r="FF1053" s="25"/>
      <c r="FG1053" s="25"/>
      <c r="FH1053" s="25"/>
      <c r="FI1053" s="25"/>
      <c r="FJ1053" s="25"/>
      <c r="FK1053" s="25"/>
      <c r="FL1053" s="25"/>
      <c r="FM1053" s="25"/>
      <c r="FN1053" s="25"/>
      <c r="FO1053" s="25"/>
      <c r="FP1053" s="25"/>
      <c r="FQ1053" s="25"/>
      <c r="FR1053" s="25"/>
      <c r="FS1053" s="25"/>
      <c r="FT1053" s="25"/>
      <c r="FU1053" s="25"/>
      <c r="FV1053" s="25"/>
      <c r="FW1053" s="25"/>
      <c r="FX1053" s="25"/>
      <c r="FY1053" s="25"/>
      <c r="FZ1053" s="25"/>
      <c r="GA1053" s="25"/>
      <c r="GB1053" s="25"/>
      <c r="GC1053" s="25"/>
      <c r="GD1053" s="25"/>
      <c r="GE1053" s="25"/>
      <c r="GF1053" s="25"/>
      <c r="GG1053" s="25"/>
      <c r="GH1053" s="25"/>
      <c r="GI1053" s="25"/>
      <c r="GJ1053" s="25"/>
      <c r="GK1053" s="25"/>
      <c r="GL1053" s="25"/>
      <c r="GM1053" s="25"/>
      <c r="GN1053" s="25"/>
      <c r="GO1053" s="25"/>
      <c r="GP1053" s="25"/>
      <c r="GQ1053" s="25"/>
      <c r="GR1053" s="25"/>
      <c r="GS1053" s="25"/>
      <c r="GT1053" s="25"/>
      <c r="GU1053" s="25"/>
      <c r="GV1053" s="25"/>
      <c r="GW1053" s="25"/>
      <c r="GX1053" s="25"/>
      <c r="GY1053" s="25"/>
      <c r="GZ1053" s="25"/>
    </row>
    <row r="1054" spans="31:208"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  <c r="BN1054" s="25"/>
      <c r="BO1054" s="25"/>
      <c r="BP1054" s="25"/>
      <c r="BQ1054" s="25"/>
      <c r="BR1054" s="25"/>
      <c r="BS1054" s="25"/>
      <c r="BT1054" s="25"/>
      <c r="BU1054" s="25"/>
      <c r="BV1054" s="25"/>
      <c r="BW1054" s="25"/>
      <c r="BX1054" s="25"/>
      <c r="BY1054" s="25"/>
      <c r="BZ1054" s="25"/>
      <c r="CA1054" s="25"/>
      <c r="CB1054" s="25"/>
      <c r="CC1054" s="25"/>
      <c r="CD1054" s="25"/>
      <c r="CE1054" s="25"/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  <c r="CP1054" s="25"/>
      <c r="CQ1054" s="25"/>
      <c r="CR1054" s="25"/>
      <c r="CS1054" s="25"/>
      <c r="CT1054" s="25"/>
      <c r="CU1054" s="25"/>
      <c r="CV1054" s="25"/>
      <c r="CW1054" s="25"/>
      <c r="CX1054" s="25"/>
      <c r="CY1054" s="25"/>
      <c r="CZ1054" s="25"/>
      <c r="DA1054" s="25"/>
      <c r="DB1054" s="25"/>
      <c r="DC1054" s="25"/>
      <c r="DD1054" s="25"/>
      <c r="DE1054" s="25"/>
      <c r="DF1054" s="25"/>
      <c r="DG1054" s="25"/>
      <c r="DH1054" s="25"/>
      <c r="DI1054" s="25"/>
      <c r="DJ1054" s="25"/>
      <c r="DK1054" s="25"/>
      <c r="DL1054" s="25"/>
      <c r="DM1054" s="25"/>
      <c r="DN1054" s="25"/>
      <c r="DO1054" s="25"/>
      <c r="DP1054" s="25"/>
      <c r="DQ1054" s="25"/>
      <c r="DR1054" s="25"/>
      <c r="DS1054" s="25"/>
      <c r="DT1054" s="25"/>
      <c r="DU1054" s="25"/>
      <c r="DV1054" s="25"/>
      <c r="DW1054" s="25"/>
      <c r="DX1054" s="25"/>
      <c r="DY1054" s="25"/>
      <c r="DZ1054" s="25"/>
      <c r="EA1054" s="25"/>
      <c r="EB1054" s="25"/>
      <c r="EC1054" s="25"/>
      <c r="ED1054" s="25"/>
      <c r="EE1054" s="25"/>
      <c r="EF1054" s="25"/>
      <c r="EG1054" s="25"/>
      <c r="EH1054" s="25"/>
      <c r="EI1054" s="25"/>
      <c r="EJ1054" s="25"/>
      <c r="EK1054" s="25"/>
      <c r="EL1054" s="25"/>
      <c r="EM1054" s="25"/>
      <c r="EN1054" s="25"/>
      <c r="EO1054" s="25"/>
      <c r="EP1054" s="25"/>
      <c r="EQ1054" s="25"/>
      <c r="ER1054" s="25"/>
      <c r="ES1054" s="25"/>
      <c r="ET1054" s="25"/>
      <c r="EU1054" s="25"/>
      <c r="EV1054" s="25"/>
      <c r="EW1054" s="25"/>
      <c r="EX1054" s="25"/>
      <c r="EY1054" s="25"/>
      <c r="EZ1054" s="25"/>
      <c r="FA1054" s="25"/>
      <c r="FB1054" s="25"/>
      <c r="FC1054" s="25"/>
      <c r="FD1054" s="25"/>
      <c r="FE1054" s="25"/>
      <c r="FF1054" s="25"/>
      <c r="FG1054" s="25"/>
      <c r="FH1054" s="25"/>
      <c r="FI1054" s="25"/>
      <c r="FJ1054" s="25"/>
      <c r="FK1054" s="25"/>
      <c r="FL1054" s="25"/>
      <c r="FM1054" s="25"/>
      <c r="FN1054" s="25"/>
      <c r="FO1054" s="25"/>
      <c r="FP1054" s="25"/>
      <c r="FQ1054" s="25"/>
      <c r="FR1054" s="25"/>
      <c r="FS1054" s="25"/>
      <c r="FT1054" s="25"/>
      <c r="FU1054" s="25"/>
      <c r="FV1054" s="25"/>
      <c r="FW1054" s="25"/>
      <c r="FX1054" s="25"/>
      <c r="FY1054" s="25"/>
      <c r="FZ1054" s="25"/>
      <c r="GA1054" s="25"/>
      <c r="GB1054" s="25"/>
      <c r="GC1054" s="25"/>
      <c r="GD1054" s="25"/>
      <c r="GE1054" s="25"/>
      <c r="GF1054" s="25"/>
      <c r="GG1054" s="25"/>
      <c r="GH1054" s="25"/>
      <c r="GI1054" s="25"/>
      <c r="GJ1054" s="25"/>
      <c r="GK1054" s="25"/>
      <c r="GL1054" s="25"/>
      <c r="GM1054" s="25"/>
      <c r="GN1054" s="25"/>
      <c r="GO1054" s="25"/>
      <c r="GP1054" s="25"/>
      <c r="GQ1054" s="25"/>
      <c r="GR1054" s="25"/>
      <c r="GS1054" s="25"/>
      <c r="GT1054" s="25"/>
      <c r="GU1054" s="25"/>
      <c r="GV1054" s="25"/>
      <c r="GW1054" s="25"/>
      <c r="GX1054" s="25"/>
      <c r="GY1054" s="25"/>
      <c r="GZ1054" s="25"/>
    </row>
    <row r="1055" spans="31:208">
      <c r="AE1055" s="25"/>
      <c r="AF1055" s="25"/>
      <c r="AG1055" s="25"/>
      <c r="AH1055" s="25"/>
      <c r="AI1055" s="25"/>
      <c r="AJ1055" s="25"/>
      <c r="AK1055" s="25"/>
      <c r="AL1055" s="25"/>
      <c r="AM1055" s="25"/>
      <c r="AN1055" s="25"/>
      <c r="AO1055" s="25"/>
      <c r="AP1055" s="25"/>
      <c r="AQ1055" s="25"/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/>
      <c r="BX1055" s="25"/>
      <c r="BY1055" s="25"/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  <c r="CR1055" s="25"/>
      <c r="CS1055" s="25"/>
      <c r="CT1055" s="25"/>
      <c r="CU1055" s="25"/>
      <c r="CV1055" s="25"/>
      <c r="CW1055" s="25"/>
      <c r="CX1055" s="25"/>
      <c r="CY1055" s="25"/>
      <c r="CZ1055" s="25"/>
      <c r="DA1055" s="25"/>
      <c r="DB1055" s="25"/>
      <c r="DC1055" s="25"/>
      <c r="DD1055" s="25"/>
      <c r="DE1055" s="25"/>
      <c r="DF1055" s="25"/>
      <c r="DG1055" s="25"/>
      <c r="DH1055" s="25"/>
      <c r="DI1055" s="25"/>
      <c r="DJ1055" s="25"/>
      <c r="DK1055" s="25"/>
      <c r="DL1055" s="25"/>
      <c r="DM1055" s="25"/>
      <c r="DN1055" s="25"/>
      <c r="DO1055" s="25"/>
      <c r="DP1055" s="25"/>
      <c r="DQ1055" s="25"/>
      <c r="DR1055" s="25"/>
      <c r="DS1055" s="25"/>
      <c r="DT1055" s="25"/>
      <c r="DU1055" s="25"/>
      <c r="DV1055" s="25"/>
      <c r="DW1055" s="25"/>
      <c r="DX1055" s="25"/>
      <c r="DY1055" s="25"/>
      <c r="DZ1055" s="25"/>
      <c r="EA1055" s="25"/>
      <c r="EB1055" s="25"/>
      <c r="EC1055" s="25"/>
      <c r="ED1055" s="25"/>
      <c r="EE1055" s="25"/>
      <c r="EF1055" s="25"/>
      <c r="EG1055" s="25"/>
      <c r="EH1055" s="25"/>
      <c r="EI1055" s="25"/>
      <c r="EJ1055" s="25"/>
      <c r="EK1055" s="25"/>
      <c r="EL1055" s="25"/>
      <c r="EM1055" s="25"/>
      <c r="EN1055" s="25"/>
      <c r="EO1055" s="25"/>
      <c r="EP1055" s="25"/>
      <c r="EQ1055" s="25"/>
      <c r="ER1055" s="25"/>
      <c r="ES1055" s="25"/>
      <c r="ET1055" s="25"/>
      <c r="EU1055" s="25"/>
      <c r="EV1055" s="25"/>
      <c r="EW1055" s="25"/>
      <c r="EX1055" s="25"/>
      <c r="EY1055" s="25"/>
      <c r="EZ1055" s="25"/>
      <c r="FA1055" s="25"/>
      <c r="FB1055" s="25"/>
      <c r="FC1055" s="25"/>
      <c r="FD1055" s="25"/>
      <c r="FE1055" s="25"/>
      <c r="FF1055" s="25"/>
      <c r="FG1055" s="25"/>
      <c r="FH1055" s="25"/>
      <c r="FI1055" s="25"/>
      <c r="FJ1055" s="25"/>
      <c r="FK1055" s="25"/>
      <c r="FL1055" s="25"/>
      <c r="FM1055" s="25"/>
      <c r="FN1055" s="25"/>
      <c r="FO1055" s="25"/>
      <c r="FP1055" s="25"/>
      <c r="FQ1055" s="25"/>
      <c r="FR1055" s="25"/>
      <c r="FS1055" s="25"/>
      <c r="FT1055" s="25"/>
      <c r="FU1055" s="25"/>
      <c r="FV1055" s="25"/>
      <c r="FW1055" s="25"/>
      <c r="FX1055" s="25"/>
      <c r="FY1055" s="25"/>
      <c r="FZ1055" s="25"/>
      <c r="GA1055" s="25"/>
      <c r="GB1055" s="25"/>
      <c r="GC1055" s="25"/>
      <c r="GD1055" s="25"/>
      <c r="GE1055" s="25"/>
      <c r="GF1055" s="25"/>
      <c r="GG1055" s="25"/>
      <c r="GH1055" s="25"/>
      <c r="GI1055" s="25"/>
      <c r="GJ1055" s="25"/>
      <c r="GK1055" s="25"/>
      <c r="GL1055" s="25"/>
      <c r="GM1055" s="25"/>
      <c r="GN1055" s="25"/>
      <c r="GO1055" s="25"/>
      <c r="GP1055" s="25"/>
      <c r="GQ1055" s="25"/>
      <c r="GR1055" s="25"/>
      <c r="GS1055" s="25"/>
      <c r="GT1055" s="25"/>
      <c r="GU1055" s="25"/>
      <c r="GV1055" s="25"/>
      <c r="GW1055" s="25"/>
      <c r="GX1055" s="25"/>
      <c r="GY1055" s="25"/>
      <c r="GZ1055" s="25"/>
    </row>
    <row r="1056" spans="31:208">
      <c r="AE1056" s="25"/>
      <c r="AF1056" s="25"/>
      <c r="AG1056" s="25"/>
      <c r="AH1056" s="25"/>
      <c r="AI1056" s="25"/>
      <c r="AJ1056" s="25"/>
      <c r="AK1056" s="25"/>
      <c r="AL1056" s="25"/>
      <c r="AM1056" s="25"/>
      <c r="AN1056" s="25"/>
      <c r="AO1056" s="25"/>
      <c r="AP1056" s="25"/>
      <c r="AQ1056" s="25"/>
      <c r="AR1056" s="25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  <c r="BN1056" s="25"/>
      <c r="BO1056" s="25"/>
      <c r="BP1056" s="25"/>
      <c r="BQ1056" s="25"/>
      <c r="BR1056" s="25"/>
      <c r="BS1056" s="25"/>
      <c r="BT1056" s="25"/>
      <c r="BU1056" s="25"/>
      <c r="BV1056" s="25"/>
      <c r="BW1056" s="25"/>
      <c r="BX1056" s="25"/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  <c r="CR1056" s="25"/>
      <c r="CS1056" s="25"/>
      <c r="CT1056" s="25"/>
      <c r="CU1056" s="25"/>
      <c r="CV1056" s="25"/>
      <c r="CW1056" s="25"/>
      <c r="CX1056" s="25"/>
      <c r="CY1056" s="25"/>
      <c r="CZ1056" s="25"/>
      <c r="DA1056" s="25"/>
      <c r="DB1056" s="25"/>
      <c r="DC1056" s="25"/>
      <c r="DD1056" s="25"/>
      <c r="DE1056" s="25"/>
      <c r="DF1056" s="25"/>
      <c r="DG1056" s="25"/>
      <c r="DH1056" s="25"/>
      <c r="DI1056" s="25"/>
      <c r="DJ1056" s="25"/>
      <c r="DK1056" s="25"/>
      <c r="DL1056" s="25"/>
      <c r="DM1056" s="25"/>
      <c r="DN1056" s="25"/>
      <c r="DO1056" s="25"/>
      <c r="DP1056" s="25"/>
      <c r="DQ1056" s="25"/>
      <c r="DR1056" s="25"/>
      <c r="DS1056" s="25"/>
      <c r="DT1056" s="25"/>
      <c r="DU1056" s="25"/>
      <c r="DV1056" s="25"/>
      <c r="DW1056" s="25"/>
      <c r="DX1056" s="25"/>
      <c r="DY1056" s="25"/>
      <c r="DZ1056" s="25"/>
      <c r="EA1056" s="25"/>
      <c r="EB1056" s="25"/>
      <c r="EC1056" s="25"/>
      <c r="ED1056" s="25"/>
      <c r="EE1056" s="25"/>
      <c r="EF1056" s="25"/>
      <c r="EG1056" s="25"/>
      <c r="EH1056" s="25"/>
      <c r="EI1056" s="25"/>
      <c r="EJ1056" s="25"/>
      <c r="EK1056" s="25"/>
      <c r="EL1056" s="25"/>
      <c r="EM1056" s="25"/>
      <c r="EN1056" s="25"/>
      <c r="EO1056" s="25"/>
      <c r="EP1056" s="25"/>
      <c r="EQ1056" s="25"/>
      <c r="ER1056" s="25"/>
      <c r="ES1056" s="25"/>
      <c r="ET1056" s="25"/>
      <c r="EU1056" s="25"/>
      <c r="EV1056" s="25"/>
      <c r="EW1056" s="25"/>
      <c r="EX1056" s="25"/>
      <c r="EY1056" s="25"/>
      <c r="EZ1056" s="25"/>
      <c r="FA1056" s="25"/>
      <c r="FB1056" s="25"/>
      <c r="FC1056" s="25"/>
      <c r="FD1056" s="25"/>
      <c r="FE1056" s="25"/>
      <c r="FF1056" s="25"/>
      <c r="FG1056" s="25"/>
      <c r="FH1056" s="25"/>
      <c r="FI1056" s="25"/>
      <c r="FJ1056" s="25"/>
      <c r="FK1056" s="25"/>
      <c r="FL1056" s="25"/>
      <c r="FM1056" s="25"/>
      <c r="FN1056" s="25"/>
      <c r="FO1056" s="25"/>
      <c r="FP1056" s="25"/>
      <c r="FQ1056" s="25"/>
      <c r="FR1056" s="25"/>
      <c r="FS1056" s="25"/>
      <c r="FT1056" s="25"/>
      <c r="FU1056" s="25"/>
      <c r="FV1056" s="25"/>
      <c r="FW1056" s="25"/>
      <c r="FX1056" s="25"/>
      <c r="FY1056" s="25"/>
      <c r="FZ1056" s="25"/>
      <c r="GA1056" s="25"/>
      <c r="GB1056" s="25"/>
      <c r="GC1056" s="25"/>
      <c r="GD1056" s="25"/>
      <c r="GE1056" s="25"/>
      <c r="GF1056" s="25"/>
      <c r="GG1056" s="25"/>
      <c r="GH1056" s="25"/>
      <c r="GI1056" s="25"/>
      <c r="GJ1056" s="25"/>
      <c r="GK1056" s="25"/>
      <c r="GL1056" s="25"/>
      <c r="GM1056" s="25"/>
      <c r="GN1056" s="25"/>
      <c r="GO1056" s="25"/>
      <c r="GP1056" s="25"/>
      <c r="GQ1056" s="25"/>
      <c r="GR1056" s="25"/>
      <c r="GS1056" s="25"/>
      <c r="GT1056" s="25"/>
      <c r="GU1056" s="25"/>
      <c r="GV1056" s="25"/>
      <c r="GW1056" s="25"/>
      <c r="GX1056" s="25"/>
      <c r="GY1056" s="25"/>
      <c r="GZ1056" s="25"/>
    </row>
    <row r="1057" spans="31:208">
      <c r="AE1057" s="25"/>
      <c r="AF1057" s="25"/>
      <c r="AG1057" s="25"/>
      <c r="AH1057" s="25"/>
      <c r="AI1057" s="25"/>
      <c r="AJ1057" s="25"/>
      <c r="AK1057" s="25"/>
      <c r="AL1057" s="25"/>
      <c r="AM1057" s="25"/>
      <c r="AN1057" s="25"/>
      <c r="AO1057" s="25"/>
      <c r="AP1057" s="25"/>
      <c r="AQ1057" s="25"/>
      <c r="AR1057" s="25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  <c r="BN1057" s="25"/>
      <c r="BO1057" s="25"/>
      <c r="BP1057" s="25"/>
      <c r="BQ1057" s="25"/>
      <c r="BR1057" s="25"/>
      <c r="BS1057" s="25"/>
      <c r="BT1057" s="25"/>
      <c r="BU1057" s="25"/>
      <c r="BV1057" s="25"/>
      <c r="BW1057" s="25"/>
      <c r="BX1057" s="25"/>
      <c r="BY1057" s="25"/>
      <c r="BZ1057" s="25"/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  <c r="CR1057" s="25"/>
      <c r="CS1057" s="25"/>
      <c r="CT1057" s="25"/>
      <c r="CU1057" s="25"/>
      <c r="CV1057" s="25"/>
      <c r="CW1057" s="25"/>
      <c r="CX1057" s="25"/>
      <c r="CY1057" s="25"/>
      <c r="CZ1057" s="25"/>
      <c r="DA1057" s="25"/>
      <c r="DB1057" s="25"/>
      <c r="DC1057" s="25"/>
      <c r="DD1057" s="25"/>
      <c r="DE1057" s="25"/>
      <c r="DF1057" s="25"/>
      <c r="DG1057" s="25"/>
      <c r="DH1057" s="25"/>
      <c r="DI1057" s="25"/>
      <c r="DJ1057" s="25"/>
      <c r="DK1057" s="25"/>
      <c r="DL1057" s="25"/>
      <c r="DM1057" s="25"/>
      <c r="DN1057" s="25"/>
      <c r="DO1057" s="25"/>
      <c r="DP1057" s="25"/>
      <c r="DQ1057" s="25"/>
      <c r="DR1057" s="25"/>
      <c r="DS1057" s="25"/>
      <c r="DT1057" s="25"/>
      <c r="DU1057" s="25"/>
      <c r="DV1057" s="25"/>
      <c r="DW1057" s="25"/>
      <c r="DX1057" s="25"/>
      <c r="DY1057" s="25"/>
      <c r="DZ1057" s="25"/>
      <c r="EA1057" s="25"/>
      <c r="EB1057" s="25"/>
      <c r="EC1057" s="25"/>
      <c r="ED1057" s="25"/>
      <c r="EE1057" s="25"/>
      <c r="EF1057" s="25"/>
      <c r="EG1057" s="25"/>
      <c r="EH1057" s="25"/>
      <c r="EI1057" s="25"/>
      <c r="EJ1057" s="25"/>
      <c r="EK1057" s="25"/>
      <c r="EL1057" s="25"/>
      <c r="EM1057" s="25"/>
      <c r="EN1057" s="25"/>
      <c r="EO1057" s="25"/>
      <c r="EP1057" s="25"/>
      <c r="EQ1057" s="25"/>
      <c r="ER1057" s="25"/>
      <c r="ES1057" s="25"/>
      <c r="ET1057" s="25"/>
      <c r="EU1057" s="25"/>
      <c r="EV1057" s="25"/>
      <c r="EW1057" s="25"/>
      <c r="EX1057" s="25"/>
      <c r="EY1057" s="25"/>
      <c r="EZ1057" s="25"/>
      <c r="FA1057" s="25"/>
      <c r="FB1057" s="25"/>
      <c r="FC1057" s="25"/>
      <c r="FD1057" s="25"/>
      <c r="FE1057" s="25"/>
      <c r="FF1057" s="25"/>
      <c r="FG1057" s="25"/>
      <c r="FH1057" s="25"/>
      <c r="FI1057" s="25"/>
      <c r="FJ1057" s="25"/>
      <c r="FK1057" s="25"/>
      <c r="FL1057" s="25"/>
      <c r="FM1057" s="25"/>
      <c r="FN1057" s="25"/>
      <c r="FO1057" s="25"/>
      <c r="FP1057" s="25"/>
      <c r="FQ1057" s="25"/>
      <c r="FR1057" s="25"/>
      <c r="FS1057" s="25"/>
      <c r="FT1057" s="25"/>
      <c r="FU1057" s="25"/>
      <c r="FV1057" s="25"/>
      <c r="FW1057" s="25"/>
      <c r="FX1057" s="25"/>
      <c r="FY1057" s="25"/>
      <c r="FZ1057" s="25"/>
      <c r="GA1057" s="25"/>
      <c r="GB1057" s="25"/>
      <c r="GC1057" s="25"/>
      <c r="GD1057" s="25"/>
      <c r="GE1057" s="25"/>
      <c r="GF1057" s="25"/>
      <c r="GG1057" s="25"/>
      <c r="GH1057" s="25"/>
      <c r="GI1057" s="25"/>
      <c r="GJ1057" s="25"/>
      <c r="GK1057" s="25"/>
      <c r="GL1057" s="25"/>
      <c r="GM1057" s="25"/>
      <c r="GN1057" s="25"/>
      <c r="GO1057" s="25"/>
      <c r="GP1057" s="25"/>
      <c r="GQ1057" s="25"/>
      <c r="GR1057" s="25"/>
      <c r="GS1057" s="25"/>
      <c r="GT1057" s="25"/>
      <c r="GU1057" s="25"/>
      <c r="GV1057" s="25"/>
      <c r="GW1057" s="25"/>
      <c r="GX1057" s="25"/>
      <c r="GY1057" s="25"/>
      <c r="GZ1057" s="25"/>
    </row>
    <row r="1058" spans="31:208">
      <c r="AE1058" s="25"/>
      <c r="AF1058" s="25"/>
      <c r="AG1058" s="25"/>
      <c r="AH1058" s="25"/>
      <c r="AI1058" s="25"/>
      <c r="AJ1058" s="25"/>
      <c r="AK1058" s="25"/>
      <c r="AL1058" s="25"/>
      <c r="AM1058" s="25"/>
      <c r="AN1058" s="25"/>
      <c r="AO1058" s="25"/>
      <c r="AP1058" s="25"/>
      <c r="AQ1058" s="25"/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  <c r="BN1058" s="25"/>
      <c r="BO1058" s="25"/>
      <c r="BP1058" s="25"/>
      <c r="BQ1058" s="25"/>
      <c r="BR1058" s="25"/>
      <c r="BS1058" s="25"/>
      <c r="BT1058" s="25"/>
      <c r="BU1058" s="25"/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/>
      <c r="CK1058" s="25"/>
      <c r="CL1058" s="25"/>
      <c r="CM1058" s="25"/>
      <c r="CN1058" s="25"/>
      <c r="CO1058" s="25"/>
      <c r="CP1058" s="25"/>
      <c r="CQ1058" s="25"/>
      <c r="CR1058" s="25"/>
      <c r="CS1058" s="25"/>
      <c r="CT1058" s="25"/>
      <c r="CU1058" s="25"/>
      <c r="CV1058" s="25"/>
      <c r="CW1058" s="25"/>
      <c r="CX1058" s="25"/>
      <c r="CY1058" s="25"/>
      <c r="CZ1058" s="25"/>
      <c r="DA1058" s="25"/>
      <c r="DB1058" s="25"/>
      <c r="DC1058" s="25"/>
      <c r="DD1058" s="25"/>
      <c r="DE1058" s="25"/>
      <c r="DF1058" s="25"/>
      <c r="DG1058" s="25"/>
      <c r="DH1058" s="25"/>
      <c r="DI1058" s="25"/>
      <c r="DJ1058" s="25"/>
      <c r="DK1058" s="25"/>
      <c r="DL1058" s="25"/>
      <c r="DM1058" s="25"/>
      <c r="DN1058" s="25"/>
      <c r="DO1058" s="25"/>
      <c r="DP1058" s="25"/>
      <c r="DQ1058" s="25"/>
      <c r="DR1058" s="25"/>
      <c r="DS1058" s="25"/>
      <c r="DT1058" s="25"/>
      <c r="DU1058" s="25"/>
      <c r="DV1058" s="25"/>
      <c r="DW1058" s="25"/>
      <c r="DX1058" s="25"/>
      <c r="DY1058" s="25"/>
      <c r="DZ1058" s="25"/>
      <c r="EA1058" s="25"/>
      <c r="EB1058" s="25"/>
      <c r="EC1058" s="25"/>
      <c r="ED1058" s="25"/>
      <c r="EE1058" s="25"/>
      <c r="EF1058" s="25"/>
      <c r="EG1058" s="25"/>
      <c r="EH1058" s="25"/>
      <c r="EI1058" s="25"/>
      <c r="EJ1058" s="25"/>
      <c r="EK1058" s="25"/>
      <c r="EL1058" s="25"/>
      <c r="EM1058" s="25"/>
      <c r="EN1058" s="25"/>
      <c r="EO1058" s="25"/>
      <c r="EP1058" s="25"/>
      <c r="EQ1058" s="25"/>
      <c r="ER1058" s="25"/>
      <c r="ES1058" s="25"/>
      <c r="ET1058" s="25"/>
      <c r="EU1058" s="25"/>
      <c r="EV1058" s="25"/>
      <c r="EW1058" s="25"/>
      <c r="EX1058" s="25"/>
      <c r="EY1058" s="25"/>
      <c r="EZ1058" s="25"/>
      <c r="FA1058" s="25"/>
      <c r="FB1058" s="25"/>
      <c r="FC1058" s="25"/>
      <c r="FD1058" s="25"/>
      <c r="FE1058" s="25"/>
      <c r="FF1058" s="25"/>
      <c r="FG1058" s="25"/>
      <c r="FH1058" s="25"/>
      <c r="FI1058" s="25"/>
      <c r="FJ1058" s="25"/>
      <c r="FK1058" s="25"/>
      <c r="FL1058" s="25"/>
      <c r="FM1058" s="25"/>
      <c r="FN1058" s="25"/>
      <c r="FO1058" s="25"/>
      <c r="FP1058" s="25"/>
      <c r="FQ1058" s="25"/>
      <c r="FR1058" s="25"/>
      <c r="FS1058" s="25"/>
      <c r="FT1058" s="25"/>
      <c r="FU1058" s="25"/>
      <c r="FV1058" s="25"/>
      <c r="FW1058" s="25"/>
      <c r="FX1058" s="25"/>
      <c r="FY1058" s="25"/>
      <c r="FZ1058" s="25"/>
      <c r="GA1058" s="25"/>
      <c r="GB1058" s="25"/>
      <c r="GC1058" s="25"/>
      <c r="GD1058" s="25"/>
      <c r="GE1058" s="25"/>
      <c r="GF1058" s="25"/>
      <c r="GG1058" s="25"/>
      <c r="GH1058" s="25"/>
      <c r="GI1058" s="25"/>
      <c r="GJ1058" s="25"/>
      <c r="GK1058" s="25"/>
      <c r="GL1058" s="25"/>
      <c r="GM1058" s="25"/>
      <c r="GN1058" s="25"/>
      <c r="GO1058" s="25"/>
      <c r="GP1058" s="25"/>
      <c r="GQ1058" s="25"/>
      <c r="GR1058" s="25"/>
      <c r="GS1058" s="25"/>
      <c r="GT1058" s="25"/>
      <c r="GU1058" s="25"/>
      <c r="GV1058" s="25"/>
      <c r="GW1058" s="25"/>
      <c r="GX1058" s="25"/>
      <c r="GY1058" s="25"/>
      <c r="GZ1058" s="25"/>
    </row>
    <row r="1059" spans="31:208">
      <c r="AE1059" s="25"/>
      <c r="AF1059" s="25"/>
      <c r="AG1059" s="25"/>
      <c r="AH1059" s="25"/>
      <c r="AI1059" s="25"/>
      <c r="AJ1059" s="25"/>
      <c r="AK1059" s="25"/>
      <c r="AL1059" s="25"/>
      <c r="AM1059" s="25"/>
      <c r="AN1059" s="25"/>
      <c r="AO1059" s="25"/>
      <c r="AP1059" s="25"/>
      <c r="AQ1059" s="25"/>
      <c r="AR1059" s="25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  <c r="BN1059" s="25"/>
      <c r="BO1059" s="25"/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5"/>
      <c r="CH1059" s="25"/>
      <c r="CI1059" s="25"/>
      <c r="CJ1059" s="25"/>
      <c r="CK1059" s="25"/>
      <c r="CL1059" s="25"/>
      <c r="CM1059" s="25"/>
      <c r="CN1059" s="25"/>
      <c r="CO1059" s="25"/>
      <c r="CP1059" s="25"/>
      <c r="CQ1059" s="25"/>
      <c r="CR1059" s="25"/>
      <c r="CS1059" s="25"/>
      <c r="CT1059" s="25"/>
      <c r="CU1059" s="25"/>
      <c r="CV1059" s="25"/>
      <c r="CW1059" s="25"/>
      <c r="CX1059" s="25"/>
      <c r="CY1059" s="25"/>
      <c r="CZ1059" s="25"/>
      <c r="DA1059" s="25"/>
      <c r="DB1059" s="25"/>
      <c r="DC1059" s="25"/>
      <c r="DD1059" s="25"/>
      <c r="DE1059" s="25"/>
      <c r="DF1059" s="25"/>
      <c r="DG1059" s="25"/>
      <c r="DH1059" s="25"/>
      <c r="DI1059" s="25"/>
      <c r="DJ1059" s="25"/>
      <c r="DK1059" s="25"/>
      <c r="DL1059" s="25"/>
      <c r="DM1059" s="25"/>
      <c r="DN1059" s="25"/>
      <c r="DO1059" s="25"/>
      <c r="DP1059" s="25"/>
      <c r="DQ1059" s="25"/>
      <c r="DR1059" s="25"/>
      <c r="DS1059" s="25"/>
      <c r="DT1059" s="25"/>
      <c r="DU1059" s="25"/>
      <c r="DV1059" s="25"/>
      <c r="DW1059" s="25"/>
      <c r="DX1059" s="25"/>
      <c r="DY1059" s="25"/>
      <c r="DZ1059" s="25"/>
      <c r="EA1059" s="25"/>
      <c r="EB1059" s="25"/>
      <c r="EC1059" s="25"/>
      <c r="ED1059" s="25"/>
      <c r="EE1059" s="25"/>
      <c r="EF1059" s="25"/>
      <c r="EG1059" s="25"/>
      <c r="EH1059" s="25"/>
      <c r="EI1059" s="25"/>
      <c r="EJ1059" s="25"/>
      <c r="EK1059" s="25"/>
      <c r="EL1059" s="25"/>
      <c r="EM1059" s="25"/>
      <c r="EN1059" s="25"/>
      <c r="EO1059" s="25"/>
      <c r="EP1059" s="25"/>
      <c r="EQ1059" s="25"/>
      <c r="ER1059" s="25"/>
      <c r="ES1059" s="25"/>
      <c r="ET1059" s="25"/>
      <c r="EU1059" s="25"/>
      <c r="EV1059" s="25"/>
      <c r="EW1059" s="25"/>
      <c r="EX1059" s="25"/>
      <c r="EY1059" s="25"/>
      <c r="EZ1059" s="25"/>
      <c r="FA1059" s="25"/>
      <c r="FB1059" s="25"/>
      <c r="FC1059" s="25"/>
      <c r="FD1059" s="25"/>
      <c r="FE1059" s="25"/>
      <c r="FF1059" s="25"/>
      <c r="FG1059" s="25"/>
      <c r="FH1059" s="25"/>
      <c r="FI1059" s="25"/>
      <c r="FJ1059" s="25"/>
      <c r="FK1059" s="25"/>
      <c r="FL1059" s="25"/>
      <c r="FM1059" s="25"/>
      <c r="FN1059" s="25"/>
      <c r="FO1059" s="25"/>
      <c r="FP1059" s="25"/>
      <c r="FQ1059" s="25"/>
      <c r="FR1059" s="25"/>
      <c r="FS1059" s="25"/>
      <c r="FT1059" s="25"/>
      <c r="FU1059" s="25"/>
      <c r="FV1059" s="25"/>
      <c r="FW1059" s="25"/>
      <c r="FX1059" s="25"/>
      <c r="FY1059" s="25"/>
      <c r="FZ1059" s="25"/>
      <c r="GA1059" s="25"/>
      <c r="GB1059" s="25"/>
      <c r="GC1059" s="25"/>
      <c r="GD1059" s="25"/>
      <c r="GE1059" s="25"/>
      <c r="GF1059" s="25"/>
      <c r="GG1059" s="25"/>
      <c r="GH1059" s="25"/>
      <c r="GI1059" s="25"/>
      <c r="GJ1059" s="25"/>
      <c r="GK1059" s="25"/>
      <c r="GL1059" s="25"/>
      <c r="GM1059" s="25"/>
      <c r="GN1059" s="25"/>
      <c r="GO1059" s="25"/>
      <c r="GP1059" s="25"/>
      <c r="GQ1059" s="25"/>
      <c r="GR1059" s="25"/>
      <c r="GS1059" s="25"/>
      <c r="GT1059" s="25"/>
      <c r="GU1059" s="25"/>
      <c r="GV1059" s="25"/>
      <c r="GW1059" s="25"/>
      <c r="GX1059" s="25"/>
      <c r="GY1059" s="25"/>
      <c r="GZ1059" s="25"/>
    </row>
    <row r="1060" spans="31:208">
      <c r="AE1060" s="25"/>
      <c r="AF1060" s="25"/>
      <c r="AG1060" s="25"/>
      <c r="AH1060" s="25"/>
      <c r="AI1060" s="25"/>
      <c r="AJ1060" s="25"/>
      <c r="AK1060" s="25"/>
      <c r="AL1060" s="25"/>
      <c r="AM1060" s="25"/>
      <c r="AN1060" s="25"/>
      <c r="AO1060" s="25"/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  <c r="BN1060" s="25"/>
      <c r="BO1060" s="25"/>
      <c r="BP1060" s="25"/>
      <c r="BQ1060" s="25"/>
      <c r="BR1060" s="25"/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  <c r="CR1060" s="25"/>
      <c r="CS1060" s="25"/>
      <c r="CT1060" s="25"/>
      <c r="CU1060" s="25"/>
      <c r="CV1060" s="25"/>
      <c r="CW1060" s="25"/>
      <c r="CX1060" s="25"/>
      <c r="CY1060" s="25"/>
      <c r="CZ1060" s="25"/>
      <c r="DA1060" s="25"/>
      <c r="DB1060" s="25"/>
      <c r="DC1060" s="25"/>
      <c r="DD1060" s="25"/>
      <c r="DE1060" s="25"/>
      <c r="DF1060" s="25"/>
      <c r="DG1060" s="25"/>
      <c r="DH1060" s="25"/>
      <c r="DI1060" s="25"/>
      <c r="DJ1060" s="25"/>
      <c r="DK1060" s="25"/>
      <c r="DL1060" s="25"/>
      <c r="DM1060" s="25"/>
      <c r="DN1060" s="25"/>
      <c r="DO1060" s="25"/>
      <c r="DP1060" s="25"/>
      <c r="DQ1060" s="25"/>
      <c r="DR1060" s="25"/>
      <c r="DS1060" s="25"/>
      <c r="DT1060" s="25"/>
      <c r="DU1060" s="25"/>
      <c r="DV1060" s="25"/>
      <c r="DW1060" s="25"/>
      <c r="DX1060" s="25"/>
      <c r="DY1060" s="25"/>
      <c r="DZ1060" s="25"/>
      <c r="EA1060" s="25"/>
      <c r="EB1060" s="25"/>
      <c r="EC1060" s="25"/>
      <c r="ED1060" s="25"/>
      <c r="EE1060" s="25"/>
      <c r="EF1060" s="25"/>
      <c r="EG1060" s="25"/>
      <c r="EH1060" s="25"/>
      <c r="EI1060" s="25"/>
      <c r="EJ1060" s="25"/>
      <c r="EK1060" s="25"/>
      <c r="EL1060" s="25"/>
      <c r="EM1060" s="25"/>
      <c r="EN1060" s="25"/>
      <c r="EO1060" s="25"/>
      <c r="EP1060" s="25"/>
      <c r="EQ1060" s="25"/>
      <c r="ER1060" s="25"/>
      <c r="ES1060" s="25"/>
      <c r="ET1060" s="25"/>
      <c r="EU1060" s="25"/>
      <c r="EV1060" s="25"/>
      <c r="EW1060" s="25"/>
      <c r="EX1060" s="25"/>
      <c r="EY1060" s="25"/>
      <c r="EZ1060" s="25"/>
      <c r="FA1060" s="25"/>
      <c r="FB1060" s="25"/>
      <c r="FC1060" s="25"/>
      <c r="FD1060" s="25"/>
      <c r="FE1060" s="25"/>
      <c r="FF1060" s="25"/>
      <c r="FG1060" s="25"/>
      <c r="FH1060" s="25"/>
      <c r="FI1060" s="25"/>
      <c r="FJ1060" s="25"/>
      <c r="FK1060" s="25"/>
      <c r="FL1060" s="25"/>
      <c r="FM1060" s="25"/>
      <c r="FN1060" s="25"/>
      <c r="FO1060" s="25"/>
      <c r="FP1060" s="25"/>
      <c r="FQ1060" s="25"/>
      <c r="FR1060" s="25"/>
      <c r="FS1060" s="25"/>
      <c r="FT1060" s="25"/>
      <c r="FU1060" s="25"/>
      <c r="FV1060" s="25"/>
      <c r="FW1060" s="25"/>
      <c r="FX1060" s="25"/>
      <c r="FY1060" s="25"/>
      <c r="FZ1060" s="25"/>
      <c r="GA1060" s="25"/>
      <c r="GB1060" s="25"/>
      <c r="GC1060" s="25"/>
      <c r="GD1060" s="25"/>
      <c r="GE1060" s="25"/>
      <c r="GF1060" s="25"/>
      <c r="GG1060" s="25"/>
      <c r="GH1060" s="25"/>
      <c r="GI1060" s="25"/>
      <c r="GJ1060" s="25"/>
      <c r="GK1060" s="25"/>
      <c r="GL1060" s="25"/>
      <c r="GM1060" s="25"/>
      <c r="GN1060" s="25"/>
      <c r="GO1060" s="25"/>
      <c r="GP1060" s="25"/>
      <c r="GQ1060" s="25"/>
      <c r="GR1060" s="25"/>
      <c r="GS1060" s="25"/>
      <c r="GT1060" s="25"/>
      <c r="GU1060" s="25"/>
      <c r="GV1060" s="25"/>
      <c r="GW1060" s="25"/>
      <c r="GX1060" s="25"/>
      <c r="GY1060" s="25"/>
      <c r="GZ1060" s="25"/>
    </row>
    <row r="1061" spans="31:208">
      <c r="AE1061" s="25"/>
      <c r="AF1061" s="25"/>
      <c r="AG1061" s="25"/>
      <c r="AH1061" s="25"/>
      <c r="AI1061" s="25"/>
      <c r="AJ1061" s="25"/>
      <c r="AK1061" s="25"/>
      <c r="AL1061" s="25"/>
      <c r="AM1061" s="25"/>
      <c r="AN1061" s="25"/>
      <c r="AO1061" s="25"/>
      <c r="AP1061" s="25"/>
      <c r="AQ1061" s="25"/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  <c r="BN1061" s="25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5"/>
      <c r="CG1061" s="25"/>
      <c r="CH1061" s="25"/>
      <c r="CI1061" s="25"/>
      <c r="CJ1061" s="25"/>
      <c r="CK1061" s="25"/>
      <c r="CL1061" s="25"/>
      <c r="CM1061" s="25"/>
      <c r="CN1061" s="25"/>
      <c r="CO1061" s="25"/>
      <c r="CP1061" s="25"/>
      <c r="CQ1061" s="25"/>
      <c r="CR1061" s="25"/>
      <c r="CS1061" s="25"/>
      <c r="CT1061" s="25"/>
      <c r="CU1061" s="25"/>
      <c r="CV1061" s="25"/>
      <c r="CW1061" s="25"/>
      <c r="CX1061" s="25"/>
      <c r="CY1061" s="25"/>
      <c r="CZ1061" s="25"/>
      <c r="DA1061" s="25"/>
      <c r="DB1061" s="25"/>
      <c r="DC1061" s="25"/>
      <c r="DD1061" s="25"/>
      <c r="DE1061" s="25"/>
      <c r="DF1061" s="25"/>
      <c r="DG1061" s="25"/>
      <c r="DH1061" s="25"/>
      <c r="DI1061" s="25"/>
      <c r="DJ1061" s="25"/>
      <c r="DK1061" s="25"/>
      <c r="DL1061" s="25"/>
      <c r="DM1061" s="25"/>
      <c r="DN1061" s="25"/>
      <c r="DO1061" s="25"/>
      <c r="DP1061" s="25"/>
      <c r="DQ1061" s="25"/>
      <c r="DR1061" s="25"/>
      <c r="DS1061" s="25"/>
      <c r="DT1061" s="25"/>
      <c r="DU1061" s="25"/>
      <c r="DV1061" s="25"/>
      <c r="DW1061" s="25"/>
      <c r="DX1061" s="25"/>
      <c r="DY1061" s="25"/>
      <c r="DZ1061" s="25"/>
      <c r="EA1061" s="25"/>
      <c r="EB1061" s="25"/>
      <c r="EC1061" s="25"/>
      <c r="ED1061" s="25"/>
      <c r="EE1061" s="25"/>
      <c r="EF1061" s="25"/>
      <c r="EG1061" s="25"/>
      <c r="EH1061" s="25"/>
      <c r="EI1061" s="25"/>
      <c r="EJ1061" s="25"/>
      <c r="EK1061" s="25"/>
      <c r="EL1061" s="25"/>
      <c r="EM1061" s="25"/>
      <c r="EN1061" s="25"/>
      <c r="EO1061" s="25"/>
      <c r="EP1061" s="25"/>
      <c r="EQ1061" s="25"/>
      <c r="ER1061" s="25"/>
      <c r="ES1061" s="25"/>
      <c r="ET1061" s="25"/>
      <c r="EU1061" s="25"/>
      <c r="EV1061" s="25"/>
      <c r="EW1061" s="25"/>
      <c r="EX1061" s="25"/>
      <c r="EY1061" s="25"/>
      <c r="EZ1061" s="25"/>
      <c r="FA1061" s="25"/>
      <c r="FB1061" s="25"/>
      <c r="FC1061" s="25"/>
      <c r="FD1061" s="25"/>
      <c r="FE1061" s="25"/>
      <c r="FF1061" s="25"/>
      <c r="FG1061" s="25"/>
      <c r="FH1061" s="25"/>
      <c r="FI1061" s="25"/>
      <c r="FJ1061" s="25"/>
      <c r="FK1061" s="25"/>
      <c r="FL1061" s="25"/>
      <c r="FM1061" s="25"/>
      <c r="FN1061" s="25"/>
      <c r="FO1061" s="25"/>
      <c r="FP1061" s="25"/>
      <c r="FQ1061" s="25"/>
      <c r="FR1061" s="25"/>
      <c r="FS1061" s="25"/>
      <c r="FT1061" s="25"/>
      <c r="FU1061" s="25"/>
      <c r="FV1061" s="25"/>
      <c r="FW1061" s="25"/>
      <c r="FX1061" s="25"/>
      <c r="FY1061" s="25"/>
      <c r="FZ1061" s="25"/>
      <c r="GA1061" s="25"/>
      <c r="GB1061" s="25"/>
      <c r="GC1061" s="25"/>
      <c r="GD1061" s="25"/>
      <c r="GE1061" s="25"/>
      <c r="GF1061" s="25"/>
      <c r="GG1061" s="25"/>
      <c r="GH1061" s="25"/>
      <c r="GI1061" s="25"/>
      <c r="GJ1061" s="25"/>
      <c r="GK1061" s="25"/>
      <c r="GL1061" s="25"/>
      <c r="GM1061" s="25"/>
      <c r="GN1061" s="25"/>
      <c r="GO1061" s="25"/>
      <c r="GP1061" s="25"/>
      <c r="GQ1061" s="25"/>
      <c r="GR1061" s="25"/>
      <c r="GS1061" s="25"/>
      <c r="GT1061" s="25"/>
      <c r="GU1061" s="25"/>
      <c r="GV1061" s="25"/>
      <c r="GW1061" s="25"/>
      <c r="GX1061" s="25"/>
      <c r="GY1061" s="25"/>
      <c r="GZ1061" s="25"/>
    </row>
    <row r="1062" spans="31:208"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  <c r="CR1062" s="25"/>
      <c r="CS1062" s="25"/>
      <c r="CT1062" s="25"/>
      <c r="CU1062" s="25"/>
      <c r="CV1062" s="25"/>
      <c r="CW1062" s="25"/>
      <c r="CX1062" s="25"/>
      <c r="CY1062" s="25"/>
      <c r="CZ1062" s="25"/>
      <c r="DA1062" s="25"/>
      <c r="DB1062" s="25"/>
      <c r="DC1062" s="25"/>
      <c r="DD1062" s="25"/>
      <c r="DE1062" s="25"/>
      <c r="DF1062" s="25"/>
      <c r="DG1062" s="25"/>
      <c r="DH1062" s="25"/>
      <c r="DI1062" s="25"/>
      <c r="DJ1062" s="25"/>
      <c r="DK1062" s="25"/>
      <c r="DL1062" s="25"/>
      <c r="DM1062" s="25"/>
      <c r="DN1062" s="25"/>
      <c r="DO1062" s="25"/>
      <c r="DP1062" s="25"/>
      <c r="DQ1062" s="25"/>
      <c r="DR1062" s="25"/>
      <c r="DS1062" s="25"/>
      <c r="DT1062" s="25"/>
      <c r="DU1062" s="25"/>
      <c r="DV1062" s="25"/>
      <c r="DW1062" s="25"/>
      <c r="DX1062" s="25"/>
      <c r="DY1062" s="25"/>
      <c r="DZ1062" s="25"/>
      <c r="EA1062" s="25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5"/>
      <c r="EO1062" s="25"/>
      <c r="EP1062" s="25"/>
      <c r="EQ1062" s="25"/>
      <c r="ER1062" s="25"/>
      <c r="ES1062" s="25"/>
      <c r="ET1062" s="25"/>
      <c r="EU1062" s="25"/>
      <c r="EV1062" s="25"/>
      <c r="EW1062" s="25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  <c r="FN1062" s="25"/>
      <c r="FO1062" s="25"/>
      <c r="FP1062" s="25"/>
      <c r="FQ1062" s="25"/>
      <c r="FR1062" s="25"/>
      <c r="FS1062" s="25"/>
      <c r="FT1062" s="25"/>
      <c r="FU1062" s="25"/>
      <c r="FV1062" s="25"/>
      <c r="FW1062" s="25"/>
      <c r="FX1062" s="25"/>
      <c r="FY1062" s="25"/>
      <c r="FZ1062" s="25"/>
      <c r="GA1062" s="25"/>
      <c r="GB1062" s="25"/>
      <c r="GC1062" s="25"/>
      <c r="GD1062" s="25"/>
      <c r="GE1062" s="25"/>
      <c r="GF1062" s="25"/>
      <c r="GG1062" s="25"/>
      <c r="GH1062" s="25"/>
      <c r="GI1062" s="25"/>
      <c r="GJ1062" s="25"/>
      <c r="GK1062" s="25"/>
      <c r="GL1062" s="25"/>
      <c r="GM1062" s="25"/>
      <c r="GN1062" s="25"/>
      <c r="GO1062" s="25"/>
      <c r="GP1062" s="25"/>
      <c r="GQ1062" s="25"/>
      <c r="GR1062" s="25"/>
      <c r="GS1062" s="25"/>
      <c r="GT1062" s="25"/>
      <c r="GU1062" s="25"/>
      <c r="GV1062" s="25"/>
      <c r="GW1062" s="25"/>
      <c r="GX1062" s="25"/>
      <c r="GY1062" s="25"/>
      <c r="GZ1062" s="25"/>
    </row>
    <row r="1063" spans="31:208">
      <c r="AE1063" s="25"/>
      <c r="AF1063" s="25"/>
      <c r="AG1063" s="25"/>
      <c r="AH1063" s="25"/>
      <c r="AI1063" s="25"/>
      <c r="AJ1063" s="25"/>
      <c r="AK1063" s="25"/>
      <c r="AL1063" s="25"/>
      <c r="AM1063" s="25"/>
      <c r="AN1063" s="25"/>
      <c r="AO1063" s="25"/>
      <c r="AP1063" s="25"/>
      <c r="AQ1063" s="25"/>
      <c r="AR1063" s="25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  <c r="BN1063" s="25"/>
      <c r="BO1063" s="25"/>
      <c r="BP1063" s="25"/>
      <c r="BQ1063" s="25"/>
      <c r="BR1063" s="25"/>
      <c r="BS1063" s="25"/>
      <c r="BT1063" s="25"/>
      <c r="BU1063" s="25"/>
      <c r="BV1063" s="25"/>
      <c r="BW1063" s="25"/>
      <c r="BX1063" s="25"/>
      <c r="BY1063" s="25"/>
      <c r="BZ1063" s="25"/>
      <c r="CA1063" s="25"/>
      <c r="CB1063" s="25"/>
      <c r="CC1063" s="25"/>
      <c r="CD1063" s="25"/>
      <c r="CE1063" s="25"/>
      <c r="CF1063" s="25"/>
      <c r="CG1063" s="25"/>
      <c r="CH1063" s="25"/>
      <c r="CI1063" s="25"/>
      <c r="CJ1063" s="25"/>
      <c r="CK1063" s="25"/>
      <c r="CL1063" s="25"/>
      <c r="CM1063" s="25"/>
      <c r="CN1063" s="25"/>
      <c r="CO1063" s="25"/>
      <c r="CP1063" s="25"/>
      <c r="CQ1063" s="25"/>
      <c r="CR1063" s="25"/>
      <c r="CS1063" s="25"/>
      <c r="CT1063" s="25"/>
      <c r="CU1063" s="25"/>
      <c r="CV1063" s="25"/>
      <c r="CW1063" s="25"/>
      <c r="CX1063" s="25"/>
      <c r="CY1063" s="25"/>
      <c r="CZ1063" s="25"/>
      <c r="DA1063" s="25"/>
      <c r="DB1063" s="25"/>
      <c r="DC1063" s="25"/>
      <c r="DD1063" s="25"/>
      <c r="DE1063" s="25"/>
      <c r="DF1063" s="25"/>
      <c r="DG1063" s="25"/>
      <c r="DH1063" s="25"/>
      <c r="DI1063" s="25"/>
      <c r="DJ1063" s="25"/>
      <c r="DK1063" s="25"/>
      <c r="DL1063" s="25"/>
      <c r="DM1063" s="25"/>
      <c r="DN1063" s="25"/>
      <c r="DO1063" s="25"/>
      <c r="DP1063" s="25"/>
      <c r="DQ1063" s="25"/>
      <c r="DR1063" s="25"/>
      <c r="DS1063" s="25"/>
      <c r="DT1063" s="25"/>
      <c r="DU1063" s="25"/>
      <c r="DV1063" s="25"/>
      <c r="DW1063" s="25"/>
      <c r="DX1063" s="25"/>
      <c r="DY1063" s="25"/>
      <c r="DZ1063" s="25"/>
      <c r="EA1063" s="25"/>
      <c r="EB1063" s="25"/>
      <c r="EC1063" s="25"/>
      <c r="ED1063" s="25"/>
      <c r="EE1063" s="25"/>
      <c r="EF1063" s="25"/>
      <c r="EG1063" s="25"/>
      <c r="EH1063" s="25"/>
      <c r="EI1063" s="25"/>
      <c r="EJ1063" s="25"/>
      <c r="EK1063" s="25"/>
      <c r="EL1063" s="25"/>
      <c r="EM1063" s="25"/>
      <c r="EN1063" s="25"/>
      <c r="EO1063" s="25"/>
      <c r="EP1063" s="25"/>
      <c r="EQ1063" s="25"/>
      <c r="ER1063" s="25"/>
      <c r="ES1063" s="25"/>
      <c r="ET1063" s="25"/>
      <c r="EU1063" s="25"/>
      <c r="EV1063" s="25"/>
      <c r="EW1063" s="25"/>
      <c r="EX1063" s="25"/>
      <c r="EY1063" s="25"/>
      <c r="EZ1063" s="25"/>
      <c r="FA1063" s="25"/>
      <c r="FB1063" s="25"/>
      <c r="FC1063" s="25"/>
      <c r="FD1063" s="25"/>
      <c r="FE1063" s="25"/>
      <c r="FF1063" s="25"/>
      <c r="FG1063" s="25"/>
      <c r="FH1063" s="25"/>
      <c r="FI1063" s="25"/>
      <c r="FJ1063" s="25"/>
      <c r="FK1063" s="25"/>
      <c r="FL1063" s="25"/>
      <c r="FM1063" s="25"/>
      <c r="FN1063" s="25"/>
      <c r="FO1063" s="25"/>
      <c r="FP1063" s="25"/>
      <c r="FQ1063" s="25"/>
      <c r="FR1063" s="25"/>
      <c r="FS1063" s="25"/>
      <c r="FT1063" s="25"/>
      <c r="FU1063" s="25"/>
      <c r="FV1063" s="25"/>
      <c r="FW1063" s="25"/>
      <c r="FX1063" s="25"/>
      <c r="FY1063" s="25"/>
      <c r="FZ1063" s="25"/>
      <c r="GA1063" s="25"/>
      <c r="GB1063" s="25"/>
      <c r="GC1063" s="25"/>
      <c r="GD1063" s="25"/>
      <c r="GE1063" s="25"/>
      <c r="GF1063" s="25"/>
      <c r="GG1063" s="25"/>
      <c r="GH1063" s="25"/>
      <c r="GI1063" s="25"/>
      <c r="GJ1063" s="25"/>
      <c r="GK1063" s="25"/>
      <c r="GL1063" s="25"/>
      <c r="GM1063" s="25"/>
      <c r="GN1063" s="25"/>
      <c r="GO1063" s="25"/>
      <c r="GP1063" s="25"/>
      <c r="GQ1063" s="25"/>
      <c r="GR1063" s="25"/>
      <c r="GS1063" s="25"/>
      <c r="GT1063" s="25"/>
      <c r="GU1063" s="25"/>
      <c r="GV1063" s="25"/>
      <c r="GW1063" s="25"/>
      <c r="GX1063" s="25"/>
      <c r="GY1063" s="25"/>
      <c r="GZ1063" s="25"/>
    </row>
    <row r="1064" spans="31:208">
      <c r="AE1064" s="25"/>
      <c r="AF1064" s="25"/>
      <c r="AG1064" s="25"/>
      <c r="AH1064" s="25"/>
      <c r="AI1064" s="25"/>
      <c r="AJ1064" s="25"/>
      <c r="AK1064" s="25"/>
      <c r="AL1064" s="25"/>
      <c r="AM1064" s="25"/>
      <c r="AN1064" s="25"/>
      <c r="AO1064" s="25"/>
      <c r="AP1064" s="25"/>
      <c r="AQ1064" s="25"/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  <c r="BN1064" s="25"/>
      <c r="BO1064" s="25"/>
      <c r="BP1064" s="25"/>
      <c r="BQ1064" s="25"/>
      <c r="BR1064" s="25"/>
      <c r="BS1064" s="25"/>
      <c r="BT1064" s="25"/>
      <c r="BU1064" s="25"/>
      <c r="BV1064" s="25"/>
      <c r="BW1064" s="25"/>
      <c r="BX1064" s="25"/>
      <c r="BY1064" s="25"/>
      <c r="BZ1064" s="25"/>
      <c r="CA1064" s="25"/>
      <c r="CB1064" s="25"/>
      <c r="CC1064" s="25"/>
      <c r="CD1064" s="25"/>
      <c r="CE1064" s="25"/>
      <c r="CF1064" s="25"/>
      <c r="CG1064" s="25"/>
      <c r="CH1064" s="25"/>
      <c r="CI1064" s="25"/>
      <c r="CJ1064" s="25"/>
      <c r="CK1064" s="25"/>
      <c r="CL1064" s="25"/>
      <c r="CM1064" s="25"/>
      <c r="CN1064" s="25"/>
      <c r="CO1064" s="25"/>
      <c r="CP1064" s="25"/>
      <c r="CQ1064" s="25"/>
      <c r="CR1064" s="25"/>
      <c r="CS1064" s="25"/>
      <c r="CT1064" s="25"/>
      <c r="CU1064" s="25"/>
      <c r="CV1064" s="25"/>
      <c r="CW1064" s="25"/>
      <c r="CX1064" s="25"/>
      <c r="CY1064" s="25"/>
      <c r="CZ1064" s="25"/>
      <c r="DA1064" s="25"/>
      <c r="DB1064" s="25"/>
      <c r="DC1064" s="25"/>
      <c r="DD1064" s="25"/>
      <c r="DE1064" s="25"/>
      <c r="DF1064" s="25"/>
      <c r="DG1064" s="25"/>
      <c r="DH1064" s="25"/>
      <c r="DI1064" s="25"/>
      <c r="DJ1064" s="25"/>
      <c r="DK1064" s="25"/>
      <c r="DL1064" s="25"/>
      <c r="DM1064" s="25"/>
      <c r="DN1064" s="25"/>
      <c r="DO1064" s="25"/>
      <c r="DP1064" s="25"/>
      <c r="DQ1064" s="25"/>
      <c r="DR1064" s="25"/>
      <c r="DS1064" s="25"/>
      <c r="DT1064" s="25"/>
      <c r="DU1064" s="25"/>
      <c r="DV1064" s="25"/>
      <c r="DW1064" s="25"/>
      <c r="DX1064" s="25"/>
      <c r="DY1064" s="25"/>
      <c r="DZ1064" s="25"/>
      <c r="EA1064" s="25"/>
      <c r="EB1064" s="25"/>
      <c r="EC1064" s="25"/>
      <c r="ED1064" s="25"/>
      <c r="EE1064" s="25"/>
      <c r="EF1064" s="25"/>
      <c r="EG1064" s="25"/>
      <c r="EH1064" s="25"/>
      <c r="EI1064" s="25"/>
      <c r="EJ1064" s="25"/>
      <c r="EK1064" s="25"/>
      <c r="EL1064" s="25"/>
      <c r="EM1064" s="25"/>
      <c r="EN1064" s="25"/>
      <c r="EO1064" s="25"/>
      <c r="EP1064" s="25"/>
      <c r="EQ1064" s="25"/>
      <c r="ER1064" s="25"/>
      <c r="ES1064" s="25"/>
      <c r="ET1064" s="25"/>
      <c r="EU1064" s="25"/>
      <c r="EV1064" s="25"/>
      <c r="EW1064" s="25"/>
      <c r="EX1064" s="25"/>
      <c r="EY1064" s="25"/>
      <c r="EZ1064" s="25"/>
      <c r="FA1064" s="25"/>
      <c r="FB1064" s="25"/>
      <c r="FC1064" s="25"/>
      <c r="FD1064" s="25"/>
      <c r="FE1064" s="25"/>
      <c r="FF1064" s="25"/>
      <c r="FG1064" s="25"/>
      <c r="FH1064" s="25"/>
      <c r="FI1064" s="25"/>
      <c r="FJ1064" s="25"/>
      <c r="FK1064" s="25"/>
      <c r="FL1064" s="25"/>
      <c r="FM1064" s="25"/>
      <c r="FN1064" s="25"/>
      <c r="FO1064" s="25"/>
      <c r="FP1064" s="25"/>
      <c r="FQ1064" s="25"/>
      <c r="FR1064" s="25"/>
      <c r="FS1064" s="25"/>
      <c r="FT1064" s="25"/>
      <c r="FU1064" s="25"/>
      <c r="FV1064" s="25"/>
      <c r="FW1064" s="25"/>
      <c r="FX1064" s="25"/>
      <c r="FY1064" s="25"/>
      <c r="FZ1064" s="25"/>
      <c r="GA1064" s="25"/>
      <c r="GB1064" s="25"/>
      <c r="GC1064" s="25"/>
      <c r="GD1064" s="25"/>
      <c r="GE1064" s="25"/>
      <c r="GF1064" s="25"/>
      <c r="GG1064" s="25"/>
      <c r="GH1064" s="25"/>
      <c r="GI1064" s="25"/>
      <c r="GJ1064" s="25"/>
      <c r="GK1064" s="25"/>
      <c r="GL1064" s="25"/>
      <c r="GM1064" s="25"/>
      <c r="GN1064" s="25"/>
      <c r="GO1064" s="25"/>
      <c r="GP1064" s="25"/>
      <c r="GQ1064" s="25"/>
      <c r="GR1064" s="25"/>
      <c r="GS1064" s="25"/>
      <c r="GT1064" s="25"/>
      <c r="GU1064" s="25"/>
      <c r="GV1064" s="25"/>
      <c r="GW1064" s="25"/>
      <c r="GX1064" s="25"/>
      <c r="GY1064" s="25"/>
      <c r="GZ1064" s="25"/>
    </row>
    <row r="1065" spans="31:208"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  <c r="CR1065" s="25"/>
      <c r="CS1065" s="25"/>
      <c r="CT1065" s="25"/>
      <c r="CU1065" s="25"/>
      <c r="CV1065" s="25"/>
      <c r="CW1065" s="25"/>
      <c r="CX1065" s="25"/>
      <c r="CY1065" s="25"/>
      <c r="CZ1065" s="25"/>
      <c r="DA1065" s="25"/>
      <c r="DB1065" s="25"/>
      <c r="DC1065" s="25"/>
      <c r="DD1065" s="25"/>
      <c r="DE1065" s="25"/>
      <c r="DF1065" s="25"/>
      <c r="DG1065" s="25"/>
      <c r="DH1065" s="25"/>
      <c r="DI1065" s="25"/>
      <c r="DJ1065" s="25"/>
      <c r="DK1065" s="25"/>
      <c r="DL1065" s="25"/>
      <c r="DM1065" s="25"/>
      <c r="DN1065" s="25"/>
      <c r="DO1065" s="25"/>
      <c r="DP1065" s="25"/>
      <c r="DQ1065" s="25"/>
      <c r="DR1065" s="25"/>
      <c r="DS1065" s="25"/>
      <c r="DT1065" s="25"/>
      <c r="DU1065" s="25"/>
      <c r="DV1065" s="25"/>
      <c r="DW1065" s="25"/>
      <c r="DX1065" s="25"/>
      <c r="DY1065" s="25"/>
      <c r="DZ1065" s="25"/>
      <c r="EA1065" s="25"/>
      <c r="EB1065" s="25"/>
      <c r="EC1065" s="25"/>
      <c r="ED1065" s="25"/>
      <c r="EE1065" s="25"/>
      <c r="EF1065" s="25"/>
      <c r="EG1065" s="25"/>
      <c r="EH1065" s="25"/>
      <c r="EI1065" s="25"/>
      <c r="EJ1065" s="25"/>
      <c r="EK1065" s="25"/>
      <c r="EL1065" s="25"/>
      <c r="EM1065" s="25"/>
      <c r="EN1065" s="25"/>
      <c r="EO1065" s="25"/>
      <c r="EP1065" s="25"/>
      <c r="EQ1065" s="25"/>
      <c r="ER1065" s="25"/>
      <c r="ES1065" s="25"/>
      <c r="ET1065" s="25"/>
      <c r="EU1065" s="25"/>
      <c r="EV1065" s="25"/>
      <c r="EW1065" s="25"/>
      <c r="EX1065" s="25"/>
      <c r="EY1065" s="25"/>
      <c r="EZ1065" s="25"/>
      <c r="FA1065" s="25"/>
      <c r="FB1065" s="25"/>
      <c r="FC1065" s="25"/>
      <c r="FD1065" s="25"/>
      <c r="FE1065" s="25"/>
      <c r="FF1065" s="25"/>
      <c r="FG1065" s="25"/>
      <c r="FH1065" s="25"/>
      <c r="FI1065" s="25"/>
      <c r="FJ1065" s="25"/>
      <c r="FK1065" s="25"/>
      <c r="FL1065" s="25"/>
      <c r="FM1065" s="25"/>
      <c r="FN1065" s="25"/>
      <c r="FO1065" s="25"/>
      <c r="FP1065" s="25"/>
      <c r="FQ1065" s="25"/>
      <c r="FR1065" s="25"/>
      <c r="FS1065" s="25"/>
      <c r="FT1065" s="25"/>
      <c r="FU1065" s="25"/>
      <c r="FV1065" s="25"/>
      <c r="FW1065" s="25"/>
      <c r="FX1065" s="25"/>
      <c r="FY1065" s="25"/>
      <c r="FZ1065" s="25"/>
      <c r="GA1065" s="25"/>
      <c r="GB1065" s="25"/>
      <c r="GC1065" s="25"/>
      <c r="GD1065" s="25"/>
      <c r="GE1065" s="25"/>
      <c r="GF1065" s="25"/>
      <c r="GG1065" s="25"/>
      <c r="GH1065" s="25"/>
      <c r="GI1065" s="25"/>
      <c r="GJ1065" s="25"/>
      <c r="GK1065" s="25"/>
      <c r="GL1065" s="25"/>
      <c r="GM1065" s="25"/>
      <c r="GN1065" s="25"/>
      <c r="GO1065" s="25"/>
      <c r="GP1065" s="25"/>
      <c r="GQ1065" s="25"/>
      <c r="GR1065" s="25"/>
      <c r="GS1065" s="25"/>
      <c r="GT1065" s="25"/>
      <c r="GU1065" s="25"/>
      <c r="GV1065" s="25"/>
      <c r="GW1065" s="25"/>
      <c r="GX1065" s="25"/>
      <c r="GY1065" s="25"/>
      <c r="GZ1065" s="25"/>
    </row>
    <row r="1066" spans="31:208">
      <c r="AE1066" s="25"/>
      <c r="AF1066" s="25"/>
      <c r="AG1066" s="25"/>
      <c r="AH1066" s="25"/>
      <c r="AI1066" s="25"/>
      <c r="AJ1066" s="25"/>
      <c r="AK1066" s="25"/>
      <c r="AL1066" s="25"/>
      <c r="AM1066" s="25"/>
      <c r="AN1066" s="25"/>
      <c r="AO1066" s="25"/>
      <c r="AP1066" s="25"/>
      <c r="AQ1066" s="25"/>
      <c r="AR1066" s="25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  <c r="BN1066" s="25"/>
      <c r="BO1066" s="25"/>
      <c r="BP1066" s="25"/>
      <c r="BQ1066" s="25"/>
      <c r="BR1066" s="25"/>
      <c r="BS1066" s="25"/>
      <c r="BT1066" s="25"/>
      <c r="BU1066" s="25"/>
      <c r="BV1066" s="25"/>
      <c r="BW1066" s="25"/>
      <c r="BX1066" s="25"/>
      <c r="BY1066" s="25"/>
      <c r="BZ1066" s="25"/>
      <c r="CA1066" s="25"/>
      <c r="CB1066" s="25"/>
      <c r="CC1066" s="25"/>
      <c r="CD1066" s="25"/>
      <c r="CE1066" s="25"/>
      <c r="CF1066" s="25"/>
      <c r="CG1066" s="25"/>
      <c r="CH1066" s="25"/>
      <c r="CI1066" s="25"/>
      <c r="CJ1066" s="25"/>
      <c r="CK1066" s="25"/>
      <c r="CL1066" s="25"/>
      <c r="CM1066" s="25"/>
      <c r="CN1066" s="25"/>
      <c r="CO1066" s="25"/>
      <c r="CP1066" s="25"/>
      <c r="CQ1066" s="25"/>
      <c r="CR1066" s="25"/>
      <c r="CS1066" s="25"/>
      <c r="CT1066" s="25"/>
      <c r="CU1066" s="25"/>
      <c r="CV1066" s="25"/>
      <c r="CW1066" s="25"/>
      <c r="CX1066" s="25"/>
      <c r="CY1066" s="25"/>
      <c r="CZ1066" s="25"/>
      <c r="DA1066" s="25"/>
      <c r="DB1066" s="25"/>
      <c r="DC1066" s="25"/>
      <c r="DD1066" s="25"/>
      <c r="DE1066" s="25"/>
      <c r="DF1066" s="25"/>
      <c r="DG1066" s="25"/>
      <c r="DH1066" s="25"/>
      <c r="DI1066" s="25"/>
      <c r="DJ1066" s="25"/>
      <c r="DK1066" s="25"/>
      <c r="DL1066" s="25"/>
      <c r="DM1066" s="25"/>
      <c r="DN1066" s="25"/>
      <c r="DO1066" s="25"/>
      <c r="DP1066" s="25"/>
      <c r="DQ1066" s="25"/>
      <c r="DR1066" s="25"/>
      <c r="DS1066" s="25"/>
      <c r="DT1066" s="25"/>
      <c r="DU1066" s="25"/>
      <c r="DV1066" s="25"/>
      <c r="DW1066" s="25"/>
      <c r="DX1066" s="25"/>
      <c r="DY1066" s="25"/>
      <c r="DZ1066" s="25"/>
      <c r="EA1066" s="25"/>
      <c r="EB1066" s="25"/>
      <c r="EC1066" s="25"/>
      <c r="ED1066" s="25"/>
      <c r="EE1066" s="25"/>
      <c r="EF1066" s="25"/>
      <c r="EG1066" s="25"/>
      <c r="EH1066" s="25"/>
      <c r="EI1066" s="25"/>
      <c r="EJ1066" s="25"/>
      <c r="EK1066" s="25"/>
      <c r="EL1066" s="25"/>
      <c r="EM1066" s="25"/>
      <c r="EN1066" s="25"/>
      <c r="EO1066" s="25"/>
      <c r="EP1066" s="25"/>
      <c r="EQ1066" s="25"/>
      <c r="ER1066" s="25"/>
      <c r="ES1066" s="25"/>
      <c r="ET1066" s="25"/>
      <c r="EU1066" s="25"/>
      <c r="EV1066" s="25"/>
      <c r="EW1066" s="25"/>
      <c r="EX1066" s="25"/>
      <c r="EY1066" s="25"/>
      <c r="EZ1066" s="25"/>
      <c r="FA1066" s="25"/>
      <c r="FB1066" s="25"/>
      <c r="FC1066" s="25"/>
      <c r="FD1066" s="25"/>
      <c r="FE1066" s="25"/>
      <c r="FF1066" s="25"/>
      <c r="FG1066" s="25"/>
      <c r="FH1066" s="25"/>
      <c r="FI1066" s="25"/>
      <c r="FJ1066" s="25"/>
      <c r="FK1066" s="25"/>
      <c r="FL1066" s="25"/>
      <c r="FM1066" s="25"/>
      <c r="FN1066" s="25"/>
      <c r="FO1066" s="25"/>
      <c r="FP1066" s="25"/>
      <c r="FQ1066" s="25"/>
      <c r="FR1066" s="25"/>
      <c r="FS1066" s="25"/>
      <c r="FT1066" s="25"/>
      <c r="FU1066" s="25"/>
      <c r="FV1066" s="25"/>
      <c r="FW1066" s="25"/>
      <c r="FX1066" s="25"/>
      <c r="FY1066" s="25"/>
      <c r="FZ1066" s="25"/>
      <c r="GA1066" s="25"/>
      <c r="GB1066" s="25"/>
      <c r="GC1066" s="25"/>
      <c r="GD1066" s="25"/>
      <c r="GE1066" s="25"/>
      <c r="GF1066" s="25"/>
      <c r="GG1066" s="25"/>
      <c r="GH1066" s="25"/>
      <c r="GI1066" s="25"/>
      <c r="GJ1066" s="25"/>
      <c r="GK1066" s="25"/>
      <c r="GL1066" s="25"/>
      <c r="GM1066" s="25"/>
      <c r="GN1066" s="25"/>
      <c r="GO1066" s="25"/>
      <c r="GP1066" s="25"/>
      <c r="GQ1066" s="25"/>
      <c r="GR1066" s="25"/>
      <c r="GS1066" s="25"/>
      <c r="GT1066" s="25"/>
      <c r="GU1066" s="25"/>
      <c r="GV1066" s="25"/>
      <c r="GW1066" s="25"/>
      <c r="GX1066" s="25"/>
      <c r="GY1066" s="25"/>
      <c r="GZ1066" s="25"/>
    </row>
    <row r="1067" spans="31:208"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  <c r="CR1067" s="25"/>
      <c r="CS1067" s="25"/>
      <c r="CT1067" s="25"/>
      <c r="CU1067" s="25"/>
      <c r="CV1067" s="25"/>
      <c r="CW1067" s="25"/>
      <c r="CX1067" s="25"/>
      <c r="CY1067" s="25"/>
      <c r="CZ1067" s="25"/>
      <c r="DA1067" s="25"/>
      <c r="DB1067" s="25"/>
      <c r="DC1067" s="25"/>
      <c r="DD1067" s="25"/>
      <c r="DE1067" s="25"/>
      <c r="DF1067" s="25"/>
      <c r="DG1067" s="25"/>
      <c r="DH1067" s="25"/>
      <c r="DI1067" s="25"/>
      <c r="DJ1067" s="25"/>
      <c r="DK1067" s="25"/>
      <c r="DL1067" s="25"/>
      <c r="DM1067" s="25"/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/>
      <c r="DX1067" s="25"/>
      <c r="DY1067" s="25"/>
      <c r="DZ1067" s="25"/>
      <c r="EA1067" s="25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5"/>
      <c r="EO1067" s="25"/>
      <c r="EP1067" s="25"/>
      <c r="EQ1067" s="25"/>
      <c r="ER1067" s="25"/>
      <c r="ES1067" s="25"/>
      <c r="ET1067" s="25"/>
      <c r="EU1067" s="25"/>
      <c r="EV1067" s="25"/>
      <c r="EW1067" s="25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  <c r="FN1067" s="25"/>
      <c r="FO1067" s="25"/>
      <c r="FP1067" s="25"/>
      <c r="FQ1067" s="25"/>
      <c r="FR1067" s="25"/>
      <c r="FS1067" s="25"/>
      <c r="FT1067" s="25"/>
      <c r="FU1067" s="25"/>
      <c r="FV1067" s="25"/>
      <c r="FW1067" s="25"/>
      <c r="FX1067" s="25"/>
      <c r="FY1067" s="25"/>
      <c r="FZ1067" s="25"/>
      <c r="GA1067" s="25"/>
      <c r="GB1067" s="25"/>
      <c r="GC1067" s="25"/>
      <c r="GD1067" s="25"/>
      <c r="GE1067" s="25"/>
      <c r="GF1067" s="25"/>
      <c r="GG1067" s="25"/>
      <c r="GH1067" s="25"/>
      <c r="GI1067" s="25"/>
      <c r="GJ1067" s="25"/>
      <c r="GK1067" s="25"/>
      <c r="GL1067" s="25"/>
      <c r="GM1067" s="25"/>
      <c r="GN1067" s="25"/>
      <c r="GO1067" s="25"/>
      <c r="GP1067" s="25"/>
      <c r="GQ1067" s="25"/>
      <c r="GR1067" s="25"/>
      <c r="GS1067" s="25"/>
      <c r="GT1067" s="25"/>
      <c r="GU1067" s="25"/>
      <c r="GV1067" s="25"/>
      <c r="GW1067" s="25"/>
      <c r="GX1067" s="25"/>
      <c r="GY1067" s="25"/>
      <c r="GZ1067" s="25"/>
    </row>
    <row r="1068" spans="31:208"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  <c r="CR1068" s="25"/>
      <c r="CS1068" s="25"/>
      <c r="CT1068" s="25"/>
      <c r="CU1068" s="25"/>
      <c r="CV1068" s="25"/>
      <c r="CW1068" s="25"/>
      <c r="CX1068" s="25"/>
      <c r="CY1068" s="25"/>
      <c r="CZ1068" s="25"/>
      <c r="DA1068" s="25"/>
      <c r="DB1068" s="25"/>
      <c r="DC1068" s="25"/>
      <c r="DD1068" s="25"/>
      <c r="DE1068" s="25"/>
      <c r="DF1068" s="25"/>
      <c r="DG1068" s="25"/>
      <c r="DH1068" s="25"/>
      <c r="DI1068" s="25"/>
      <c r="DJ1068" s="25"/>
      <c r="DK1068" s="25"/>
      <c r="DL1068" s="25"/>
      <c r="DM1068" s="25"/>
      <c r="DN1068" s="25"/>
      <c r="DO1068" s="25"/>
      <c r="DP1068" s="25"/>
      <c r="DQ1068" s="25"/>
      <c r="DR1068" s="25"/>
      <c r="DS1068" s="25"/>
      <c r="DT1068" s="25"/>
      <c r="DU1068" s="25"/>
      <c r="DV1068" s="25"/>
      <c r="DW1068" s="25"/>
      <c r="DX1068" s="25"/>
      <c r="DY1068" s="25"/>
      <c r="DZ1068" s="25"/>
      <c r="EA1068" s="25"/>
      <c r="EB1068" s="25"/>
      <c r="EC1068" s="25"/>
      <c r="ED1068" s="25"/>
      <c r="EE1068" s="25"/>
      <c r="EF1068" s="25"/>
      <c r="EG1068" s="25"/>
      <c r="EH1068" s="25"/>
      <c r="EI1068" s="25"/>
      <c r="EJ1068" s="25"/>
      <c r="EK1068" s="25"/>
      <c r="EL1068" s="25"/>
      <c r="EM1068" s="25"/>
      <c r="EN1068" s="25"/>
      <c r="EO1068" s="25"/>
      <c r="EP1068" s="25"/>
      <c r="EQ1068" s="25"/>
      <c r="ER1068" s="25"/>
      <c r="ES1068" s="25"/>
      <c r="ET1068" s="25"/>
      <c r="EU1068" s="25"/>
      <c r="EV1068" s="25"/>
      <c r="EW1068" s="25"/>
      <c r="EX1068" s="25"/>
      <c r="EY1068" s="25"/>
      <c r="EZ1068" s="25"/>
      <c r="FA1068" s="25"/>
      <c r="FB1068" s="25"/>
      <c r="FC1068" s="25"/>
      <c r="FD1068" s="25"/>
      <c r="FE1068" s="25"/>
      <c r="FF1068" s="25"/>
      <c r="FG1068" s="25"/>
      <c r="FH1068" s="25"/>
      <c r="FI1068" s="25"/>
      <c r="FJ1068" s="25"/>
      <c r="FK1068" s="25"/>
      <c r="FL1068" s="25"/>
      <c r="FM1068" s="25"/>
      <c r="FN1068" s="25"/>
      <c r="FO1068" s="25"/>
      <c r="FP1068" s="25"/>
      <c r="FQ1068" s="25"/>
      <c r="FR1068" s="25"/>
      <c r="FS1068" s="25"/>
      <c r="FT1068" s="25"/>
      <c r="FU1068" s="25"/>
      <c r="FV1068" s="25"/>
      <c r="FW1068" s="25"/>
      <c r="FX1068" s="25"/>
      <c r="FY1068" s="25"/>
      <c r="FZ1068" s="25"/>
      <c r="GA1068" s="25"/>
      <c r="GB1068" s="25"/>
      <c r="GC1068" s="25"/>
      <c r="GD1068" s="25"/>
      <c r="GE1068" s="25"/>
      <c r="GF1068" s="25"/>
      <c r="GG1068" s="25"/>
      <c r="GH1068" s="25"/>
      <c r="GI1068" s="25"/>
      <c r="GJ1068" s="25"/>
      <c r="GK1068" s="25"/>
      <c r="GL1068" s="25"/>
      <c r="GM1068" s="25"/>
      <c r="GN1068" s="25"/>
      <c r="GO1068" s="25"/>
      <c r="GP1068" s="25"/>
      <c r="GQ1068" s="25"/>
      <c r="GR1068" s="25"/>
      <c r="GS1068" s="25"/>
      <c r="GT1068" s="25"/>
      <c r="GU1068" s="25"/>
      <c r="GV1068" s="25"/>
      <c r="GW1068" s="25"/>
      <c r="GX1068" s="25"/>
      <c r="GY1068" s="25"/>
      <c r="GZ1068" s="25"/>
    </row>
    <row r="1069" spans="31:208"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  <c r="CR1069" s="25"/>
      <c r="CS1069" s="25"/>
      <c r="CT1069" s="25"/>
      <c r="CU1069" s="25"/>
      <c r="CV1069" s="25"/>
      <c r="CW1069" s="25"/>
      <c r="CX1069" s="25"/>
      <c r="CY1069" s="25"/>
      <c r="CZ1069" s="25"/>
      <c r="DA1069" s="25"/>
      <c r="DB1069" s="25"/>
      <c r="DC1069" s="25"/>
      <c r="DD1069" s="25"/>
      <c r="DE1069" s="25"/>
      <c r="DF1069" s="25"/>
      <c r="DG1069" s="25"/>
      <c r="DH1069" s="25"/>
      <c r="DI1069" s="25"/>
      <c r="DJ1069" s="25"/>
      <c r="DK1069" s="25"/>
      <c r="DL1069" s="25"/>
      <c r="DM1069" s="25"/>
      <c r="DN1069" s="25"/>
      <c r="DO1069" s="25"/>
      <c r="DP1069" s="25"/>
      <c r="DQ1069" s="25"/>
      <c r="DR1069" s="25"/>
      <c r="DS1069" s="25"/>
      <c r="DT1069" s="25"/>
      <c r="DU1069" s="25"/>
      <c r="DV1069" s="25"/>
      <c r="DW1069" s="25"/>
      <c r="DX1069" s="25"/>
      <c r="DY1069" s="25"/>
      <c r="DZ1069" s="25"/>
      <c r="EA1069" s="25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5"/>
      <c r="EO1069" s="25"/>
      <c r="EP1069" s="25"/>
      <c r="EQ1069" s="25"/>
      <c r="ER1069" s="25"/>
      <c r="ES1069" s="25"/>
      <c r="ET1069" s="25"/>
      <c r="EU1069" s="25"/>
      <c r="EV1069" s="25"/>
      <c r="EW1069" s="25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  <c r="FN1069" s="25"/>
      <c r="FO1069" s="25"/>
      <c r="FP1069" s="25"/>
      <c r="FQ1069" s="25"/>
      <c r="FR1069" s="25"/>
      <c r="FS1069" s="25"/>
      <c r="FT1069" s="25"/>
      <c r="FU1069" s="25"/>
      <c r="FV1069" s="25"/>
      <c r="FW1069" s="25"/>
      <c r="FX1069" s="25"/>
      <c r="FY1069" s="25"/>
      <c r="FZ1069" s="25"/>
      <c r="GA1069" s="25"/>
      <c r="GB1069" s="25"/>
      <c r="GC1069" s="25"/>
      <c r="GD1069" s="25"/>
      <c r="GE1069" s="25"/>
      <c r="GF1069" s="25"/>
      <c r="GG1069" s="25"/>
      <c r="GH1069" s="25"/>
      <c r="GI1069" s="25"/>
      <c r="GJ1069" s="25"/>
      <c r="GK1069" s="25"/>
      <c r="GL1069" s="25"/>
      <c r="GM1069" s="25"/>
      <c r="GN1069" s="25"/>
      <c r="GO1069" s="25"/>
      <c r="GP1069" s="25"/>
      <c r="GQ1069" s="25"/>
      <c r="GR1069" s="25"/>
      <c r="GS1069" s="25"/>
      <c r="GT1069" s="25"/>
      <c r="GU1069" s="25"/>
      <c r="GV1069" s="25"/>
      <c r="GW1069" s="25"/>
      <c r="GX1069" s="25"/>
      <c r="GY1069" s="25"/>
      <c r="GZ1069" s="25"/>
    </row>
    <row r="1070" spans="31:208"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  <c r="CR1070" s="25"/>
      <c r="CS1070" s="25"/>
      <c r="CT1070" s="25"/>
      <c r="CU1070" s="25"/>
      <c r="CV1070" s="25"/>
      <c r="CW1070" s="25"/>
      <c r="CX1070" s="25"/>
      <c r="CY1070" s="25"/>
      <c r="CZ1070" s="25"/>
      <c r="DA1070" s="25"/>
      <c r="DB1070" s="25"/>
      <c r="DC1070" s="25"/>
      <c r="DD1070" s="25"/>
      <c r="DE1070" s="25"/>
      <c r="DF1070" s="25"/>
      <c r="DG1070" s="25"/>
      <c r="DH1070" s="25"/>
      <c r="DI1070" s="25"/>
      <c r="DJ1070" s="25"/>
      <c r="DK1070" s="25"/>
      <c r="DL1070" s="25"/>
      <c r="DM1070" s="25"/>
      <c r="DN1070" s="25"/>
      <c r="DO1070" s="25"/>
      <c r="DP1070" s="25"/>
      <c r="DQ1070" s="25"/>
      <c r="DR1070" s="25"/>
      <c r="DS1070" s="25"/>
      <c r="DT1070" s="25"/>
      <c r="DU1070" s="25"/>
      <c r="DV1070" s="25"/>
      <c r="DW1070" s="25"/>
      <c r="DX1070" s="25"/>
      <c r="DY1070" s="25"/>
      <c r="DZ1070" s="25"/>
      <c r="EA1070" s="25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5"/>
      <c r="EO1070" s="25"/>
      <c r="EP1070" s="25"/>
      <c r="EQ1070" s="25"/>
      <c r="ER1070" s="25"/>
      <c r="ES1070" s="25"/>
      <c r="ET1070" s="25"/>
      <c r="EU1070" s="25"/>
      <c r="EV1070" s="25"/>
      <c r="EW1070" s="25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  <c r="FN1070" s="25"/>
      <c r="FO1070" s="25"/>
      <c r="FP1070" s="25"/>
      <c r="FQ1070" s="25"/>
      <c r="FR1070" s="25"/>
      <c r="FS1070" s="25"/>
      <c r="FT1070" s="25"/>
      <c r="FU1070" s="25"/>
      <c r="FV1070" s="25"/>
      <c r="FW1070" s="25"/>
      <c r="FX1070" s="25"/>
      <c r="FY1070" s="25"/>
      <c r="FZ1070" s="25"/>
      <c r="GA1070" s="25"/>
      <c r="GB1070" s="25"/>
      <c r="GC1070" s="25"/>
      <c r="GD1070" s="25"/>
      <c r="GE1070" s="25"/>
      <c r="GF1070" s="25"/>
      <c r="GG1070" s="25"/>
      <c r="GH1070" s="25"/>
      <c r="GI1070" s="25"/>
      <c r="GJ1070" s="25"/>
      <c r="GK1070" s="25"/>
      <c r="GL1070" s="25"/>
      <c r="GM1070" s="25"/>
      <c r="GN1070" s="25"/>
      <c r="GO1070" s="25"/>
      <c r="GP1070" s="25"/>
      <c r="GQ1070" s="25"/>
      <c r="GR1070" s="25"/>
      <c r="GS1070" s="25"/>
      <c r="GT1070" s="25"/>
      <c r="GU1070" s="25"/>
      <c r="GV1070" s="25"/>
      <c r="GW1070" s="25"/>
      <c r="GX1070" s="25"/>
      <c r="GY1070" s="25"/>
      <c r="GZ1070" s="25"/>
    </row>
    <row r="1071" spans="31:208"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  <c r="CR1071" s="25"/>
      <c r="CS1071" s="25"/>
      <c r="CT1071" s="25"/>
      <c r="CU1071" s="25"/>
      <c r="CV1071" s="25"/>
      <c r="CW1071" s="25"/>
      <c r="CX1071" s="25"/>
      <c r="CY1071" s="25"/>
      <c r="CZ1071" s="25"/>
      <c r="DA1071" s="25"/>
      <c r="DB1071" s="25"/>
      <c r="DC1071" s="25"/>
      <c r="DD1071" s="25"/>
      <c r="DE1071" s="25"/>
      <c r="DF1071" s="25"/>
      <c r="DG1071" s="25"/>
      <c r="DH1071" s="25"/>
      <c r="DI1071" s="25"/>
      <c r="DJ1071" s="25"/>
      <c r="DK1071" s="25"/>
      <c r="DL1071" s="25"/>
      <c r="DM1071" s="25"/>
      <c r="DN1071" s="25"/>
      <c r="DO1071" s="25"/>
      <c r="DP1071" s="25"/>
      <c r="DQ1071" s="25"/>
      <c r="DR1071" s="25"/>
      <c r="DS1071" s="25"/>
      <c r="DT1071" s="25"/>
      <c r="DU1071" s="25"/>
      <c r="DV1071" s="25"/>
      <c r="DW1071" s="25"/>
      <c r="DX1071" s="25"/>
      <c r="DY1071" s="25"/>
      <c r="DZ1071" s="25"/>
      <c r="EA1071" s="25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5"/>
      <c r="EO1071" s="25"/>
      <c r="EP1071" s="25"/>
      <c r="EQ1071" s="25"/>
      <c r="ER1071" s="25"/>
      <c r="ES1071" s="25"/>
      <c r="ET1071" s="25"/>
      <c r="EU1071" s="25"/>
      <c r="EV1071" s="25"/>
      <c r="EW1071" s="25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  <c r="FN1071" s="25"/>
      <c r="FO1071" s="25"/>
      <c r="FP1071" s="25"/>
      <c r="FQ1071" s="25"/>
      <c r="FR1071" s="25"/>
      <c r="FS1071" s="25"/>
      <c r="FT1071" s="25"/>
      <c r="FU1071" s="25"/>
      <c r="FV1071" s="25"/>
      <c r="FW1071" s="25"/>
      <c r="FX1071" s="25"/>
      <c r="FY1071" s="25"/>
      <c r="FZ1071" s="25"/>
      <c r="GA1071" s="25"/>
      <c r="GB1071" s="25"/>
      <c r="GC1071" s="25"/>
      <c r="GD1071" s="25"/>
      <c r="GE1071" s="25"/>
      <c r="GF1071" s="25"/>
      <c r="GG1071" s="25"/>
      <c r="GH1071" s="25"/>
      <c r="GI1071" s="25"/>
      <c r="GJ1071" s="25"/>
      <c r="GK1071" s="25"/>
      <c r="GL1071" s="25"/>
      <c r="GM1071" s="25"/>
      <c r="GN1071" s="25"/>
      <c r="GO1071" s="25"/>
      <c r="GP1071" s="25"/>
      <c r="GQ1071" s="25"/>
      <c r="GR1071" s="25"/>
      <c r="GS1071" s="25"/>
      <c r="GT1071" s="25"/>
      <c r="GU1071" s="25"/>
      <c r="GV1071" s="25"/>
      <c r="GW1071" s="25"/>
      <c r="GX1071" s="25"/>
      <c r="GY1071" s="25"/>
      <c r="GZ1071" s="25"/>
    </row>
    <row r="1072" spans="31:208">
      <c r="AE1072" s="25"/>
      <c r="AF1072" s="25"/>
      <c r="AG1072" s="25"/>
      <c r="AH1072" s="25"/>
      <c r="AI1072" s="25"/>
      <c r="AJ1072" s="25"/>
      <c r="AK1072" s="25"/>
      <c r="AL1072" s="25"/>
      <c r="AM1072" s="25"/>
      <c r="AN1072" s="25"/>
      <c r="AO1072" s="25"/>
      <c r="AP1072" s="25"/>
      <c r="AQ1072" s="25"/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  <c r="BN1072" s="25"/>
      <c r="BO1072" s="25"/>
      <c r="BP1072" s="25"/>
      <c r="BQ1072" s="25"/>
      <c r="BR1072" s="25"/>
      <c r="BS1072" s="25"/>
      <c r="BT1072" s="25"/>
      <c r="BU1072" s="25"/>
      <c r="BV1072" s="25"/>
      <c r="BW1072" s="25"/>
      <c r="BX1072" s="25"/>
      <c r="BY1072" s="25"/>
      <c r="BZ1072" s="25"/>
      <c r="CA1072" s="25"/>
      <c r="CB1072" s="25"/>
      <c r="CC1072" s="25"/>
      <c r="CD1072" s="25"/>
      <c r="CE1072" s="25"/>
      <c r="CF1072" s="25"/>
      <c r="CG1072" s="25"/>
      <c r="CH1072" s="25"/>
      <c r="CI1072" s="25"/>
      <c r="CJ1072" s="25"/>
      <c r="CK1072" s="25"/>
      <c r="CL1072" s="25"/>
      <c r="CM1072" s="25"/>
      <c r="CN1072" s="25"/>
      <c r="CO1072" s="25"/>
      <c r="CP1072" s="25"/>
      <c r="CQ1072" s="25"/>
      <c r="CR1072" s="25"/>
      <c r="CS1072" s="25"/>
      <c r="CT1072" s="25"/>
      <c r="CU1072" s="25"/>
      <c r="CV1072" s="25"/>
      <c r="CW1072" s="25"/>
      <c r="CX1072" s="25"/>
      <c r="CY1072" s="25"/>
      <c r="CZ1072" s="25"/>
      <c r="DA1072" s="25"/>
      <c r="DB1072" s="25"/>
      <c r="DC1072" s="25"/>
      <c r="DD1072" s="25"/>
      <c r="DE1072" s="25"/>
      <c r="DF1072" s="25"/>
      <c r="DG1072" s="25"/>
      <c r="DH1072" s="25"/>
      <c r="DI1072" s="25"/>
      <c r="DJ1072" s="25"/>
      <c r="DK1072" s="25"/>
      <c r="DL1072" s="25"/>
      <c r="DM1072" s="25"/>
      <c r="DN1072" s="25"/>
      <c r="DO1072" s="25"/>
      <c r="DP1072" s="25"/>
      <c r="DQ1072" s="25"/>
      <c r="DR1072" s="25"/>
      <c r="DS1072" s="25"/>
      <c r="DT1072" s="25"/>
      <c r="DU1072" s="25"/>
      <c r="DV1072" s="25"/>
      <c r="DW1072" s="25"/>
      <c r="DX1072" s="25"/>
      <c r="DY1072" s="25"/>
      <c r="DZ1072" s="25"/>
      <c r="EA1072" s="25"/>
      <c r="EB1072" s="25"/>
      <c r="EC1072" s="25"/>
      <c r="ED1072" s="25"/>
      <c r="EE1072" s="25"/>
      <c r="EF1072" s="25"/>
      <c r="EG1072" s="25"/>
      <c r="EH1072" s="25"/>
      <c r="EI1072" s="25"/>
      <c r="EJ1072" s="25"/>
      <c r="EK1072" s="25"/>
      <c r="EL1072" s="25"/>
      <c r="EM1072" s="25"/>
      <c r="EN1072" s="25"/>
      <c r="EO1072" s="25"/>
      <c r="EP1072" s="25"/>
      <c r="EQ1072" s="25"/>
      <c r="ER1072" s="25"/>
      <c r="ES1072" s="25"/>
      <c r="ET1072" s="25"/>
      <c r="EU1072" s="25"/>
      <c r="EV1072" s="25"/>
      <c r="EW1072" s="25"/>
      <c r="EX1072" s="25"/>
      <c r="EY1072" s="25"/>
      <c r="EZ1072" s="25"/>
      <c r="FA1072" s="25"/>
      <c r="FB1072" s="25"/>
      <c r="FC1072" s="25"/>
      <c r="FD1072" s="25"/>
      <c r="FE1072" s="25"/>
      <c r="FF1072" s="25"/>
      <c r="FG1072" s="25"/>
      <c r="FH1072" s="25"/>
      <c r="FI1072" s="25"/>
      <c r="FJ1072" s="25"/>
      <c r="FK1072" s="25"/>
      <c r="FL1072" s="25"/>
      <c r="FM1072" s="25"/>
      <c r="FN1072" s="25"/>
      <c r="FO1072" s="25"/>
      <c r="FP1072" s="25"/>
      <c r="FQ1072" s="25"/>
      <c r="FR1072" s="25"/>
      <c r="FS1072" s="25"/>
      <c r="FT1072" s="25"/>
      <c r="FU1072" s="25"/>
      <c r="FV1072" s="25"/>
      <c r="FW1072" s="25"/>
      <c r="FX1072" s="25"/>
      <c r="FY1072" s="25"/>
      <c r="FZ1072" s="25"/>
      <c r="GA1072" s="25"/>
      <c r="GB1072" s="25"/>
      <c r="GC1072" s="25"/>
      <c r="GD1072" s="25"/>
      <c r="GE1072" s="25"/>
      <c r="GF1072" s="25"/>
      <c r="GG1072" s="25"/>
      <c r="GH1072" s="25"/>
      <c r="GI1072" s="25"/>
      <c r="GJ1072" s="25"/>
      <c r="GK1072" s="25"/>
      <c r="GL1072" s="25"/>
      <c r="GM1072" s="25"/>
      <c r="GN1072" s="25"/>
      <c r="GO1072" s="25"/>
      <c r="GP1072" s="25"/>
      <c r="GQ1072" s="25"/>
      <c r="GR1072" s="25"/>
      <c r="GS1072" s="25"/>
      <c r="GT1072" s="25"/>
      <c r="GU1072" s="25"/>
      <c r="GV1072" s="25"/>
      <c r="GW1072" s="25"/>
      <c r="GX1072" s="25"/>
      <c r="GY1072" s="25"/>
      <c r="GZ1072" s="25"/>
    </row>
    <row r="1073" spans="31:208"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  <c r="CR1073" s="25"/>
      <c r="CS1073" s="25"/>
      <c r="CT1073" s="25"/>
      <c r="CU1073" s="25"/>
      <c r="CV1073" s="25"/>
      <c r="CW1073" s="25"/>
      <c r="CX1073" s="25"/>
      <c r="CY1073" s="25"/>
      <c r="CZ1073" s="25"/>
      <c r="DA1073" s="25"/>
      <c r="DB1073" s="25"/>
      <c r="DC1073" s="25"/>
      <c r="DD1073" s="25"/>
      <c r="DE1073" s="25"/>
      <c r="DF1073" s="25"/>
      <c r="DG1073" s="25"/>
      <c r="DH1073" s="25"/>
      <c r="DI1073" s="25"/>
      <c r="DJ1073" s="25"/>
      <c r="DK1073" s="25"/>
      <c r="DL1073" s="25"/>
      <c r="DM1073" s="25"/>
      <c r="DN1073" s="25"/>
      <c r="DO1073" s="25"/>
      <c r="DP1073" s="25"/>
      <c r="DQ1073" s="25"/>
      <c r="DR1073" s="25"/>
      <c r="DS1073" s="25"/>
      <c r="DT1073" s="25"/>
      <c r="DU1073" s="25"/>
      <c r="DV1073" s="25"/>
      <c r="DW1073" s="25"/>
      <c r="DX1073" s="25"/>
      <c r="DY1073" s="25"/>
      <c r="DZ1073" s="25"/>
      <c r="EA1073" s="25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5"/>
      <c r="EO1073" s="25"/>
      <c r="EP1073" s="25"/>
      <c r="EQ1073" s="25"/>
      <c r="ER1073" s="25"/>
      <c r="ES1073" s="25"/>
      <c r="ET1073" s="25"/>
      <c r="EU1073" s="25"/>
      <c r="EV1073" s="25"/>
      <c r="EW1073" s="25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  <c r="FN1073" s="25"/>
      <c r="FO1073" s="25"/>
      <c r="FP1073" s="25"/>
      <c r="FQ1073" s="25"/>
      <c r="FR1073" s="25"/>
      <c r="FS1073" s="25"/>
      <c r="FT1073" s="25"/>
      <c r="FU1073" s="25"/>
      <c r="FV1073" s="25"/>
      <c r="FW1073" s="25"/>
      <c r="FX1073" s="25"/>
      <c r="FY1073" s="25"/>
      <c r="FZ1073" s="25"/>
      <c r="GA1073" s="25"/>
      <c r="GB1073" s="25"/>
      <c r="GC1073" s="25"/>
      <c r="GD1073" s="25"/>
      <c r="GE1073" s="25"/>
      <c r="GF1073" s="25"/>
      <c r="GG1073" s="25"/>
      <c r="GH1073" s="25"/>
      <c r="GI1073" s="25"/>
      <c r="GJ1073" s="25"/>
      <c r="GK1073" s="25"/>
      <c r="GL1073" s="25"/>
      <c r="GM1073" s="25"/>
      <c r="GN1073" s="25"/>
      <c r="GO1073" s="25"/>
      <c r="GP1073" s="25"/>
      <c r="GQ1073" s="25"/>
      <c r="GR1073" s="25"/>
      <c r="GS1073" s="25"/>
      <c r="GT1073" s="25"/>
      <c r="GU1073" s="25"/>
      <c r="GV1073" s="25"/>
      <c r="GW1073" s="25"/>
      <c r="GX1073" s="25"/>
      <c r="GY1073" s="25"/>
      <c r="GZ1073" s="25"/>
    </row>
    <row r="1074" spans="31:208">
      <c r="AE1074" s="25"/>
      <c r="AF1074" s="25"/>
      <c r="AG1074" s="25"/>
      <c r="AH1074" s="25"/>
      <c r="AI1074" s="25"/>
      <c r="AJ1074" s="25"/>
      <c r="AK1074" s="25"/>
      <c r="AL1074" s="25"/>
      <c r="AM1074" s="25"/>
      <c r="AN1074" s="25"/>
      <c r="AO1074" s="25"/>
      <c r="AP1074" s="25"/>
      <c r="AQ1074" s="25"/>
      <c r="AR1074" s="25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  <c r="BN1074" s="25"/>
      <c r="BO1074" s="25"/>
      <c r="BP1074" s="25"/>
      <c r="BQ1074" s="25"/>
      <c r="BR1074" s="25"/>
      <c r="BS1074" s="25"/>
      <c r="BT1074" s="25"/>
      <c r="BU1074" s="25"/>
      <c r="BV1074" s="25"/>
      <c r="BW1074" s="25"/>
      <c r="BX1074" s="25"/>
      <c r="BY1074" s="25"/>
      <c r="BZ1074" s="25"/>
      <c r="CA1074" s="25"/>
      <c r="CB1074" s="25"/>
      <c r="CC1074" s="25"/>
      <c r="CD1074" s="25"/>
      <c r="CE1074" s="25"/>
      <c r="CF1074" s="25"/>
      <c r="CG1074" s="25"/>
      <c r="CH1074" s="25"/>
      <c r="CI1074" s="25"/>
      <c r="CJ1074" s="25"/>
      <c r="CK1074" s="25"/>
      <c r="CL1074" s="25"/>
      <c r="CM1074" s="25"/>
      <c r="CN1074" s="25"/>
      <c r="CO1074" s="25"/>
      <c r="CP1074" s="25"/>
      <c r="CQ1074" s="25"/>
      <c r="CR1074" s="25"/>
      <c r="CS1074" s="25"/>
      <c r="CT1074" s="25"/>
      <c r="CU1074" s="25"/>
      <c r="CV1074" s="25"/>
      <c r="CW1074" s="25"/>
      <c r="CX1074" s="25"/>
      <c r="CY1074" s="25"/>
      <c r="CZ1074" s="25"/>
      <c r="DA1074" s="25"/>
      <c r="DB1074" s="25"/>
      <c r="DC1074" s="25"/>
      <c r="DD1074" s="25"/>
      <c r="DE1074" s="25"/>
      <c r="DF1074" s="25"/>
      <c r="DG1074" s="25"/>
      <c r="DH1074" s="25"/>
      <c r="DI1074" s="25"/>
      <c r="DJ1074" s="25"/>
      <c r="DK1074" s="25"/>
      <c r="DL1074" s="25"/>
      <c r="DM1074" s="25"/>
      <c r="DN1074" s="25"/>
      <c r="DO1074" s="25"/>
      <c r="DP1074" s="25"/>
      <c r="DQ1074" s="25"/>
      <c r="DR1074" s="25"/>
      <c r="DS1074" s="25"/>
      <c r="DT1074" s="25"/>
      <c r="DU1074" s="25"/>
      <c r="DV1074" s="25"/>
      <c r="DW1074" s="25"/>
      <c r="DX1074" s="25"/>
      <c r="DY1074" s="25"/>
      <c r="DZ1074" s="25"/>
      <c r="EA1074" s="25"/>
      <c r="EB1074" s="25"/>
      <c r="EC1074" s="25"/>
      <c r="ED1074" s="25"/>
      <c r="EE1074" s="25"/>
      <c r="EF1074" s="25"/>
      <c r="EG1074" s="25"/>
      <c r="EH1074" s="25"/>
      <c r="EI1074" s="25"/>
      <c r="EJ1074" s="25"/>
      <c r="EK1074" s="25"/>
      <c r="EL1074" s="25"/>
      <c r="EM1074" s="25"/>
      <c r="EN1074" s="25"/>
      <c r="EO1074" s="25"/>
      <c r="EP1074" s="25"/>
      <c r="EQ1074" s="25"/>
      <c r="ER1074" s="25"/>
      <c r="ES1074" s="25"/>
      <c r="ET1074" s="25"/>
      <c r="EU1074" s="25"/>
      <c r="EV1074" s="25"/>
      <c r="EW1074" s="25"/>
      <c r="EX1074" s="25"/>
      <c r="EY1074" s="25"/>
      <c r="EZ1074" s="25"/>
      <c r="FA1074" s="25"/>
      <c r="FB1074" s="25"/>
      <c r="FC1074" s="25"/>
      <c r="FD1074" s="25"/>
      <c r="FE1074" s="25"/>
      <c r="FF1074" s="25"/>
      <c r="FG1074" s="25"/>
      <c r="FH1074" s="25"/>
      <c r="FI1074" s="25"/>
      <c r="FJ1074" s="25"/>
      <c r="FK1074" s="25"/>
      <c r="FL1074" s="25"/>
      <c r="FM1074" s="25"/>
      <c r="FN1074" s="25"/>
      <c r="FO1074" s="25"/>
      <c r="FP1074" s="25"/>
      <c r="FQ1074" s="25"/>
      <c r="FR1074" s="25"/>
      <c r="FS1074" s="25"/>
      <c r="FT1074" s="25"/>
      <c r="FU1074" s="25"/>
      <c r="FV1074" s="25"/>
      <c r="FW1074" s="25"/>
      <c r="FX1074" s="25"/>
      <c r="FY1074" s="25"/>
      <c r="FZ1074" s="25"/>
      <c r="GA1074" s="25"/>
      <c r="GB1074" s="25"/>
      <c r="GC1074" s="25"/>
      <c r="GD1074" s="25"/>
      <c r="GE1074" s="25"/>
      <c r="GF1074" s="25"/>
      <c r="GG1074" s="25"/>
      <c r="GH1074" s="25"/>
      <c r="GI1074" s="25"/>
      <c r="GJ1074" s="25"/>
      <c r="GK1074" s="25"/>
      <c r="GL1074" s="25"/>
      <c r="GM1074" s="25"/>
      <c r="GN1074" s="25"/>
      <c r="GO1074" s="25"/>
      <c r="GP1074" s="25"/>
      <c r="GQ1074" s="25"/>
      <c r="GR1074" s="25"/>
      <c r="GS1074" s="25"/>
      <c r="GT1074" s="25"/>
      <c r="GU1074" s="25"/>
      <c r="GV1074" s="25"/>
      <c r="GW1074" s="25"/>
      <c r="GX1074" s="25"/>
      <c r="GY1074" s="25"/>
      <c r="GZ1074" s="25"/>
    </row>
    <row r="1075" spans="31:208">
      <c r="AE1075" s="25"/>
      <c r="AF1075" s="25"/>
      <c r="AG1075" s="25"/>
      <c r="AH1075" s="25"/>
      <c r="AI1075" s="25"/>
      <c r="AJ1075" s="25"/>
      <c r="AK1075" s="25"/>
      <c r="AL1075" s="25"/>
      <c r="AM1075" s="25"/>
      <c r="AN1075" s="25"/>
      <c r="AO1075" s="25"/>
      <c r="AP1075" s="25"/>
      <c r="AQ1075" s="25"/>
      <c r="AR1075" s="25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  <c r="BN1075" s="25"/>
      <c r="BO1075" s="25"/>
      <c r="BP1075" s="25"/>
      <c r="BQ1075" s="25"/>
      <c r="BR1075" s="25"/>
      <c r="BS1075" s="25"/>
      <c r="BT1075" s="25"/>
      <c r="BU1075" s="25"/>
      <c r="BV1075" s="25"/>
      <c r="BW1075" s="25"/>
      <c r="BX1075" s="25"/>
      <c r="BY1075" s="25"/>
      <c r="BZ1075" s="25"/>
      <c r="CA1075" s="25"/>
      <c r="CB1075" s="25"/>
      <c r="CC1075" s="25"/>
      <c r="CD1075" s="25"/>
      <c r="CE1075" s="25"/>
      <c r="CF1075" s="25"/>
      <c r="CG1075" s="25"/>
      <c r="CH1075" s="25"/>
      <c r="CI1075" s="25"/>
      <c r="CJ1075" s="25"/>
      <c r="CK1075" s="25"/>
      <c r="CL1075" s="25"/>
      <c r="CM1075" s="25"/>
      <c r="CN1075" s="25"/>
      <c r="CO1075" s="25"/>
      <c r="CP1075" s="25"/>
      <c r="CQ1075" s="25"/>
      <c r="CR1075" s="25"/>
      <c r="CS1075" s="25"/>
      <c r="CT1075" s="25"/>
      <c r="CU1075" s="25"/>
      <c r="CV1075" s="25"/>
      <c r="CW1075" s="25"/>
      <c r="CX1075" s="25"/>
      <c r="CY1075" s="25"/>
      <c r="CZ1075" s="25"/>
      <c r="DA1075" s="25"/>
      <c r="DB1075" s="25"/>
      <c r="DC1075" s="25"/>
      <c r="DD1075" s="25"/>
      <c r="DE1075" s="25"/>
      <c r="DF1075" s="25"/>
      <c r="DG1075" s="25"/>
      <c r="DH1075" s="25"/>
      <c r="DI1075" s="25"/>
      <c r="DJ1075" s="25"/>
      <c r="DK1075" s="25"/>
      <c r="DL1075" s="25"/>
      <c r="DM1075" s="25"/>
      <c r="DN1075" s="25"/>
      <c r="DO1075" s="25"/>
      <c r="DP1075" s="25"/>
      <c r="DQ1075" s="25"/>
      <c r="DR1075" s="25"/>
      <c r="DS1075" s="25"/>
      <c r="DT1075" s="25"/>
      <c r="DU1075" s="25"/>
      <c r="DV1075" s="25"/>
      <c r="DW1075" s="25"/>
      <c r="DX1075" s="25"/>
      <c r="DY1075" s="25"/>
      <c r="DZ1075" s="25"/>
      <c r="EA1075" s="25"/>
      <c r="EB1075" s="25"/>
      <c r="EC1075" s="25"/>
      <c r="ED1075" s="25"/>
      <c r="EE1075" s="25"/>
      <c r="EF1075" s="25"/>
      <c r="EG1075" s="25"/>
      <c r="EH1075" s="25"/>
      <c r="EI1075" s="25"/>
      <c r="EJ1075" s="25"/>
      <c r="EK1075" s="25"/>
      <c r="EL1075" s="25"/>
      <c r="EM1075" s="25"/>
      <c r="EN1075" s="25"/>
      <c r="EO1075" s="25"/>
      <c r="EP1075" s="25"/>
      <c r="EQ1075" s="25"/>
      <c r="ER1075" s="25"/>
      <c r="ES1075" s="25"/>
      <c r="ET1075" s="25"/>
      <c r="EU1075" s="25"/>
      <c r="EV1075" s="25"/>
      <c r="EW1075" s="25"/>
      <c r="EX1075" s="25"/>
      <c r="EY1075" s="25"/>
      <c r="EZ1075" s="25"/>
      <c r="FA1075" s="25"/>
      <c r="FB1075" s="25"/>
      <c r="FC1075" s="25"/>
      <c r="FD1075" s="25"/>
      <c r="FE1075" s="25"/>
      <c r="FF1075" s="25"/>
      <c r="FG1075" s="25"/>
      <c r="FH1075" s="25"/>
      <c r="FI1075" s="25"/>
      <c r="FJ1075" s="25"/>
      <c r="FK1075" s="25"/>
      <c r="FL1075" s="25"/>
      <c r="FM1075" s="25"/>
      <c r="FN1075" s="25"/>
      <c r="FO1075" s="25"/>
      <c r="FP1075" s="25"/>
      <c r="FQ1075" s="25"/>
      <c r="FR1075" s="25"/>
      <c r="FS1075" s="25"/>
      <c r="FT1075" s="25"/>
      <c r="FU1075" s="25"/>
      <c r="FV1075" s="25"/>
      <c r="FW1075" s="25"/>
      <c r="FX1075" s="25"/>
      <c r="FY1075" s="25"/>
      <c r="FZ1075" s="25"/>
      <c r="GA1075" s="25"/>
      <c r="GB1075" s="25"/>
      <c r="GC1075" s="25"/>
      <c r="GD1075" s="25"/>
      <c r="GE1075" s="25"/>
      <c r="GF1075" s="25"/>
      <c r="GG1075" s="25"/>
      <c r="GH1075" s="25"/>
      <c r="GI1075" s="25"/>
      <c r="GJ1075" s="25"/>
      <c r="GK1075" s="25"/>
      <c r="GL1075" s="25"/>
      <c r="GM1075" s="25"/>
      <c r="GN1075" s="25"/>
      <c r="GO1075" s="25"/>
      <c r="GP1075" s="25"/>
      <c r="GQ1075" s="25"/>
      <c r="GR1075" s="25"/>
      <c r="GS1075" s="25"/>
      <c r="GT1075" s="25"/>
      <c r="GU1075" s="25"/>
      <c r="GV1075" s="25"/>
      <c r="GW1075" s="25"/>
      <c r="GX1075" s="25"/>
      <c r="GY1075" s="25"/>
      <c r="GZ1075" s="25"/>
    </row>
    <row r="1076" spans="31:208">
      <c r="AE1076" s="25"/>
      <c r="AF1076" s="25"/>
      <c r="AG1076" s="25"/>
      <c r="AH1076" s="25"/>
      <c r="AI1076" s="25"/>
      <c r="AJ1076" s="25"/>
      <c r="AK1076" s="25"/>
      <c r="AL1076" s="25"/>
      <c r="AM1076" s="25"/>
      <c r="AN1076" s="25"/>
      <c r="AO1076" s="25"/>
      <c r="AP1076" s="25"/>
      <c r="AQ1076" s="25"/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  <c r="BN1076" s="25"/>
      <c r="BO1076" s="25"/>
      <c r="BP1076" s="25"/>
      <c r="BQ1076" s="25"/>
      <c r="BR1076" s="25"/>
      <c r="BS1076" s="25"/>
      <c r="BT1076" s="25"/>
      <c r="BU1076" s="25"/>
      <c r="BV1076" s="25"/>
      <c r="BW1076" s="25"/>
      <c r="BX1076" s="25"/>
      <c r="BY1076" s="25"/>
      <c r="BZ1076" s="25"/>
      <c r="CA1076" s="25"/>
      <c r="CB1076" s="25"/>
      <c r="CC1076" s="25"/>
      <c r="CD1076" s="25"/>
      <c r="CE1076" s="25"/>
      <c r="CF1076" s="25"/>
      <c r="CG1076" s="25"/>
      <c r="CH1076" s="25"/>
      <c r="CI1076" s="25"/>
      <c r="CJ1076" s="25"/>
      <c r="CK1076" s="25"/>
      <c r="CL1076" s="25"/>
      <c r="CM1076" s="25"/>
      <c r="CN1076" s="25"/>
      <c r="CO1076" s="25"/>
      <c r="CP1076" s="25"/>
      <c r="CQ1076" s="25"/>
      <c r="CR1076" s="25"/>
      <c r="CS1076" s="25"/>
      <c r="CT1076" s="25"/>
      <c r="CU1076" s="25"/>
      <c r="CV1076" s="25"/>
      <c r="CW1076" s="25"/>
      <c r="CX1076" s="25"/>
      <c r="CY1076" s="25"/>
      <c r="CZ1076" s="25"/>
      <c r="DA1076" s="25"/>
      <c r="DB1076" s="25"/>
      <c r="DC1076" s="25"/>
      <c r="DD1076" s="25"/>
      <c r="DE1076" s="25"/>
      <c r="DF1076" s="25"/>
      <c r="DG1076" s="25"/>
      <c r="DH1076" s="25"/>
      <c r="DI1076" s="25"/>
      <c r="DJ1076" s="25"/>
      <c r="DK1076" s="25"/>
      <c r="DL1076" s="25"/>
      <c r="DM1076" s="25"/>
      <c r="DN1076" s="25"/>
      <c r="DO1076" s="25"/>
      <c r="DP1076" s="25"/>
      <c r="DQ1076" s="25"/>
      <c r="DR1076" s="25"/>
      <c r="DS1076" s="25"/>
      <c r="DT1076" s="25"/>
      <c r="DU1076" s="25"/>
      <c r="DV1076" s="25"/>
      <c r="DW1076" s="25"/>
      <c r="DX1076" s="25"/>
      <c r="DY1076" s="25"/>
      <c r="DZ1076" s="25"/>
      <c r="EA1076" s="25"/>
      <c r="EB1076" s="25"/>
      <c r="EC1076" s="25"/>
      <c r="ED1076" s="25"/>
      <c r="EE1076" s="25"/>
      <c r="EF1076" s="25"/>
      <c r="EG1076" s="25"/>
      <c r="EH1076" s="25"/>
      <c r="EI1076" s="25"/>
      <c r="EJ1076" s="25"/>
      <c r="EK1076" s="25"/>
      <c r="EL1076" s="25"/>
      <c r="EM1076" s="25"/>
      <c r="EN1076" s="25"/>
      <c r="EO1076" s="25"/>
      <c r="EP1076" s="25"/>
      <c r="EQ1076" s="25"/>
      <c r="ER1076" s="25"/>
      <c r="ES1076" s="25"/>
      <c r="ET1076" s="25"/>
      <c r="EU1076" s="25"/>
      <c r="EV1076" s="25"/>
      <c r="EW1076" s="25"/>
      <c r="EX1076" s="25"/>
      <c r="EY1076" s="25"/>
      <c r="EZ1076" s="25"/>
      <c r="FA1076" s="25"/>
      <c r="FB1076" s="25"/>
      <c r="FC1076" s="25"/>
      <c r="FD1076" s="25"/>
      <c r="FE1076" s="25"/>
      <c r="FF1076" s="25"/>
      <c r="FG1076" s="25"/>
      <c r="FH1076" s="25"/>
      <c r="FI1076" s="25"/>
      <c r="FJ1076" s="25"/>
      <c r="FK1076" s="25"/>
      <c r="FL1076" s="25"/>
      <c r="FM1076" s="25"/>
      <c r="FN1076" s="25"/>
      <c r="FO1076" s="25"/>
      <c r="FP1076" s="25"/>
      <c r="FQ1076" s="25"/>
      <c r="FR1076" s="25"/>
      <c r="FS1076" s="25"/>
      <c r="FT1076" s="25"/>
      <c r="FU1076" s="25"/>
      <c r="FV1076" s="25"/>
      <c r="FW1076" s="25"/>
      <c r="FX1076" s="25"/>
      <c r="FY1076" s="25"/>
      <c r="FZ1076" s="25"/>
      <c r="GA1076" s="25"/>
      <c r="GB1076" s="25"/>
      <c r="GC1076" s="25"/>
      <c r="GD1076" s="25"/>
      <c r="GE1076" s="25"/>
      <c r="GF1076" s="25"/>
      <c r="GG1076" s="25"/>
      <c r="GH1076" s="25"/>
      <c r="GI1076" s="25"/>
      <c r="GJ1076" s="25"/>
      <c r="GK1076" s="25"/>
      <c r="GL1076" s="25"/>
      <c r="GM1076" s="25"/>
      <c r="GN1076" s="25"/>
      <c r="GO1076" s="25"/>
      <c r="GP1076" s="25"/>
      <c r="GQ1076" s="25"/>
      <c r="GR1076" s="25"/>
      <c r="GS1076" s="25"/>
      <c r="GT1076" s="25"/>
      <c r="GU1076" s="25"/>
      <c r="GV1076" s="25"/>
      <c r="GW1076" s="25"/>
      <c r="GX1076" s="25"/>
      <c r="GY1076" s="25"/>
      <c r="GZ1076" s="25"/>
    </row>
    <row r="1077" spans="31:208">
      <c r="AE1077" s="25"/>
      <c r="AF1077" s="25"/>
      <c r="AG1077" s="25"/>
      <c r="AH1077" s="25"/>
      <c r="AI1077" s="25"/>
      <c r="AJ1077" s="25"/>
      <c r="AK1077" s="25"/>
      <c r="AL1077" s="25"/>
      <c r="AM1077" s="25"/>
      <c r="AN1077" s="25"/>
      <c r="AO1077" s="25"/>
      <c r="AP1077" s="25"/>
      <c r="AQ1077" s="25"/>
      <c r="AR1077" s="25"/>
      <c r="AS1077" s="25"/>
      <c r="AT1077" s="25"/>
      <c r="AU1077" s="25"/>
      <c r="AV1077" s="25"/>
      <c r="AW1077" s="25"/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/>
      <c r="BM1077" s="25"/>
      <c r="BN1077" s="25"/>
      <c r="BO1077" s="25"/>
      <c r="BP1077" s="25"/>
      <c r="BQ1077" s="25"/>
      <c r="BR1077" s="25"/>
      <c r="BS1077" s="25"/>
      <c r="BT1077" s="25"/>
      <c r="BU1077" s="25"/>
      <c r="BV1077" s="25"/>
      <c r="BW1077" s="25"/>
      <c r="BX1077" s="25"/>
      <c r="BY1077" s="25"/>
      <c r="BZ1077" s="25"/>
      <c r="CA1077" s="25"/>
      <c r="CB1077" s="25"/>
      <c r="CC1077" s="25"/>
      <c r="CD1077" s="25"/>
      <c r="CE1077" s="25"/>
      <c r="CF1077" s="25"/>
      <c r="CG1077" s="25"/>
      <c r="CH1077" s="25"/>
      <c r="CI1077" s="25"/>
      <c r="CJ1077" s="25"/>
      <c r="CK1077" s="25"/>
      <c r="CL1077" s="25"/>
      <c r="CM1077" s="25"/>
      <c r="CN1077" s="25"/>
      <c r="CO1077" s="25"/>
      <c r="CP1077" s="25"/>
      <c r="CQ1077" s="25"/>
      <c r="CR1077" s="25"/>
      <c r="CS1077" s="25"/>
      <c r="CT1077" s="25"/>
      <c r="CU1077" s="25"/>
      <c r="CV1077" s="25"/>
      <c r="CW1077" s="25"/>
      <c r="CX1077" s="25"/>
      <c r="CY1077" s="25"/>
      <c r="CZ1077" s="25"/>
      <c r="DA1077" s="25"/>
      <c r="DB1077" s="25"/>
      <c r="DC1077" s="25"/>
      <c r="DD1077" s="25"/>
      <c r="DE1077" s="25"/>
      <c r="DF1077" s="25"/>
      <c r="DG1077" s="25"/>
      <c r="DH1077" s="25"/>
      <c r="DI1077" s="25"/>
      <c r="DJ1077" s="25"/>
      <c r="DK1077" s="25"/>
      <c r="DL1077" s="25"/>
      <c r="DM1077" s="25"/>
      <c r="DN1077" s="25"/>
      <c r="DO1077" s="25"/>
      <c r="DP1077" s="25"/>
      <c r="DQ1077" s="25"/>
      <c r="DR1077" s="25"/>
      <c r="DS1077" s="25"/>
      <c r="DT1077" s="25"/>
      <c r="DU1077" s="25"/>
      <c r="DV1077" s="25"/>
      <c r="DW1077" s="25"/>
      <c r="DX1077" s="25"/>
      <c r="DY1077" s="25"/>
      <c r="DZ1077" s="25"/>
      <c r="EA1077" s="25"/>
      <c r="EB1077" s="25"/>
      <c r="EC1077" s="25"/>
      <c r="ED1077" s="25"/>
      <c r="EE1077" s="25"/>
      <c r="EF1077" s="25"/>
      <c r="EG1077" s="25"/>
      <c r="EH1077" s="25"/>
      <c r="EI1077" s="25"/>
      <c r="EJ1077" s="25"/>
      <c r="EK1077" s="25"/>
      <c r="EL1077" s="25"/>
      <c r="EM1077" s="25"/>
      <c r="EN1077" s="25"/>
      <c r="EO1077" s="25"/>
      <c r="EP1077" s="25"/>
      <c r="EQ1077" s="25"/>
      <c r="ER1077" s="25"/>
      <c r="ES1077" s="25"/>
      <c r="ET1077" s="25"/>
      <c r="EU1077" s="25"/>
      <c r="EV1077" s="25"/>
      <c r="EW1077" s="25"/>
      <c r="EX1077" s="25"/>
      <c r="EY1077" s="25"/>
      <c r="EZ1077" s="25"/>
      <c r="FA1077" s="25"/>
      <c r="FB1077" s="25"/>
      <c r="FC1077" s="25"/>
      <c r="FD1077" s="25"/>
      <c r="FE1077" s="25"/>
      <c r="FF1077" s="25"/>
      <c r="FG1077" s="25"/>
      <c r="FH1077" s="25"/>
      <c r="FI1077" s="25"/>
      <c r="FJ1077" s="25"/>
      <c r="FK1077" s="25"/>
      <c r="FL1077" s="25"/>
      <c r="FM1077" s="25"/>
      <c r="FN1077" s="25"/>
      <c r="FO1077" s="25"/>
      <c r="FP1077" s="25"/>
      <c r="FQ1077" s="25"/>
      <c r="FR1077" s="25"/>
      <c r="FS1077" s="25"/>
      <c r="FT1077" s="25"/>
      <c r="FU1077" s="25"/>
      <c r="FV1077" s="25"/>
      <c r="FW1077" s="25"/>
      <c r="FX1077" s="25"/>
      <c r="FY1077" s="25"/>
      <c r="FZ1077" s="25"/>
      <c r="GA1077" s="25"/>
      <c r="GB1077" s="25"/>
      <c r="GC1077" s="25"/>
      <c r="GD1077" s="25"/>
      <c r="GE1077" s="25"/>
      <c r="GF1077" s="25"/>
      <c r="GG1077" s="25"/>
      <c r="GH1077" s="25"/>
      <c r="GI1077" s="25"/>
      <c r="GJ1077" s="25"/>
      <c r="GK1077" s="25"/>
      <c r="GL1077" s="25"/>
      <c r="GM1077" s="25"/>
      <c r="GN1077" s="25"/>
      <c r="GO1077" s="25"/>
      <c r="GP1077" s="25"/>
      <c r="GQ1077" s="25"/>
      <c r="GR1077" s="25"/>
      <c r="GS1077" s="25"/>
      <c r="GT1077" s="25"/>
      <c r="GU1077" s="25"/>
      <c r="GV1077" s="25"/>
      <c r="GW1077" s="25"/>
      <c r="GX1077" s="25"/>
      <c r="GY1077" s="25"/>
      <c r="GZ1077" s="25"/>
    </row>
    <row r="1078" spans="31:208">
      <c r="AE1078" s="25"/>
      <c r="AF1078" s="25"/>
      <c r="AG1078" s="25"/>
      <c r="AH1078" s="25"/>
      <c r="AI1078" s="25"/>
      <c r="AJ1078" s="25"/>
      <c r="AK1078" s="25"/>
      <c r="AL1078" s="25"/>
      <c r="AM1078" s="25"/>
      <c r="AN1078" s="25"/>
      <c r="AO1078" s="25"/>
      <c r="AP1078" s="25"/>
      <c r="AQ1078" s="25"/>
      <c r="AR1078" s="25"/>
      <c r="AS1078" s="25"/>
      <c r="AT1078" s="25"/>
      <c r="AU1078" s="25"/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  <c r="BN1078" s="25"/>
      <c r="BO1078" s="25"/>
      <c r="BP1078" s="25"/>
      <c r="BQ1078" s="25"/>
      <c r="BR1078" s="25"/>
      <c r="BS1078" s="25"/>
      <c r="BT1078" s="25"/>
      <c r="BU1078" s="25"/>
      <c r="BV1078" s="25"/>
      <c r="BW1078" s="25"/>
      <c r="BX1078" s="25"/>
      <c r="BY1078" s="25"/>
      <c r="BZ1078" s="25"/>
      <c r="CA1078" s="25"/>
      <c r="CB1078" s="25"/>
      <c r="CC1078" s="25"/>
      <c r="CD1078" s="25"/>
      <c r="CE1078" s="25"/>
      <c r="CF1078" s="25"/>
      <c r="CG1078" s="25"/>
      <c r="CH1078" s="25"/>
      <c r="CI1078" s="25"/>
      <c r="CJ1078" s="25"/>
      <c r="CK1078" s="25"/>
      <c r="CL1078" s="25"/>
      <c r="CM1078" s="25"/>
      <c r="CN1078" s="25"/>
      <c r="CO1078" s="25"/>
      <c r="CP1078" s="25"/>
      <c r="CQ1078" s="25"/>
      <c r="CR1078" s="25"/>
      <c r="CS1078" s="25"/>
      <c r="CT1078" s="25"/>
      <c r="CU1078" s="25"/>
      <c r="CV1078" s="25"/>
      <c r="CW1078" s="25"/>
      <c r="CX1078" s="25"/>
      <c r="CY1078" s="25"/>
      <c r="CZ1078" s="25"/>
      <c r="DA1078" s="25"/>
      <c r="DB1078" s="25"/>
      <c r="DC1078" s="25"/>
      <c r="DD1078" s="25"/>
      <c r="DE1078" s="25"/>
      <c r="DF1078" s="25"/>
      <c r="DG1078" s="25"/>
      <c r="DH1078" s="25"/>
      <c r="DI1078" s="25"/>
      <c r="DJ1078" s="25"/>
      <c r="DK1078" s="25"/>
      <c r="DL1078" s="25"/>
      <c r="DM1078" s="25"/>
      <c r="DN1078" s="25"/>
      <c r="DO1078" s="25"/>
      <c r="DP1078" s="25"/>
      <c r="DQ1078" s="25"/>
      <c r="DR1078" s="25"/>
      <c r="DS1078" s="25"/>
      <c r="DT1078" s="25"/>
      <c r="DU1078" s="25"/>
      <c r="DV1078" s="25"/>
      <c r="DW1078" s="25"/>
      <c r="DX1078" s="25"/>
      <c r="DY1078" s="25"/>
      <c r="DZ1078" s="25"/>
      <c r="EA1078" s="25"/>
      <c r="EB1078" s="25"/>
      <c r="EC1078" s="25"/>
      <c r="ED1078" s="25"/>
      <c r="EE1078" s="25"/>
      <c r="EF1078" s="25"/>
      <c r="EG1078" s="25"/>
      <c r="EH1078" s="25"/>
      <c r="EI1078" s="25"/>
      <c r="EJ1078" s="25"/>
      <c r="EK1078" s="25"/>
      <c r="EL1078" s="25"/>
      <c r="EM1078" s="25"/>
      <c r="EN1078" s="25"/>
      <c r="EO1078" s="25"/>
      <c r="EP1078" s="25"/>
      <c r="EQ1078" s="25"/>
      <c r="ER1078" s="25"/>
      <c r="ES1078" s="25"/>
      <c r="ET1078" s="25"/>
      <c r="EU1078" s="25"/>
      <c r="EV1078" s="25"/>
      <c r="EW1078" s="25"/>
      <c r="EX1078" s="25"/>
      <c r="EY1078" s="25"/>
      <c r="EZ1078" s="25"/>
      <c r="FA1078" s="25"/>
      <c r="FB1078" s="25"/>
      <c r="FC1078" s="25"/>
      <c r="FD1078" s="25"/>
      <c r="FE1078" s="25"/>
      <c r="FF1078" s="25"/>
      <c r="FG1078" s="25"/>
      <c r="FH1078" s="25"/>
      <c r="FI1078" s="25"/>
      <c r="FJ1078" s="25"/>
      <c r="FK1078" s="25"/>
      <c r="FL1078" s="25"/>
      <c r="FM1078" s="25"/>
      <c r="FN1078" s="25"/>
      <c r="FO1078" s="25"/>
      <c r="FP1078" s="25"/>
      <c r="FQ1078" s="25"/>
      <c r="FR1078" s="25"/>
      <c r="FS1078" s="25"/>
      <c r="FT1078" s="25"/>
      <c r="FU1078" s="25"/>
      <c r="FV1078" s="25"/>
      <c r="FW1078" s="25"/>
      <c r="FX1078" s="25"/>
      <c r="FY1078" s="25"/>
      <c r="FZ1078" s="25"/>
      <c r="GA1078" s="25"/>
      <c r="GB1078" s="25"/>
      <c r="GC1078" s="25"/>
      <c r="GD1078" s="25"/>
      <c r="GE1078" s="25"/>
      <c r="GF1078" s="25"/>
      <c r="GG1078" s="25"/>
      <c r="GH1078" s="25"/>
      <c r="GI1078" s="25"/>
      <c r="GJ1078" s="25"/>
      <c r="GK1078" s="25"/>
      <c r="GL1078" s="25"/>
      <c r="GM1078" s="25"/>
      <c r="GN1078" s="25"/>
      <c r="GO1078" s="25"/>
      <c r="GP1078" s="25"/>
      <c r="GQ1078" s="25"/>
      <c r="GR1078" s="25"/>
      <c r="GS1078" s="25"/>
      <c r="GT1078" s="25"/>
      <c r="GU1078" s="25"/>
      <c r="GV1078" s="25"/>
      <c r="GW1078" s="25"/>
      <c r="GX1078" s="25"/>
      <c r="GY1078" s="25"/>
      <c r="GZ1078" s="25"/>
    </row>
    <row r="1079" spans="31:208">
      <c r="AE1079" s="25"/>
      <c r="AF1079" s="25"/>
      <c r="AG1079" s="25"/>
      <c r="AH1079" s="25"/>
      <c r="AI1079" s="25"/>
      <c r="AJ1079" s="25"/>
      <c r="AK1079" s="25"/>
      <c r="AL1079" s="25"/>
      <c r="AM1079" s="25"/>
      <c r="AN1079" s="25"/>
      <c r="AO1079" s="25"/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  <c r="BN1079" s="25"/>
      <c r="BO1079" s="25"/>
      <c r="BP1079" s="25"/>
      <c r="BQ1079" s="25"/>
      <c r="BR1079" s="25"/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25"/>
      <c r="CC1079" s="25"/>
      <c r="CD1079" s="25"/>
      <c r="CE1079" s="25"/>
      <c r="CF1079" s="25"/>
      <c r="CG1079" s="25"/>
      <c r="CH1079" s="25"/>
      <c r="CI1079" s="25"/>
      <c r="CJ1079" s="25"/>
      <c r="CK1079" s="25"/>
      <c r="CL1079" s="25"/>
      <c r="CM1079" s="25"/>
      <c r="CN1079" s="25"/>
      <c r="CO1079" s="25"/>
      <c r="CP1079" s="25"/>
      <c r="CQ1079" s="25"/>
      <c r="CR1079" s="25"/>
      <c r="CS1079" s="25"/>
      <c r="CT1079" s="25"/>
      <c r="CU1079" s="25"/>
      <c r="CV1079" s="25"/>
      <c r="CW1079" s="25"/>
      <c r="CX1079" s="25"/>
      <c r="CY1079" s="25"/>
      <c r="CZ1079" s="25"/>
      <c r="DA1079" s="25"/>
      <c r="DB1079" s="25"/>
      <c r="DC1079" s="25"/>
      <c r="DD1079" s="25"/>
      <c r="DE1079" s="25"/>
      <c r="DF1079" s="25"/>
      <c r="DG1079" s="25"/>
      <c r="DH1079" s="25"/>
      <c r="DI1079" s="25"/>
      <c r="DJ1079" s="25"/>
      <c r="DK1079" s="25"/>
      <c r="DL1079" s="25"/>
      <c r="DM1079" s="25"/>
      <c r="DN1079" s="25"/>
      <c r="DO1079" s="25"/>
      <c r="DP1079" s="25"/>
      <c r="DQ1079" s="25"/>
      <c r="DR1079" s="25"/>
      <c r="DS1079" s="25"/>
      <c r="DT1079" s="25"/>
      <c r="DU1079" s="25"/>
      <c r="DV1079" s="25"/>
      <c r="DW1079" s="25"/>
      <c r="DX1079" s="25"/>
      <c r="DY1079" s="25"/>
      <c r="DZ1079" s="25"/>
      <c r="EA1079" s="25"/>
      <c r="EB1079" s="25"/>
      <c r="EC1079" s="25"/>
      <c r="ED1079" s="25"/>
      <c r="EE1079" s="25"/>
      <c r="EF1079" s="25"/>
      <c r="EG1079" s="25"/>
      <c r="EH1079" s="25"/>
      <c r="EI1079" s="25"/>
      <c r="EJ1079" s="25"/>
      <c r="EK1079" s="25"/>
      <c r="EL1079" s="25"/>
      <c r="EM1079" s="25"/>
      <c r="EN1079" s="25"/>
      <c r="EO1079" s="25"/>
      <c r="EP1079" s="25"/>
      <c r="EQ1079" s="25"/>
      <c r="ER1079" s="25"/>
      <c r="ES1079" s="25"/>
      <c r="ET1079" s="25"/>
      <c r="EU1079" s="25"/>
      <c r="EV1079" s="25"/>
      <c r="EW1079" s="25"/>
      <c r="EX1079" s="25"/>
      <c r="EY1079" s="25"/>
      <c r="EZ1079" s="25"/>
      <c r="FA1079" s="25"/>
      <c r="FB1079" s="25"/>
      <c r="FC1079" s="25"/>
      <c r="FD1079" s="25"/>
      <c r="FE1079" s="25"/>
      <c r="FF1079" s="25"/>
      <c r="FG1079" s="25"/>
      <c r="FH1079" s="25"/>
      <c r="FI1079" s="25"/>
      <c r="FJ1079" s="25"/>
      <c r="FK1079" s="25"/>
      <c r="FL1079" s="25"/>
      <c r="FM1079" s="25"/>
      <c r="FN1079" s="25"/>
      <c r="FO1079" s="25"/>
      <c r="FP1079" s="25"/>
      <c r="FQ1079" s="25"/>
      <c r="FR1079" s="25"/>
      <c r="FS1079" s="25"/>
      <c r="FT1079" s="25"/>
      <c r="FU1079" s="25"/>
      <c r="FV1079" s="25"/>
      <c r="FW1079" s="25"/>
      <c r="FX1079" s="25"/>
      <c r="FY1079" s="25"/>
      <c r="FZ1079" s="25"/>
      <c r="GA1079" s="25"/>
      <c r="GB1079" s="25"/>
      <c r="GC1079" s="25"/>
      <c r="GD1079" s="25"/>
      <c r="GE1079" s="25"/>
      <c r="GF1079" s="25"/>
      <c r="GG1079" s="25"/>
      <c r="GH1079" s="25"/>
      <c r="GI1079" s="25"/>
      <c r="GJ1079" s="25"/>
      <c r="GK1079" s="25"/>
      <c r="GL1079" s="25"/>
      <c r="GM1079" s="25"/>
      <c r="GN1079" s="25"/>
      <c r="GO1079" s="25"/>
      <c r="GP1079" s="25"/>
      <c r="GQ1079" s="25"/>
      <c r="GR1079" s="25"/>
      <c r="GS1079" s="25"/>
      <c r="GT1079" s="25"/>
      <c r="GU1079" s="25"/>
      <c r="GV1079" s="25"/>
      <c r="GW1079" s="25"/>
      <c r="GX1079" s="25"/>
      <c r="GY1079" s="25"/>
      <c r="GZ1079" s="25"/>
    </row>
    <row r="1080" spans="31:208">
      <c r="AE1080" s="25"/>
      <c r="AF1080" s="25"/>
      <c r="AG1080" s="25"/>
      <c r="AH1080" s="25"/>
      <c r="AI1080" s="25"/>
      <c r="AJ1080" s="25"/>
      <c r="AK1080" s="25"/>
      <c r="AL1080" s="25"/>
      <c r="AM1080" s="25"/>
      <c r="AN1080" s="25"/>
      <c r="AO1080" s="25"/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  <c r="BN1080" s="25"/>
      <c r="BO1080" s="25"/>
      <c r="BP1080" s="25"/>
      <c r="BQ1080" s="25"/>
      <c r="BR1080" s="25"/>
      <c r="BS1080" s="25"/>
      <c r="BT1080" s="25"/>
      <c r="BU1080" s="25"/>
      <c r="BV1080" s="25"/>
      <c r="BW1080" s="25"/>
      <c r="BX1080" s="25"/>
      <c r="BY1080" s="25"/>
      <c r="BZ1080" s="25"/>
      <c r="CA1080" s="25"/>
      <c r="CB1080" s="25"/>
      <c r="CC1080" s="25"/>
      <c r="CD1080" s="25"/>
      <c r="CE1080" s="25"/>
      <c r="CF1080" s="25"/>
      <c r="CG1080" s="25"/>
      <c r="CH1080" s="25"/>
      <c r="CI1080" s="25"/>
      <c r="CJ1080" s="25"/>
      <c r="CK1080" s="25"/>
      <c r="CL1080" s="25"/>
      <c r="CM1080" s="25"/>
      <c r="CN1080" s="25"/>
      <c r="CO1080" s="25"/>
      <c r="CP1080" s="25"/>
      <c r="CQ1080" s="25"/>
      <c r="CR1080" s="25"/>
      <c r="CS1080" s="25"/>
      <c r="CT1080" s="25"/>
      <c r="CU1080" s="25"/>
      <c r="CV1080" s="25"/>
      <c r="CW1080" s="25"/>
      <c r="CX1080" s="25"/>
      <c r="CY1080" s="25"/>
      <c r="CZ1080" s="25"/>
      <c r="DA1080" s="25"/>
      <c r="DB1080" s="25"/>
      <c r="DC1080" s="25"/>
      <c r="DD1080" s="25"/>
      <c r="DE1080" s="25"/>
      <c r="DF1080" s="25"/>
      <c r="DG1080" s="25"/>
      <c r="DH1080" s="25"/>
      <c r="DI1080" s="25"/>
      <c r="DJ1080" s="25"/>
      <c r="DK1080" s="25"/>
      <c r="DL1080" s="25"/>
      <c r="DM1080" s="25"/>
      <c r="DN1080" s="25"/>
      <c r="DO1080" s="25"/>
      <c r="DP1080" s="25"/>
      <c r="DQ1080" s="25"/>
      <c r="DR1080" s="25"/>
      <c r="DS1080" s="25"/>
      <c r="DT1080" s="25"/>
      <c r="DU1080" s="25"/>
      <c r="DV1080" s="25"/>
      <c r="DW1080" s="25"/>
      <c r="DX1080" s="25"/>
      <c r="DY1080" s="25"/>
      <c r="DZ1080" s="25"/>
      <c r="EA1080" s="25"/>
      <c r="EB1080" s="25"/>
      <c r="EC1080" s="25"/>
      <c r="ED1080" s="25"/>
      <c r="EE1080" s="25"/>
      <c r="EF1080" s="25"/>
      <c r="EG1080" s="25"/>
      <c r="EH1080" s="25"/>
      <c r="EI1080" s="25"/>
      <c r="EJ1080" s="25"/>
      <c r="EK1080" s="25"/>
      <c r="EL1080" s="25"/>
      <c r="EM1080" s="25"/>
      <c r="EN1080" s="25"/>
      <c r="EO1080" s="25"/>
      <c r="EP1080" s="25"/>
      <c r="EQ1080" s="25"/>
      <c r="ER1080" s="25"/>
      <c r="ES1080" s="25"/>
      <c r="ET1080" s="25"/>
      <c r="EU1080" s="25"/>
      <c r="EV1080" s="25"/>
      <c r="EW1080" s="25"/>
      <c r="EX1080" s="25"/>
      <c r="EY1080" s="25"/>
      <c r="EZ1080" s="25"/>
      <c r="FA1080" s="25"/>
      <c r="FB1080" s="25"/>
      <c r="FC1080" s="25"/>
      <c r="FD1080" s="25"/>
      <c r="FE1080" s="25"/>
      <c r="FF1080" s="25"/>
      <c r="FG1080" s="25"/>
      <c r="FH1080" s="25"/>
      <c r="FI1080" s="25"/>
      <c r="FJ1080" s="25"/>
      <c r="FK1080" s="25"/>
      <c r="FL1080" s="25"/>
      <c r="FM1080" s="25"/>
      <c r="FN1080" s="25"/>
      <c r="FO1080" s="25"/>
      <c r="FP1080" s="25"/>
      <c r="FQ1080" s="25"/>
      <c r="FR1080" s="25"/>
      <c r="FS1080" s="25"/>
      <c r="FT1080" s="25"/>
      <c r="FU1080" s="25"/>
      <c r="FV1080" s="25"/>
      <c r="FW1080" s="25"/>
      <c r="FX1080" s="25"/>
      <c r="FY1080" s="25"/>
      <c r="FZ1080" s="25"/>
      <c r="GA1080" s="25"/>
      <c r="GB1080" s="25"/>
      <c r="GC1080" s="25"/>
      <c r="GD1080" s="25"/>
      <c r="GE1080" s="25"/>
      <c r="GF1080" s="25"/>
      <c r="GG1080" s="25"/>
      <c r="GH1080" s="25"/>
      <c r="GI1080" s="25"/>
      <c r="GJ1080" s="25"/>
      <c r="GK1080" s="25"/>
      <c r="GL1080" s="25"/>
      <c r="GM1080" s="25"/>
      <c r="GN1080" s="25"/>
      <c r="GO1080" s="25"/>
      <c r="GP1080" s="25"/>
      <c r="GQ1080" s="25"/>
      <c r="GR1080" s="25"/>
      <c r="GS1080" s="25"/>
      <c r="GT1080" s="25"/>
      <c r="GU1080" s="25"/>
      <c r="GV1080" s="25"/>
      <c r="GW1080" s="25"/>
      <c r="GX1080" s="25"/>
      <c r="GY1080" s="25"/>
      <c r="GZ1080" s="25"/>
    </row>
    <row r="1081" spans="31:208">
      <c r="AE1081" s="25"/>
      <c r="AF1081" s="25"/>
      <c r="AG1081" s="25"/>
      <c r="AH1081" s="25"/>
      <c r="AI1081" s="25"/>
      <c r="AJ1081" s="25"/>
      <c r="AK1081" s="25"/>
      <c r="AL1081" s="25"/>
      <c r="AM1081" s="25"/>
      <c r="AN1081" s="25"/>
      <c r="AO1081" s="25"/>
      <c r="AP1081" s="25"/>
      <c r="AQ1081" s="25"/>
      <c r="AR1081" s="25"/>
      <c r="AS1081" s="25"/>
      <c r="AT1081" s="25"/>
      <c r="AU1081" s="25"/>
      <c r="AV1081" s="25"/>
      <c r="AW1081" s="25"/>
      <c r="AX1081" s="25"/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  <c r="BN1081" s="25"/>
      <c r="BO1081" s="25"/>
      <c r="BP1081" s="25"/>
      <c r="BQ1081" s="25"/>
      <c r="BR1081" s="25"/>
      <c r="BS1081" s="25"/>
      <c r="BT1081" s="25"/>
      <c r="BU1081" s="25"/>
      <c r="BV1081" s="25"/>
      <c r="BW1081" s="25"/>
      <c r="BX1081" s="25"/>
      <c r="BY1081" s="25"/>
      <c r="BZ1081" s="25"/>
      <c r="CA1081" s="25"/>
      <c r="CB1081" s="25"/>
      <c r="CC1081" s="25"/>
      <c r="CD1081" s="25"/>
      <c r="CE1081" s="25"/>
      <c r="CF1081" s="25"/>
      <c r="CG1081" s="25"/>
      <c r="CH1081" s="25"/>
      <c r="CI1081" s="25"/>
      <c r="CJ1081" s="25"/>
      <c r="CK1081" s="25"/>
      <c r="CL1081" s="25"/>
      <c r="CM1081" s="25"/>
      <c r="CN1081" s="25"/>
      <c r="CO1081" s="25"/>
      <c r="CP1081" s="25"/>
      <c r="CQ1081" s="25"/>
      <c r="CR1081" s="25"/>
      <c r="CS1081" s="25"/>
      <c r="CT1081" s="25"/>
      <c r="CU1081" s="25"/>
      <c r="CV1081" s="25"/>
      <c r="CW1081" s="25"/>
      <c r="CX1081" s="25"/>
      <c r="CY1081" s="25"/>
      <c r="CZ1081" s="25"/>
      <c r="DA1081" s="25"/>
      <c r="DB1081" s="25"/>
      <c r="DC1081" s="25"/>
      <c r="DD1081" s="25"/>
      <c r="DE1081" s="25"/>
      <c r="DF1081" s="25"/>
      <c r="DG1081" s="25"/>
      <c r="DH1081" s="25"/>
      <c r="DI1081" s="25"/>
      <c r="DJ1081" s="25"/>
      <c r="DK1081" s="25"/>
      <c r="DL1081" s="25"/>
      <c r="DM1081" s="25"/>
      <c r="DN1081" s="25"/>
      <c r="DO1081" s="25"/>
      <c r="DP1081" s="25"/>
      <c r="DQ1081" s="25"/>
      <c r="DR1081" s="25"/>
      <c r="DS1081" s="25"/>
      <c r="DT1081" s="25"/>
      <c r="DU1081" s="25"/>
      <c r="DV1081" s="25"/>
      <c r="DW1081" s="25"/>
      <c r="DX1081" s="25"/>
      <c r="DY1081" s="25"/>
      <c r="DZ1081" s="25"/>
      <c r="EA1081" s="25"/>
      <c r="EB1081" s="25"/>
      <c r="EC1081" s="25"/>
      <c r="ED1081" s="25"/>
      <c r="EE1081" s="25"/>
      <c r="EF1081" s="25"/>
      <c r="EG1081" s="25"/>
      <c r="EH1081" s="25"/>
      <c r="EI1081" s="25"/>
      <c r="EJ1081" s="25"/>
      <c r="EK1081" s="25"/>
      <c r="EL1081" s="25"/>
      <c r="EM1081" s="25"/>
      <c r="EN1081" s="25"/>
      <c r="EO1081" s="25"/>
      <c r="EP1081" s="25"/>
      <c r="EQ1081" s="25"/>
      <c r="ER1081" s="25"/>
      <c r="ES1081" s="25"/>
      <c r="ET1081" s="25"/>
      <c r="EU1081" s="25"/>
      <c r="EV1081" s="25"/>
      <c r="EW1081" s="25"/>
      <c r="EX1081" s="25"/>
      <c r="EY1081" s="25"/>
      <c r="EZ1081" s="25"/>
      <c r="FA1081" s="25"/>
      <c r="FB1081" s="25"/>
      <c r="FC1081" s="25"/>
      <c r="FD1081" s="25"/>
      <c r="FE1081" s="25"/>
      <c r="FF1081" s="25"/>
      <c r="FG1081" s="25"/>
      <c r="FH1081" s="25"/>
      <c r="FI1081" s="25"/>
      <c r="FJ1081" s="25"/>
      <c r="FK1081" s="25"/>
      <c r="FL1081" s="25"/>
      <c r="FM1081" s="25"/>
      <c r="FN1081" s="25"/>
      <c r="FO1081" s="25"/>
      <c r="FP1081" s="25"/>
      <c r="FQ1081" s="25"/>
      <c r="FR1081" s="25"/>
      <c r="FS1081" s="25"/>
      <c r="FT1081" s="25"/>
      <c r="FU1081" s="25"/>
      <c r="FV1081" s="25"/>
      <c r="FW1081" s="25"/>
      <c r="FX1081" s="25"/>
      <c r="FY1081" s="25"/>
      <c r="FZ1081" s="25"/>
      <c r="GA1081" s="25"/>
      <c r="GB1081" s="25"/>
      <c r="GC1081" s="25"/>
      <c r="GD1081" s="25"/>
      <c r="GE1081" s="25"/>
      <c r="GF1081" s="25"/>
      <c r="GG1081" s="25"/>
      <c r="GH1081" s="25"/>
      <c r="GI1081" s="25"/>
      <c r="GJ1081" s="25"/>
      <c r="GK1081" s="25"/>
      <c r="GL1081" s="25"/>
      <c r="GM1081" s="25"/>
      <c r="GN1081" s="25"/>
      <c r="GO1081" s="25"/>
      <c r="GP1081" s="25"/>
      <c r="GQ1081" s="25"/>
      <c r="GR1081" s="25"/>
      <c r="GS1081" s="25"/>
      <c r="GT1081" s="25"/>
      <c r="GU1081" s="25"/>
      <c r="GV1081" s="25"/>
      <c r="GW1081" s="25"/>
      <c r="GX1081" s="25"/>
      <c r="GY1081" s="25"/>
      <c r="GZ1081" s="25"/>
    </row>
    <row r="1082" spans="31:208">
      <c r="AE1082" s="25"/>
      <c r="AF1082" s="25"/>
      <c r="AG1082" s="25"/>
      <c r="AH1082" s="25"/>
      <c r="AI1082" s="25"/>
      <c r="AJ1082" s="25"/>
      <c r="AK1082" s="25"/>
      <c r="AL1082" s="25"/>
      <c r="AM1082" s="25"/>
      <c r="AN1082" s="25"/>
      <c r="AO1082" s="25"/>
      <c r="AP1082" s="25"/>
      <c r="AQ1082" s="25"/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  <c r="BN1082" s="25"/>
      <c r="BO1082" s="25"/>
      <c r="BP1082" s="25"/>
      <c r="BQ1082" s="25"/>
      <c r="BR1082" s="25"/>
      <c r="BS1082" s="25"/>
      <c r="BT1082" s="25"/>
      <c r="BU1082" s="25"/>
      <c r="BV1082" s="25"/>
      <c r="BW1082" s="25"/>
      <c r="BX1082" s="25"/>
      <c r="BY1082" s="25"/>
      <c r="BZ1082" s="25"/>
      <c r="CA1082" s="25"/>
      <c r="CB1082" s="25"/>
      <c r="CC1082" s="25"/>
      <c r="CD1082" s="25"/>
      <c r="CE1082" s="25"/>
      <c r="CF1082" s="25"/>
      <c r="CG1082" s="25"/>
      <c r="CH1082" s="25"/>
      <c r="CI1082" s="25"/>
      <c r="CJ1082" s="25"/>
      <c r="CK1082" s="25"/>
      <c r="CL1082" s="25"/>
      <c r="CM1082" s="25"/>
      <c r="CN1082" s="25"/>
      <c r="CO1082" s="25"/>
      <c r="CP1082" s="25"/>
      <c r="CQ1082" s="25"/>
      <c r="CR1082" s="25"/>
      <c r="CS1082" s="25"/>
      <c r="CT1082" s="25"/>
      <c r="CU1082" s="25"/>
      <c r="CV1082" s="25"/>
      <c r="CW1082" s="25"/>
      <c r="CX1082" s="25"/>
      <c r="CY1082" s="25"/>
      <c r="CZ1082" s="25"/>
      <c r="DA1082" s="25"/>
      <c r="DB1082" s="25"/>
      <c r="DC1082" s="25"/>
      <c r="DD1082" s="25"/>
      <c r="DE1082" s="25"/>
      <c r="DF1082" s="25"/>
      <c r="DG1082" s="25"/>
      <c r="DH1082" s="25"/>
      <c r="DI1082" s="25"/>
      <c r="DJ1082" s="25"/>
      <c r="DK1082" s="25"/>
      <c r="DL1082" s="25"/>
      <c r="DM1082" s="25"/>
      <c r="DN1082" s="25"/>
      <c r="DO1082" s="25"/>
      <c r="DP1082" s="25"/>
      <c r="DQ1082" s="25"/>
      <c r="DR1082" s="25"/>
      <c r="DS1082" s="25"/>
      <c r="DT1082" s="25"/>
      <c r="DU1082" s="25"/>
      <c r="DV1082" s="25"/>
      <c r="DW1082" s="25"/>
      <c r="DX1082" s="25"/>
      <c r="DY1082" s="25"/>
      <c r="DZ1082" s="25"/>
      <c r="EA1082" s="25"/>
      <c r="EB1082" s="25"/>
      <c r="EC1082" s="25"/>
      <c r="ED1082" s="25"/>
      <c r="EE1082" s="25"/>
      <c r="EF1082" s="25"/>
      <c r="EG1082" s="25"/>
      <c r="EH1082" s="25"/>
      <c r="EI1082" s="25"/>
      <c r="EJ1082" s="25"/>
      <c r="EK1082" s="25"/>
      <c r="EL1082" s="25"/>
      <c r="EM1082" s="25"/>
      <c r="EN1082" s="25"/>
      <c r="EO1082" s="25"/>
      <c r="EP1082" s="25"/>
      <c r="EQ1082" s="25"/>
      <c r="ER1082" s="25"/>
      <c r="ES1082" s="25"/>
      <c r="ET1082" s="25"/>
      <c r="EU1082" s="25"/>
      <c r="EV1082" s="25"/>
      <c r="EW1082" s="25"/>
      <c r="EX1082" s="25"/>
      <c r="EY1082" s="25"/>
      <c r="EZ1082" s="25"/>
      <c r="FA1082" s="25"/>
      <c r="FB1082" s="25"/>
      <c r="FC1082" s="25"/>
      <c r="FD1082" s="25"/>
      <c r="FE1082" s="25"/>
      <c r="FF1082" s="25"/>
      <c r="FG1082" s="25"/>
      <c r="FH1082" s="25"/>
      <c r="FI1082" s="25"/>
      <c r="FJ1082" s="25"/>
      <c r="FK1082" s="25"/>
      <c r="FL1082" s="25"/>
      <c r="FM1082" s="25"/>
      <c r="FN1082" s="25"/>
      <c r="FO1082" s="25"/>
      <c r="FP1082" s="25"/>
      <c r="FQ1082" s="25"/>
      <c r="FR1082" s="25"/>
      <c r="FS1082" s="25"/>
      <c r="FT1082" s="25"/>
      <c r="FU1082" s="25"/>
      <c r="FV1082" s="25"/>
      <c r="FW1082" s="25"/>
      <c r="FX1082" s="25"/>
      <c r="FY1082" s="25"/>
      <c r="FZ1082" s="25"/>
      <c r="GA1082" s="25"/>
      <c r="GB1082" s="25"/>
      <c r="GC1082" s="25"/>
      <c r="GD1082" s="25"/>
      <c r="GE1082" s="25"/>
      <c r="GF1082" s="25"/>
      <c r="GG1082" s="25"/>
      <c r="GH1082" s="25"/>
      <c r="GI1082" s="25"/>
      <c r="GJ1082" s="25"/>
      <c r="GK1082" s="25"/>
      <c r="GL1082" s="25"/>
      <c r="GM1082" s="25"/>
      <c r="GN1082" s="25"/>
      <c r="GO1082" s="25"/>
      <c r="GP1082" s="25"/>
      <c r="GQ1082" s="25"/>
      <c r="GR1082" s="25"/>
      <c r="GS1082" s="25"/>
      <c r="GT1082" s="25"/>
      <c r="GU1082" s="25"/>
      <c r="GV1082" s="25"/>
      <c r="GW1082" s="25"/>
      <c r="GX1082" s="25"/>
      <c r="GY1082" s="25"/>
      <c r="GZ1082" s="25"/>
    </row>
    <row r="1083" spans="31:208">
      <c r="AE1083" s="25"/>
      <c r="AF1083" s="25"/>
      <c r="AG1083" s="25"/>
      <c r="AH1083" s="25"/>
      <c r="AI1083" s="25"/>
      <c r="AJ1083" s="25"/>
      <c r="AK1083" s="25"/>
      <c r="AL1083" s="25"/>
      <c r="AM1083" s="25"/>
      <c r="AN1083" s="25"/>
      <c r="AO1083" s="25"/>
      <c r="AP1083" s="25"/>
      <c r="AQ1083" s="25"/>
      <c r="AR1083" s="25"/>
      <c r="AS1083" s="25"/>
      <c r="AT1083" s="25"/>
      <c r="AU1083" s="25"/>
      <c r="AV1083" s="25"/>
      <c r="AW1083" s="25"/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/>
      <c r="BM1083" s="25"/>
      <c r="BN1083" s="25"/>
      <c r="BO1083" s="25"/>
      <c r="BP1083" s="25"/>
      <c r="BQ1083" s="25"/>
      <c r="BR1083" s="25"/>
      <c r="BS1083" s="25"/>
      <c r="BT1083" s="25"/>
      <c r="BU1083" s="25"/>
      <c r="BV1083" s="25"/>
      <c r="BW1083" s="25"/>
      <c r="BX1083" s="25"/>
      <c r="BY1083" s="25"/>
      <c r="BZ1083" s="25"/>
      <c r="CA1083" s="25"/>
      <c r="CB1083" s="25"/>
      <c r="CC1083" s="25"/>
      <c r="CD1083" s="25"/>
      <c r="CE1083" s="25"/>
      <c r="CF1083" s="25"/>
      <c r="CG1083" s="25"/>
      <c r="CH1083" s="25"/>
      <c r="CI1083" s="25"/>
      <c r="CJ1083" s="25"/>
      <c r="CK1083" s="25"/>
      <c r="CL1083" s="25"/>
      <c r="CM1083" s="25"/>
      <c r="CN1083" s="25"/>
      <c r="CO1083" s="25"/>
      <c r="CP1083" s="25"/>
      <c r="CQ1083" s="25"/>
      <c r="CR1083" s="25"/>
      <c r="CS1083" s="25"/>
      <c r="CT1083" s="25"/>
      <c r="CU1083" s="25"/>
      <c r="CV1083" s="25"/>
      <c r="CW1083" s="25"/>
      <c r="CX1083" s="25"/>
      <c r="CY1083" s="25"/>
      <c r="CZ1083" s="25"/>
      <c r="DA1083" s="25"/>
      <c r="DB1083" s="25"/>
      <c r="DC1083" s="25"/>
      <c r="DD1083" s="25"/>
      <c r="DE1083" s="25"/>
      <c r="DF1083" s="25"/>
      <c r="DG1083" s="25"/>
      <c r="DH1083" s="25"/>
      <c r="DI1083" s="25"/>
      <c r="DJ1083" s="25"/>
      <c r="DK1083" s="25"/>
      <c r="DL1083" s="25"/>
      <c r="DM1083" s="25"/>
      <c r="DN1083" s="25"/>
      <c r="DO1083" s="25"/>
      <c r="DP1083" s="25"/>
      <c r="DQ1083" s="25"/>
      <c r="DR1083" s="25"/>
      <c r="DS1083" s="25"/>
      <c r="DT1083" s="25"/>
      <c r="DU1083" s="25"/>
      <c r="DV1083" s="25"/>
      <c r="DW1083" s="25"/>
      <c r="DX1083" s="25"/>
      <c r="DY1083" s="25"/>
      <c r="DZ1083" s="25"/>
      <c r="EA1083" s="25"/>
      <c r="EB1083" s="25"/>
      <c r="EC1083" s="25"/>
      <c r="ED1083" s="25"/>
      <c r="EE1083" s="25"/>
      <c r="EF1083" s="25"/>
      <c r="EG1083" s="25"/>
      <c r="EH1083" s="25"/>
      <c r="EI1083" s="25"/>
      <c r="EJ1083" s="25"/>
      <c r="EK1083" s="25"/>
      <c r="EL1083" s="25"/>
      <c r="EM1083" s="25"/>
      <c r="EN1083" s="25"/>
      <c r="EO1083" s="25"/>
      <c r="EP1083" s="25"/>
      <c r="EQ1083" s="25"/>
      <c r="ER1083" s="25"/>
      <c r="ES1083" s="25"/>
      <c r="ET1083" s="25"/>
      <c r="EU1083" s="25"/>
      <c r="EV1083" s="25"/>
      <c r="EW1083" s="25"/>
      <c r="EX1083" s="25"/>
      <c r="EY1083" s="25"/>
      <c r="EZ1083" s="25"/>
      <c r="FA1083" s="25"/>
      <c r="FB1083" s="25"/>
      <c r="FC1083" s="25"/>
      <c r="FD1083" s="25"/>
      <c r="FE1083" s="25"/>
      <c r="FF1083" s="25"/>
      <c r="FG1083" s="25"/>
      <c r="FH1083" s="25"/>
      <c r="FI1083" s="25"/>
      <c r="FJ1083" s="25"/>
      <c r="FK1083" s="25"/>
      <c r="FL1083" s="25"/>
      <c r="FM1083" s="25"/>
      <c r="FN1083" s="25"/>
      <c r="FO1083" s="25"/>
      <c r="FP1083" s="25"/>
      <c r="FQ1083" s="25"/>
      <c r="FR1083" s="25"/>
      <c r="FS1083" s="25"/>
      <c r="FT1083" s="25"/>
      <c r="FU1083" s="25"/>
      <c r="FV1083" s="25"/>
      <c r="FW1083" s="25"/>
      <c r="FX1083" s="25"/>
      <c r="FY1083" s="25"/>
      <c r="FZ1083" s="25"/>
      <c r="GA1083" s="25"/>
      <c r="GB1083" s="25"/>
      <c r="GC1083" s="25"/>
      <c r="GD1083" s="25"/>
      <c r="GE1083" s="25"/>
      <c r="GF1083" s="25"/>
      <c r="GG1083" s="25"/>
      <c r="GH1083" s="25"/>
      <c r="GI1083" s="25"/>
      <c r="GJ1083" s="25"/>
      <c r="GK1083" s="25"/>
      <c r="GL1083" s="25"/>
      <c r="GM1083" s="25"/>
      <c r="GN1083" s="25"/>
      <c r="GO1083" s="25"/>
      <c r="GP1083" s="25"/>
      <c r="GQ1083" s="25"/>
      <c r="GR1083" s="25"/>
      <c r="GS1083" s="25"/>
      <c r="GT1083" s="25"/>
      <c r="GU1083" s="25"/>
      <c r="GV1083" s="25"/>
      <c r="GW1083" s="25"/>
      <c r="GX1083" s="25"/>
      <c r="GY1083" s="25"/>
      <c r="GZ1083" s="25"/>
    </row>
    <row r="1084" spans="31:208">
      <c r="AE1084" s="25"/>
      <c r="AF1084" s="25"/>
      <c r="AG1084" s="25"/>
      <c r="AH1084" s="25"/>
      <c r="AI1084" s="25"/>
      <c r="AJ1084" s="25"/>
      <c r="AK1084" s="25"/>
      <c r="AL1084" s="25"/>
      <c r="AM1084" s="25"/>
      <c r="AN1084" s="25"/>
      <c r="AO1084" s="25"/>
      <c r="AP1084" s="25"/>
      <c r="AQ1084" s="25"/>
      <c r="AR1084" s="25"/>
      <c r="AS1084" s="25"/>
      <c r="AT1084" s="25"/>
      <c r="AU1084" s="25"/>
      <c r="AV1084" s="25"/>
      <c r="AW1084" s="25"/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  <c r="BJ1084" s="25"/>
      <c r="BK1084" s="25"/>
      <c r="BL1084" s="25"/>
      <c r="BM1084" s="25"/>
      <c r="BN1084" s="25"/>
      <c r="BO1084" s="25"/>
      <c r="BP1084" s="25"/>
      <c r="BQ1084" s="25"/>
      <c r="BR1084" s="25"/>
      <c r="BS1084" s="25"/>
      <c r="BT1084" s="25"/>
      <c r="BU1084" s="25"/>
      <c r="BV1084" s="25"/>
      <c r="BW1084" s="25"/>
      <c r="BX1084" s="25"/>
      <c r="BY1084" s="25"/>
      <c r="BZ1084" s="25"/>
      <c r="CA1084" s="25"/>
      <c r="CB1084" s="25"/>
      <c r="CC1084" s="25"/>
      <c r="CD1084" s="25"/>
      <c r="CE1084" s="25"/>
      <c r="CF1084" s="25"/>
      <c r="CG1084" s="25"/>
      <c r="CH1084" s="25"/>
      <c r="CI1084" s="25"/>
      <c r="CJ1084" s="25"/>
      <c r="CK1084" s="25"/>
      <c r="CL1084" s="25"/>
      <c r="CM1084" s="25"/>
      <c r="CN1084" s="25"/>
      <c r="CO1084" s="25"/>
      <c r="CP1084" s="25"/>
      <c r="CQ1084" s="25"/>
      <c r="CR1084" s="25"/>
      <c r="CS1084" s="25"/>
      <c r="CT1084" s="25"/>
      <c r="CU1084" s="25"/>
      <c r="CV1084" s="25"/>
      <c r="CW1084" s="25"/>
      <c r="CX1084" s="25"/>
      <c r="CY1084" s="25"/>
      <c r="CZ1084" s="25"/>
      <c r="DA1084" s="25"/>
      <c r="DB1084" s="25"/>
      <c r="DC1084" s="25"/>
      <c r="DD1084" s="25"/>
      <c r="DE1084" s="25"/>
      <c r="DF1084" s="25"/>
      <c r="DG1084" s="25"/>
      <c r="DH1084" s="25"/>
      <c r="DI1084" s="25"/>
      <c r="DJ1084" s="25"/>
      <c r="DK1084" s="25"/>
      <c r="DL1084" s="25"/>
      <c r="DM1084" s="25"/>
      <c r="DN1084" s="25"/>
      <c r="DO1084" s="25"/>
      <c r="DP1084" s="25"/>
      <c r="DQ1084" s="25"/>
      <c r="DR1084" s="25"/>
      <c r="DS1084" s="25"/>
      <c r="DT1084" s="25"/>
      <c r="DU1084" s="25"/>
      <c r="DV1084" s="25"/>
      <c r="DW1084" s="25"/>
      <c r="DX1084" s="25"/>
      <c r="DY1084" s="25"/>
      <c r="DZ1084" s="25"/>
      <c r="EA1084" s="25"/>
      <c r="EB1084" s="25"/>
      <c r="EC1084" s="25"/>
      <c r="ED1084" s="25"/>
      <c r="EE1084" s="25"/>
      <c r="EF1084" s="25"/>
      <c r="EG1084" s="25"/>
      <c r="EH1084" s="25"/>
      <c r="EI1084" s="25"/>
      <c r="EJ1084" s="25"/>
      <c r="EK1084" s="25"/>
      <c r="EL1084" s="25"/>
      <c r="EM1084" s="25"/>
      <c r="EN1084" s="25"/>
      <c r="EO1084" s="25"/>
      <c r="EP1084" s="25"/>
      <c r="EQ1084" s="25"/>
      <c r="ER1084" s="25"/>
      <c r="ES1084" s="25"/>
      <c r="ET1084" s="25"/>
      <c r="EU1084" s="25"/>
      <c r="EV1084" s="25"/>
      <c r="EW1084" s="25"/>
      <c r="EX1084" s="25"/>
      <c r="EY1084" s="25"/>
      <c r="EZ1084" s="25"/>
      <c r="FA1084" s="25"/>
      <c r="FB1084" s="25"/>
      <c r="FC1084" s="25"/>
      <c r="FD1084" s="25"/>
      <c r="FE1084" s="25"/>
      <c r="FF1084" s="25"/>
      <c r="FG1084" s="25"/>
      <c r="FH1084" s="25"/>
      <c r="FI1084" s="25"/>
      <c r="FJ1084" s="25"/>
      <c r="FK1084" s="25"/>
      <c r="FL1084" s="25"/>
      <c r="FM1084" s="25"/>
      <c r="FN1084" s="25"/>
      <c r="FO1084" s="25"/>
      <c r="FP1084" s="25"/>
      <c r="FQ1084" s="25"/>
      <c r="FR1084" s="25"/>
      <c r="FS1084" s="25"/>
      <c r="FT1084" s="25"/>
      <c r="FU1084" s="25"/>
      <c r="FV1084" s="25"/>
      <c r="FW1084" s="25"/>
      <c r="FX1084" s="25"/>
      <c r="FY1084" s="25"/>
      <c r="FZ1084" s="25"/>
      <c r="GA1084" s="25"/>
      <c r="GB1084" s="25"/>
      <c r="GC1084" s="25"/>
      <c r="GD1084" s="25"/>
      <c r="GE1084" s="25"/>
      <c r="GF1084" s="25"/>
      <c r="GG1084" s="25"/>
      <c r="GH1084" s="25"/>
      <c r="GI1084" s="25"/>
      <c r="GJ1084" s="25"/>
      <c r="GK1084" s="25"/>
      <c r="GL1084" s="25"/>
      <c r="GM1084" s="25"/>
      <c r="GN1084" s="25"/>
      <c r="GO1084" s="25"/>
      <c r="GP1084" s="25"/>
      <c r="GQ1084" s="25"/>
      <c r="GR1084" s="25"/>
      <c r="GS1084" s="25"/>
      <c r="GT1084" s="25"/>
      <c r="GU1084" s="25"/>
      <c r="GV1084" s="25"/>
      <c r="GW1084" s="25"/>
      <c r="GX1084" s="25"/>
      <c r="GY1084" s="25"/>
      <c r="GZ1084" s="25"/>
    </row>
    <row r="1085" spans="31:208">
      <c r="AE1085" s="25"/>
      <c r="AF1085" s="25"/>
      <c r="AG1085" s="25"/>
      <c r="AH1085" s="25"/>
      <c r="AI1085" s="25"/>
      <c r="AJ1085" s="25"/>
      <c r="AK1085" s="25"/>
      <c r="AL1085" s="25"/>
      <c r="AM1085" s="25"/>
      <c r="AN1085" s="25"/>
      <c r="AO1085" s="25"/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  <c r="BN1085" s="25"/>
      <c r="BO1085" s="25"/>
      <c r="BP1085" s="25"/>
      <c r="BQ1085" s="25"/>
      <c r="BR1085" s="25"/>
      <c r="BS1085" s="25"/>
      <c r="BT1085" s="25"/>
      <c r="BU1085" s="25"/>
      <c r="BV1085" s="25"/>
      <c r="BW1085" s="25"/>
      <c r="BX1085" s="25"/>
      <c r="BY1085" s="25"/>
      <c r="BZ1085" s="25"/>
      <c r="CA1085" s="25"/>
      <c r="CB1085" s="25"/>
      <c r="CC1085" s="25"/>
      <c r="CD1085" s="25"/>
      <c r="CE1085" s="25"/>
      <c r="CF1085" s="25"/>
      <c r="CG1085" s="25"/>
      <c r="CH1085" s="25"/>
      <c r="CI1085" s="25"/>
      <c r="CJ1085" s="25"/>
      <c r="CK1085" s="25"/>
      <c r="CL1085" s="25"/>
      <c r="CM1085" s="25"/>
      <c r="CN1085" s="25"/>
      <c r="CO1085" s="25"/>
      <c r="CP1085" s="25"/>
      <c r="CQ1085" s="25"/>
      <c r="CR1085" s="25"/>
      <c r="CS1085" s="25"/>
      <c r="CT1085" s="25"/>
      <c r="CU1085" s="25"/>
      <c r="CV1085" s="25"/>
      <c r="CW1085" s="25"/>
      <c r="CX1085" s="25"/>
      <c r="CY1085" s="25"/>
      <c r="CZ1085" s="25"/>
      <c r="DA1085" s="25"/>
      <c r="DB1085" s="25"/>
      <c r="DC1085" s="25"/>
      <c r="DD1085" s="25"/>
      <c r="DE1085" s="25"/>
      <c r="DF1085" s="25"/>
      <c r="DG1085" s="25"/>
      <c r="DH1085" s="25"/>
      <c r="DI1085" s="25"/>
      <c r="DJ1085" s="25"/>
      <c r="DK1085" s="25"/>
      <c r="DL1085" s="25"/>
      <c r="DM1085" s="25"/>
      <c r="DN1085" s="25"/>
      <c r="DO1085" s="25"/>
      <c r="DP1085" s="25"/>
      <c r="DQ1085" s="25"/>
      <c r="DR1085" s="25"/>
      <c r="DS1085" s="25"/>
      <c r="DT1085" s="25"/>
      <c r="DU1085" s="25"/>
      <c r="DV1085" s="25"/>
      <c r="DW1085" s="25"/>
      <c r="DX1085" s="25"/>
      <c r="DY1085" s="25"/>
      <c r="DZ1085" s="25"/>
      <c r="EA1085" s="25"/>
      <c r="EB1085" s="25"/>
      <c r="EC1085" s="25"/>
      <c r="ED1085" s="25"/>
      <c r="EE1085" s="25"/>
      <c r="EF1085" s="25"/>
      <c r="EG1085" s="25"/>
      <c r="EH1085" s="25"/>
      <c r="EI1085" s="25"/>
      <c r="EJ1085" s="25"/>
      <c r="EK1085" s="25"/>
      <c r="EL1085" s="25"/>
      <c r="EM1085" s="25"/>
      <c r="EN1085" s="25"/>
      <c r="EO1085" s="25"/>
      <c r="EP1085" s="25"/>
      <c r="EQ1085" s="25"/>
      <c r="ER1085" s="25"/>
      <c r="ES1085" s="25"/>
      <c r="ET1085" s="25"/>
      <c r="EU1085" s="25"/>
      <c r="EV1085" s="25"/>
      <c r="EW1085" s="25"/>
      <c r="EX1085" s="25"/>
      <c r="EY1085" s="25"/>
      <c r="EZ1085" s="25"/>
      <c r="FA1085" s="25"/>
      <c r="FB1085" s="25"/>
      <c r="FC1085" s="25"/>
      <c r="FD1085" s="25"/>
      <c r="FE1085" s="25"/>
      <c r="FF1085" s="25"/>
      <c r="FG1085" s="25"/>
      <c r="FH1085" s="25"/>
      <c r="FI1085" s="25"/>
      <c r="FJ1085" s="25"/>
      <c r="FK1085" s="25"/>
      <c r="FL1085" s="25"/>
      <c r="FM1085" s="25"/>
      <c r="FN1085" s="25"/>
      <c r="FO1085" s="25"/>
      <c r="FP1085" s="25"/>
      <c r="FQ1085" s="25"/>
      <c r="FR1085" s="25"/>
      <c r="FS1085" s="25"/>
      <c r="FT1085" s="25"/>
      <c r="FU1085" s="25"/>
      <c r="FV1085" s="25"/>
      <c r="FW1085" s="25"/>
      <c r="FX1085" s="25"/>
      <c r="FY1085" s="25"/>
      <c r="FZ1085" s="25"/>
      <c r="GA1085" s="25"/>
      <c r="GB1085" s="25"/>
      <c r="GC1085" s="25"/>
      <c r="GD1085" s="25"/>
      <c r="GE1085" s="25"/>
      <c r="GF1085" s="25"/>
      <c r="GG1085" s="25"/>
      <c r="GH1085" s="25"/>
      <c r="GI1085" s="25"/>
      <c r="GJ1085" s="25"/>
      <c r="GK1085" s="25"/>
      <c r="GL1085" s="25"/>
      <c r="GM1085" s="25"/>
      <c r="GN1085" s="25"/>
      <c r="GO1085" s="25"/>
      <c r="GP1085" s="25"/>
      <c r="GQ1085" s="25"/>
      <c r="GR1085" s="25"/>
      <c r="GS1085" s="25"/>
      <c r="GT1085" s="25"/>
      <c r="GU1085" s="25"/>
      <c r="GV1085" s="25"/>
      <c r="GW1085" s="25"/>
      <c r="GX1085" s="25"/>
      <c r="GY1085" s="25"/>
      <c r="GZ1085" s="25"/>
    </row>
    <row r="1086" spans="31:208">
      <c r="AE1086" s="25"/>
      <c r="AF1086" s="25"/>
      <c r="AG1086" s="25"/>
      <c r="AH1086" s="25"/>
      <c r="AI1086" s="25"/>
      <c r="AJ1086" s="25"/>
      <c r="AK1086" s="25"/>
      <c r="AL1086" s="25"/>
      <c r="AM1086" s="25"/>
      <c r="AN1086" s="25"/>
      <c r="AO1086" s="25"/>
      <c r="AP1086" s="25"/>
      <c r="AQ1086" s="25"/>
      <c r="AR1086" s="25"/>
      <c r="AS1086" s="25"/>
      <c r="AT1086" s="25"/>
      <c r="AU1086" s="25"/>
      <c r="AV1086" s="25"/>
      <c r="AW1086" s="25"/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  <c r="BJ1086" s="25"/>
      <c r="BK1086" s="25"/>
      <c r="BL1086" s="25"/>
      <c r="BM1086" s="25"/>
      <c r="BN1086" s="25"/>
      <c r="BO1086" s="25"/>
      <c r="BP1086" s="25"/>
      <c r="BQ1086" s="25"/>
      <c r="BR1086" s="25"/>
      <c r="BS1086" s="25"/>
      <c r="BT1086" s="25"/>
      <c r="BU1086" s="25"/>
      <c r="BV1086" s="25"/>
      <c r="BW1086" s="25"/>
      <c r="BX1086" s="25"/>
      <c r="BY1086" s="25"/>
      <c r="BZ1086" s="25"/>
      <c r="CA1086" s="25"/>
      <c r="CB1086" s="25"/>
      <c r="CC1086" s="25"/>
      <c r="CD1086" s="25"/>
      <c r="CE1086" s="25"/>
      <c r="CF1086" s="25"/>
      <c r="CG1086" s="25"/>
      <c r="CH1086" s="25"/>
      <c r="CI1086" s="25"/>
      <c r="CJ1086" s="25"/>
      <c r="CK1086" s="25"/>
      <c r="CL1086" s="25"/>
      <c r="CM1086" s="25"/>
      <c r="CN1086" s="25"/>
      <c r="CO1086" s="25"/>
      <c r="CP1086" s="25"/>
      <c r="CQ1086" s="25"/>
      <c r="CR1086" s="25"/>
      <c r="CS1086" s="25"/>
      <c r="CT1086" s="25"/>
      <c r="CU1086" s="25"/>
      <c r="CV1086" s="25"/>
      <c r="CW1086" s="25"/>
      <c r="CX1086" s="25"/>
      <c r="CY1086" s="25"/>
      <c r="CZ1086" s="25"/>
      <c r="DA1086" s="25"/>
      <c r="DB1086" s="25"/>
      <c r="DC1086" s="25"/>
      <c r="DD1086" s="25"/>
      <c r="DE1086" s="25"/>
      <c r="DF1086" s="25"/>
      <c r="DG1086" s="25"/>
      <c r="DH1086" s="25"/>
      <c r="DI1086" s="25"/>
      <c r="DJ1086" s="25"/>
      <c r="DK1086" s="25"/>
      <c r="DL1086" s="25"/>
      <c r="DM1086" s="25"/>
      <c r="DN1086" s="25"/>
      <c r="DO1086" s="25"/>
      <c r="DP1086" s="25"/>
      <c r="DQ1086" s="25"/>
      <c r="DR1086" s="25"/>
      <c r="DS1086" s="25"/>
      <c r="DT1086" s="25"/>
      <c r="DU1086" s="25"/>
      <c r="DV1086" s="25"/>
      <c r="DW1086" s="25"/>
      <c r="DX1086" s="25"/>
      <c r="DY1086" s="25"/>
      <c r="DZ1086" s="25"/>
      <c r="EA1086" s="25"/>
      <c r="EB1086" s="25"/>
      <c r="EC1086" s="25"/>
      <c r="ED1086" s="25"/>
      <c r="EE1086" s="25"/>
      <c r="EF1086" s="25"/>
      <c r="EG1086" s="25"/>
      <c r="EH1086" s="25"/>
      <c r="EI1086" s="25"/>
      <c r="EJ1086" s="25"/>
      <c r="EK1086" s="25"/>
      <c r="EL1086" s="25"/>
      <c r="EM1086" s="25"/>
      <c r="EN1086" s="25"/>
      <c r="EO1086" s="25"/>
      <c r="EP1086" s="25"/>
      <c r="EQ1086" s="25"/>
      <c r="ER1086" s="25"/>
      <c r="ES1086" s="25"/>
      <c r="ET1086" s="25"/>
      <c r="EU1086" s="25"/>
      <c r="EV1086" s="25"/>
      <c r="EW1086" s="25"/>
      <c r="EX1086" s="25"/>
      <c r="EY1086" s="25"/>
      <c r="EZ1086" s="25"/>
      <c r="FA1086" s="25"/>
      <c r="FB1086" s="25"/>
      <c r="FC1086" s="25"/>
      <c r="FD1086" s="25"/>
      <c r="FE1086" s="25"/>
      <c r="FF1086" s="25"/>
      <c r="FG1086" s="25"/>
      <c r="FH1086" s="25"/>
      <c r="FI1086" s="25"/>
      <c r="FJ1086" s="25"/>
      <c r="FK1086" s="25"/>
      <c r="FL1086" s="25"/>
      <c r="FM1086" s="25"/>
      <c r="FN1086" s="25"/>
      <c r="FO1086" s="25"/>
      <c r="FP1086" s="25"/>
      <c r="FQ1086" s="25"/>
      <c r="FR1086" s="25"/>
      <c r="FS1086" s="25"/>
      <c r="FT1086" s="25"/>
      <c r="FU1086" s="25"/>
      <c r="FV1086" s="25"/>
      <c r="FW1086" s="25"/>
      <c r="FX1086" s="25"/>
      <c r="FY1086" s="25"/>
      <c r="FZ1086" s="25"/>
      <c r="GA1086" s="25"/>
      <c r="GB1086" s="25"/>
      <c r="GC1086" s="25"/>
      <c r="GD1086" s="25"/>
      <c r="GE1086" s="25"/>
      <c r="GF1086" s="25"/>
      <c r="GG1086" s="25"/>
      <c r="GH1086" s="25"/>
      <c r="GI1086" s="25"/>
      <c r="GJ1086" s="25"/>
      <c r="GK1086" s="25"/>
      <c r="GL1086" s="25"/>
      <c r="GM1086" s="25"/>
      <c r="GN1086" s="25"/>
      <c r="GO1086" s="25"/>
      <c r="GP1086" s="25"/>
      <c r="GQ1086" s="25"/>
      <c r="GR1086" s="25"/>
      <c r="GS1086" s="25"/>
      <c r="GT1086" s="25"/>
      <c r="GU1086" s="25"/>
      <c r="GV1086" s="25"/>
      <c r="GW1086" s="25"/>
      <c r="GX1086" s="25"/>
      <c r="GY1086" s="25"/>
      <c r="GZ1086" s="25"/>
    </row>
  </sheetData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D9372-6D3C-481C-8F9D-E36FF5F10C43}">
  <dimension ref="A1:B15"/>
  <sheetViews>
    <sheetView topLeftCell="A7" zoomScale="70" zoomScaleNormal="70" workbookViewId="0">
      <selection activeCell="B5" sqref="B5"/>
    </sheetView>
  </sheetViews>
  <sheetFormatPr baseColWidth="10" defaultColWidth="11.5" defaultRowHeight="15"/>
  <cols>
    <col min="1" max="1" width="26.6640625" bestFit="1" customWidth="1"/>
    <col min="2" max="2" width="19.1640625" bestFit="1" customWidth="1"/>
  </cols>
  <sheetData>
    <row r="1" spans="1:2">
      <c r="A1" s="23" t="s">
        <v>1103</v>
      </c>
      <c r="B1" t="s">
        <v>1119</v>
      </c>
    </row>
    <row r="2" spans="1:2">
      <c r="A2" s="26" t="s">
        <v>15</v>
      </c>
      <c r="B2" s="27">
        <v>6047248.0299999984</v>
      </c>
    </row>
    <row r="3" spans="1:2">
      <c r="A3" s="26" t="s">
        <v>155</v>
      </c>
      <c r="B3" s="27">
        <v>290938.94999999995</v>
      </c>
    </row>
    <row r="4" spans="1:2">
      <c r="A4" s="26" t="s">
        <v>1057</v>
      </c>
      <c r="B4" s="27">
        <v>13699.129000000004</v>
      </c>
    </row>
    <row r="5" spans="1:2">
      <c r="A5" s="26" t="s">
        <v>18</v>
      </c>
      <c r="B5" s="27">
        <v>2702250.0519999997</v>
      </c>
    </row>
    <row r="6" spans="1:2">
      <c r="A6" s="26" t="s">
        <v>14</v>
      </c>
      <c r="B6" s="27">
        <v>782535.01</v>
      </c>
    </row>
    <row r="7" spans="1:2">
      <c r="A7" s="26" t="s">
        <v>245</v>
      </c>
      <c r="B7" s="27">
        <v>3866960.399999999</v>
      </c>
    </row>
    <row r="8" spans="1:2">
      <c r="A8" s="26" t="s">
        <v>874</v>
      </c>
      <c r="B8" s="27">
        <v>338258.39999999997</v>
      </c>
    </row>
    <row r="9" spans="1:2">
      <c r="A9" s="26" t="s">
        <v>23</v>
      </c>
      <c r="B9" s="27">
        <v>1741885.7999999998</v>
      </c>
    </row>
    <row r="10" spans="1:2">
      <c r="A10" s="26" t="s">
        <v>712</v>
      </c>
      <c r="B10" s="27">
        <v>90313.799999999988</v>
      </c>
    </row>
    <row r="11" spans="1:2">
      <c r="A11" s="26" t="s">
        <v>717</v>
      </c>
      <c r="B11" s="27">
        <v>11596</v>
      </c>
    </row>
    <row r="12" spans="1:2">
      <c r="A12" s="26" t="s">
        <v>17</v>
      </c>
      <c r="B12" s="27">
        <v>898435.89999999991</v>
      </c>
    </row>
    <row r="13" spans="1:2">
      <c r="A13" s="26" t="s">
        <v>16</v>
      </c>
      <c r="B13" s="27">
        <v>838410.2899999998</v>
      </c>
    </row>
    <row r="14" spans="1:2">
      <c r="A14" s="26" t="s">
        <v>796</v>
      </c>
      <c r="B14" s="27">
        <v>9820</v>
      </c>
    </row>
    <row r="15" spans="1:2">
      <c r="A15" s="24" t="s">
        <v>1102</v>
      </c>
      <c r="B15" s="12">
        <v>17632351.760999996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C8AAE-64D6-4AE6-9E96-09768883D412}">
  <dimension ref="A2:AG949"/>
  <sheetViews>
    <sheetView topLeftCell="F916" zoomScale="53" zoomScaleNormal="53" workbookViewId="0">
      <selection activeCell="J838" sqref="J838"/>
    </sheetView>
  </sheetViews>
  <sheetFormatPr baseColWidth="10" defaultColWidth="11.5" defaultRowHeight="15"/>
  <cols>
    <col min="1" max="1" width="32.33203125" customWidth="1"/>
    <col min="2" max="2" width="18.1640625" bestFit="1" customWidth="1"/>
    <col min="3" max="3" width="17.33203125" bestFit="1" customWidth="1"/>
    <col min="4" max="4" width="29.5" bestFit="1" customWidth="1"/>
    <col min="5" max="5" width="32.33203125" customWidth="1"/>
    <col min="6" max="6" width="26.1640625" customWidth="1"/>
    <col min="7" max="7" width="20.33203125" bestFit="1" customWidth="1"/>
    <col min="8" max="8" width="23" bestFit="1" customWidth="1"/>
    <col min="9" max="9" width="31" customWidth="1"/>
    <col min="10" max="10" width="91.33203125" customWidth="1"/>
    <col min="11" max="11" width="15.6640625" bestFit="1" customWidth="1"/>
    <col min="12" max="12" width="9" bestFit="1" customWidth="1"/>
    <col min="13" max="13" width="21.5" bestFit="1" customWidth="1"/>
    <col min="14" max="14" width="117.5" customWidth="1"/>
    <col min="15" max="15" width="222.33203125" hidden="1" customWidth="1"/>
    <col min="16" max="16" width="38.5" bestFit="1" customWidth="1"/>
    <col min="17" max="17" width="36.5" bestFit="1" customWidth="1"/>
    <col min="18" max="18" width="32.1640625" bestFit="1" customWidth="1"/>
    <col min="19" max="19" width="36.33203125" bestFit="1" customWidth="1"/>
    <col min="20" max="20" width="39.33203125" bestFit="1" customWidth="1"/>
    <col min="21" max="21" width="32.83203125" bestFit="1" customWidth="1"/>
    <col min="22" max="22" width="41.83203125" bestFit="1" customWidth="1"/>
    <col min="23" max="23" width="31" bestFit="1" customWidth="1"/>
    <col min="24" max="24" width="36.5" bestFit="1" customWidth="1"/>
    <col min="25" max="25" width="32.1640625" bestFit="1" customWidth="1"/>
    <col min="26" max="26" width="28" bestFit="1" customWidth="1"/>
    <col min="27" max="27" width="31.33203125" bestFit="1" customWidth="1"/>
    <col min="28" max="28" width="33.1640625" bestFit="1" customWidth="1"/>
    <col min="29" max="29" width="21.83203125" bestFit="1" customWidth="1"/>
    <col min="30" max="30" width="19" bestFit="1" customWidth="1"/>
    <col min="32" max="32" width="23.1640625" bestFit="1" customWidth="1"/>
    <col min="33" max="33" width="17.1640625" bestFit="1" customWidth="1"/>
  </cols>
  <sheetData>
    <row r="2" spans="1:33" ht="16">
      <c r="A2" s="4" t="s">
        <v>0</v>
      </c>
      <c r="B2" s="5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6" t="s">
        <v>12</v>
      </c>
      <c r="N2" s="7" t="s">
        <v>13</v>
      </c>
      <c r="O2" s="4" t="s">
        <v>20</v>
      </c>
      <c r="P2" s="1" t="s">
        <v>15</v>
      </c>
      <c r="Q2" s="4" t="s">
        <v>155</v>
      </c>
      <c r="R2" s="4" t="s">
        <v>1057</v>
      </c>
      <c r="S2" s="1" t="s">
        <v>18</v>
      </c>
      <c r="T2" s="1" t="s">
        <v>14</v>
      </c>
      <c r="U2" s="1" t="s">
        <v>245</v>
      </c>
      <c r="V2" s="1" t="s">
        <v>874</v>
      </c>
      <c r="W2" s="1" t="s">
        <v>23</v>
      </c>
      <c r="X2" s="1" t="s">
        <v>712</v>
      </c>
      <c r="Y2" s="1" t="s">
        <v>717</v>
      </c>
      <c r="Z2" s="1" t="s">
        <v>17</v>
      </c>
      <c r="AA2" s="1" t="s">
        <v>16</v>
      </c>
      <c r="AB2" s="1" t="s">
        <v>796</v>
      </c>
      <c r="AC2" s="4" t="s">
        <v>156</v>
      </c>
      <c r="AD2" s="4" t="s">
        <v>157</v>
      </c>
      <c r="AE2" s="4" t="s">
        <v>1137</v>
      </c>
      <c r="AF2" t="s">
        <v>1103</v>
      </c>
      <c r="AG2" t="s">
        <v>12</v>
      </c>
    </row>
    <row r="3" spans="1:33">
      <c r="A3" s="1" t="s">
        <v>246</v>
      </c>
      <c r="B3" s="2">
        <v>43810</v>
      </c>
      <c r="C3" s="1" t="s">
        <v>24</v>
      </c>
      <c r="D3" s="1" t="s">
        <v>15</v>
      </c>
      <c r="E3" s="1" t="s">
        <v>24</v>
      </c>
      <c r="F3" s="1" t="s">
        <v>24</v>
      </c>
      <c r="G3" s="1" t="s">
        <v>24</v>
      </c>
      <c r="H3" s="1">
        <v>4501736144</v>
      </c>
      <c r="I3" s="1" t="s">
        <v>24</v>
      </c>
      <c r="J3" s="1" t="s">
        <v>247</v>
      </c>
      <c r="K3" s="1">
        <v>0</v>
      </c>
      <c r="L3" s="1" t="s">
        <v>26</v>
      </c>
      <c r="M3" s="3">
        <v>638</v>
      </c>
      <c r="N3" s="3">
        <f t="shared" ref="N3:N34" si="0">M3*K3</f>
        <v>0</v>
      </c>
      <c r="O3" s="1"/>
      <c r="P3" s="3">
        <f>Tabla13[[#This Row],[COSTO TOTAL]]</f>
        <v>0</v>
      </c>
      <c r="Q3" s="1"/>
      <c r="R3" s="1"/>
      <c r="S3" s="1"/>
      <c r="T3" s="1"/>
      <c r="U3" s="1"/>
      <c r="V3" s="3"/>
      <c r="W3" s="1"/>
      <c r="X3" s="1"/>
      <c r="Y3" s="1"/>
      <c r="Z3" s="1"/>
      <c r="AA3" s="1"/>
      <c r="AB3" s="1"/>
      <c r="AC3" s="1"/>
      <c r="AD3" s="1" t="s">
        <v>112</v>
      </c>
      <c r="AE3" s="1"/>
      <c r="AF3" t="s">
        <v>15</v>
      </c>
      <c r="AG3" s="12">
        <f>P949</f>
        <v>5459949.629999999</v>
      </c>
    </row>
    <row r="4" spans="1:33">
      <c r="A4" s="1" t="s">
        <v>248</v>
      </c>
      <c r="B4" s="2">
        <v>43205</v>
      </c>
      <c r="C4" s="1" t="s">
        <v>24</v>
      </c>
      <c r="D4" s="1" t="s">
        <v>15</v>
      </c>
      <c r="E4" s="1" t="s">
        <v>24</v>
      </c>
      <c r="F4" s="1" t="s">
        <v>113</v>
      </c>
      <c r="G4" s="1" t="s">
        <v>24</v>
      </c>
      <c r="H4" s="1" t="s">
        <v>24</v>
      </c>
      <c r="I4" s="1" t="s">
        <v>24</v>
      </c>
      <c r="J4" s="1" t="s">
        <v>249</v>
      </c>
      <c r="K4" s="1">
        <v>2</v>
      </c>
      <c r="L4" s="1" t="s">
        <v>26</v>
      </c>
      <c r="M4" s="3"/>
      <c r="N4" s="3">
        <f t="shared" si="0"/>
        <v>0</v>
      </c>
      <c r="O4" s="1"/>
      <c r="P4" s="3">
        <f>Tabla13[[#This Row],[COSTO TOTAL]]</f>
        <v>0</v>
      </c>
      <c r="Q4" s="1"/>
      <c r="R4" s="1"/>
      <c r="S4" s="1"/>
      <c r="T4" s="1"/>
      <c r="U4" s="1"/>
      <c r="V4" s="3"/>
      <c r="W4" s="1"/>
      <c r="X4" s="1"/>
      <c r="Y4" s="1"/>
      <c r="Z4" s="1"/>
      <c r="AA4" s="1"/>
      <c r="AB4" s="1"/>
      <c r="AC4" s="1"/>
      <c r="AD4" s="1"/>
      <c r="AE4" s="1"/>
      <c r="AF4" t="s">
        <v>155</v>
      </c>
      <c r="AG4" s="12">
        <f>Q949</f>
        <v>290938.94999999995</v>
      </c>
    </row>
    <row r="5" spans="1:33">
      <c r="A5" s="1" t="s">
        <v>248</v>
      </c>
      <c r="B5" s="2">
        <v>43205</v>
      </c>
      <c r="C5" s="1">
        <v>7571586</v>
      </c>
      <c r="D5" s="1" t="s">
        <v>15</v>
      </c>
      <c r="E5" s="1" t="s">
        <v>24</v>
      </c>
      <c r="F5" s="1" t="s">
        <v>113</v>
      </c>
      <c r="G5" s="1" t="s">
        <v>24</v>
      </c>
      <c r="H5" s="1">
        <v>4501641925</v>
      </c>
      <c r="I5" s="1" t="s">
        <v>24</v>
      </c>
      <c r="J5" s="1" t="s">
        <v>250</v>
      </c>
      <c r="K5" s="1">
        <v>6</v>
      </c>
      <c r="L5" s="1" t="s">
        <v>26</v>
      </c>
      <c r="M5" s="3">
        <v>165</v>
      </c>
      <c r="N5" s="3">
        <f t="shared" si="0"/>
        <v>990</v>
      </c>
      <c r="O5" s="1"/>
      <c r="P5" s="3">
        <f>Tabla13[[#This Row],[COSTO TOTAL]]</f>
        <v>990</v>
      </c>
      <c r="Q5" s="1"/>
      <c r="R5" s="1"/>
      <c r="S5" s="1"/>
      <c r="T5" s="1"/>
      <c r="U5" s="1"/>
      <c r="V5" s="3"/>
      <c r="W5" s="1"/>
      <c r="X5" s="1"/>
      <c r="Y5" s="1"/>
      <c r="Z5" s="1"/>
      <c r="AA5" s="1"/>
      <c r="AB5" s="1"/>
      <c r="AC5" s="1"/>
      <c r="AD5" s="1"/>
      <c r="AE5" s="1"/>
      <c r="AF5" t="s">
        <v>1057</v>
      </c>
      <c r="AG5" s="12">
        <f>R949</f>
        <v>194710.88899999997</v>
      </c>
    </row>
    <row r="6" spans="1:33">
      <c r="A6" s="1" t="s">
        <v>248</v>
      </c>
      <c r="B6" s="2">
        <v>43205</v>
      </c>
      <c r="C6" s="1">
        <v>7571586</v>
      </c>
      <c r="D6" s="1" t="s">
        <v>15</v>
      </c>
      <c r="E6" s="1" t="s">
        <v>24</v>
      </c>
      <c r="F6" s="1" t="s">
        <v>113</v>
      </c>
      <c r="G6" s="1" t="s">
        <v>24</v>
      </c>
      <c r="H6" s="1">
        <v>4501641925</v>
      </c>
      <c r="I6" s="1" t="s">
        <v>24</v>
      </c>
      <c r="J6" s="1" t="s">
        <v>251</v>
      </c>
      <c r="K6" s="1">
        <v>4</v>
      </c>
      <c r="L6" s="1" t="s">
        <v>26</v>
      </c>
      <c r="M6" s="3">
        <v>210</v>
      </c>
      <c r="N6" s="3">
        <f t="shared" si="0"/>
        <v>840</v>
      </c>
      <c r="O6" s="1"/>
      <c r="P6" s="3">
        <f>Tabla13[[#This Row],[COSTO TOTAL]]</f>
        <v>840</v>
      </c>
      <c r="Q6" s="1"/>
      <c r="R6" s="1"/>
      <c r="S6" s="1"/>
      <c r="T6" s="1"/>
      <c r="U6" s="1"/>
      <c r="V6" s="3"/>
      <c r="W6" s="1"/>
      <c r="X6" s="1"/>
      <c r="Y6" s="1"/>
      <c r="Z6" s="1"/>
      <c r="AA6" s="1"/>
      <c r="AB6" s="1"/>
      <c r="AC6" s="1"/>
      <c r="AD6" s="1"/>
      <c r="AE6" s="1"/>
      <c r="AF6" t="s">
        <v>18</v>
      </c>
      <c r="AG6" s="12">
        <f>S949</f>
        <v>2862609.8419999992</v>
      </c>
    </row>
    <row r="7" spans="1:33">
      <c r="A7" s="1" t="s">
        <v>248</v>
      </c>
      <c r="B7" s="2">
        <v>43205</v>
      </c>
      <c r="C7" s="1">
        <v>7571586</v>
      </c>
      <c r="D7" s="1" t="s">
        <v>15</v>
      </c>
      <c r="E7" s="1" t="s">
        <v>24</v>
      </c>
      <c r="F7" s="1" t="s">
        <v>113</v>
      </c>
      <c r="G7" s="1" t="s">
        <v>24</v>
      </c>
      <c r="H7" s="1">
        <v>4501641925</v>
      </c>
      <c r="I7" s="1" t="s">
        <v>24</v>
      </c>
      <c r="J7" s="1" t="s">
        <v>252</v>
      </c>
      <c r="K7" s="1">
        <v>23</v>
      </c>
      <c r="L7" s="1" t="s">
        <v>26</v>
      </c>
      <c r="M7" s="3">
        <v>276</v>
      </c>
      <c r="N7" s="3">
        <f t="shared" si="0"/>
        <v>6348</v>
      </c>
      <c r="O7" s="1"/>
      <c r="P7" s="3">
        <f>Tabla13[[#This Row],[COSTO TOTAL]]</f>
        <v>6348</v>
      </c>
      <c r="Q7" s="1"/>
      <c r="R7" s="1"/>
      <c r="S7" s="1"/>
      <c r="T7" s="1"/>
      <c r="U7" s="1"/>
      <c r="V7" s="3"/>
      <c r="W7" s="1"/>
      <c r="X7" s="1"/>
      <c r="Y7" s="1"/>
      <c r="Z7" s="1"/>
      <c r="AA7" s="1"/>
      <c r="AB7" s="1"/>
      <c r="AC7" s="1"/>
      <c r="AD7" s="1"/>
      <c r="AE7" s="1"/>
      <c r="AF7" t="s">
        <v>14</v>
      </c>
      <c r="AG7" s="12">
        <f>T949</f>
        <v>770655.01</v>
      </c>
    </row>
    <row r="8" spans="1:33">
      <c r="A8" s="1" t="s">
        <v>248</v>
      </c>
      <c r="B8" s="2">
        <v>43205</v>
      </c>
      <c r="C8" s="1">
        <v>7571586</v>
      </c>
      <c r="D8" s="1" t="s">
        <v>15</v>
      </c>
      <c r="E8" s="1" t="s">
        <v>24</v>
      </c>
      <c r="F8" s="1" t="s">
        <v>113</v>
      </c>
      <c r="G8" s="1" t="s">
        <v>24</v>
      </c>
      <c r="H8" s="1">
        <v>4501641925</v>
      </c>
      <c r="I8" s="1" t="s">
        <v>24</v>
      </c>
      <c r="J8" s="1" t="s">
        <v>253</v>
      </c>
      <c r="K8" s="1">
        <v>30</v>
      </c>
      <c r="L8" s="1" t="s">
        <v>26</v>
      </c>
      <c r="M8" s="3">
        <v>410</v>
      </c>
      <c r="N8" s="3">
        <f t="shared" si="0"/>
        <v>12300</v>
      </c>
      <c r="O8" s="1"/>
      <c r="P8" s="3">
        <f>Tabla13[[#This Row],[COSTO TOTAL]]</f>
        <v>12300</v>
      </c>
      <c r="Q8" s="1"/>
      <c r="R8" s="1"/>
      <c r="S8" s="1"/>
      <c r="T8" s="1"/>
      <c r="U8" s="1"/>
      <c r="V8" s="3"/>
      <c r="W8" s="1"/>
      <c r="X8" s="1"/>
      <c r="Y8" s="1"/>
      <c r="Z8" s="1"/>
      <c r="AA8" s="1"/>
      <c r="AB8" s="1"/>
      <c r="AC8" s="1"/>
      <c r="AD8" s="1"/>
      <c r="AE8" s="1"/>
      <c r="AF8" t="s">
        <v>245</v>
      </c>
      <c r="AG8" s="12">
        <f>U949</f>
        <v>3866960.399999999</v>
      </c>
    </row>
    <row r="9" spans="1:33">
      <c r="A9" s="1" t="s">
        <v>248</v>
      </c>
      <c r="B9" s="2">
        <v>43205</v>
      </c>
      <c r="C9" s="1">
        <v>7571586</v>
      </c>
      <c r="D9" s="1" t="s">
        <v>15</v>
      </c>
      <c r="E9" s="1" t="s">
        <v>24</v>
      </c>
      <c r="F9" s="1" t="s">
        <v>113</v>
      </c>
      <c r="G9" s="1" t="s">
        <v>24</v>
      </c>
      <c r="H9" s="1">
        <v>4501641925</v>
      </c>
      <c r="I9" s="1" t="s">
        <v>24</v>
      </c>
      <c r="J9" s="1" t="s">
        <v>254</v>
      </c>
      <c r="K9" s="1">
        <v>36</v>
      </c>
      <c r="L9" s="1" t="s">
        <v>26</v>
      </c>
      <c r="M9" s="3">
        <v>464</v>
      </c>
      <c r="N9" s="3">
        <f t="shared" si="0"/>
        <v>16704</v>
      </c>
      <c r="O9" s="1"/>
      <c r="P9" s="3">
        <f>Tabla13[[#This Row],[COSTO TOTAL]]</f>
        <v>16704</v>
      </c>
      <c r="Q9" s="1"/>
      <c r="R9" s="1"/>
      <c r="S9" s="1"/>
      <c r="T9" s="1"/>
      <c r="U9" s="1"/>
      <c r="V9" s="3"/>
      <c r="W9" s="1"/>
      <c r="X9" s="1"/>
      <c r="Y9" s="1"/>
      <c r="Z9" s="1"/>
      <c r="AA9" s="1"/>
      <c r="AB9" s="1"/>
      <c r="AC9" s="1"/>
      <c r="AD9" s="1"/>
      <c r="AE9" s="1"/>
      <c r="AF9" t="s">
        <v>874</v>
      </c>
      <c r="AG9" s="12">
        <f>V949</f>
        <v>529088.34</v>
      </c>
    </row>
    <row r="10" spans="1:33">
      <c r="A10" s="1" t="s">
        <v>248</v>
      </c>
      <c r="B10" s="2">
        <v>43205</v>
      </c>
      <c r="C10" s="1">
        <v>7571586</v>
      </c>
      <c r="D10" s="1" t="s">
        <v>15</v>
      </c>
      <c r="E10" s="1" t="s">
        <v>24</v>
      </c>
      <c r="F10" s="1" t="s">
        <v>113</v>
      </c>
      <c r="G10" s="1" t="s">
        <v>24</v>
      </c>
      <c r="H10" s="1">
        <v>4501641925</v>
      </c>
      <c r="I10" s="1" t="s">
        <v>24</v>
      </c>
      <c r="J10" s="1" t="s">
        <v>255</v>
      </c>
      <c r="K10" s="1">
        <v>19</v>
      </c>
      <c r="L10" s="1" t="s">
        <v>26</v>
      </c>
      <c r="M10" s="3">
        <v>616</v>
      </c>
      <c r="N10" s="3">
        <f t="shared" si="0"/>
        <v>11704</v>
      </c>
      <c r="O10" s="1"/>
      <c r="P10" s="3">
        <f>Tabla13[[#This Row],[COSTO TOTAL]]</f>
        <v>11704</v>
      </c>
      <c r="Q10" s="1"/>
      <c r="R10" s="1"/>
      <c r="S10" s="1"/>
      <c r="T10" s="1"/>
      <c r="U10" s="1"/>
      <c r="V10" s="3"/>
      <c r="W10" s="1"/>
      <c r="X10" s="1"/>
      <c r="Y10" s="1"/>
      <c r="Z10" s="1"/>
      <c r="AA10" s="1"/>
      <c r="AB10" s="1"/>
      <c r="AC10" s="1"/>
      <c r="AD10" s="1"/>
      <c r="AE10" s="1"/>
      <c r="AF10" t="s">
        <v>23</v>
      </c>
      <c r="AG10" s="12">
        <f>W949</f>
        <v>1696400.3999999997</v>
      </c>
    </row>
    <row r="11" spans="1:33">
      <c r="A11" s="1" t="s">
        <v>248</v>
      </c>
      <c r="B11" s="2">
        <v>43205</v>
      </c>
      <c r="C11" s="1">
        <v>7571586</v>
      </c>
      <c r="D11" s="1" t="s">
        <v>15</v>
      </c>
      <c r="E11" s="1" t="s">
        <v>24</v>
      </c>
      <c r="F11" s="1" t="s">
        <v>113</v>
      </c>
      <c r="G11" s="1" t="s">
        <v>24</v>
      </c>
      <c r="H11" s="1">
        <v>4501641925</v>
      </c>
      <c r="I11" s="1" t="s">
        <v>24</v>
      </c>
      <c r="J11" s="1" t="s">
        <v>256</v>
      </c>
      <c r="K11" s="1">
        <v>3</v>
      </c>
      <c r="L11" s="1" t="s">
        <v>26</v>
      </c>
      <c r="M11" s="3">
        <v>758</v>
      </c>
      <c r="N11" s="3">
        <f t="shared" si="0"/>
        <v>2274</v>
      </c>
      <c r="O11" s="1"/>
      <c r="P11" s="3">
        <f>Tabla13[[#This Row],[COSTO TOTAL]]</f>
        <v>2274</v>
      </c>
      <c r="Q11" s="1"/>
      <c r="R11" s="1"/>
      <c r="S11" s="1"/>
      <c r="T11" s="1"/>
      <c r="U11" s="1"/>
      <c r="V11" s="3"/>
      <c r="W11" s="1"/>
      <c r="X11" s="1"/>
      <c r="Y11" s="1"/>
      <c r="Z11" s="1"/>
      <c r="AA11" s="1"/>
      <c r="AB11" s="1"/>
      <c r="AC11" s="1"/>
      <c r="AD11" s="1"/>
      <c r="AE11" s="1"/>
      <c r="AF11" t="s">
        <v>712</v>
      </c>
      <c r="AG11" s="12">
        <f>X949</f>
        <v>64470.19</v>
      </c>
    </row>
    <row r="12" spans="1:33">
      <c r="A12" s="1" t="s">
        <v>248</v>
      </c>
      <c r="B12" s="2">
        <v>43205</v>
      </c>
      <c r="C12" s="1">
        <v>7571586</v>
      </c>
      <c r="D12" s="1" t="s">
        <v>15</v>
      </c>
      <c r="E12" s="1" t="s">
        <v>24</v>
      </c>
      <c r="F12" s="1" t="s">
        <v>113</v>
      </c>
      <c r="G12" s="1" t="s">
        <v>24</v>
      </c>
      <c r="H12" s="1">
        <v>4501641925</v>
      </c>
      <c r="I12" s="1" t="s">
        <v>24</v>
      </c>
      <c r="J12" s="1" t="s">
        <v>257</v>
      </c>
      <c r="K12" s="1">
        <v>4</v>
      </c>
      <c r="L12" s="1" t="s">
        <v>26</v>
      </c>
      <c r="M12" s="3">
        <v>1014</v>
      </c>
      <c r="N12" s="3">
        <f t="shared" si="0"/>
        <v>4056</v>
      </c>
      <c r="O12" s="1"/>
      <c r="P12" s="3">
        <f>Tabla13[[#This Row],[COSTO TOTAL]]</f>
        <v>4056</v>
      </c>
      <c r="Q12" s="1"/>
      <c r="R12" s="1"/>
      <c r="S12" s="1"/>
      <c r="T12" s="1"/>
      <c r="U12" s="1"/>
      <c r="V12" s="3"/>
      <c r="W12" s="1"/>
      <c r="X12" s="1"/>
      <c r="Y12" s="1"/>
      <c r="Z12" s="1"/>
      <c r="AA12" s="1"/>
      <c r="AB12" s="1"/>
      <c r="AC12" s="1"/>
      <c r="AD12" s="1"/>
      <c r="AE12" s="1"/>
      <c r="AF12" t="s">
        <v>717</v>
      </c>
      <c r="AG12" s="12">
        <f>Y949</f>
        <v>11596</v>
      </c>
    </row>
    <row r="13" spans="1:33">
      <c r="A13" s="1" t="s">
        <v>248</v>
      </c>
      <c r="B13" s="2">
        <v>43205</v>
      </c>
      <c r="C13" s="1">
        <v>7571586</v>
      </c>
      <c r="D13" s="1" t="s">
        <v>15</v>
      </c>
      <c r="E13" s="1" t="s">
        <v>24</v>
      </c>
      <c r="F13" s="1" t="s">
        <v>113</v>
      </c>
      <c r="G13" s="1" t="s">
        <v>24</v>
      </c>
      <c r="H13" s="1">
        <v>4501641925</v>
      </c>
      <c r="I13" s="1" t="s">
        <v>24</v>
      </c>
      <c r="J13" s="1" t="s">
        <v>258</v>
      </c>
      <c r="K13" s="1">
        <v>4</v>
      </c>
      <c r="L13" s="1" t="s">
        <v>26</v>
      </c>
      <c r="M13" s="3">
        <v>1572</v>
      </c>
      <c r="N13" s="3">
        <f t="shared" si="0"/>
        <v>6288</v>
      </c>
      <c r="O13" s="1"/>
      <c r="P13" s="3">
        <f>Tabla13[[#This Row],[COSTO TOTAL]]</f>
        <v>6288</v>
      </c>
      <c r="Q13" s="1"/>
      <c r="R13" s="1"/>
      <c r="S13" s="1"/>
      <c r="T13" s="1"/>
      <c r="U13" s="1"/>
      <c r="V13" s="3"/>
      <c r="W13" s="1"/>
      <c r="X13" s="1"/>
      <c r="Y13" s="1"/>
      <c r="Z13" s="1"/>
      <c r="AA13" s="1"/>
      <c r="AB13" s="1"/>
      <c r="AC13" s="1"/>
      <c r="AD13" s="1"/>
      <c r="AE13" s="1"/>
      <c r="AF13" t="s">
        <v>17</v>
      </c>
      <c r="AG13" s="12">
        <f>Z949</f>
        <v>3426043.1500000008</v>
      </c>
    </row>
    <row r="14" spans="1:33">
      <c r="A14" s="1" t="s">
        <v>248</v>
      </c>
      <c r="B14" s="2">
        <v>43205</v>
      </c>
      <c r="C14" s="1">
        <v>7571586</v>
      </c>
      <c r="D14" s="1" t="s">
        <v>15</v>
      </c>
      <c r="E14" s="1" t="s">
        <v>24</v>
      </c>
      <c r="F14" s="1" t="s">
        <v>113</v>
      </c>
      <c r="G14" s="1" t="s">
        <v>24</v>
      </c>
      <c r="H14" s="1">
        <v>4501641925</v>
      </c>
      <c r="I14" s="1" t="s">
        <v>24</v>
      </c>
      <c r="J14" s="1" t="s">
        <v>259</v>
      </c>
      <c r="K14" s="1">
        <v>3</v>
      </c>
      <c r="L14" s="1" t="s">
        <v>26</v>
      </c>
      <c r="M14" s="3">
        <v>7200</v>
      </c>
      <c r="N14" s="3">
        <f t="shared" si="0"/>
        <v>21600</v>
      </c>
      <c r="O14" s="1"/>
      <c r="P14" s="3">
        <f>Tabla13[[#This Row],[COSTO TOTAL]]</f>
        <v>21600</v>
      </c>
      <c r="Q14" s="1"/>
      <c r="R14" s="1"/>
      <c r="S14" s="1"/>
      <c r="T14" s="1"/>
      <c r="U14" s="1"/>
      <c r="V14" s="3"/>
      <c r="W14" s="1"/>
      <c r="X14" s="1"/>
      <c r="Y14" s="1"/>
      <c r="Z14" s="1"/>
      <c r="AA14" s="1"/>
      <c r="AB14" s="1"/>
      <c r="AC14" s="1"/>
      <c r="AD14" s="1"/>
      <c r="AE14" s="1"/>
      <c r="AF14" t="s">
        <v>16</v>
      </c>
      <c r="AG14" s="12">
        <f>AA949</f>
        <v>793556.72</v>
      </c>
    </row>
    <row r="15" spans="1:33">
      <c r="A15" s="1" t="s">
        <v>248</v>
      </c>
      <c r="B15" s="2">
        <v>43205</v>
      </c>
      <c r="C15" s="1">
        <v>7571586</v>
      </c>
      <c r="D15" s="1" t="s">
        <v>15</v>
      </c>
      <c r="E15" s="1" t="s">
        <v>24</v>
      </c>
      <c r="F15" s="1" t="s">
        <v>113</v>
      </c>
      <c r="G15" s="1" t="s">
        <v>24</v>
      </c>
      <c r="H15" s="1">
        <v>4501641925</v>
      </c>
      <c r="I15" s="1" t="s">
        <v>24</v>
      </c>
      <c r="J15" s="1" t="s">
        <v>260</v>
      </c>
      <c r="K15" s="1">
        <v>3</v>
      </c>
      <c r="L15" s="1" t="s">
        <v>26</v>
      </c>
      <c r="M15" s="3">
        <v>5116</v>
      </c>
      <c r="N15" s="3">
        <f t="shared" si="0"/>
        <v>15348</v>
      </c>
      <c r="O15" s="1"/>
      <c r="P15" s="3">
        <f>Tabla13[[#This Row],[COSTO TOTAL]]</f>
        <v>15348</v>
      </c>
      <c r="Q15" s="1"/>
      <c r="R15" s="1"/>
      <c r="S15" s="1"/>
      <c r="T15" s="1"/>
      <c r="U15" s="1"/>
      <c r="V15" s="3"/>
      <c r="W15" s="1"/>
      <c r="X15" s="1"/>
      <c r="Y15" s="1"/>
      <c r="Z15" s="1"/>
      <c r="AA15" s="1"/>
      <c r="AB15" s="1"/>
      <c r="AC15" s="1"/>
      <c r="AD15" s="1"/>
      <c r="AE15" s="1"/>
      <c r="AF15" t="s">
        <v>796</v>
      </c>
      <c r="AG15" s="12">
        <f>AB949</f>
        <v>9820</v>
      </c>
    </row>
    <row r="16" spans="1:33">
      <c r="A16" s="1" t="s">
        <v>248</v>
      </c>
      <c r="B16" s="2">
        <v>43205</v>
      </c>
      <c r="C16" s="1">
        <v>7571586</v>
      </c>
      <c r="D16" s="1" t="s">
        <v>15</v>
      </c>
      <c r="E16" s="1" t="s">
        <v>24</v>
      </c>
      <c r="F16" s="1" t="s">
        <v>113</v>
      </c>
      <c r="G16" s="1" t="s">
        <v>24</v>
      </c>
      <c r="H16" s="1">
        <v>4501641925</v>
      </c>
      <c r="I16" s="1" t="s">
        <v>24</v>
      </c>
      <c r="J16" s="1" t="s">
        <v>261</v>
      </c>
      <c r="K16" s="1">
        <v>1</v>
      </c>
      <c r="L16" s="1" t="s">
        <v>26</v>
      </c>
      <c r="M16" s="3">
        <v>6090</v>
      </c>
      <c r="N16" s="3">
        <f t="shared" si="0"/>
        <v>6090</v>
      </c>
      <c r="O16" s="1"/>
      <c r="P16" s="3">
        <f>Tabla13[[#This Row],[COSTO TOTAL]]</f>
        <v>6090</v>
      </c>
      <c r="Q16" s="1"/>
      <c r="R16" s="1"/>
      <c r="S16" s="1"/>
      <c r="T16" s="1"/>
      <c r="U16" s="1"/>
      <c r="V16" s="3"/>
      <c r="W16" s="1"/>
      <c r="X16" s="1"/>
      <c r="Y16" s="1"/>
      <c r="Z16" s="1"/>
      <c r="AA16" s="1"/>
      <c r="AB16" s="1"/>
      <c r="AC16" s="1"/>
      <c r="AD16" s="1"/>
      <c r="AE16" s="1"/>
    </row>
    <row r="17" spans="1:31">
      <c r="A17" s="1" t="s">
        <v>248</v>
      </c>
      <c r="B17" s="2">
        <v>43205</v>
      </c>
      <c r="C17" s="1">
        <v>7571586</v>
      </c>
      <c r="D17" s="1" t="s">
        <v>15</v>
      </c>
      <c r="E17" s="1" t="s">
        <v>24</v>
      </c>
      <c r="F17" s="1" t="s">
        <v>113</v>
      </c>
      <c r="G17" s="1" t="s">
        <v>24</v>
      </c>
      <c r="H17" s="1">
        <v>4501641925</v>
      </c>
      <c r="I17" s="1" t="s">
        <v>24</v>
      </c>
      <c r="J17" s="1" t="s">
        <v>262</v>
      </c>
      <c r="K17" s="1">
        <v>2</v>
      </c>
      <c r="L17" s="1" t="s">
        <v>26</v>
      </c>
      <c r="M17" s="3">
        <v>30910</v>
      </c>
      <c r="N17" s="3">
        <f t="shared" si="0"/>
        <v>61820</v>
      </c>
      <c r="O17" s="1"/>
      <c r="P17" s="3">
        <f>Tabla13[[#This Row],[COSTO TOTAL]]</f>
        <v>61820</v>
      </c>
      <c r="Q17" s="1"/>
      <c r="R17" s="1"/>
      <c r="S17" s="1"/>
      <c r="T17" s="1"/>
      <c r="U17" s="1"/>
      <c r="V17" s="3"/>
      <c r="W17" s="1"/>
      <c r="X17" s="1"/>
      <c r="Y17" s="1"/>
      <c r="Z17" s="1"/>
      <c r="AA17" s="1"/>
      <c r="AB17" s="1"/>
      <c r="AC17" s="1"/>
      <c r="AD17" s="1"/>
      <c r="AE17" s="1"/>
    </row>
    <row r="18" spans="1:31">
      <c r="A18" s="1" t="s">
        <v>248</v>
      </c>
      <c r="B18" s="2">
        <v>43205</v>
      </c>
      <c r="C18" s="1">
        <v>7571586</v>
      </c>
      <c r="D18" s="1" t="s">
        <v>15</v>
      </c>
      <c r="E18" s="1" t="s">
        <v>24</v>
      </c>
      <c r="F18" s="1" t="s">
        <v>113</v>
      </c>
      <c r="G18" s="1" t="s">
        <v>24</v>
      </c>
      <c r="H18" s="1">
        <v>4501641925</v>
      </c>
      <c r="I18" s="1" t="s">
        <v>24</v>
      </c>
      <c r="J18" s="1" t="s">
        <v>263</v>
      </c>
      <c r="K18" s="1">
        <v>1</v>
      </c>
      <c r="L18" s="1" t="s">
        <v>26</v>
      </c>
      <c r="M18" s="3">
        <v>7700</v>
      </c>
      <c r="N18" s="3">
        <f t="shared" si="0"/>
        <v>7700</v>
      </c>
      <c r="O18" s="1"/>
      <c r="P18" s="3">
        <f>Tabla13[[#This Row],[COSTO TOTAL]]</f>
        <v>7700</v>
      </c>
      <c r="Q18" s="1"/>
      <c r="R18" s="1"/>
      <c r="S18" s="1"/>
      <c r="T18" s="1"/>
      <c r="U18" s="1"/>
      <c r="V18" s="3"/>
      <c r="W18" s="1"/>
      <c r="X18" s="1"/>
      <c r="Y18" s="1"/>
      <c r="Z18" s="1"/>
      <c r="AA18" s="1"/>
      <c r="AB18" s="1"/>
      <c r="AC18" s="1"/>
      <c r="AD18" s="1"/>
      <c r="AE18" s="1"/>
    </row>
    <row r="19" spans="1:31">
      <c r="A19" s="1" t="s">
        <v>248</v>
      </c>
      <c r="B19" s="2">
        <v>43205</v>
      </c>
      <c r="C19" s="1">
        <v>7571586</v>
      </c>
      <c r="D19" s="1" t="s">
        <v>15</v>
      </c>
      <c r="E19" s="1" t="s">
        <v>24</v>
      </c>
      <c r="F19" s="1" t="s">
        <v>113</v>
      </c>
      <c r="G19" s="1" t="s">
        <v>24</v>
      </c>
      <c r="H19" s="1">
        <v>4501641925</v>
      </c>
      <c r="I19" s="1" t="s">
        <v>24</v>
      </c>
      <c r="J19" s="1" t="s">
        <v>259</v>
      </c>
      <c r="K19" s="1">
        <v>3</v>
      </c>
      <c r="L19" s="1" t="s">
        <v>26</v>
      </c>
      <c r="M19" s="3">
        <v>7200</v>
      </c>
      <c r="N19" s="3">
        <f t="shared" si="0"/>
        <v>21600</v>
      </c>
      <c r="O19" s="1"/>
      <c r="P19" s="3">
        <f>Tabla13[[#This Row],[COSTO TOTAL]]</f>
        <v>21600</v>
      </c>
      <c r="Q19" s="1"/>
      <c r="R19" s="1"/>
      <c r="S19" s="1"/>
      <c r="T19" s="1"/>
      <c r="U19" s="1"/>
      <c r="V19" s="3"/>
      <c r="W19" s="1"/>
      <c r="X19" s="1"/>
      <c r="Y19" s="1"/>
      <c r="Z19" s="1"/>
      <c r="AA19" s="1"/>
      <c r="AB19" s="1"/>
      <c r="AC19" s="1"/>
      <c r="AD19" s="1"/>
      <c r="AE19" s="1"/>
    </row>
    <row r="20" spans="1:31">
      <c r="A20" s="1" t="s">
        <v>248</v>
      </c>
      <c r="B20" s="2">
        <v>43205</v>
      </c>
      <c r="C20" s="1">
        <v>7571586</v>
      </c>
      <c r="D20" s="1" t="s">
        <v>15</v>
      </c>
      <c r="E20" s="1" t="s">
        <v>24</v>
      </c>
      <c r="F20" s="1" t="s">
        <v>113</v>
      </c>
      <c r="G20" s="1" t="s">
        <v>24</v>
      </c>
      <c r="H20" s="1">
        <v>4501641925</v>
      </c>
      <c r="I20" s="1" t="s">
        <v>24</v>
      </c>
      <c r="J20" s="1" t="s">
        <v>264</v>
      </c>
      <c r="K20" s="1">
        <v>2</v>
      </c>
      <c r="L20" s="1" t="s">
        <v>26</v>
      </c>
      <c r="M20" s="3">
        <v>7700</v>
      </c>
      <c r="N20" s="3">
        <f t="shared" si="0"/>
        <v>15400</v>
      </c>
      <c r="O20" s="1"/>
      <c r="P20" s="3">
        <f>Tabla13[[#This Row],[COSTO TOTAL]]</f>
        <v>15400</v>
      </c>
      <c r="Q20" s="1"/>
      <c r="R20" s="1"/>
      <c r="S20" s="1"/>
      <c r="T20" s="1"/>
      <c r="U20" s="1"/>
      <c r="V20" s="3"/>
      <c r="W20" s="1"/>
      <c r="X20" s="1"/>
      <c r="Y20" s="1"/>
      <c r="Z20" s="1"/>
      <c r="AA20" s="1"/>
      <c r="AB20" s="1"/>
      <c r="AC20" s="1"/>
      <c r="AD20" s="1"/>
      <c r="AE20" s="1"/>
    </row>
    <row r="21" spans="1:31">
      <c r="A21" s="1" t="s">
        <v>248</v>
      </c>
      <c r="B21" s="2">
        <v>43205</v>
      </c>
      <c r="C21" s="1">
        <v>7571586</v>
      </c>
      <c r="D21" s="1" t="s">
        <v>15</v>
      </c>
      <c r="E21" s="1" t="s">
        <v>24</v>
      </c>
      <c r="F21" s="1" t="s">
        <v>113</v>
      </c>
      <c r="G21" s="1" t="s">
        <v>24</v>
      </c>
      <c r="H21" s="1">
        <v>4501641925</v>
      </c>
      <c r="I21" s="1" t="s">
        <v>24</v>
      </c>
      <c r="J21" s="1" t="s">
        <v>265</v>
      </c>
      <c r="K21" s="1">
        <v>9</v>
      </c>
      <c r="L21" s="1" t="s">
        <v>26</v>
      </c>
      <c r="M21" s="3">
        <v>780</v>
      </c>
      <c r="N21" s="3">
        <f t="shared" si="0"/>
        <v>7020</v>
      </c>
      <c r="O21" s="1"/>
      <c r="P21" s="3">
        <f>Tabla13[[#This Row],[COSTO TOTAL]]</f>
        <v>7020</v>
      </c>
      <c r="Q21" s="1"/>
      <c r="R21" s="1"/>
      <c r="S21" s="1"/>
      <c r="T21" s="1"/>
      <c r="U21" s="1"/>
      <c r="V21" s="3"/>
      <c r="W21" s="1"/>
      <c r="X21" s="1"/>
      <c r="Y21" s="1"/>
      <c r="Z21" s="1"/>
      <c r="AA21" s="1"/>
      <c r="AB21" s="1"/>
      <c r="AC21" s="1"/>
      <c r="AD21" s="1"/>
      <c r="AE21" s="1"/>
    </row>
    <row r="22" spans="1:31">
      <c r="A22" s="1" t="s">
        <v>266</v>
      </c>
      <c r="B22" s="2">
        <v>43172</v>
      </c>
      <c r="C22" s="1">
        <v>7538028</v>
      </c>
      <c r="D22" s="1" t="s">
        <v>15</v>
      </c>
      <c r="E22" s="1" t="s">
        <v>267</v>
      </c>
      <c r="F22" s="1" t="s">
        <v>268</v>
      </c>
      <c r="G22" s="1" t="s">
        <v>24</v>
      </c>
      <c r="H22" s="1">
        <v>4501526737</v>
      </c>
      <c r="I22" s="1" t="s">
        <v>24</v>
      </c>
      <c r="J22" s="1" t="s">
        <v>269</v>
      </c>
      <c r="K22" s="1">
        <v>1</v>
      </c>
      <c r="L22" s="1" t="s">
        <v>26</v>
      </c>
      <c r="M22" s="3">
        <v>28080</v>
      </c>
      <c r="N22" s="3">
        <f t="shared" si="0"/>
        <v>28080</v>
      </c>
      <c r="O22" s="1" t="s">
        <v>270</v>
      </c>
      <c r="P22" s="3">
        <f>Tabla13[[#This Row],[COSTO TOTAL]]</f>
        <v>28080</v>
      </c>
      <c r="Q22" s="1"/>
      <c r="R22" s="1"/>
      <c r="S22" s="1"/>
      <c r="T22" s="1"/>
      <c r="U22" s="1"/>
      <c r="V22" s="3"/>
      <c r="W22" s="1"/>
      <c r="X22" s="1"/>
      <c r="Y22" s="1"/>
      <c r="Z22" s="1"/>
      <c r="AA22" s="1"/>
      <c r="AB22" s="1"/>
      <c r="AC22" s="1"/>
      <c r="AD22" s="1"/>
      <c r="AE22" s="1"/>
    </row>
    <row r="23" spans="1:31">
      <c r="A23" s="1" t="s">
        <v>266</v>
      </c>
      <c r="B23" s="2">
        <v>43172</v>
      </c>
      <c r="C23" s="1">
        <v>7538028</v>
      </c>
      <c r="D23" s="1" t="s">
        <v>15</v>
      </c>
      <c r="E23" s="1" t="s">
        <v>267</v>
      </c>
      <c r="F23" s="1" t="s">
        <v>268</v>
      </c>
      <c r="G23" s="1" t="s">
        <v>24</v>
      </c>
      <c r="H23" s="1">
        <v>4501526737</v>
      </c>
      <c r="I23" s="1" t="s">
        <v>24</v>
      </c>
      <c r="J23" s="1" t="s">
        <v>271</v>
      </c>
      <c r="K23" s="1">
        <v>1</v>
      </c>
      <c r="L23" s="1" t="s">
        <v>26</v>
      </c>
      <c r="M23" s="3">
        <v>26280</v>
      </c>
      <c r="N23" s="3">
        <f t="shared" si="0"/>
        <v>26280</v>
      </c>
      <c r="O23" s="1" t="s">
        <v>270</v>
      </c>
      <c r="P23" s="3">
        <f>Tabla13[[#This Row],[COSTO TOTAL]]</f>
        <v>26280</v>
      </c>
      <c r="Q23" s="1"/>
      <c r="R23" s="1"/>
      <c r="S23" s="1"/>
      <c r="T23" s="1"/>
      <c r="U23" s="1"/>
      <c r="V23" s="3"/>
      <c r="W23" s="1"/>
      <c r="X23" s="1"/>
      <c r="Y23" s="1"/>
      <c r="Z23" s="1"/>
      <c r="AA23" s="1"/>
      <c r="AB23" s="1"/>
      <c r="AC23" s="1"/>
      <c r="AD23" s="1"/>
      <c r="AE23" s="1"/>
    </row>
    <row r="24" spans="1:31">
      <c r="A24" s="1" t="s">
        <v>272</v>
      </c>
      <c r="B24" s="2" t="s">
        <v>37</v>
      </c>
      <c r="C24" s="1" t="s">
        <v>273</v>
      </c>
      <c r="D24" s="1" t="s">
        <v>15</v>
      </c>
      <c r="E24" s="1" t="s">
        <v>24</v>
      </c>
      <c r="F24" s="1" t="s">
        <v>24</v>
      </c>
      <c r="G24" s="1"/>
      <c r="H24" s="1" t="s">
        <v>22</v>
      </c>
      <c r="I24" s="1" t="s">
        <v>24</v>
      </c>
      <c r="J24" s="1" t="s">
        <v>274</v>
      </c>
      <c r="K24" s="1">
        <v>5</v>
      </c>
      <c r="L24" s="1" t="s">
        <v>26</v>
      </c>
      <c r="M24" s="3"/>
      <c r="N24" s="3">
        <f t="shared" si="0"/>
        <v>0</v>
      </c>
      <c r="O24" s="1"/>
      <c r="P24" s="3">
        <f>Tabla13[[#This Row],[COSTO TOTAL]]</f>
        <v>0</v>
      </c>
      <c r="Q24" s="1"/>
      <c r="R24" s="1"/>
      <c r="S24" s="1"/>
      <c r="T24" s="1"/>
      <c r="U24" s="1"/>
      <c r="V24" s="3"/>
      <c r="W24" s="1"/>
      <c r="X24" s="1"/>
      <c r="Y24" s="1"/>
      <c r="Z24" s="1"/>
      <c r="AA24" s="1"/>
      <c r="AB24" s="1"/>
      <c r="AC24" s="1"/>
      <c r="AD24" s="1"/>
      <c r="AE24" s="1"/>
    </row>
    <row r="25" spans="1:31">
      <c r="A25" s="1" t="s">
        <v>275</v>
      </c>
      <c r="B25" s="2">
        <v>42836</v>
      </c>
      <c r="C25" s="1">
        <v>7413130</v>
      </c>
      <c r="D25" s="1" t="s">
        <v>15</v>
      </c>
      <c r="E25" s="1" t="s">
        <v>276</v>
      </c>
      <c r="F25" s="1" t="s">
        <v>277</v>
      </c>
      <c r="G25" s="1"/>
      <c r="H25" s="1">
        <v>4501424102</v>
      </c>
      <c r="I25" s="1" t="s">
        <v>24</v>
      </c>
      <c r="J25" s="1" t="s">
        <v>278</v>
      </c>
      <c r="K25" s="1">
        <v>4</v>
      </c>
      <c r="L25" s="1" t="s">
        <v>26</v>
      </c>
      <c r="M25" s="3">
        <v>36809.599999999999</v>
      </c>
      <c r="N25" s="3">
        <f t="shared" si="0"/>
        <v>147238.39999999999</v>
      </c>
      <c r="O25" s="1"/>
      <c r="P25" s="3">
        <f>Tabla13[[#This Row],[COSTO TOTAL]]</f>
        <v>147238.39999999999</v>
      </c>
      <c r="Q25" s="1"/>
      <c r="R25" s="1"/>
      <c r="S25" s="1"/>
      <c r="T25" s="1"/>
      <c r="U25" s="1"/>
      <c r="V25" s="3"/>
      <c r="W25" s="1"/>
      <c r="X25" s="1"/>
      <c r="Y25" s="1"/>
      <c r="Z25" s="1"/>
      <c r="AA25" s="1"/>
      <c r="AB25" s="1"/>
      <c r="AC25" s="1"/>
      <c r="AD25" s="1"/>
      <c r="AE25" s="1"/>
    </row>
    <row r="26" spans="1:31">
      <c r="A26" s="1" t="s">
        <v>279</v>
      </c>
      <c r="B26" s="2" t="s">
        <v>37</v>
      </c>
      <c r="C26" s="1">
        <v>7499127</v>
      </c>
      <c r="D26" s="1" t="s">
        <v>15</v>
      </c>
      <c r="E26" s="1" t="s">
        <v>24</v>
      </c>
      <c r="F26" s="1" t="s">
        <v>24</v>
      </c>
      <c r="G26" s="1"/>
      <c r="H26" s="1" t="s">
        <v>22</v>
      </c>
      <c r="I26" s="1" t="s">
        <v>24</v>
      </c>
      <c r="J26" s="1" t="s">
        <v>280</v>
      </c>
      <c r="K26" s="1">
        <v>12</v>
      </c>
      <c r="L26" s="1" t="s">
        <v>26</v>
      </c>
      <c r="M26" s="3">
        <v>238.78</v>
      </c>
      <c r="N26" s="3">
        <f t="shared" si="0"/>
        <v>2865.36</v>
      </c>
      <c r="O26" s="1"/>
      <c r="P26" s="3">
        <f>Tabla13[[#This Row],[COSTO TOTAL]]</f>
        <v>2865.36</v>
      </c>
      <c r="Q26" s="1"/>
      <c r="R26" s="1"/>
      <c r="S26" s="1"/>
      <c r="T26" s="1"/>
      <c r="U26" s="1"/>
      <c r="V26" s="3"/>
      <c r="W26" s="1"/>
      <c r="X26" s="1"/>
      <c r="Y26" s="1"/>
      <c r="Z26" s="1"/>
      <c r="AA26" s="1"/>
      <c r="AB26" s="1"/>
      <c r="AC26" s="1"/>
      <c r="AD26" s="1"/>
      <c r="AE26" s="1"/>
    </row>
    <row r="27" spans="1:31">
      <c r="A27" s="1" t="s">
        <v>279</v>
      </c>
      <c r="B27" s="2">
        <v>42783</v>
      </c>
      <c r="C27" s="1">
        <v>7386637</v>
      </c>
      <c r="D27" s="1" t="s">
        <v>15</v>
      </c>
      <c r="E27" s="1" t="s">
        <v>281</v>
      </c>
      <c r="F27" s="1" t="s">
        <v>282</v>
      </c>
      <c r="G27" s="1" t="s">
        <v>24</v>
      </c>
      <c r="H27" s="1">
        <v>4501399562</v>
      </c>
      <c r="I27" s="1" t="s">
        <v>24</v>
      </c>
      <c r="J27" s="1" t="s">
        <v>283</v>
      </c>
      <c r="K27" s="1">
        <v>1</v>
      </c>
      <c r="L27" s="1" t="s">
        <v>26</v>
      </c>
      <c r="M27" s="3">
        <v>8740</v>
      </c>
      <c r="N27" s="3">
        <f t="shared" si="0"/>
        <v>8740</v>
      </c>
      <c r="O27" s="1"/>
      <c r="P27" s="3">
        <f>Tabla13[[#This Row],[COSTO TOTAL]]</f>
        <v>8740</v>
      </c>
      <c r="Q27" s="1"/>
      <c r="R27" s="1"/>
      <c r="S27" s="1"/>
      <c r="T27" s="1"/>
      <c r="U27" s="1"/>
      <c r="V27" s="3"/>
      <c r="W27" s="1"/>
      <c r="X27" s="1"/>
      <c r="Y27" s="1"/>
      <c r="Z27" s="1"/>
      <c r="AA27" s="1"/>
      <c r="AB27" s="1"/>
      <c r="AC27" s="1"/>
      <c r="AD27" s="1"/>
      <c r="AE27" s="1"/>
    </row>
    <row r="28" spans="1:31">
      <c r="A28" s="1" t="s">
        <v>284</v>
      </c>
      <c r="B28" s="2">
        <v>43355</v>
      </c>
      <c r="C28" s="1">
        <v>7444991</v>
      </c>
      <c r="D28" s="1" t="s">
        <v>15</v>
      </c>
      <c r="E28" s="1" t="s">
        <v>285</v>
      </c>
      <c r="F28" s="1" t="s">
        <v>286</v>
      </c>
      <c r="G28" s="1"/>
      <c r="H28" s="1">
        <v>4501451479</v>
      </c>
      <c r="I28" s="1" t="s">
        <v>24</v>
      </c>
      <c r="J28" s="1" t="s">
        <v>287</v>
      </c>
      <c r="K28" s="1">
        <v>4</v>
      </c>
      <c r="L28" s="1" t="s">
        <v>26</v>
      </c>
      <c r="M28" s="3">
        <v>2095.14</v>
      </c>
      <c r="N28" s="3">
        <f t="shared" si="0"/>
        <v>8380.56</v>
      </c>
      <c r="O28" s="1"/>
      <c r="P28" s="3">
        <f>Tabla13[[#This Row],[COSTO TOTAL]]</f>
        <v>8380.56</v>
      </c>
      <c r="Q28" s="1"/>
      <c r="R28" s="1"/>
      <c r="S28" s="1"/>
      <c r="T28" s="1"/>
      <c r="U28" s="1"/>
      <c r="V28" s="3"/>
      <c r="W28" s="1"/>
      <c r="X28" s="1"/>
      <c r="Y28" s="1"/>
      <c r="Z28" s="1"/>
      <c r="AA28" s="1"/>
      <c r="AB28" s="1"/>
      <c r="AC28" s="1"/>
      <c r="AD28" s="1"/>
      <c r="AE28" s="1"/>
    </row>
    <row r="29" spans="1:31">
      <c r="A29" s="1" t="s">
        <v>288</v>
      </c>
      <c r="B29" s="2">
        <v>43816</v>
      </c>
      <c r="C29" s="1" t="s">
        <v>24</v>
      </c>
      <c r="D29" s="1" t="s">
        <v>15</v>
      </c>
      <c r="E29" s="1" t="s">
        <v>24</v>
      </c>
      <c r="F29" s="1" t="s">
        <v>113</v>
      </c>
      <c r="G29" s="1" t="s">
        <v>24</v>
      </c>
      <c r="H29" s="1">
        <v>4501723712</v>
      </c>
      <c r="I29" s="1" t="s">
        <v>24</v>
      </c>
      <c r="J29" s="1" t="s">
        <v>289</v>
      </c>
      <c r="K29" s="1">
        <v>1</v>
      </c>
      <c r="L29" s="1" t="s">
        <v>26</v>
      </c>
      <c r="M29" s="3">
        <v>515300</v>
      </c>
      <c r="N29" s="3">
        <f t="shared" si="0"/>
        <v>515300</v>
      </c>
      <c r="O29" s="1"/>
      <c r="P29" s="3">
        <f>Tabla13[[#This Row],[COSTO TOTAL]]</f>
        <v>515300</v>
      </c>
      <c r="Q29" s="1"/>
      <c r="R29" s="1"/>
      <c r="S29" s="1"/>
      <c r="T29" s="1"/>
      <c r="U29" s="1"/>
      <c r="V29" s="3"/>
      <c r="W29" s="1"/>
      <c r="X29" s="1"/>
      <c r="Y29" s="1"/>
      <c r="Z29" s="1"/>
      <c r="AA29" s="1"/>
      <c r="AB29" s="1"/>
      <c r="AC29" s="1"/>
      <c r="AD29" s="1"/>
      <c r="AE29" s="1"/>
    </row>
    <row r="30" spans="1:31">
      <c r="A30" s="1" t="s">
        <v>290</v>
      </c>
      <c r="B30" s="2" t="s">
        <v>37</v>
      </c>
      <c r="C30" s="1" t="s">
        <v>24</v>
      </c>
      <c r="D30" s="1" t="s">
        <v>15</v>
      </c>
      <c r="E30" s="1" t="s">
        <v>24</v>
      </c>
      <c r="F30" s="1" t="s">
        <v>291</v>
      </c>
      <c r="G30" s="1" t="s">
        <v>24</v>
      </c>
      <c r="H30" s="1">
        <v>4501599664</v>
      </c>
      <c r="I30" s="1" t="s">
        <v>24</v>
      </c>
      <c r="J30" s="1" t="s">
        <v>292</v>
      </c>
      <c r="K30" s="1">
        <v>7</v>
      </c>
      <c r="L30" s="1" t="s">
        <v>26</v>
      </c>
      <c r="M30" s="3">
        <v>682.5</v>
      </c>
      <c r="N30" s="3">
        <f t="shared" si="0"/>
        <v>4777.5</v>
      </c>
      <c r="O30" s="1"/>
      <c r="P30" s="3">
        <f>Tabla13[[#This Row],[COSTO TOTAL]]</f>
        <v>4777.5</v>
      </c>
      <c r="Q30" s="1"/>
      <c r="R30" s="1"/>
      <c r="S30" s="1"/>
      <c r="T30" s="1"/>
      <c r="U30" s="1"/>
      <c r="V30" s="3"/>
      <c r="W30" s="1"/>
      <c r="X30" s="1"/>
      <c r="Y30" s="1"/>
      <c r="Z30" s="1"/>
      <c r="AA30" s="1"/>
      <c r="AB30" s="1"/>
      <c r="AC30" s="1"/>
      <c r="AD30" s="1"/>
      <c r="AE30" s="1"/>
    </row>
    <row r="31" spans="1:31">
      <c r="A31" s="1" t="s">
        <v>293</v>
      </c>
      <c r="B31" s="2">
        <v>43556</v>
      </c>
      <c r="C31" s="1">
        <v>7704170</v>
      </c>
      <c r="D31" s="1" t="s">
        <v>15</v>
      </c>
      <c r="E31" s="1" t="s">
        <v>294</v>
      </c>
      <c r="F31" s="1" t="s">
        <v>295</v>
      </c>
      <c r="G31" s="1" t="s">
        <v>24</v>
      </c>
      <c r="H31" s="1">
        <v>4501648570</v>
      </c>
      <c r="I31" s="1" t="s">
        <v>24</v>
      </c>
      <c r="J31" s="1" t="s">
        <v>292</v>
      </c>
      <c r="K31" s="1">
        <v>10</v>
      </c>
      <c r="L31" s="1" t="s">
        <v>26</v>
      </c>
      <c r="M31" s="3">
        <v>670</v>
      </c>
      <c r="N31" s="3">
        <f t="shared" si="0"/>
        <v>6700</v>
      </c>
      <c r="O31" s="1"/>
      <c r="P31" s="3">
        <f>Tabla13[[#This Row],[COSTO TOTAL]]</f>
        <v>6700</v>
      </c>
      <c r="Q31" s="1"/>
      <c r="R31" s="1"/>
      <c r="S31" s="1"/>
      <c r="T31" s="1"/>
      <c r="U31" s="1"/>
      <c r="V31" s="3"/>
      <c r="W31" s="1"/>
      <c r="X31" s="1"/>
      <c r="Y31" s="1"/>
      <c r="Z31" s="1"/>
      <c r="AA31" s="1"/>
      <c r="AB31" s="1"/>
      <c r="AC31" s="1"/>
      <c r="AD31" s="1"/>
      <c r="AE31" s="1"/>
    </row>
    <row r="32" spans="1:31">
      <c r="A32" s="1" t="s">
        <v>296</v>
      </c>
      <c r="B32" s="2">
        <v>43748</v>
      </c>
      <c r="C32" s="1" t="s">
        <v>24</v>
      </c>
      <c r="D32" s="1" t="s">
        <v>15</v>
      </c>
      <c r="E32" s="1" t="s">
        <v>24</v>
      </c>
      <c r="F32" s="1" t="s">
        <v>297</v>
      </c>
      <c r="G32" s="1" t="s">
        <v>24</v>
      </c>
      <c r="H32" s="1" t="s">
        <v>24</v>
      </c>
      <c r="I32" s="1" t="s">
        <v>24</v>
      </c>
      <c r="J32" s="1" t="s">
        <v>298</v>
      </c>
      <c r="K32" s="1">
        <v>1</v>
      </c>
      <c r="L32" s="1" t="s">
        <v>26</v>
      </c>
      <c r="M32" s="3">
        <v>0</v>
      </c>
      <c r="N32" s="3">
        <f t="shared" si="0"/>
        <v>0</v>
      </c>
      <c r="O32" s="1"/>
      <c r="P32" s="3">
        <f>Tabla13[[#This Row],[COSTO TOTAL]]</f>
        <v>0</v>
      </c>
      <c r="Q32" s="1"/>
      <c r="R32" s="1"/>
      <c r="S32" s="1"/>
      <c r="T32" s="1"/>
      <c r="U32" s="1"/>
      <c r="V32" s="3"/>
      <c r="W32" s="1"/>
      <c r="X32" s="1"/>
      <c r="Y32" s="1"/>
      <c r="Z32" s="1"/>
      <c r="AA32" s="1"/>
      <c r="AB32" s="1"/>
      <c r="AC32" s="1"/>
      <c r="AD32" s="1"/>
      <c r="AE32" s="1"/>
    </row>
    <row r="33" spans="1:31">
      <c r="A33" s="1" t="s">
        <v>296</v>
      </c>
      <c r="B33" s="2">
        <v>43809</v>
      </c>
      <c r="C33" s="1" t="s">
        <v>24</v>
      </c>
      <c r="D33" s="1" t="s">
        <v>15</v>
      </c>
      <c r="E33" s="1" t="s">
        <v>24</v>
      </c>
      <c r="F33" s="1" t="s">
        <v>381</v>
      </c>
      <c r="G33" s="1" t="s">
        <v>24</v>
      </c>
      <c r="H33" s="1">
        <v>4501707064</v>
      </c>
      <c r="I33" s="1" t="s">
        <v>24</v>
      </c>
      <c r="J33" s="1" t="s">
        <v>1082</v>
      </c>
      <c r="K33" s="1">
        <v>1</v>
      </c>
      <c r="L33" s="1" t="s">
        <v>26</v>
      </c>
      <c r="M33" s="3">
        <v>326382.59999999998</v>
      </c>
      <c r="N33" s="3">
        <f t="shared" si="0"/>
        <v>326382.59999999998</v>
      </c>
      <c r="O33" s="1"/>
      <c r="P33" s="3">
        <f>Tabla13[[#This Row],[COSTO TOTAL]]</f>
        <v>326382.59999999998</v>
      </c>
      <c r="Q33" s="1"/>
      <c r="R33" s="1"/>
      <c r="S33" s="1"/>
      <c r="T33" s="1"/>
      <c r="U33" s="1"/>
      <c r="V33" s="3"/>
      <c r="W33" s="1"/>
      <c r="X33" s="1"/>
      <c r="Y33" s="1"/>
      <c r="Z33" s="1"/>
      <c r="AA33" s="1"/>
      <c r="AB33" s="1"/>
      <c r="AC33" s="1"/>
      <c r="AD33" s="1"/>
      <c r="AE33" s="1"/>
    </row>
    <row r="34" spans="1:31">
      <c r="A34" s="1" t="s">
        <v>296</v>
      </c>
      <c r="B34" s="2">
        <v>43809</v>
      </c>
      <c r="C34" s="1"/>
      <c r="D34" s="1" t="s">
        <v>15</v>
      </c>
      <c r="E34" s="1" t="s">
        <v>24</v>
      </c>
      <c r="F34" s="1" t="s">
        <v>381</v>
      </c>
      <c r="G34" s="1" t="s">
        <v>24</v>
      </c>
      <c r="H34" s="1">
        <v>4501707064</v>
      </c>
      <c r="I34" s="1" t="s">
        <v>24</v>
      </c>
      <c r="J34" s="1" t="s">
        <v>1083</v>
      </c>
      <c r="K34" s="1">
        <v>1</v>
      </c>
      <c r="L34" s="1" t="s">
        <v>26</v>
      </c>
      <c r="M34" s="3">
        <v>82245.399999999994</v>
      </c>
      <c r="N34" s="3">
        <f t="shared" si="0"/>
        <v>82245.399999999994</v>
      </c>
      <c r="O34" s="1"/>
      <c r="P34" s="3">
        <f>Tabla13[[#This Row],[COSTO TOTAL]]</f>
        <v>82245.399999999994</v>
      </c>
      <c r="Q34" s="1"/>
      <c r="R34" s="1"/>
      <c r="S34" s="1"/>
      <c r="T34" s="1"/>
      <c r="U34" s="1"/>
      <c r="V34" s="3"/>
      <c r="W34" s="1"/>
      <c r="X34" s="1"/>
      <c r="Y34" s="1"/>
      <c r="Z34" s="1"/>
      <c r="AA34" s="1"/>
      <c r="AB34" s="1"/>
      <c r="AC34" s="1"/>
      <c r="AD34" s="1"/>
      <c r="AE34" s="1"/>
    </row>
    <row r="35" spans="1:31">
      <c r="A35" s="1" t="s">
        <v>296</v>
      </c>
      <c r="B35" s="2">
        <v>43809</v>
      </c>
      <c r="C35" s="1"/>
      <c r="D35" s="1" t="s">
        <v>15</v>
      </c>
      <c r="E35" s="1" t="s">
        <v>24</v>
      </c>
      <c r="F35" s="1" t="s">
        <v>381</v>
      </c>
      <c r="G35" s="1" t="s">
        <v>24</v>
      </c>
      <c r="H35" s="1">
        <v>4501707064</v>
      </c>
      <c r="I35" s="1" t="s">
        <v>24</v>
      </c>
      <c r="J35" s="1" t="s">
        <v>1084</v>
      </c>
      <c r="K35" s="1">
        <v>1</v>
      </c>
      <c r="L35" s="1" t="s">
        <v>26</v>
      </c>
      <c r="M35" s="3">
        <v>118689.8</v>
      </c>
      <c r="N35" s="3">
        <f t="shared" ref="N35:N66" si="1">M35*K35</f>
        <v>118689.8</v>
      </c>
      <c r="O35" s="1"/>
      <c r="P35" s="3">
        <f>Tabla13[[#This Row],[COSTO TOTAL]]</f>
        <v>118689.8</v>
      </c>
      <c r="Q35" s="1"/>
      <c r="R35" s="1"/>
      <c r="S35" s="1"/>
      <c r="T35" s="1"/>
      <c r="U35" s="1"/>
      <c r="V35" s="3"/>
      <c r="W35" s="1"/>
      <c r="X35" s="1"/>
      <c r="Y35" s="1"/>
      <c r="Z35" s="1"/>
      <c r="AA35" s="1"/>
      <c r="AB35" s="1"/>
      <c r="AC35" s="1"/>
      <c r="AD35" s="1"/>
      <c r="AE35" s="1"/>
    </row>
    <row r="36" spans="1:31">
      <c r="A36" s="1" t="s">
        <v>296</v>
      </c>
      <c r="B36" s="2">
        <v>43809</v>
      </c>
      <c r="C36" s="1"/>
      <c r="D36" s="1" t="s">
        <v>15</v>
      </c>
      <c r="E36" s="1" t="s">
        <v>24</v>
      </c>
      <c r="F36" s="1" t="s">
        <v>381</v>
      </c>
      <c r="G36" s="1" t="s">
        <v>24</v>
      </c>
      <c r="H36" s="1">
        <v>4501707064</v>
      </c>
      <c r="I36" s="1" t="s">
        <v>24</v>
      </c>
      <c r="J36" s="1" t="s">
        <v>1085</v>
      </c>
      <c r="K36" s="1">
        <v>1</v>
      </c>
      <c r="L36" s="1" t="s">
        <v>26</v>
      </c>
      <c r="M36" s="3">
        <v>118689.8</v>
      </c>
      <c r="N36" s="3">
        <f t="shared" si="1"/>
        <v>118689.8</v>
      </c>
      <c r="O36" s="1"/>
      <c r="P36" s="3">
        <f>Tabla13[[#This Row],[COSTO TOTAL]]</f>
        <v>118689.8</v>
      </c>
      <c r="Q36" s="1"/>
      <c r="R36" s="1"/>
      <c r="S36" s="1"/>
      <c r="T36" s="1"/>
      <c r="U36" s="1"/>
      <c r="V36" s="3"/>
      <c r="W36" s="1"/>
      <c r="X36" s="1"/>
      <c r="Y36" s="1"/>
      <c r="Z36" s="1"/>
      <c r="AA36" s="1"/>
      <c r="AB36" s="1"/>
      <c r="AC36" s="1"/>
      <c r="AD36" s="1"/>
      <c r="AE36" s="1"/>
    </row>
    <row r="37" spans="1:31">
      <c r="A37" s="1" t="s">
        <v>296</v>
      </c>
      <c r="B37" s="2">
        <v>43809</v>
      </c>
      <c r="C37" s="1"/>
      <c r="D37" s="1" t="s">
        <v>15</v>
      </c>
      <c r="E37" s="1" t="s">
        <v>24</v>
      </c>
      <c r="F37" s="1" t="s">
        <v>381</v>
      </c>
      <c r="G37" s="1" t="s">
        <v>24</v>
      </c>
      <c r="H37" s="1">
        <v>4501707064</v>
      </c>
      <c r="I37" s="1" t="s">
        <v>24</v>
      </c>
      <c r="J37" s="1" t="s">
        <v>1086</v>
      </c>
      <c r="K37" s="1">
        <v>1</v>
      </c>
      <c r="L37" s="1" t="s">
        <v>26</v>
      </c>
      <c r="M37" s="3">
        <v>34307.4</v>
      </c>
      <c r="N37" s="3">
        <f t="shared" si="1"/>
        <v>34307.4</v>
      </c>
      <c r="O37" s="1"/>
      <c r="P37" s="3">
        <f>Tabla13[[#This Row],[COSTO TOTAL]]</f>
        <v>34307.4</v>
      </c>
      <c r="Q37" s="1"/>
      <c r="R37" s="1"/>
      <c r="S37" s="1"/>
      <c r="T37" s="1"/>
      <c r="U37" s="1"/>
      <c r="V37" s="3"/>
      <c r="W37" s="1"/>
      <c r="X37" s="1"/>
      <c r="Y37" s="1"/>
      <c r="Z37" s="1"/>
      <c r="AA37" s="1"/>
      <c r="AB37" s="1"/>
      <c r="AC37" s="1"/>
      <c r="AD37" s="1"/>
      <c r="AE37" s="1"/>
    </row>
    <row r="38" spans="1:31">
      <c r="A38" s="1" t="s">
        <v>296</v>
      </c>
      <c r="B38" s="2">
        <v>43809</v>
      </c>
      <c r="C38" s="1"/>
      <c r="D38" s="1" t="s">
        <v>15</v>
      </c>
      <c r="E38" s="1" t="s">
        <v>24</v>
      </c>
      <c r="F38" s="1" t="s">
        <v>381</v>
      </c>
      <c r="G38" s="1" t="s">
        <v>24</v>
      </c>
      <c r="H38" s="1">
        <v>4501707064</v>
      </c>
      <c r="I38" s="1" t="s">
        <v>24</v>
      </c>
      <c r="J38" s="1" t="s">
        <v>1087</v>
      </c>
      <c r="K38" s="1">
        <v>1</v>
      </c>
      <c r="L38" s="1" t="s">
        <v>26</v>
      </c>
      <c r="M38" s="3">
        <v>34307.4</v>
      </c>
      <c r="N38" s="3">
        <f t="shared" si="1"/>
        <v>34307.4</v>
      </c>
      <c r="O38" s="1"/>
      <c r="P38" s="3">
        <f>Tabla13[[#This Row],[COSTO TOTAL]]</f>
        <v>34307.4</v>
      </c>
      <c r="Q38" s="1"/>
      <c r="R38" s="1"/>
      <c r="S38" s="1"/>
      <c r="T38" s="1"/>
      <c r="U38" s="1"/>
      <c r="V38" s="3"/>
      <c r="W38" s="1"/>
      <c r="X38" s="1"/>
      <c r="Y38" s="1"/>
      <c r="Z38" s="1"/>
      <c r="AA38" s="1"/>
      <c r="AB38" s="1"/>
      <c r="AC38" s="1"/>
      <c r="AD38" s="1"/>
      <c r="AE38" s="1"/>
    </row>
    <row r="39" spans="1:31">
      <c r="A39" s="1" t="s">
        <v>296</v>
      </c>
      <c r="B39" s="2">
        <v>43809</v>
      </c>
      <c r="C39" s="1"/>
      <c r="D39" s="1" t="s">
        <v>15</v>
      </c>
      <c r="E39" s="1" t="s">
        <v>24</v>
      </c>
      <c r="F39" s="1" t="s">
        <v>381</v>
      </c>
      <c r="G39" s="1" t="s">
        <v>24</v>
      </c>
      <c r="H39" s="1">
        <v>4501707064</v>
      </c>
      <c r="I39" s="1" t="s">
        <v>24</v>
      </c>
      <c r="J39" s="1" t="s">
        <v>1088</v>
      </c>
      <c r="K39" s="1">
        <v>1</v>
      </c>
      <c r="L39" s="1" t="s">
        <v>26</v>
      </c>
      <c r="M39" s="3">
        <v>147317.79999999999</v>
      </c>
      <c r="N39" s="3">
        <f t="shared" si="1"/>
        <v>147317.79999999999</v>
      </c>
      <c r="O39" s="1"/>
      <c r="P39" s="3">
        <f>Tabla13[[#This Row],[COSTO TOTAL]]</f>
        <v>147317.79999999999</v>
      </c>
      <c r="Q39" s="1"/>
      <c r="R39" s="1"/>
      <c r="S39" s="1"/>
      <c r="T39" s="1"/>
      <c r="U39" s="1"/>
      <c r="V39" s="3"/>
      <c r="W39" s="1"/>
      <c r="X39" s="1"/>
      <c r="Y39" s="1"/>
      <c r="Z39" s="1"/>
      <c r="AA39" s="1"/>
      <c r="AB39" s="1"/>
      <c r="AC39" s="1"/>
      <c r="AD39" s="1"/>
      <c r="AE39" s="1"/>
    </row>
    <row r="40" spans="1:31">
      <c r="A40" s="1" t="s">
        <v>296</v>
      </c>
      <c r="B40" s="2">
        <v>43809</v>
      </c>
      <c r="C40" s="1"/>
      <c r="D40" s="1" t="s">
        <v>15</v>
      </c>
      <c r="E40" s="1" t="s">
        <v>24</v>
      </c>
      <c r="F40" s="1" t="s">
        <v>381</v>
      </c>
      <c r="G40" s="1" t="s">
        <v>24</v>
      </c>
      <c r="H40" s="1">
        <v>4501707064</v>
      </c>
      <c r="I40" s="1" t="s">
        <v>24</v>
      </c>
      <c r="J40" s="1" t="s">
        <v>1089</v>
      </c>
      <c r="K40" s="1">
        <v>1</v>
      </c>
      <c r="L40" s="1" t="s">
        <v>26</v>
      </c>
      <c r="M40" s="3">
        <v>280485.40000000002</v>
      </c>
      <c r="N40" s="3">
        <f t="shared" si="1"/>
        <v>280485.40000000002</v>
      </c>
      <c r="O40" s="1"/>
      <c r="P40" s="3">
        <f>Tabla13[[#This Row],[COSTO TOTAL]]</f>
        <v>280485.40000000002</v>
      </c>
      <c r="Q40" s="1"/>
      <c r="R40" s="1"/>
      <c r="S40" s="1"/>
      <c r="T40" s="1"/>
      <c r="U40" s="1"/>
      <c r="V40" s="3"/>
      <c r="W40" s="1"/>
      <c r="X40" s="1"/>
      <c r="Y40" s="1"/>
      <c r="Z40" s="1"/>
      <c r="AA40" s="1"/>
      <c r="AB40" s="1"/>
      <c r="AC40" s="1"/>
      <c r="AD40" s="1"/>
      <c r="AE40" s="1"/>
    </row>
    <row r="41" spans="1:31">
      <c r="A41" s="1" t="s">
        <v>296</v>
      </c>
      <c r="B41" s="2">
        <v>43809</v>
      </c>
      <c r="C41" s="1"/>
      <c r="D41" s="1" t="s">
        <v>15</v>
      </c>
      <c r="E41" s="1" t="s">
        <v>24</v>
      </c>
      <c r="F41" s="1" t="s">
        <v>381</v>
      </c>
      <c r="G41" s="1" t="s">
        <v>24</v>
      </c>
      <c r="H41" s="1">
        <v>4501707064</v>
      </c>
      <c r="I41" s="1" t="s">
        <v>24</v>
      </c>
      <c r="J41" s="1" t="s">
        <v>1090</v>
      </c>
      <c r="K41" s="1">
        <v>1</v>
      </c>
      <c r="L41" s="1" t="s">
        <v>26</v>
      </c>
      <c r="M41" s="3">
        <v>113203</v>
      </c>
      <c r="N41" s="3">
        <f t="shared" si="1"/>
        <v>113203</v>
      </c>
      <c r="O41" s="1"/>
      <c r="P41" s="3">
        <f>Tabla13[[#This Row],[COSTO TOTAL]]</f>
        <v>113203</v>
      </c>
      <c r="Q41" s="1"/>
      <c r="R41" s="1"/>
      <c r="S41" s="1"/>
      <c r="T41" s="1"/>
      <c r="U41" s="1"/>
      <c r="V41" s="3"/>
      <c r="W41" s="1"/>
      <c r="X41" s="1"/>
      <c r="Y41" s="1"/>
      <c r="Z41" s="1"/>
      <c r="AA41" s="1"/>
      <c r="AB41" s="1"/>
      <c r="AC41" s="1"/>
      <c r="AD41" s="1"/>
      <c r="AE41" s="1"/>
    </row>
    <row r="42" spans="1:31">
      <c r="A42" s="1" t="s">
        <v>296</v>
      </c>
      <c r="B42" s="2">
        <v>43809</v>
      </c>
      <c r="C42" s="1"/>
      <c r="D42" s="1" t="s">
        <v>15</v>
      </c>
      <c r="E42" s="1" t="s">
        <v>24</v>
      </c>
      <c r="F42" s="1" t="s">
        <v>381</v>
      </c>
      <c r="G42" s="1" t="s">
        <v>24</v>
      </c>
      <c r="H42" s="1">
        <v>4501707064</v>
      </c>
      <c r="I42" s="1" t="s">
        <v>24</v>
      </c>
      <c r="J42" s="1" t="s">
        <v>1091</v>
      </c>
      <c r="K42" s="1">
        <v>1</v>
      </c>
      <c r="L42" s="1" t="s">
        <v>26</v>
      </c>
      <c r="M42" s="3">
        <v>117245.8</v>
      </c>
      <c r="N42" s="3">
        <f t="shared" si="1"/>
        <v>117245.8</v>
      </c>
      <c r="O42" s="1"/>
      <c r="P42" s="3">
        <f>Tabla13[[#This Row],[COSTO TOTAL]]</f>
        <v>117245.8</v>
      </c>
      <c r="Q42" s="1"/>
      <c r="R42" s="1"/>
      <c r="S42" s="1"/>
      <c r="T42" s="1"/>
      <c r="U42" s="1"/>
      <c r="V42" s="3"/>
      <c r="W42" s="1"/>
      <c r="X42" s="1"/>
      <c r="Y42" s="1"/>
      <c r="Z42" s="1"/>
      <c r="AA42" s="1"/>
      <c r="AB42" s="1"/>
      <c r="AC42" s="1"/>
      <c r="AD42" s="1"/>
      <c r="AE42" s="1"/>
    </row>
    <row r="43" spans="1:31">
      <c r="A43" s="1" t="s">
        <v>296</v>
      </c>
      <c r="B43" s="2">
        <v>43809</v>
      </c>
      <c r="C43" s="1"/>
      <c r="D43" s="1" t="s">
        <v>15</v>
      </c>
      <c r="E43" s="1" t="s">
        <v>24</v>
      </c>
      <c r="F43" s="1" t="s">
        <v>381</v>
      </c>
      <c r="G43" s="1" t="s">
        <v>24</v>
      </c>
      <c r="H43" s="1">
        <v>4501707064</v>
      </c>
      <c r="I43" s="1" t="s">
        <v>24</v>
      </c>
      <c r="J43" s="1" t="s">
        <v>1092</v>
      </c>
      <c r="K43" s="1">
        <v>1</v>
      </c>
      <c r="L43" s="1" t="s">
        <v>26</v>
      </c>
      <c r="M43" s="3">
        <v>171825.8</v>
      </c>
      <c r="N43" s="3">
        <f t="shared" si="1"/>
        <v>171825.8</v>
      </c>
      <c r="O43" s="1"/>
      <c r="P43" s="3">
        <f>Tabla13[[#This Row],[COSTO TOTAL]]</f>
        <v>171825.8</v>
      </c>
      <c r="Q43" s="1"/>
      <c r="R43" s="1"/>
      <c r="S43" s="1"/>
      <c r="T43" s="1"/>
      <c r="U43" s="1"/>
      <c r="V43" s="3"/>
      <c r="W43" s="1"/>
      <c r="X43" s="1"/>
      <c r="Y43" s="1"/>
      <c r="Z43" s="1"/>
      <c r="AA43" s="1"/>
      <c r="AB43" s="1"/>
      <c r="AC43" s="1"/>
      <c r="AD43" s="1"/>
      <c r="AE43" s="1"/>
    </row>
    <row r="44" spans="1:31">
      <c r="A44" s="1" t="s">
        <v>296</v>
      </c>
      <c r="B44" s="2">
        <v>43809</v>
      </c>
      <c r="C44" s="1"/>
      <c r="D44" s="1" t="s">
        <v>15</v>
      </c>
      <c r="E44" s="1" t="s">
        <v>24</v>
      </c>
      <c r="F44" s="1" t="s">
        <v>381</v>
      </c>
      <c r="G44" s="1" t="s">
        <v>24</v>
      </c>
      <c r="H44" s="1">
        <v>4501714344</v>
      </c>
      <c r="I44" s="1" t="s">
        <v>24</v>
      </c>
      <c r="J44" s="1" t="s">
        <v>1093</v>
      </c>
      <c r="K44" s="1">
        <v>1</v>
      </c>
      <c r="L44" s="1" t="s">
        <v>26</v>
      </c>
      <c r="M44" s="3">
        <v>85659.4</v>
      </c>
      <c r="N44" s="3">
        <f t="shared" si="1"/>
        <v>85659.4</v>
      </c>
      <c r="O44" s="1"/>
      <c r="P44" s="3">
        <f>Tabla13[[#This Row],[COSTO TOTAL]]</f>
        <v>85659.4</v>
      </c>
      <c r="Q44" s="1"/>
      <c r="R44" s="1"/>
      <c r="S44" s="1"/>
      <c r="T44" s="1"/>
      <c r="U44" s="1"/>
      <c r="V44" s="3"/>
      <c r="W44" s="1"/>
      <c r="X44" s="1"/>
      <c r="Y44" s="1"/>
      <c r="Z44" s="1"/>
      <c r="AA44" s="1"/>
      <c r="AB44" s="1"/>
      <c r="AC44" s="1"/>
      <c r="AD44" s="1"/>
      <c r="AE44" s="1"/>
    </row>
    <row r="45" spans="1:31">
      <c r="A45" s="1" t="s">
        <v>296</v>
      </c>
      <c r="B45" s="2">
        <v>43809</v>
      </c>
      <c r="C45" s="1"/>
      <c r="D45" s="1" t="s">
        <v>15</v>
      </c>
      <c r="E45" s="1" t="s">
        <v>24</v>
      </c>
      <c r="F45" s="1" t="s">
        <v>381</v>
      </c>
      <c r="G45" s="1" t="s">
        <v>24</v>
      </c>
      <c r="H45" s="1">
        <v>4501714344</v>
      </c>
      <c r="I45" s="1" t="s">
        <v>24</v>
      </c>
      <c r="J45" s="1" t="s">
        <v>1094</v>
      </c>
      <c r="K45" s="1">
        <v>1</v>
      </c>
      <c r="L45" s="1" t="s">
        <v>26</v>
      </c>
      <c r="M45" s="3">
        <v>98300.6</v>
      </c>
      <c r="N45" s="3">
        <f t="shared" si="1"/>
        <v>98300.6</v>
      </c>
      <c r="O45" s="1"/>
      <c r="P45" s="3">
        <f>Tabla13[[#This Row],[COSTO TOTAL]]</f>
        <v>98300.6</v>
      </c>
      <c r="Q45" s="1"/>
      <c r="R45" s="1"/>
      <c r="S45" s="1"/>
      <c r="T45" s="1"/>
      <c r="U45" s="1"/>
      <c r="V45" s="3"/>
      <c r="W45" s="1"/>
      <c r="X45" s="1"/>
      <c r="Y45" s="1"/>
      <c r="Z45" s="1"/>
      <c r="AA45" s="1"/>
      <c r="AB45" s="1"/>
      <c r="AC45" s="1"/>
      <c r="AD45" s="1"/>
      <c r="AE45" s="1"/>
    </row>
    <row r="46" spans="1:31">
      <c r="A46" s="1" t="s">
        <v>296</v>
      </c>
      <c r="B46" s="2">
        <v>43809</v>
      </c>
      <c r="C46" s="1"/>
      <c r="D46" s="1" t="s">
        <v>15</v>
      </c>
      <c r="E46" s="1" t="s">
        <v>24</v>
      </c>
      <c r="F46" s="1" t="s">
        <v>381</v>
      </c>
      <c r="G46" s="1" t="s">
        <v>24</v>
      </c>
      <c r="H46" s="1">
        <v>4501714344</v>
      </c>
      <c r="I46" s="1" t="s">
        <v>24</v>
      </c>
      <c r="J46" s="1" t="s">
        <v>1095</v>
      </c>
      <c r="K46" s="1">
        <v>1</v>
      </c>
      <c r="L46" s="1" t="s">
        <v>26</v>
      </c>
      <c r="M46" s="3">
        <v>117456.4</v>
      </c>
      <c r="N46" s="3">
        <f t="shared" si="1"/>
        <v>117456.4</v>
      </c>
      <c r="O46" s="1"/>
      <c r="P46" s="3">
        <f>Tabla13[[#This Row],[COSTO TOTAL]]</f>
        <v>117456.4</v>
      </c>
      <c r="Q46" s="1"/>
      <c r="R46" s="1"/>
      <c r="S46" s="1"/>
      <c r="T46" s="1"/>
      <c r="U46" s="1"/>
      <c r="V46" s="3"/>
      <c r="W46" s="1"/>
      <c r="X46" s="1"/>
      <c r="Y46" s="1"/>
      <c r="Z46" s="1"/>
      <c r="AA46" s="1"/>
      <c r="AB46" s="1"/>
      <c r="AC46" s="1"/>
      <c r="AD46" s="1"/>
      <c r="AE46" s="1"/>
    </row>
    <row r="47" spans="1:31">
      <c r="A47" s="1" t="s">
        <v>296</v>
      </c>
      <c r="B47" s="2">
        <v>43809</v>
      </c>
      <c r="C47" s="1"/>
      <c r="D47" s="1" t="s">
        <v>15</v>
      </c>
      <c r="E47" s="1" t="s">
        <v>24</v>
      </c>
      <c r="F47" s="1" t="s">
        <v>381</v>
      </c>
      <c r="G47" s="1" t="s">
        <v>24</v>
      </c>
      <c r="H47" s="1">
        <v>4501714344</v>
      </c>
      <c r="I47" s="1" t="s">
        <v>24</v>
      </c>
      <c r="J47" s="1" t="s">
        <v>1096</v>
      </c>
      <c r="K47" s="1">
        <v>1</v>
      </c>
      <c r="L47" s="1" t="s">
        <v>26</v>
      </c>
      <c r="M47" s="3">
        <v>47134</v>
      </c>
      <c r="N47" s="3">
        <f t="shared" si="1"/>
        <v>47134</v>
      </c>
      <c r="O47" s="1"/>
      <c r="P47" s="3">
        <f>Tabla13[[#This Row],[COSTO TOTAL]]</f>
        <v>47134</v>
      </c>
      <c r="Q47" s="1"/>
      <c r="R47" s="1"/>
      <c r="S47" s="1"/>
      <c r="T47" s="1"/>
      <c r="U47" s="1"/>
      <c r="V47" s="3"/>
      <c r="W47" s="1"/>
      <c r="X47" s="1"/>
      <c r="Y47" s="1"/>
      <c r="Z47" s="1"/>
      <c r="AA47" s="1"/>
      <c r="AB47" s="1"/>
      <c r="AC47" s="1"/>
      <c r="AD47" s="1"/>
      <c r="AE47" s="1"/>
    </row>
    <row r="48" spans="1:31">
      <c r="A48" s="1" t="s">
        <v>296</v>
      </c>
      <c r="B48" s="2">
        <v>43809</v>
      </c>
      <c r="C48" s="1"/>
      <c r="D48" s="1" t="s">
        <v>15</v>
      </c>
      <c r="E48" s="1" t="s">
        <v>24</v>
      </c>
      <c r="F48" s="1" t="s">
        <v>381</v>
      </c>
      <c r="G48" s="1" t="s">
        <v>24</v>
      </c>
      <c r="H48" s="1">
        <v>4501714344</v>
      </c>
      <c r="I48" s="1" t="s">
        <v>24</v>
      </c>
      <c r="J48" s="1" t="s">
        <v>1097</v>
      </c>
      <c r="K48" s="1">
        <v>1</v>
      </c>
      <c r="L48" s="1" t="s">
        <v>26</v>
      </c>
      <c r="M48" s="3">
        <v>67068</v>
      </c>
      <c r="N48" s="3">
        <f t="shared" si="1"/>
        <v>67068</v>
      </c>
      <c r="O48" s="1"/>
      <c r="P48" s="3">
        <f>Tabla13[[#This Row],[COSTO TOTAL]]</f>
        <v>67068</v>
      </c>
      <c r="Q48" s="1"/>
      <c r="R48" s="1"/>
      <c r="S48" s="1"/>
      <c r="T48" s="1"/>
      <c r="U48" s="1"/>
      <c r="V48" s="3"/>
      <c r="W48" s="1"/>
      <c r="X48" s="1"/>
      <c r="Y48" s="1"/>
      <c r="Z48" s="1"/>
      <c r="AA48" s="1"/>
      <c r="AB48" s="1"/>
      <c r="AC48" s="1"/>
      <c r="AD48" s="1"/>
      <c r="AE48" s="1"/>
    </row>
    <row r="49" spans="1:31">
      <c r="A49" s="1" t="s">
        <v>296</v>
      </c>
      <c r="B49" s="2">
        <v>43809</v>
      </c>
      <c r="C49" s="1"/>
      <c r="D49" s="1" t="s">
        <v>15</v>
      </c>
      <c r="E49" s="1" t="s">
        <v>24</v>
      </c>
      <c r="F49" s="1" t="s">
        <v>381</v>
      </c>
      <c r="G49" s="1" t="s">
        <v>24</v>
      </c>
      <c r="H49" s="1">
        <v>4501714344</v>
      </c>
      <c r="I49" s="1" t="s">
        <v>24</v>
      </c>
      <c r="J49" s="1" t="s">
        <v>1098</v>
      </c>
      <c r="K49" s="1">
        <v>1</v>
      </c>
      <c r="L49" s="1" t="s">
        <v>26</v>
      </c>
      <c r="M49" s="3">
        <v>163064</v>
      </c>
      <c r="N49" s="3">
        <f t="shared" si="1"/>
        <v>163064</v>
      </c>
      <c r="O49" s="1"/>
      <c r="P49" s="3">
        <f>Tabla13[[#This Row],[COSTO TOTAL]]</f>
        <v>163064</v>
      </c>
      <c r="Q49" s="1"/>
      <c r="R49" s="1"/>
      <c r="S49" s="1"/>
      <c r="T49" s="1"/>
      <c r="U49" s="1"/>
      <c r="V49" s="3"/>
      <c r="W49" s="1"/>
      <c r="X49" s="1"/>
      <c r="Y49" s="1"/>
      <c r="Z49" s="1"/>
      <c r="AA49" s="1"/>
      <c r="AB49" s="1"/>
      <c r="AC49" s="1"/>
      <c r="AD49" s="1"/>
      <c r="AE49" s="1"/>
    </row>
    <row r="50" spans="1:31">
      <c r="A50" s="1" t="s">
        <v>296</v>
      </c>
      <c r="B50" s="2">
        <v>43809</v>
      </c>
      <c r="C50" s="1"/>
      <c r="D50" s="1" t="s">
        <v>15</v>
      </c>
      <c r="E50" s="1" t="s">
        <v>24</v>
      </c>
      <c r="F50" s="1" t="s">
        <v>381</v>
      </c>
      <c r="G50" s="1" t="s">
        <v>24</v>
      </c>
      <c r="H50" s="1">
        <v>4501714344</v>
      </c>
      <c r="I50" s="1" t="s">
        <v>24</v>
      </c>
      <c r="J50" s="1" t="s">
        <v>1099</v>
      </c>
      <c r="K50" s="1">
        <v>1</v>
      </c>
      <c r="L50" s="1" t="s">
        <v>26</v>
      </c>
      <c r="M50" s="3">
        <v>109212.6</v>
      </c>
      <c r="N50" s="3">
        <f t="shared" si="1"/>
        <v>109212.6</v>
      </c>
      <c r="O50" s="1"/>
      <c r="P50" s="3">
        <f>Tabla13[[#This Row],[COSTO TOTAL]]</f>
        <v>109212.6</v>
      </c>
      <c r="Q50" s="1"/>
      <c r="R50" s="1"/>
      <c r="S50" s="1"/>
      <c r="T50" s="1"/>
      <c r="U50" s="1"/>
      <c r="V50" s="3"/>
      <c r="W50" s="1"/>
      <c r="X50" s="1"/>
      <c r="Y50" s="1"/>
      <c r="Z50" s="1"/>
      <c r="AA50" s="1"/>
      <c r="AB50" s="1"/>
      <c r="AC50" s="1"/>
      <c r="AD50" s="1"/>
      <c r="AE50" s="1"/>
    </row>
    <row r="51" spans="1:31">
      <c r="A51" s="1" t="s">
        <v>296</v>
      </c>
      <c r="B51" s="2">
        <v>43809</v>
      </c>
      <c r="C51" s="1"/>
      <c r="D51" s="1" t="s">
        <v>15</v>
      </c>
      <c r="E51" s="1" t="s">
        <v>24</v>
      </c>
      <c r="F51" s="1" t="s">
        <v>381</v>
      </c>
      <c r="G51" s="1" t="s">
        <v>24</v>
      </c>
      <c r="H51" s="1">
        <v>4501714344</v>
      </c>
      <c r="I51" s="1" t="s">
        <v>24</v>
      </c>
      <c r="J51" s="1" t="s">
        <v>1100</v>
      </c>
      <c r="K51" s="1">
        <v>1</v>
      </c>
      <c r="L51" s="1" t="s">
        <v>26</v>
      </c>
      <c r="M51" s="3">
        <v>482348.4</v>
      </c>
      <c r="N51" s="3">
        <f t="shared" si="1"/>
        <v>482348.4</v>
      </c>
      <c r="O51" s="1"/>
      <c r="P51" s="3">
        <f>Tabla13[[#This Row],[COSTO TOTAL]]</f>
        <v>482348.4</v>
      </c>
      <c r="Q51" s="1"/>
      <c r="R51" s="1"/>
      <c r="S51" s="1"/>
      <c r="T51" s="1"/>
      <c r="U51" s="1"/>
      <c r="V51" s="3"/>
      <c r="W51" s="1"/>
      <c r="X51" s="1"/>
      <c r="Y51" s="1"/>
      <c r="Z51" s="1"/>
      <c r="AA51" s="1"/>
      <c r="AB51" s="1"/>
      <c r="AC51" s="1"/>
      <c r="AD51" s="1"/>
      <c r="AE51" s="1"/>
    </row>
    <row r="52" spans="1:31">
      <c r="A52" s="1" t="s">
        <v>296</v>
      </c>
      <c r="B52" s="2">
        <v>43809</v>
      </c>
      <c r="C52" s="1"/>
      <c r="D52" s="1" t="s">
        <v>15</v>
      </c>
      <c r="E52" s="1" t="s">
        <v>24</v>
      </c>
      <c r="F52" s="1" t="s">
        <v>381</v>
      </c>
      <c r="G52" s="1" t="s">
        <v>24</v>
      </c>
      <c r="H52" s="1">
        <v>4501714344</v>
      </c>
      <c r="I52" s="1" t="s">
        <v>24</v>
      </c>
      <c r="J52" s="1" t="s">
        <v>1101</v>
      </c>
      <c r="K52" s="1">
        <v>1</v>
      </c>
      <c r="L52" s="1" t="s">
        <v>26</v>
      </c>
      <c r="M52" s="3">
        <v>590962.6</v>
      </c>
      <c r="N52" s="3">
        <f t="shared" si="1"/>
        <v>590962.6</v>
      </c>
      <c r="O52" s="1"/>
      <c r="P52" s="3">
        <f>Tabla13[[#This Row],[COSTO TOTAL]]</f>
        <v>590962.6</v>
      </c>
      <c r="Q52" s="1"/>
      <c r="R52" s="1"/>
      <c r="S52" s="1"/>
      <c r="T52" s="1"/>
      <c r="U52" s="1"/>
      <c r="V52" s="3"/>
      <c r="W52" s="1"/>
      <c r="X52" s="1"/>
      <c r="Y52" s="1"/>
      <c r="Z52" s="1"/>
      <c r="AA52" s="1"/>
      <c r="AB52" s="1"/>
      <c r="AC52" s="1"/>
      <c r="AD52" s="1"/>
      <c r="AE52" s="1"/>
    </row>
    <row r="53" spans="1:31">
      <c r="A53" s="1" t="s">
        <v>299</v>
      </c>
      <c r="B53" s="2">
        <v>43420</v>
      </c>
      <c r="C53" s="1">
        <v>7644381</v>
      </c>
      <c r="D53" s="1" t="s">
        <v>15</v>
      </c>
      <c r="E53" s="1" t="s">
        <v>300</v>
      </c>
      <c r="F53" s="1" t="s">
        <v>113</v>
      </c>
      <c r="G53" s="1"/>
      <c r="H53" s="1">
        <v>4501611233</v>
      </c>
      <c r="I53" s="1" t="s">
        <v>301</v>
      </c>
      <c r="J53" s="1" t="s">
        <v>302</v>
      </c>
      <c r="K53" s="1">
        <v>3</v>
      </c>
      <c r="L53" s="1" t="s">
        <v>26</v>
      </c>
      <c r="M53" s="3"/>
      <c r="N53" s="3">
        <f t="shared" si="1"/>
        <v>0</v>
      </c>
      <c r="O53" s="1"/>
      <c r="P53" s="3">
        <f>Tabla13[[#This Row],[COSTO TOTAL]]</f>
        <v>0</v>
      </c>
      <c r="Q53" s="1"/>
      <c r="R53" s="1"/>
      <c r="S53" s="1"/>
      <c r="T53" s="1"/>
      <c r="U53" s="1"/>
      <c r="V53" s="3"/>
      <c r="W53" s="1"/>
      <c r="X53" s="1"/>
      <c r="Y53" s="1"/>
      <c r="Z53" s="1"/>
      <c r="AA53" s="1"/>
      <c r="AB53" s="1"/>
      <c r="AC53" s="1"/>
      <c r="AD53" s="1"/>
      <c r="AE53" s="1"/>
    </row>
    <row r="54" spans="1:31">
      <c r="A54" s="1" t="s">
        <v>299</v>
      </c>
      <c r="B54" s="2">
        <v>43420</v>
      </c>
      <c r="C54" s="1">
        <v>7644381</v>
      </c>
      <c r="D54" s="1" t="s">
        <v>15</v>
      </c>
      <c r="E54" s="1" t="s">
        <v>300</v>
      </c>
      <c r="F54" s="1" t="s">
        <v>113</v>
      </c>
      <c r="G54" s="1"/>
      <c r="H54" s="1">
        <v>4501611233</v>
      </c>
      <c r="I54" s="1" t="s">
        <v>301</v>
      </c>
      <c r="J54" s="1" t="s">
        <v>303</v>
      </c>
      <c r="K54" s="1">
        <v>2</v>
      </c>
      <c r="L54" s="1" t="s">
        <v>26</v>
      </c>
      <c r="M54" s="3">
        <v>8.25</v>
      </c>
      <c r="N54" s="3">
        <f t="shared" si="1"/>
        <v>16.5</v>
      </c>
      <c r="O54" s="1" t="s">
        <v>304</v>
      </c>
      <c r="P54" s="3">
        <f>Tabla13[[#This Row],[COSTO TOTAL]]</f>
        <v>16.5</v>
      </c>
      <c r="Q54" s="1"/>
      <c r="R54" s="1"/>
      <c r="S54" s="1"/>
      <c r="T54" s="1"/>
      <c r="U54" s="1"/>
      <c r="V54" s="3"/>
      <c r="W54" s="1"/>
      <c r="X54" s="1"/>
      <c r="Y54" s="1"/>
      <c r="Z54" s="1"/>
      <c r="AA54" s="1"/>
      <c r="AB54" s="1"/>
      <c r="AC54" s="1"/>
      <c r="AD54" s="1"/>
      <c r="AE54" s="1"/>
    </row>
    <row r="55" spans="1:31">
      <c r="A55" s="1" t="s">
        <v>299</v>
      </c>
      <c r="B55" s="2">
        <v>43420</v>
      </c>
      <c r="C55" s="1">
        <v>7644381</v>
      </c>
      <c r="D55" s="1" t="s">
        <v>15</v>
      </c>
      <c r="E55" s="1" t="s">
        <v>300</v>
      </c>
      <c r="F55" s="1" t="s">
        <v>113</v>
      </c>
      <c r="G55" s="1"/>
      <c r="H55" s="1">
        <v>4501611233</v>
      </c>
      <c r="I55" s="1" t="s">
        <v>301</v>
      </c>
      <c r="J55" s="1" t="s">
        <v>305</v>
      </c>
      <c r="K55" s="1">
        <v>2</v>
      </c>
      <c r="L55" s="1" t="s">
        <v>26</v>
      </c>
      <c r="M55" s="3">
        <v>20.5</v>
      </c>
      <c r="N55" s="3">
        <f t="shared" si="1"/>
        <v>41</v>
      </c>
      <c r="O55" s="1"/>
      <c r="P55" s="3">
        <f>Tabla13[[#This Row],[COSTO TOTAL]]</f>
        <v>41</v>
      </c>
      <c r="Q55" s="1"/>
      <c r="R55" s="1"/>
      <c r="S55" s="1"/>
      <c r="T55" s="1"/>
      <c r="U55" s="1"/>
      <c r="V55" s="3"/>
      <c r="W55" s="1"/>
      <c r="X55" s="1"/>
      <c r="Y55" s="1"/>
      <c r="Z55" s="1"/>
      <c r="AA55" s="1"/>
      <c r="AB55" s="1"/>
      <c r="AC55" s="1"/>
      <c r="AD55" s="1"/>
      <c r="AE55" s="1"/>
    </row>
    <row r="56" spans="1:31">
      <c r="A56" s="1" t="s">
        <v>299</v>
      </c>
      <c r="B56" s="2">
        <v>43420</v>
      </c>
      <c r="C56" s="1">
        <v>7644381</v>
      </c>
      <c r="D56" s="1" t="s">
        <v>15</v>
      </c>
      <c r="E56" s="1" t="s">
        <v>300</v>
      </c>
      <c r="F56" s="1" t="s">
        <v>113</v>
      </c>
      <c r="G56" s="1"/>
      <c r="H56" s="1">
        <v>4501611233</v>
      </c>
      <c r="I56" s="1" t="s">
        <v>301</v>
      </c>
      <c r="J56" s="1" t="s">
        <v>306</v>
      </c>
      <c r="K56" s="1">
        <v>20</v>
      </c>
      <c r="L56" s="1" t="s">
        <v>26</v>
      </c>
      <c r="M56" s="3">
        <v>23.2</v>
      </c>
      <c r="N56" s="3">
        <f t="shared" si="1"/>
        <v>464</v>
      </c>
      <c r="O56" s="1" t="s">
        <v>307</v>
      </c>
      <c r="P56" s="3">
        <f>Tabla13[[#This Row],[COSTO TOTAL]]</f>
        <v>464</v>
      </c>
      <c r="Q56" s="1"/>
      <c r="R56" s="1"/>
      <c r="S56" s="1"/>
      <c r="T56" s="1"/>
      <c r="U56" s="1"/>
      <c r="V56" s="3"/>
      <c r="W56" s="1"/>
      <c r="X56" s="1"/>
      <c r="Y56" s="1"/>
      <c r="Z56" s="1"/>
      <c r="AA56" s="1"/>
      <c r="AB56" s="1"/>
      <c r="AC56" s="1"/>
      <c r="AD56" s="1"/>
      <c r="AE56" s="1"/>
    </row>
    <row r="57" spans="1:31">
      <c r="A57" s="1" t="s">
        <v>299</v>
      </c>
      <c r="B57" s="2">
        <v>43420</v>
      </c>
      <c r="C57" s="1">
        <v>7644381</v>
      </c>
      <c r="D57" s="1" t="s">
        <v>15</v>
      </c>
      <c r="E57" s="1" t="s">
        <v>300</v>
      </c>
      <c r="F57" s="1" t="s">
        <v>113</v>
      </c>
      <c r="G57" s="1"/>
      <c r="H57" s="1">
        <v>4501611233</v>
      </c>
      <c r="I57" s="1" t="s">
        <v>301</v>
      </c>
      <c r="J57" s="1" t="s">
        <v>308</v>
      </c>
      <c r="K57" s="1">
        <v>1</v>
      </c>
      <c r="L57" s="1" t="s">
        <v>26</v>
      </c>
      <c r="M57" s="3">
        <v>30.8</v>
      </c>
      <c r="N57" s="3">
        <f t="shared" si="1"/>
        <v>30.8</v>
      </c>
      <c r="O57" s="1" t="s">
        <v>309</v>
      </c>
      <c r="P57" s="3">
        <f>Tabla13[[#This Row],[COSTO TOTAL]]</f>
        <v>30.8</v>
      </c>
      <c r="Q57" s="1"/>
      <c r="R57" s="1"/>
      <c r="S57" s="1"/>
      <c r="T57" s="1"/>
      <c r="U57" s="1"/>
      <c r="V57" s="3"/>
      <c r="W57" s="1"/>
      <c r="X57" s="1"/>
      <c r="Y57" s="1"/>
      <c r="Z57" s="1"/>
      <c r="AA57" s="1"/>
      <c r="AB57" s="1"/>
      <c r="AC57" s="1"/>
      <c r="AD57" s="1"/>
      <c r="AE57" s="1"/>
    </row>
    <row r="58" spans="1:31">
      <c r="A58" s="1" t="s">
        <v>299</v>
      </c>
      <c r="B58" s="2">
        <v>43420</v>
      </c>
      <c r="C58" s="1">
        <v>7644381</v>
      </c>
      <c r="D58" s="1" t="s">
        <v>15</v>
      </c>
      <c r="E58" s="1" t="s">
        <v>300</v>
      </c>
      <c r="F58" s="1" t="s">
        <v>113</v>
      </c>
      <c r="G58" s="1"/>
      <c r="H58" s="1">
        <v>4501611233</v>
      </c>
      <c r="I58" s="1" t="s">
        <v>301</v>
      </c>
      <c r="J58" s="1" t="s">
        <v>310</v>
      </c>
      <c r="K58" s="1">
        <v>8</v>
      </c>
      <c r="L58" s="1" t="s">
        <v>26</v>
      </c>
      <c r="M58" s="3">
        <v>50.7</v>
      </c>
      <c r="N58" s="3">
        <f t="shared" si="1"/>
        <v>405.6</v>
      </c>
      <c r="O58" s="1" t="s">
        <v>311</v>
      </c>
      <c r="P58" s="3">
        <f>Tabla13[[#This Row],[COSTO TOTAL]]</f>
        <v>405.6</v>
      </c>
      <c r="Q58" s="1"/>
      <c r="R58" s="1"/>
      <c r="S58" s="1"/>
      <c r="T58" s="1"/>
      <c r="U58" s="1"/>
      <c r="V58" s="3"/>
      <c r="W58" s="1"/>
      <c r="X58" s="1"/>
      <c r="Y58" s="1"/>
      <c r="Z58" s="1"/>
      <c r="AA58" s="1"/>
      <c r="AB58" s="1"/>
      <c r="AC58" s="1"/>
      <c r="AD58" s="1"/>
      <c r="AE58" s="1"/>
    </row>
    <row r="59" spans="1:31">
      <c r="A59" s="1" t="s">
        <v>299</v>
      </c>
      <c r="B59" s="2">
        <v>43420</v>
      </c>
      <c r="C59" s="1">
        <v>7644381</v>
      </c>
      <c r="D59" s="1" t="s">
        <v>15</v>
      </c>
      <c r="E59" s="1" t="s">
        <v>300</v>
      </c>
      <c r="F59" s="1" t="s">
        <v>113</v>
      </c>
      <c r="G59" s="1"/>
      <c r="H59" s="1">
        <v>4501611233</v>
      </c>
      <c r="I59" s="1" t="s">
        <v>301</v>
      </c>
      <c r="J59" s="1" t="s">
        <v>312</v>
      </c>
      <c r="K59" s="1">
        <v>18</v>
      </c>
      <c r="L59" s="1" t="s">
        <v>26</v>
      </c>
      <c r="M59" s="3">
        <v>78.599999999999994</v>
      </c>
      <c r="N59" s="3">
        <f t="shared" si="1"/>
        <v>1414.8</v>
      </c>
      <c r="O59" s="1" t="s">
        <v>313</v>
      </c>
      <c r="P59" s="3">
        <f>Tabla13[[#This Row],[COSTO TOTAL]]</f>
        <v>1414.8</v>
      </c>
      <c r="Q59" s="1"/>
      <c r="R59" s="1"/>
      <c r="S59" s="1"/>
      <c r="T59" s="1"/>
      <c r="U59" s="1"/>
      <c r="V59" s="3"/>
      <c r="W59" s="1"/>
      <c r="X59" s="1"/>
      <c r="Y59" s="1"/>
      <c r="Z59" s="1"/>
      <c r="AA59" s="1"/>
      <c r="AB59" s="1"/>
      <c r="AC59" s="1"/>
      <c r="AD59" s="1"/>
      <c r="AE59" s="1"/>
    </row>
    <row r="60" spans="1:31">
      <c r="A60" s="1" t="s">
        <v>299</v>
      </c>
      <c r="B60" s="2">
        <v>43420</v>
      </c>
      <c r="C60" s="1">
        <v>7644381</v>
      </c>
      <c r="D60" s="1" t="s">
        <v>15</v>
      </c>
      <c r="E60" s="1" t="s">
        <v>300</v>
      </c>
      <c r="F60" s="1" t="s">
        <v>113</v>
      </c>
      <c r="G60" s="1"/>
      <c r="H60" s="1">
        <v>4501611233</v>
      </c>
      <c r="I60" s="1" t="s">
        <v>301</v>
      </c>
      <c r="J60" s="1" t="s">
        <v>314</v>
      </c>
      <c r="K60" s="1">
        <v>27</v>
      </c>
      <c r="L60" s="1" t="s">
        <v>26</v>
      </c>
      <c r="M60" s="3"/>
      <c r="N60" s="3">
        <f t="shared" si="1"/>
        <v>0</v>
      </c>
      <c r="O60" s="1"/>
      <c r="P60" s="3">
        <f>Tabla13[[#This Row],[COSTO TOTAL]]</f>
        <v>0</v>
      </c>
      <c r="Q60" s="1"/>
      <c r="R60" s="1"/>
      <c r="S60" s="1"/>
      <c r="T60" s="1"/>
      <c r="U60" s="1"/>
      <c r="V60" s="3"/>
      <c r="W60" s="1"/>
      <c r="X60" s="1"/>
      <c r="Y60" s="1"/>
      <c r="Z60" s="1"/>
      <c r="AA60" s="1"/>
      <c r="AB60" s="1"/>
      <c r="AC60" s="1"/>
      <c r="AD60" s="1"/>
      <c r="AE60" s="1"/>
    </row>
    <row r="61" spans="1:31">
      <c r="A61" s="1" t="s">
        <v>315</v>
      </c>
      <c r="B61" s="2">
        <v>43346</v>
      </c>
      <c r="C61" s="1" t="s">
        <v>22</v>
      </c>
      <c r="D61" s="1" t="s">
        <v>15</v>
      </c>
      <c r="E61" s="1" t="s">
        <v>316</v>
      </c>
      <c r="F61" s="1" t="s">
        <v>60</v>
      </c>
      <c r="G61" s="1" t="s">
        <v>24</v>
      </c>
      <c r="H61" s="1" t="s">
        <v>24</v>
      </c>
      <c r="I61" s="1" t="s">
        <v>24</v>
      </c>
      <c r="J61" s="1" t="s">
        <v>317</v>
      </c>
      <c r="K61" s="1">
        <v>1</v>
      </c>
      <c r="L61" s="1" t="s">
        <v>26</v>
      </c>
      <c r="M61" s="3"/>
      <c r="N61" s="3">
        <f t="shared" si="1"/>
        <v>0</v>
      </c>
      <c r="O61" s="1"/>
      <c r="P61" s="3">
        <f>Tabla13[[#This Row],[COSTO TOTAL]]</f>
        <v>0</v>
      </c>
      <c r="Q61" s="1"/>
      <c r="R61" s="1"/>
      <c r="S61" s="1"/>
      <c r="T61" s="1"/>
      <c r="U61" s="1"/>
      <c r="V61" s="3"/>
      <c r="W61" s="1"/>
      <c r="X61" s="1"/>
      <c r="Y61" s="1"/>
      <c r="Z61" s="1"/>
      <c r="AA61" s="1"/>
      <c r="AB61" s="1"/>
      <c r="AC61" s="1"/>
      <c r="AD61" s="1"/>
      <c r="AE61" s="1"/>
    </row>
    <row r="62" spans="1:31">
      <c r="A62" s="1" t="s">
        <v>315</v>
      </c>
      <c r="B62" s="2">
        <v>43565</v>
      </c>
      <c r="C62" s="1" t="s">
        <v>24</v>
      </c>
      <c r="D62" s="1" t="s">
        <v>15</v>
      </c>
      <c r="E62" s="1" t="s">
        <v>24</v>
      </c>
      <c r="F62" s="1" t="s">
        <v>113</v>
      </c>
      <c r="G62" s="1" t="s">
        <v>24</v>
      </c>
      <c r="H62" s="1" t="s">
        <v>24</v>
      </c>
      <c r="I62" s="1" t="s">
        <v>24</v>
      </c>
      <c r="J62" s="1" t="s">
        <v>318</v>
      </c>
      <c r="K62" s="1">
        <v>8</v>
      </c>
      <c r="L62" s="1" t="s">
        <v>26</v>
      </c>
      <c r="M62" s="3"/>
      <c r="N62" s="3">
        <f t="shared" si="1"/>
        <v>0</v>
      </c>
      <c r="O62" s="1" t="s">
        <v>319</v>
      </c>
      <c r="P62" s="3">
        <f>Tabla13[[#This Row],[COSTO TOTAL]]</f>
        <v>0</v>
      </c>
      <c r="Q62" s="1"/>
      <c r="R62" s="1"/>
      <c r="S62" s="1"/>
      <c r="T62" s="1"/>
      <c r="U62" s="1"/>
      <c r="V62" s="3"/>
      <c r="W62" s="1"/>
      <c r="X62" s="1"/>
      <c r="Y62" s="1"/>
      <c r="Z62" s="1"/>
      <c r="AA62" s="1"/>
      <c r="AB62" s="1"/>
      <c r="AC62" s="1"/>
      <c r="AD62" s="1"/>
      <c r="AE62" s="1"/>
    </row>
    <row r="63" spans="1:31">
      <c r="A63" s="1" t="s">
        <v>315</v>
      </c>
      <c r="B63" s="2">
        <v>43565</v>
      </c>
      <c r="C63" s="1" t="s">
        <v>24</v>
      </c>
      <c r="D63" s="1" t="s">
        <v>15</v>
      </c>
      <c r="E63" s="1" t="s">
        <v>24</v>
      </c>
      <c r="F63" s="1" t="s">
        <v>113</v>
      </c>
      <c r="G63" s="1" t="s">
        <v>24</v>
      </c>
      <c r="H63" s="1" t="s">
        <v>24</v>
      </c>
      <c r="I63" s="1" t="s">
        <v>24</v>
      </c>
      <c r="J63" s="1" t="s">
        <v>320</v>
      </c>
      <c r="K63" s="1">
        <v>8</v>
      </c>
      <c r="L63" s="1" t="s">
        <v>26</v>
      </c>
      <c r="M63" s="3"/>
      <c r="N63" s="3">
        <f t="shared" si="1"/>
        <v>0</v>
      </c>
      <c r="O63" s="1" t="s">
        <v>319</v>
      </c>
      <c r="P63" s="3">
        <f>Tabla13[[#This Row],[COSTO TOTAL]]</f>
        <v>0</v>
      </c>
      <c r="Q63" s="1"/>
      <c r="R63" s="1"/>
      <c r="S63" s="1"/>
      <c r="T63" s="1"/>
      <c r="U63" s="1"/>
      <c r="V63" s="3"/>
      <c r="W63" s="1"/>
      <c r="X63" s="1"/>
      <c r="Y63" s="1"/>
      <c r="Z63" s="1"/>
      <c r="AA63" s="1"/>
      <c r="AB63" s="1"/>
      <c r="AC63" s="1"/>
      <c r="AD63" s="1"/>
      <c r="AE63" s="1"/>
    </row>
    <row r="64" spans="1:31">
      <c r="A64" s="1" t="s">
        <v>315</v>
      </c>
      <c r="B64" s="2">
        <v>43621</v>
      </c>
      <c r="C64" s="1">
        <v>7634177</v>
      </c>
      <c r="D64" s="1" t="s">
        <v>15</v>
      </c>
      <c r="E64" s="1" t="s">
        <v>24</v>
      </c>
      <c r="F64" s="1" t="s">
        <v>113</v>
      </c>
      <c r="G64" s="1" t="s">
        <v>24</v>
      </c>
      <c r="H64" s="1">
        <v>4501672800</v>
      </c>
      <c r="I64" s="1" t="s">
        <v>24</v>
      </c>
      <c r="J64" s="1" t="s">
        <v>321</v>
      </c>
      <c r="K64" s="1">
        <v>4</v>
      </c>
      <c r="L64" s="1" t="s">
        <v>26</v>
      </c>
      <c r="M64" s="3"/>
      <c r="N64" s="3">
        <f t="shared" si="1"/>
        <v>0</v>
      </c>
      <c r="O64" s="1"/>
      <c r="P64" s="3">
        <f>Tabla13[[#This Row],[COSTO TOTAL]]</f>
        <v>0</v>
      </c>
      <c r="Q64" s="1"/>
      <c r="R64" s="1"/>
      <c r="S64" s="1"/>
      <c r="T64" s="1"/>
      <c r="U64" s="1"/>
      <c r="V64" s="3"/>
      <c r="W64" s="1"/>
      <c r="X64" s="1"/>
      <c r="Y64" s="1"/>
      <c r="Z64" s="1"/>
      <c r="AA64" s="1"/>
      <c r="AB64" s="1"/>
      <c r="AC64" s="1"/>
      <c r="AD64" s="1"/>
      <c r="AE64" s="1"/>
    </row>
    <row r="65" spans="1:31">
      <c r="A65" s="1" t="s">
        <v>315</v>
      </c>
      <c r="B65" s="2">
        <v>43621</v>
      </c>
      <c r="C65" s="1">
        <v>7634177</v>
      </c>
      <c r="D65" s="1" t="s">
        <v>15</v>
      </c>
      <c r="E65" s="1" t="s">
        <v>24</v>
      </c>
      <c r="F65" s="1" t="s">
        <v>113</v>
      </c>
      <c r="G65" s="1" t="s">
        <v>24</v>
      </c>
      <c r="H65" s="1">
        <v>4501672800</v>
      </c>
      <c r="I65" s="1" t="s">
        <v>24</v>
      </c>
      <c r="J65" s="1" t="s">
        <v>322</v>
      </c>
      <c r="K65" s="1">
        <v>4</v>
      </c>
      <c r="L65" s="1" t="s">
        <v>26</v>
      </c>
      <c r="M65" s="3">
        <v>165</v>
      </c>
      <c r="N65" s="3">
        <f t="shared" si="1"/>
        <v>660</v>
      </c>
      <c r="O65" s="1"/>
      <c r="P65" s="3">
        <f>Tabla13[[#This Row],[COSTO TOTAL]]</f>
        <v>660</v>
      </c>
      <c r="Q65" s="1"/>
      <c r="R65" s="1"/>
      <c r="S65" s="1"/>
      <c r="T65" s="1"/>
      <c r="U65" s="1"/>
      <c r="V65" s="3"/>
      <c r="W65" s="1"/>
      <c r="X65" s="1"/>
      <c r="Y65" s="1"/>
      <c r="Z65" s="1"/>
      <c r="AA65" s="1"/>
      <c r="AB65" s="1"/>
      <c r="AC65" s="1"/>
      <c r="AD65" s="1"/>
      <c r="AE65" s="1"/>
    </row>
    <row r="66" spans="1:31">
      <c r="A66" s="1" t="s">
        <v>315</v>
      </c>
      <c r="B66" s="2">
        <v>43621</v>
      </c>
      <c r="C66" s="1">
        <v>7634177</v>
      </c>
      <c r="D66" s="1" t="s">
        <v>15</v>
      </c>
      <c r="E66" s="1" t="s">
        <v>24</v>
      </c>
      <c r="F66" s="1" t="s">
        <v>113</v>
      </c>
      <c r="G66" s="1" t="s">
        <v>24</v>
      </c>
      <c r="H66" s="1">
        <v>4501672800</v>
      </c>
      <c r="I66" s="1" t="s">
        <v>24</v>
      </c>
      <c r="J66" s="1" t="s">
        <v>323</v>
      </c>
      <c r="K66" s="1">
        <v>26</v>
      </c>
      <c r="L66" s="1" t="s">
        <v>26</v>
      </c>
      <c r="M66" s="3">
        <v>210</v>
      </c>
      <c r="N66" s="3">
        <f t="shared" si="1"/>
        <v>5460</v>
      </c>
      <c r="O66" s="1"/>
      <c r="P66" s="3">
        <f>Tabla13[[#This Row],[COSTO TOTAL]]</f>
        <v>5460</v>
      </c>
      <c r="Q66" s="1"/>
      <c r="R66" s="1"/>
      <c r="S66" s="1"/>
      <c r="T66" s="1"/>
      <c r="U66" s="1"/>
      <c r="V66" s="3"/>
      <c r="W66" s="1"/>
      <c r="X66" s="1"/>
      <c r="Y66" s="1"/>
      <c r="Z66" s="1"/>
      <c r="AA66" s="1"/>
      <c r="AB66" s="1"/>
      <c r="AC66" s="1"/>
      <c r="AD66" s="1"/>
      <c r="AE66" s="1"/>
    </row>
    <row r="67" spans="1:31">
      <c r="A67" s="1" t="s">
        <v>315</v>
      </c>
      <c r="B67" s="2">
        <v>43621</v>
      </c>
      <c r="C67" s="1">
        <v>7634177</v>
      </c>
      <c r="D67" s="1" t="s">
        <v>15</v>
      </c>
      <c r="E67" s="1" t="s">
        <v>24</v>
      </c>
      <c r="F67" s="1" t="s">
        <v>113</v>
      </c>
      <c r="G67" s="1" t="s">
        <v>24</v>
      </c>
      <c r="H67" s="1">
        <v>4501672800</v>
      </c>
      <c r="I67" s="1" t="s">
        <v>24</v>
      </c>
      <c r="J67" s="1" t="s">
        <v>324</v>
      </c>
      <c r="K67" s="1">
        <v>15</v>
      </c>
      <c r="L67" s="1" t="s">
        <v>26</v>
      </c>
      <c r="M67" s="3">
        <v>276</v>
      </c>
      <c r="N67" s="3">
        <f t="shared" ref="N67:N100" si="2">M67*K67</f>
        <v>4140</v>
      </c>
      <c r="O67" s="1"/>
      <c r="P67" s="3">
        <f>Tabla13[[#This Row],[COSTO TOTAL]]</f>
        <v>4140</v>
      </c>
      <c r="Q67" s="1"/>
      <c r="R67" s="1"/>
      <c r="S67" s="1"/>
      <c r="T67" s="1"/>
      <c r="U67" s="1"/>
      <c r="V67" s="3"/>
      <c r="W67" s="1"/>
      <c r="X67" s="1"/>
      <c r="Y67" s="1"/>
      <c r="Z67" s="1"/>
      <c r="AA67" s="1"/>
      <c r="AB67" s="1"/>
      <c r="AC67" s="1"/>
      <c r="AD67" s="1"/>
      <c r="AE67" s="1"/>
    </row>
    <row r="68" spans="1:31">
      <c r="A68" s="1" t="s">
        <v>315</v>
      </c>
      <c r="B68" s="2">
        <v>43621</v>
      </c>
      <c r="C68" s="1">
        <v>7634177</v>
      </c>
      <c r="D68" s="1" t="s">
        <v>15</v>
      </c>
      <c r="E68" s="1" t="s">
        <v>24</v>
      </c>
      <c r="F68" s="1" t="s">
        <v>113</v>
      </c>
      <c r="G68" s="1" t="s">
        <v>24</v>
      </c>
      <c r="H68" s="1">
        <v>4501672800</v>
      </c>
      <c r="I68" s="1" t="s">
        <v>24</v>
      </c>
      <c r="J68" s="1" t="s">
        <v>325</v>
      </c>
      <c r="K68" s="1">
        <v>14</v>
      </c>
      <c r="L68" s="1" t="s">
        <v>26</v>
      </c>
      <c r="M68" s="3">
        <v>464</v>
      </c>
      <c r="N68" s="3">
        <f t="shared" si="2"/>
        <v>6496</v>
      </c>
      <c r="O68" s="1"/>
      <c r="P68" s="3">
        <f>Tabla13[[#This Row],[COSTO TOTAL]]</f>
        <v>6496</v>
      </c>
      <c r="Q68" s="1"/>
      <c r="R68" s="1"/>
      <c r="S68" s="1"/>
      <c r="T68" s="1"/>
      <c r="U68" s="1"/>
      <c r="V68" s="3"/>
      <c r="W68" s="1"/>
      <c r="X68" s="1"/>
      <c r="Y68" s="1"/>
      <c r="Z68" s="1"/>
      <c r="AA68" s="1"/>
      <c r="AB68" s="1"/>
      <c r="AC68" s="1"/>
      <c r="AD68" s="1"/>
      <c r="AE68" s="1"/>
    </row>
    <row r="69" spans="1:31">
      <c r="A69" s="1" t="s">
        <v>315</v>
      </c>
      <c r="B69" s="2">
        <v>43621</v>
      </c>
      <c r="C69" s="1">
        <v>7634177</v>
      </c>
      <c r="D69" s="1" t="s">
        <v>15</v>
      </c>
      <c r="E69" s="1" t="s">
        <v>24</v>
      </c>
      <c r="F69" s="1" t="s">
        <v>113</v>
      </c>
      <c r="G69" s="1" t="s">
        <v>24</v>
      </c>
      <c r="H69" s="1">
        <v>4501672800</v>
      </c>
      <c r="I69" s="1" t="s">
        <v>24</v>
      </c>
      <c r="J69" s="1" t="s">
        <v>326</v>
      </c>
      <c r="K69" s="1">
        <v>14</v>
      </c>
      <c r="L69" s="1" t="s">
        <v>26</v>
      </c>
      <c r="M69" s="3">
        <v>616</v>
      </c>
      <c r="N69" s="3">
        <f t="shared" si="2"/>
        <v>8624</v>
      </c>
      <c r="O69" s="1"/>
      <c r="P69" s="3">
        <f>Tabla13[[#This Row],[COSTO TOTAL]]</f>
        <v>8624</v>
      </c>
      <c r="Q69" s="1"/>
      <c r="R69" s="1"/>
      <c r="S69" s="1"/>
      <c r="T69" s="1"/>
      <c r="U69" s="1"/>
      <c r="V69" s="3"/>
      <c r="W69" s="1"/>
      <c r="X69" s="1"/>
      <c r="Y69" s="1"/>
      <c r="Z69" s="1"/>
      <c r="AA69" s="1"/>
      <c r="AB69" s="1"/>
      <c r="AC69" s="1"/>
      <c r="AD69" s="1"/>
      <c r="AE69" s="1"/>
    </row>
    <row r="70" spans="1:31">
      <c r="A70" s="1" t="s">
        <v>315</v>
      </c>
      <c r="B70" s="2">
        <v>43621</v>
      </c>
      <c r="C70" s="1">
        <v>7634177</v>
      </c>
      <c r="D70" s="1" t="s">
        <v>15</v>
      </c>
      <c r="E70" s="1" t="s">
        <v>24</v>
      </c>
      <c r="F70" s="1" t="s">
        <v>113</v>
      </c>
      <c r="G70" s="1" t="s">
        <v>24</v>
      </c>
      <c r="H70" s="1">
        <v>4501672800</v>
      </c>
      <c r="I70" s="1" t="s">
        <v>24</v>
      </c>
      <c r="J70" s="1" t="s">
        <v>327</v>
      </c>
      <c r="K70" s="1">
        <v>2</v>
      </c>
      <c r="L70" s="1" t="s">
        <v>26</v>
      </c>
      <c r="M70" s="3">
        <v>1014</v>
      </c>
      <c r="N70" s="3">
        <f t="shared" si="2"/>
        <v>2028</v>
      </c>
      <c r="O70" s="1"/>
      <c r="P70" s="3">
        <f>Tabla13[[#This Row],[COSTO TOTAL]]</f>
        <v>2028</v>
      </c>
      <c r="Q70" s="1"/>
      <c r="R70" s="1"/>
      <c r="S70" s="1"/>
      <c r="T70" s="1"/>
      <c r="U70" s="1"/>
      <c r="V70" s="3"/>
      <c r="W70" s="1"/>
      <c r="X70" s="1"/>
      <c r="Y70" s="1"/>
      <c r="Z70" s="1"/>
      <c r="AA70" s="1"/>
      <c r="AB70" s="1"/>
      <c r="AC70" s="1"/>
      <c r="AD70" s="1"/>
      <c r="AE70" s="1"/>
    </row>
    <row r="71" spans="1:31">
      <c r="A71" s="1" t="s">
        <v>315</v>
      </c>
      <c r="B71" s="2">
        <v>43621</v>
      </c>
      <c r="C71" s="1">
        <v>7634177</v>
      </c>
      <c r="D71" s="1" t="s">
        <v>15</v>
      </c>
      <c r="E71" s="1" t="s">
        <v>24</v>
      </c>
      <c r="F71" s="1" t="s">
        <v>113</v>
      </c>
      <c r="G71" s="1" t="s">
        <v>24</v>
      </c>
      <c r="H71" s="1">
        <v>4501672800</v>
      </c>
      <c r="I71" s="1" t="s">
        <v>24</v>
      </c>
      <c r="J71" s="1" t="s">
        <v>328</v>
      </c>
      <c r="K71" s="1">
        <v>1</v>
      </c>
      <c r="L71" s="1" t="s">
        <v>26</v>
      </c>
      <c r="M71" s="3">
        <v>1572</v>
      </c>
      <c r="N71" s="3">
        <f t="shared" si="2"/>
        <v>1572</v>
      </c>
      <c r="O71" s="1"/>
      <c r="P71" s="3">
        <f>Tabla13[[#This Row],[COSTO TOTAL]]</f>
        <v>1572</v>
      </c>
      <c r="Q71" s="1"/>
      <c r="R71" s="1"/>
      <c r="S71" s="1"/>
      <c r="T71" s="1"/>
      <c r="U71" s="1"/>
      <c r="V71" s="3"/>
      <c r="W71" s="1"/>
      <c r="X71" s="1"/>
      <c r="Y71" s="1"/>
      <c r="Z71" s="1"/>
      <c r="AA71" s="1"/>
      <c r="AB71" s="1"/>
      <c r="AC71" s="1"/>
      <c r="AD71" s="1"/>
      <c r="AE71" s="1"/>
    </row>
    <row r="72" spans="1:31">
      <c r="A72" s="1" t="s">
        <v>315</v>
      </c>
      <c r="B72" s="2">
        <v>43621</v>
      </c>
      <c r="C72" s="1">
        <v>7634177</v>
      </c>
      <c r="D72" s="1" t="s">
        <v>15</v>
      </c>
      <c r="E72" s="1" t="s">
        <v>24</v>
      </c>
      <c r="F72" s="1" t="s">
        <v>113</v>
      </c>
      <c r="G72" s="1" t="s">
        <v>24</v>
      </c>
      <c r="H72" s="1">
        <v>4501672800</v>
      </c>
      <c r="I72" s="1" t="s">
        <v>24</v>
      </c>
      <c r="J72" s="1" t="s">
        <v>329</v>
      </c>
      <c r="K72" s="1">
        <v>1</v>
      </c>
      <c r="L72" s="1" t="s">
        <v>26</v>
      </c>
      <c r="M72" s="3"/>
      <c r="N72" s="3">
        <f t="shared" si="2"/>
        <v>0</v>
      </c>
      <c r="O72" s="1"/>
      <c r="P72" s="3">
        <f>Tabla13[[#This Row],[COSTO TOTAL]]</f>
        <v>0</v>
      </c>
      <c r="Q72" s="1"/>
      <c r="R72" s="1"/>
      <c r="S72" s="1"/>
      <c r="T72" s="1"/>
      <c r="U72" s="1"/>
      <c r="V72" s="3"/>
      <c r="W72" s="1"/>
      <c r="X72" s="1"/>
      <c r="Y72" s="1"/>
      <c r="Z72" s="1"/>
      <c r="AA72" s="1"/>
      <c r="AB72" s="1"/>
      <c r="AC72" s="1"/>
      <c r="AD72" s="1"/>
      <c r="AE72" s="1"/>
    </row>
    <row r="73" spans="1:31">
      <c r="A73" s="1" t="s">
        <v>330</v>
      </c>
      <c r="B73" s="2">
        <v>43420</v>
      </c>
      <c r="C73" s="1">
        <v>7644380</v>
      </c>
      <c r="D73" s="1" t="s">
        <v>15</v>
      </c>
      <c r="E73" s="1" t="s">
        <v>300</v>
      </c>
      <c r="F73" s="1" t="s">
        <v>113</v>
      </c>
      <c r="G73" s="1" t="s">
        <v>24</v>
      </c>
      <c r="H73" s="1">
        <v>4501611212</v>
      </c>
      <c r="I73" s="1" t="s">
        <v>301</v>
      </c>
      <c r="J73" s="1" t="s">
        <v>331</v>
      </c>
      <c r="K73" s="1">
        <v>0</v>
      </c>
      <c r="L73" s="1" t="s">
        <v>26</v>
      </c>
      <c r="M73" s="3">
        <v>13.8</v>
      </c>
      <c r="N73" s="3">
        <f t="shared" si="2"/>
        <v>0</v>
      </c>
      <c r="O73" s="1" t="s">
        <v>332</v>
      </c>
      <c r="P73" s="3">
        <f>Tabla13[[#This Row],[COSTO TOTAL]]</f>
        <v>0</v>
      </c>
      <c r="Q73" s="1"/>
      <c r="R73" s="1"/>
      <c r="S73" s="1"/>
      <c r="T73" s="1"/>
      <c r="U73" s="1"/>
      <c r="V73" s="3"/>
      <c r="W73" s="1"/>
      <c r="X73" s="1"/>
      <c r="Y73" s="1"/>
      <c r="Z73" s="1"/>
      <c r="AA73" s="1"/>
      <c r="AB73" s="1"/>
      <c r="AC73" s="1"/>
      <c r="AD73" s="1"/>
      <c r="AE73" s="1"/>
    </row>
    <row r="74" spans="1:31">
      <c r="A74" s="1" t="s">
        <v>330</v>
      </c>
      <c r="B74" s="2">
        <v>43420</v>
      </c>
      <c r="C74" s="1">
        <v>7644380</v>
      </c>
      <c r="D74" s="1" t="s">
        <v>15</v>
      </c>
      <c r="E74" s="1" t="s">
        <v>300</v>
      </c>
      <c r="F74" s="1" t="s">
        <v>113</v>
      </c>
      <c r="G74" s="1" t="s">
        <v>24</v>
      </c>
      <c r="H74" s="1">
        <v>4501611212</v>
      </c>
      <c r="I74" s="1" t="s">
        <v>301</v>
      </c>
      <c r="J74" s="1" t="s">
        <v>333</v>
      </c>
      <c r="K74" s="1">
        <v>95</v>
      </c>
      <c r="L74" s="1" t="s">
        <v>26</v>
      </c>
      <c r="M74" s="3">
        <v>23.2</v>
      </c>
      <c r="N74" s="3">
        <f t="shared" si="2"/>
        <v>2204</v>
      </c>
      <c r="O74" s="1" t="s">
        <v>334</v>
      </c>
      <c r="P74" s="3">
        <f>Tabla13[[#This Row],[COSTO TOTAL]]</f>
        <v>2204</v>
      </c>
      <c r="Q74" s="1"/>
      <c r="R74" s="1"/>
      <c r="S74" s="1"/>
      <c r="T74" s="1"/>
      <c r="U74" s="1"/>
      <c r="V74" s="3"/>
      <c r="W74" s="1"/>
      <c r="X74" s="1"/>
      <c r="Y74" s="1"/>
      <c r="Z74" s="1"/>
      <c r="AA74" s="1"/>
      <c r="AB74" s="1"/>
      <c r="AC74" s="1"/>
      <c r="AD74" s="1"/>
      <c r="AE74" s="1"/>
    </row>
    <row r="75" spans="1:31">
      <c r="A75" s="1" t="s">
        <v>330</v>
      </c>
      <c r="B75" s="2">
        <v>43420</v>
      </c>
      <c r="C75" s="1">
        <v>7644380</v>
      </c>
      <c r="D75" s="1" t="s">
        <v>15</v>
      </c>
      <c r="E75" s="1" t="s">
        <v>300</v>
      </c>
      <c r="F75" s="1" t="s">
        <v>113</v>
      </c>
      <c r="G75" s="1" t="s">
        <v>24</v>
      </c>
      <c r="H75" s="1">
        <v>4501611212</v>
      </c>
      <c r="I75" s="1" t="s">
        <v>301</v>
      </c>
      <c r="J75" s="1" t="s">
        <v>335</v>
      </c>
      <c r="K75" s="1">
        <v>58</v>
      </c>
      <c r="L75" s="1" t="s">
        <v>26</v>
      </c>
      <c r="M75" s="3">
        <v>30.8</v>
      </c>
      <c r="N75" s="3">
        <f t="shared" si="2"/>
        <v>1786.4</v>
      </c>
      <c r="O75" s="1" t="s">
        <v>336</v>
      </c>
      <c r="P75" s="3">
        <f>Tabla13[[#This Row],[COSTO TOTAL]]</f>
        <v>1786.4</v>
      </c>
      <c r="Q75" s="1"/>
      <c r="R75" s="1"/>
      <c r="S75" s="1"/>
      <c r="T75" s="1"/>
      <c r="U75" s="1"/>
      <c r="V75" s="3"/>
      <c r="W75" s="1"/>
      <c r="X75" s="1"/>
      <c r="Y75" s="1"/>
      <c r="Z75" s="1"/>
      <c r="AA75" s="1"/>
      <c r="AB75" s="1"/>
      <c r="AC75" s="1"/>
      <c r="AD75" s="1"/>
      <c r="AE75" s="1"/>
    </row>
    <row r="76" spans="1:31">
      <c r="A76" s="1" t="s">
        <v>330</v>
      </c>
      <c r="B76" s="2">
        <v>43420</v>
      </c>
      <c r="C76" s="1">
        <v>7644380</v>
      </c>
      <c r="D76" s="1" t="s">
        <v>15</v>
      </c>
      <c r="E76" s="1" t="s">
        <v>300</v>
      </c>
      <c r="F76" s="1" t="s">
        <v>113</v>
      </c>
      <c r="G76" s="1" t="s">
        <v>24</v>
      </c>
      <c r="H76" s="1">
        <v>4501611212</v>
      </c>
      <c r="I76" s="1" t="s">
        <v>301</v>
      </c>
      <c r="J76" s="1" t="s">
        <v>337</v>
      </c>
      <c r="K76" s="1">
        <v>41</v>
      </c>
      <c r="L76" s="1" t="s">
        <v>26</v>
      </c>
      <c r="M76" s="3">
        <v>50.7</v>
      </c>
      <c r="N76" s="3">
        <f t="shared" si="2"/>
        <v>2078.7000000000003</v>
      </c>
      <c r="O76" s="1" t="s">
        <v>338</v>
      </c>
      <c r="P76" s="3">
        <f>Tabla13[[#This Row],[COSTO TOTAL]]</f>
        <v>2078.7000000000003</v>
      </c>
      <c r="Q76" s="1"/>
      <c r="R76" s="1"/>
      <c r="S76" s="1"/>
      <c r="T76" s="1"/>
      <c r="U76" s="1"/>
      <c r="V76" s="3"/>
      <c r="W76" s="1"/>
      <c r="X76" s="1"/>
      <c r="Y76" s="1"/>
      <c r="Z76" s="1"/>
      <c r="AA76" s="1"/>
      <c r="AB76" s="1"/>
      <c r="AC76" s="1"/>
      <c r="AD76" s="1"/>
      <c r="AE76" s="1"/>
    </row>
    <row r="77" spans="1:31">
      <c r="A77" s="1" t="s">
        <v>330</v>
      </c>
      <c r="B77" s="2">
        <v>43420</v>
      </c>
      <c r="C77" s="1">
        <v>7644380</v>
      </c>
      <c r="D77" s="1" t="s">
        <v>15</v>
      </c>
      <c r="E77" s="1" t="s">
        <v>300</v>
      </c>
      <c r="F77" s="1" t="s">
        <v>113</v>
      </c>
      <c r="G77" s="1" t="s">
        <v>24</v>
      </c>
      <c r="H77" s="1">
        <v>4501611212</v>
      </c>
      <c r="I77" s="1" t="s">
        <v>301</v>
      </c>
      <c r="J77" s="1" t="s">
        <v>339</v>
      </c>
      <c r="K77" s="1">
        <v>10</v>
      </c>
      <c r="L77" s="1" t="s">
        <v>26</v>
      </c>
      <c r="M77" s="3">
        <v>78.599999999999994</v>
      </c>
      <c r="N77" s="3">
        <f t="shared" si="2"/>
        <v>786</v>
      </c>
      <c r="O77" s="1" t="s">
        <v>340</v>
      </c>
      <c r="P77" s="3">
        <f>Tabla13[[#This Row],[COSTO TOTAL]]</f>
        <v>786</v>
      </c>
      <c r="Q77" s="1"/>
      <c r="R77" s="1"/>
      <c r="S77" s="1"/>
      <c r="T77" s="1"/>
      <c r="U77" s="1"/>
      <c r="V77" s="3"/>
      <c r="W77" s="1"/>
      <c r="X77" s="1"/>
      <c r="Y77" s="1"/>
      <c r="Z77" s="1"/>
      <c r="AA77" s="1"/>
      <c r="AB77" s="1"/>
      <c r="AC77" s="1"/>
      <c r="AD77" s="1"/>
      <c r="AE77" s="1"/>
    </row>
    <row r="78" spans="1:31">
      <c r="A78" s="1" t="s">
        <v>330</v>
      </c>
      <c r="B78" s="2">
        <v>43420</v>
      </c>
      <c r="C78" s="1">
        <v>7644380</v>
      </c>
      <c r="D78" s="1" t="s">
        <v>15</v>
      </c>
      <c r="E78" s="1" t="s">
        <v>300</v>
      </c>
      <c r="F78" s="1" t="s">
        <v>113</v>
      </c>
      <c r="G78" s="1" t="s">
        <v>24</v>
      </c>
      <c r="H78" s="1">
        <v>4501611212</v>
      </c>
      <c r="I78" s="1" t="s">
        <v>301</v>
      </c>
      <c r="J78" s="1" t="s">
        <v>341</v>
      </c>
      <c r="K78" s="1">
        <v>24</v>
      </c>
      <c r="L78" s="1" t="s">
        <v>26</v>
      </c>
      <c r="M78" s="3"/>
      <c r="N78" s="3">
        <f t="shared" si="2"/>
        <v>0</v>
      </c>
      <c r="O78" s="1" t="s">
        <v>342</v>
      </c>
      <c r="P78" s="3">
        <f>Tabla13[[#This Row],[COSTO TOTAL]]</f>
        <v>0</v>
      </c>
      <c r="Q78" s="1"/>
      <c r="R78" s="1"/>
      <c r="S78" s="1"/>
      <c r="T78" s="1"/>
      <c r="U78" s="1"/>
      <c r="V78" s="3"/>
      <c r="W78" s="1"/>
      <c r="X78" s="1"/>
      <c r="Y78" s="1"/>
      <c r="Z78" s="1"/>
      <c r="AA78" s="1"/>
      <c r="AB78" s="1"/>
      <c r="AC78" s="1"/>
      <c r="AD78" s="1"/>
      <c r="AE78" s="1"/>
    </row>
    <row r="79" spans="1:31">
      <c r="A79" s="1" t="s">
        <v>330</v>
      </c>
      <c r="B79" s="2" t="s">
        <v>37</v>
      </c>
      <c r="C79" s="1">
        <v>7713442</v>
      </c>
      <c r="D79" s="1" t="s">
        <v>15</v>
      </c>
      <c r="E79" s="1" t="s">
        <v>24</v>
      </c>
      <c r="F79" s="1" t="s">
        <v>113</v>
      </c>
      <c r="G79" s="1" t="s">
        <v>24</v>
      </c>
      <c r="H79" s="1">
        <v>4501656736</v>
      </c>
      <c r="I79" s="1" t="s">
        <v>24</v>
      </c>
      <c r="J79" s="1" t="s">
        <v>321</v>
      </c>
      <c r="K79" s="1">
        <v>10</v>
      </c>
      <c r="L79" s="1" t="s">
        <v>26</v>
      </c>
      <c r="M79" s="3"/>
      <c r="N79" s="3">
        <f t="shared" si="2"/>
        <v>0</v>
      </c>
      <c r="O79" s="1"/>
      <c r="P79" s="3">
        <f>Tabla13[[#This Row],[COSTO TOTAL]]</f>
        <v>0</v>
      </c>
      <c r="Q79" s="1"/>
      <c r="R79" s="1"/>
      <c r="S79" s="1"/>
      <c r="T79" s="1"/>
      <c r="U79" s="1"/>
      <c r="V79" s="3"/>
      <c r="W79" s="1"/>
      <c r="X79" s="1"/>
      <c r="Y79" s="1"/>
      <c r="Z79" s="1"/>
      <c r="AA79" s="1"/>
      <c r="AB79" s="1"/>
      <c r="AC79" s="1"/>
      <c r="AD79" s="1"/>
      <c r="AE79" s="1"/>
    </row>
    <row r="80" spans="1:31">
      <c r="A80" s="1" t="s">
        <v>330</v>
      </c>
      <c r="B80" s="2" t="s">
        <v>37</v>
      </c>
      <c r="C80" s="1">
        <v>7713442</v>
      </c>
      <c r="D80" s="1" t="s">
        <v>15</v>
      </c>
      <c r="E80" s="1" t="s">
        <v>24</v>
      </c>
      <c r="F80" s="1" t="s">
        <v>113</v>
      </c>
      <c r="G80" s="1" t="s">
        <v>24</v>
      </c>
      <c r="H80" s="1">
        <v>4501656736</v>
      </c>
      <c r="I80" s="1" t="s">
        <v>24</v>
      </c>
      <c r="J80" s="1" t="s">
        <v>343</v>
      </c>
      <c r="K80" s="1">
        <v>15</v>
      </c>
      <c r="L80" s="1" t="s">
        <v>26</v>
      </c>
      <c r="M80" s="3"/>
      <c r="N80" s="3">
        <f t="shared" si="2"/>
        <v>0</v>
      </c>
      <c r="O80" s="1"/>
      <c r="P80" s="3">
        <f>Tabla13[[#This Row],[COSTO TOTAL]]</f>
        <v>0</v>
      </c>
      <c r="Q80" s="1"/>
      <c r="R80" s="1"/>
      <c r="S80" s="1"/>
      <c r="T80" s="1"/>
      <c r="U80" s="1"/>
      <c r="V80" s="3"/>
      <c r="W80" s="1"/>
      <c r="X80" s="1"/>
      <c r="Y80" s="1"/>
      <c r="Z80" s="1"/>
      <c r="AA80" s="1"/>
      <c r="AB80" s="1"/>
      <c r="AC80" s="1"/>
      <c r="AD80" s="1"/>
      <c r="AE80" s="1"/>
    </row>
    <row r="81" spans="1:31">
      <c r="A81" s="1" t="s">
        <v>330</v>
      </c>
      <c r="B81" s="2" t="s">
        <v>37</v>
      </c>
      <c r="C81" s="1">
        <v>7713442</v>
      </c>
      <c r="D81" s="1" t="s">
        <v>15</v>
      </c>
      <c r="E81" s="1" t="s">
        <v>24</v>
      </c>
      <c r="F81" s="1" t="s">
        <v>113</v>
      </c>
      <c r="G81" s="1" t="s">
        <v>24</v>
      </c>
      <c r="H81" s="1">
        <v>4501656736</v>
      </c>
      <c r="I81" s="1" t="s">
        <v>24</v>
      </c>
      <c r="J81" s="1" t="s">
        <v>322</v>
      </c>
      <c r="K81" s="1">
        <v>44</v>
      </c>
      <c r="L81" s="1" t="s">
        <v>26</v>
      </c>
      <c r="M81" s="3"/>
      <c r="N81" s="3">
        <f t="shared" si="2"/>
        <v>0</v>
      </c>
      <c r="O81" s="1"/>
      <c r="P81" s="3">
        <f>Tabla13[[#This Row],[COSTO TOTAL]]</f>
        <v>0</v>
      </c>
      <c r="Q81" s="1"/>
      <c r="R81" s="1"/>
      <c r="S81" s="1"/>
      <c r="T81" s="1"/>
      <c r="U81" s="1"/>
      <c r="V81" s="3"/>
      <c r="W81" s="1"/>
      <c r="X81" s="1"/>
      <c r="Y81" s="1"/>
      <c r="Z81" s="1"/>
      <c r="AA81" s="1"/>
      <c r="AB81" s="1"/>
      <c r="AC81" s="1"/>
      <c r="AD81" s="1"/>
      <c r="AE81" s="1"/>
    </row>
    <row r="82" spans="1:31">
      <c r="A82" s="1" t="s">
        <v>330</v>
      </c>
      <c r="B82" s="2" t="s">
        <v>37</v>
      </c>
      <c r="C82" s="1">
        <v>7713442</v>
      </c>
      <c r="D82" s="1" t="s">
        <v>15</v>
      </c>
      <c r="E82" s="1" t="s">
        <v>24</v>
      </c>
      <c r="F82" s="1" t="s">
        <v>113</v>
      </c>
      <c r="G82" s="1" t="s">
        <v>24</v>
      </c>
      <c r="H82" s="1">
        <v>4501656736</v>
      </c>
      <c r="I82" s="1" t="s">
        <v>24</v>
      </c>
      <c r="J82" s="1" t="s">
        <v>324</v>
      </c>
      <c r="K82" s="1">
        <v>125</v>
      </c>
      <c r="L82" s="1" t="s">
        <v>26</v>
      </c>
      <c r="M82" s="3"/>
      <c r="N82" s="3">
        <f t="shared" si="2"/>
        <v>0</v>
      </c>
      <c r="O82" s="1"/>
      <c r="P82" s="3">
        <f>Tabla13[[#This Row],[COSTO TOTAL]]</f>
        <v>0</v>
      </c>
      <c r="Q82" s="1"/>
      <c r="R82" s="1"/>
      <c r="S82" s="1"/>
      <c r="T82" s="1"/>
      <c r="U82" s="1"/>
      <c r="V82" s="3"/>
      <c r="W82" s="1"/>
      <c r="X82" s="1"/>
      <c r="Y82" s="1"/>
      <c r="Z82" s="1"/>
      <c r="AA82" s="1"/>
      <c r="AB82" s="1"/>
      <c r="AC82" s="1"/>
      <c r="AD82" s="1"/>
      <c r="AE82" s="1"/>
    </row>
    <row r="83" spans="1:31">
      <c r="A83" s="1" t="s">
        <v>330</v>
      </c>
      <c r="B83" s="2" t="s">
        <v>37</v>
      </c>
      <c r="C83" s="1">
        <v>7713442</v>
      </c>
      <c r="D83" s="1" t="s">
        <v>15</v>
      </c>
      <c r="E83" s="1" t="s">
        <v>24</v>
      </c>
      <c r="F83" s="1" t="s">
        <v>113</v>
      </c>
      <c r="G83" s="1" t="s">
        <v>24</v>
      </c>
      <c r="H83" s="1">
        <v>4501656736</v>
      </c>
      <c r="I83" s="1" t="s">
        <v>24</v>
      </c>
      <c r="J83" s="1" t="s">
        <v>344</v>
      </c>
      <c r="K83" s="1">
        <v>30</v>
      </c>
      <c r="L83" s="1" t="s">
        <v>26</v>
      </c>
      <c r="M83" s="3"/>
      <c r="N83" s="3">
        <f t="shared" si="2"/>
        <v>0</v>
      </c>
      <c r="O83" s="1"/>
      <c r="P83" s="3">
        <f>Tabla13[[#This Row],[COSTO TOTAL]]</f>
        <v>0</v>
      </c>
      <c r="Q83" s="1"/>
      <c r="R83" s="1"/>
      <c r="S83" s="1"/>
      <c r="T83" s="1"/>
      <c r="U83" s="1"/>
      <c r="V83" s="3"/>
      <c r="W83" s="1"/>
      <c r="X83" s="1"/>
      <c r="Y83" s="1"/>
      <c r="Z83" s="1"/>
      <c r="AA83" s="1"/>
      <c r="AB83" s="1"/>
      <c r="AC83" s="1"/>
      <c r="AD83" s="1"/>
      <c r="AE83" s="1"/>
    </row>
    <row r="84" spans="1:31">
      <c r="A84" s="1" t="s">
        <v>330</v>
      </c>
      <c r="B84" s="2" t="s">
        <v>37</v>
      </c>
      <c r="C84" s="1">
        <v>7713442</v>
      </c>
      <c r="D84" s="1" t="s">
        <v>15</v>
      </c>
      <c r="E84" s="1" t="s">
        <v>24</v>
      </c>
      <c r="F84" s="1" t="s">
        <v>113</v>
      </c>
      <c r="G84" s="1" t="s">
        <v>24</v>
      </c>
      <c r="H84" s="1">
        <v>4501656736</v>
      </c>
      <c r="I84" s="1" t="s">
        <v>24</v>
      </c>
      <c r="J84" s="1" t="s">
        <v>325</v>
      </c>
      <c r="K84" s="1">
        <v>203</v>
      </c>
      <c r="L84" s="1" t="s">
        <v>26</v>
      </c>
      <c r="M84" s="3"/>
      <c r="N84" s="3">
        <f t="shared" si="2"/>
        <v>0</v>
      </c>
      <c r="O84" s="1"/>
      <c r="P84" s="3">
        <f>Tabla13[[#This Row],[COSTO TOTAL]]</f>
        <v>0</v>
      </c>
      <c r="Q84" s="1"/>
      <c r="R84" s="1"/>
      <c r="S84" s="1"/>
      <c r="T84" s="1"/>
      <c r="U84" s="1"/>
      <c r="V84" s="3"/>
      <c r="W84" s="1"/>
      <c r="X84" s="1"/>
      <c r="Y84" s="1"/>
      <c r="Z84" s="1"/>
      <c r="AA84" s="1"/>
      <c r="AB84" s="1"/>
      <c r="AC84" s="1"/>
      <c r="AD84" s="1"/>
      <c r="AE84" s="1"/>
    </row>
    <row r="85" spans="1:31">
      <c r="A85" s="1" t="s">
        <v>330</v>
      </c>
      <c r="B85" s="2" t="s">
        <v>37</v>
      </c>
      <c r="C85" s="1">
        <v>7713442</v>
      </c>
      <c r="D85" s="1" t="s">
        <v>15</v>
      </c>
      <c r="E85" s="1" t="s">
        <v>24</v>
      </c>
      <c r="F85" s="1" t="s">
        <v>113</v>
      </c>
      <c r="G85" s="1" t="s">
        <v>24</v>
      </c>
      <c r="H85" s="1">
        <v>4501656736</v>
      </c>
      <c r="I85" s="1" t="s">
        <v>24</v>
      </c>
      <c r="J85" s="1" t="s">
        <v>326</v>
      </c>
      <c r="K85" s="1">
        <v>77</v>
      </c>
      <c r="L85" s="1" t="s">
        <v>26</v>
      </c>
      <c r="M85" s="3"/>
      <c r="N85" s="3">
        <f t="shared" si="2"/>
        <v>0</v>
      </c>
      <c r="O85" s="1"/>
      <c r="P85" s="3">
        <f>Tabla13[[#This Row],[COSTO TOTAL]]</f>
        <v>0</v>
      </c>
      <c r="Q85" s="1"/>
      <c r="R85" s="1"/>
      <c r="S85" s="1"/>
      <c r="T85" s="1"/>
      <c r="U85" s="1"/>
      <c r="V85" s="3"/>
      <c r="W85" s="1"/>
      <c r="X85" s="1"/>
      <c r="Y85" s="1"/>
      <c r="Z85" s="1"/>
      <c r="AA85" s="1"/>
      <c r="AB85" s="1"/>
      <c r="AC85" s="1"/>
      <c r="AD85" s="1"/>
      <c r="AE85" s="1"/>
    </row>
    <row r="86" spans="1:31">
      <c r="A86" s="1" t="s">
        <v>330</v>
      </c>
      <c r="B86" s="2" t="s">
        <v>37</v>
      </c>
      <c r="C86" s="1">
        <v>7713442</v>
      </c>
      <c r="D86" s="1" t="s">
        <v>15</v>
      </c>
      <c r="E86" s="1" t="s">
        <v>24</v>
      </c>
      <c r="F86" s="1" t="s">
        <v>113</v>
      </c>
      <c r="G86" s="1" t="s">
        <v>24</v>
      </c>
      <c r="H86" s="1">
        <v>4501656736</v>
      </c>
      <c r="I86" s="1" t="s">
        <v>24</v>
      </c>
      <c r="J86" s="1" t="s">
        <v>327</v>
      </c>
      <c r="K86" s="1">
        <v>30</v>
      </c>
      <c r="L86" s="1" t="s">
        <v>26</v>
      </c>
      <c r="M86" s="3"/>
      <c r="N86" s="3">
        <f t="shared" si="2"/>
        <v>0</v>
      </c>
      <c r="O86" s="1"/>
      <c r="P86" s="3">
        <f>Tabla13[[#This Row],[COSTO TOTAL]]</f>
        <v>0</v>
      </c>
      <c r="Q86" s="1"/>
      <c r="R86" s="1"/>
      <c r="S86" s="1"/>
      <c r="T86" s="1"/>
      <c r="U86" s="1"/>
      <c r="V86" s="3"/>
      <c r="W86" s="1"/>
      <c r="X86" s="1"/>
      <c r="Y86" s="1"/>
      <c r="Z86" s="1"/>
      <c r="AA86" s="1"/>
      <c r="AB86" s="1"/>
      <c r="AC86" s="1"/>
      <c r="AD86" s="1"/>
      <c r="AE86" s="1"/>
    </row>
    <row r="87" spans="1:31">
      <c r="A87" s="1" t="s">
        <v>330</v>
      </c>
      <c r="B87" s="2" t="s">
        <v>37</v>
      </c>
      <c r="C87" s="1">
        <v>7713442</v>
      </c>
      <c r="D87" s="1" t="s">
        <v>15</v>
      </c>
      <c r="E87" s="1" t="s">
        <v>24</v>
      </c>
      <c r="F87" s="1" t="s">
        <v>113</v>
      </c>
      <c r="G87" s="1" t="s">
        <v>24</v>
      </c>
      <c r="H87" s="1">
        <v>4501656736</v>
      </c>
      <c r="I87" s="1" t="s">
        <v>24</v>
      </c>
      <c r="J87" s="1" t="s">
        <v>328</v>
      </c>
      <c r="K87" s="1">
        <v>22</v>
      </c>
      <c r="L87" s="1" t="s">
        <v>26</v>
      </c>
      <c r="M87" s="3"/>
      <c r="N87" s="3">
        <f t="shared" si="2"/>
        <v>0</v>
      </c>
      <c r="O87" s="1"/>
      <c r="P87" s="3">
        <f>Tabla13[[#This Row],[COSTO TOTAL]]</f>
        <v>0</v>
      </c>
      <c r="Q87" s="1"/>
      <c r="R87" s="1"/>
      <c r="S87" s="1"/>
      <c r="T87" s="1"/>
      <c r="U87" s="1"/>
      <c r="V87" s="3"/>
      <c r="W87" s="1"/>
      <c r="X87" s="1"/>
      <c r="Y87" s="1"/>
      <c r="Z87" s="1"/>
      <c r="AA87" s="1"/>
      <c r="AB87" s="1"/>
      <c r="AC87" s="1"/>
      <c r="AD87" s="1"/>
      <c r="AE87" s="1"/>
    </row>
    <row r="88" spans="1:31">
      <c r="A88" s="1" t="s">
        <v>330</v>
      </c>
      <c r="B88" s="2" t="s">
        <v>37</v>
      </c>
      <c r="C88" s="1">
        <v>7713442</v>
      </c>
      <c r="D88" s="1" t="s">
        <v>15</v>
      </c>
      <c r="E88" s="1" t="s">
        <v>24</v>
      </c>
      <c r="F88" s="1" t="s">
        <v>113</v>
      </c>
      <c r="G88" s="1" t="s">
        <v>24</v>
      </c>
      <c r="H88" s="1">
        <v>4501656736</v>
      </c>
      <c r="I88" s="1" t="s">
        <v>24</v>
      </c>
      <c r="J88" s="1" t="s">
        <v>329</v>
      </c>
      <c r="K88" s="1">
        <v>10</v>
      </c>
      <c r="L88" s="1" t="s">
        <v>26</v>
      </c>
      <c r="M88" s="3"/>
      <c r="N88" s="3">
        <f t="shared" si="2"/>
        <v>0</v>
      </c>
      <c r="O88" s="1"/>
      <c r="P88" s="3">
        <f>Tabla13[[#This Row],[COSTO TOTAL]]</f>
        <v>0</v>
      </c>
      <c r="Q88" s="1"/>
      <c r="R88" s="1"/>
      <c r="S88" s="1"/>
      <c r="T88" s="1"/>
      <c r="U88" s="1"/>
      <c r="V88" s="3"/>
      <c r="W88" s="1"/>
      <c r="X88" s="1"/>
      <c r="Y88" s="1"/>
      <c r="Z88" s="1"/>
      <c r="AA88" s="1"/>
      <c r="AB88" s="1"/>
      <c r="AC88" s="1"/>
      <c r="AD88" s="1"/>
      <c r="AE88" s="1"/>
    </row>
    <row r="89" spans="1:31">
      <c r="A89" s="1" t="s">
        <v>345</v>
      </c>
      <c r="B89" s="2" t="s">
        <v>37</v>
      </c>
      <c r="C89" s="1" t="s">
        <v>22</v>
      </c>
      <c r="D89" s="1" t="s">
        <v>15</v>
      </c>
      <c r="E89" s="1" t="s">
        <v>24</v>
      </c>
      <c r="F89" s="1" t="s">
        <v>113</v>
      </c>
      <c r="G89" s="1" t="s">
        <v>24</v>
      </c>
      <c r="H89" s="1" t="s">
        <v>22</v>
      </c>
      <c r="I89" s="1" t="s">
        <v>24</v>
      </c>
      <c r="J89" s="1" t="s">
        <v>346</v>
      </c>
      <c r="K89" s="1">
        <v>1</v>
      </c>
      <c r="L89" s="1" t="s">
        <v>26</v>
      </c>
      <c r="M89" s="3"/>
      <c r="N89" s="3">
        <f t="shared" si="2"/>
        <v>0</v>
      </c>
      <c r="O89" s="1"/>
      <c r="P89" s="3">
        <f>Tabla13[[#This Row],[COSTO TOTAL]]</f>
        <v>0</v>
      </c>
      <c r="Q89" s="1"/>
      <c r="R89" s="1"/>
      <c r="S89" s="1"/>
      <c r="T89" s="1"/>
      <c r="U89" s="1"/>
      <c r="V89" s="3"/>
      <c r="W89" s="1"/>
      <c r="X89" s="1"/>
      <c r="Y89" s="1"/>
      <c r="Z89" s="1"/>
      <c r="AA89" s="1"/>
      <c r="AB89" s="1"/>
      <c r="AC89" s="1"/>
      <c r="AD89" s="1"/>
      <c r="AE89" s="1"/>
    </row>
    <row r="90" spans="1:31">
      <c r="A90" s="1" t="s">
        <v>345</v>
      </c>
      <c r="B90" s="2" t="s">
        <v>37</v>
      </c>
      <c r="C90" s="1" t="s">
        <v>22</v>
      </c>
      <c r="D90" s="1" t="s">
        <v>15</v>
      </c>
      <c r="E90" s="1" t="s">
        <v>24</v>
      </c>
      <c r="F90" s="1" t="s">
        <v>24</v>
      </c>
      <c r="G90" s="1"/>
      <c r="H90" s="1" t="s">
        <v>22</v>
      </c>
      <c r="I90" s="1" t="s">
        <v>24</v>
      </c>
      <c r="J90" s="1" t="s">
        <v>347</v>
      </c>
      <c r="K90" s="1">
        <v>2</v>
      </c>
      <c r="L90" s="1" t="s">
        <v>26</v>
      </c>
      <c r="M90" s="3"/>
      <c r="N90" s="3">
        <f t="shared" si="2"/>
        <v>0</v>
      </c>
      <c r="O90" s="1"/>
      <c r="P90" s="3">
        <f>Tabla13[[#This Row],[COSTO TOTAL]]</f>
        <v>0</v>
      </c>
      <c r="Q90" s="1"/>
      <c r="R90" s="1"/>
      <c r="S90" s="1"/>
      <c r="T90" s="1"/>
      <c r="U90" s="1"/>
      <c r="V90" s="3"/>
      <c r="W90" s="1"/>
      <c r="X90" s="1"/>
      <c r="Y90" s="1"/>
      <c r="Z90" s="1"/>
      <c r="AA90" s="1"/>
      <c r="AB90" s="1"/>
      <c r="AC90" s="1"/>
      <c r="AD90" s="1"/>
      <c r="AE90" s="1"/>
    </row>
    <row r="91" spans="1:31">
      <c r="A91" s="1" t="s">
        <v>345</v>
      </c>
      <c r="B91" s="2" t="s">
        <v>37</v>
      </c>
      <c r="C91" s="1" t="s">
        <v>22</v>
      </c>
      <c r="D91" s="1" t="s">
        <v>15</v>
      </c>
      <c r="E91" s="1" t="s">
        <v>24</v>
      </c>
      <c r="F91" s="1" t="s">
        <v>24</v>
      </c>
      <c r="G91" s="1"/>
      <c r="H91" s="1" t="s">
        <v>22</v>
      </c>
      <c r="I91" s="1" t="s">
        <v>24</v>
      </c>
      <c r="J91" s="1" t="s">
        <v>348</v>
      </c>
      <c r="K91" s="1">
        <v>2</v>
      </c>
      <c r="L91" s="1" t="s">
        <v>26</v>
      </c>
      <c r="M91" s="3"/>
      <c r="N91" s="3">
        <f t="shared" si="2"/>
        <v>0</v>
      </c>
      <c r="O91" s="1"/>
      <c r="P91" s="3">
        <f>Tabla13[[#This Row],[COSTO TOTAL]]</f>
        <v>0</v>
      </c>
      <c r="Q91" s="1"/>
      <c r="R91" s="1"/>
      <c r="S91" s="1"/>
      <c r="T91" s="1"/>
      <c r="U91" s="1"/>
      <c r="V91" s="3"/>
      <c r="W91" s="1"/>
      <c r="X91" s="1"/>
      <c r="Y91" s="1"/>
      <c r="Z91" s="1"/>
      <c r="AA91" s="1"/>
      <c r="AB91" s="1"/>
      <c r="AC91" s="1"/>
      <c r="AD91" s="1"/>
      <c r="AE91" s="1"/>
    </row>
    <row r="92" spans="1:31">
      <c r="A92" s="1" t="s">
        <v>345</v>
      </c>
      <c r="B92" s="2" t="s">
        <v>37</v>
      </c>
      <c r="C92" s="1" t="s">
        <v>22</v>
      </c>
      <c r="D92" s="1" t="s">
        <v>15</v>
      </c>
      <c r="E92" s="1" t="s">
        <v>24</v>
      </c>
      <c r="F92" s="1" t="s">
        <v>24</v>
      </c>
      <c r="G92" s="1"/>
      <c r="H92" s="1" t="s">
        <v>22</v>
      </c>
      <c r="I92" s="1" t="s">
        <v>24</v>
      </c>
      <c r="J92" s="1" t="s">
        <v>349</v>
      </c>
      <c r="K92" s="1">
        <v>6</v>
      </c>
      <c r="L92" s="1" t="s">
        <v>26</v>
      </c>
      <c r="M92" s="3"/>
      <c r="N92" s="3">
        <f t="shared" si="2"/>
        <v>0</v>
      </c>
      <c r="O92" s="1"/>
      <c r="P92" s="3">
        <f>Tabla13[[#This Row],[COSTO TOTAL]]</f>
        <v>0</v>
      </c>
      <c r="Q92" s="1"/>
      <c r="R92" s="1"/>
      <c r="S92" s="1"/>
      <c r="T92" s="1"/>
      <c r="U92" s="1"/>
      <c r="V92" s="3"/>
      <c r="W92" s="1"/>
      <c r="X92" s="1"/>
      <c r="Y92" s="1"/>
      <c r="Z92" s="1"/>
      <c r="AA92" s="1"/>
      <c r="AB92" s="1"/>
      <c r="AC92" s="1"/>
      <c r="AD92" s="1"/>
      <c r="AE92" s="1"/>
    </row>
    <row r="93" spans="1:31">
      <c r="A93" s="1" t="s">
        <v>345</v>
      </c>
      <c r="B93" s="2" t="s">
        <v>37</v>
      </c>
      <c r="C93" s="1" t="s">
        <v>22</v>
      </c>
      <c r="D93" s="1" t="s">
        <v>15</v>
      </c>
      <c r="E93" s="1" t="s">
        <v>24</v>
      </c>
      <c r="F93" s="1" t="s">
        <v>24</v>
      </c>
      <c r="G93" s="1"/>
      <c r="H93" s="1" t="s">
        <v>22</v>
      </c>
      <c r="I93" s="1" t="s">
        <v>24</v>
      </c>
      <c r="J93" s="1" t="s">
        <v>350</v>
      </c>
      <c r="K93" s="1">
        <v>4</v>
      </c>
      <c r="L93" s="1" t="s">
        <v>26</v>
      </c>
      <c r="M93" s="3"/>
      <c r="N93" s="3">
        <f t="shared" si="2"/>
        <v>0</v>
      </c>
      <c r="O93" s="1"/>
      <c r="P93" s="3">
        <f>Tabla13[[#This Row],[COSTO TOTAL]]</f>
        <v>0</v>
      </c>
      <c r="Q93" s="1"/>
      <c r="R93" s="1"/>
      <c r="S93" s="1"/>
      <c r="T93" s="1"/>
      <c r="U93" s="1"/>
      <c r="V93" s="3"/>
      <c r="W93" s="1"/>
      <c r="X93" s="1"/>
      <c r="Y93" s="1"/>
      <c r="Z93" s="1"/>
      <c r="AA93" s="1"/>
      <c r="AB93" s="1"/>
      <c r="AC93" s="1"/>
      <c r="AD93" s="1"/>
      <c r="AE93" s="1"/>
    </row>
    <row r="94" spans="1:31">
      <c r="A94" s="1" t="s">
        <v>345</v>
      </c>
      <c r="B94" s="2" t="s">
        <v>37</v>
      </c>
      <c r="C94" s="1" t="s">
        <v>22</v>
      </c>
      <c r="D94" s="1" t="s">
        <v>15</v>
      </c>
      <c r="E94" s="1" t="s">
        <v>24</v>
      </c>
      <c r="F94" s="1" t="s">
        <v>24</v>
      </c>
      <c r="G94" s="1"/>
      <c r="H94" s="1" t="s">
        <v>22</v>
      </c>
      <c r="I94" s="1" t="s">
        <v>24</v>
      </c>
      <c r="J94" s="1" t="s">
        <v>351</v>
      </c>
      <c r="K94" s="1">
        <v>2</v>
      </c>
      <c r="L94" s="1" t="s">
        <v>26</v>
      </c>
      <c r="M94" s="3"/>
      <c r="N94" s="3">
        <f t="shared" si="2"/>
        <v>0</v>
      </c>
      <c r="O94" s="1"/>
      <c r="P94" s="3">
        <f>Tabla13[[#This Row],[COSTO TOTAL]]</f>
        <v>0</v>
      </c>
      <c r="Q94" s="1"/>
      <c r="R94" s="1"/>
      <c r="S94" s="1"/>
      <c r="T94" s="1"/>
      <c r="U94" s="1"/>
      <c r="V94" s="3"/>
      <c r="W94" s="1"/>
      <c r="X94" s="1"/>
      <c r="Y94" s="1"/>
      <c r="Z94" s="1"/>
      <c r="AA94" s="1"/>
      <c r="AB94" s="1"/>
      <c r="AC94" s="1"/>
      <c r="AD94" s="1"/>
      <c r="AE94" s="1"/>
    </row>
    <row r="95" spans="1:31">
      <c r="A95" s="1" t="s">
        <v>345</v>
      </c>
      <c r="B95" s="2" t="s">
        <v>37</v>
      </c>
      <c r="C95" s="1" t="s">
        <v>22</v>
      </c>
      <c r="D95" s="1" t="s">
        <v>15</v>
      </c>
      <c r="E95" s="1" t="s">
        <v>24</v>
      </c>
      <c r="F95" s="1" t="s">
        <v>24</v>
      </c>
      <c r="G95" s="1"/>
      <c r="H95" s="1" t="s">
        <v>22</v>
      </c>
      <c r="I95" s="1" t="s">
        <v>24</v>
      </c>
      <c r="J95" s="1" t="s">
        <v>351</v>
      </c>
      <c r="K95" s="1">
        <v>5</v>
      </c>
      <c r="L95" s="1" t="s">
        <v>26</v>
      </c>
      <c r="M95" s="3"/>
      <c r="N95" s="3">
        <f t="shared" si="2"/>
        <v>0</v>
      </c>
      <c r="O95" s="1"/>
      <c r="P95" s="3">
        <f>Tabla13[[#This Row],[COSTO TOTAL]]</f>
        <v>0</v>
      </c>
      <c r="Q95" s="1"/>
      <c r="R95" s="1"/>
      <c r="S95" s="1"/>
      <c r="T95" s="1"/>
      <c r="U95" s="1"/>
      <c r="V95" s="3"/>
      <c r="W95" s="1"/>
      <c r="X95" s="1"/>
      <c r="Y95" s="1"/>
      <c r="Z95" s="1"/>
      <c r="AA95" s="1"/>
      <c r="AB95" s="1"/>
      <c r="AC95" s="1"/>
      <c r="AD95" s="1"/>
      <c r="AE95" s="1"/>
    </row>
    <row r="96" spans="1:31">
      <c r="A96" s="1" t="s">
        <v>345</v>
      </c>
      <c r="B96" s="2" t="s">
        <v>37</v>
      </c>
      <c r="C96" s="1" t="s">
        <v>22</v>
      </c>
      <c r="D96" s="1" t="s">
        <v>15</v>
      </c>
      <c r="E96" s="1" t="s">
        <v>24</v>
      </c>
      <c r="F96" s="1" t="s">
        <v>24</v>
      </c>
      <c r="G96" s="1"/>
      <c r="H96" s="1" t="s">
        <v>22</v>
      </c>
      <c r="I96" s="1" t="s">
        <v>24</v>
      </c>
      <c r="J96" s="1" t="s">
        <v>347</v>
      </c>
      <c r="K96" s="1">
        <v>2</v>
      </c>
      <c r="L96" s="1" t="s">
        <v>26</v>
      </c>
      <c r="M96" s="3"/>
      <c r="N96" s="3">
        <f t="shared" si="2"/>
        <v>0</v>
      </c>
      <c r="O96" s="1"/>
      <c r="P96" s="3">
        <f>Tabla13[[#This Row],[COSTO TOTAL]]</f>
        <v>0</v>
      </c>
      <c r="Q96" s="1"/>
      <c r="R96" s="1"/>
      <c r="S96" s="1"/>
      <c r="T96" s="1"/>
      <c r="U96" s="1"/>
      <c r="V96" s="3"/>
      <c r="W96" s="1"/>
      <c r="X96" s="1"/>
      <c r="Y96" s="1"/>
      <c r="Z96" s="1"/>
      <c r="AA96" s="1"/>
      <c r="AB96" s="1"/>
      <c r="AC96" s="1"/>
      <c r="AD96" s="1"/>
      <c r="AE96" s="1"/>
    </row>
    <row r="97" spans="1:31">
      <c r="A97" s="1" t="s">
        <v>352</v>
      </c>
      <c r="B97" s="2">
        <v>43343</v>
      </c>
      <c r="C97" s="1" t="s">
        <v>353</v>
      </c>
      <c r="D97" s="1" t="s">
        <v>15</v>
      </c>
      <c r="E97" s="1" t="s">
        <v>24</v>
      </c>
      <c r="F97" s="1" t="s">
        <v>354</v>
      </c>
      <c r="G97" s="1"/>
      <c r="H97" s="1">
        <v>4501502805</v>
      </c>
      <c r="I97" s="1" t="s">
        <v>24</v>
      </c>
      <c r="J97" s="1" t="s">
        <v>1264</v>
      </c>
      <c r="K97" s="1">
        <v>10</v>
      </c>
      <c r="L97" s="1" t="s">
        <v>26</v>
      </c>
      <c r="M97" s="3"/>
      <c r="N97" s="3">
        <f t="shared" si="2"/>
        <v>0</v>
      </c>
      <c r="O97" s="1"/>
      <c r="P97" s="3">
        <f>Tabla13[[#This Row],[COSTO TOTAL]]</f>
        <v>0</v>
      </c>
      <c r="Q97" s="1"/>
      <c r="R97" s="1"/>
      <c r="S97" s="1"/>
      <c r="T97" s="1"/>
      <c r="U97" s="1"/>
      <c r="V97" s="3"/>
      <c r="W97" s="1"/>
      <c r="X97" s="1"/>
      <c r="Y97" s="1"/>
      <c r="Z97" s="1"/>
      <c r="AA97" s="1"/>
      <c r="AB97" s="1"/>
      <c r="AC97" s="1"/>
      <c r="AD97" s="1"/>
      <c r="AE97" s="1"/>
    </row>
    <row r="98" spans="1:31">
      <c r="A98" s="1" t="s">
        <v>352</v>
      </c>
      <c r="B98" s="2">
        <v>43343</v>
      </c>
      <c r="C98" s="1" t="s">
        <v>353</v>
      </c>
      <c r="D98" s="1" t="s">
        <v>15</v>
      </c>
      <c r="E98" s="1" t="s">
        <v>24</v>
      </c>
      <c r="F98" s="1" t="s">
        <v>354</v>
      </c>
      <c r="G98" s="1"/>
      <c r="H98" s="1">
        <v>4501502805</v>
      </c>
      <c r="I98" s="1" t="s">
        <v>24</v>
      </c>
      <c r="J98" s="1" t="s">
        <v>1265</v>
      </c>
      <c r="K98" s="1">
        <v>1</v>
      </c>
      <c r="L98" s="1" t="s">
        <v>26</v>
      </c>
      <c r="M98" s="3"/>
      <c r="N98" s="3">
        <f t="shared" ref="N98:N99" si="3">M98*K98</f>
        <v>0</v>
      </c>
      <c r="O98" s="1"/>
      <c r="P98" s="3">
        <f>Tabla13[[#This Row],[COSTO TOTAL]]</f>
        <v>0</v>
      </c>
      <c r="Q98" s="1"/>
      <c r="R98" s="1"/>
      <c r="S98" s="1"/>
      <c r="T98" s="1"/>
      <c r="U98" s="1"/>
      <c r="V98" s="3"/>
      <c r="W98" s="1"/>
      <c r="X98" s="1"/>
      <c r="Y98" s="1"/>
      <c r="Z98" s="1"/>
      <c r="AA98" s="1"/>
      <c r="AB98" s="1"/>
      <c r="AC98" s="1"/>
      <c r="AD98" s="1"/>
      <c r="AE98" s="1"/>
    </row>
    <row r="99" spans="1:31">
      <c r="A99" s="1" t="s">
        <v>352</v>
      </c>
      <c r="B99" s="2">
        <v>43343</v>
      </c>
      <c r="C99" s="1" t="s">
        <v>353</v>
      </c>
      <c r="D99" s="1" t="s">
        <v>15</v>
      </c>
      <c r="E99" s="1" t="s">
        <v>24</v>
      </c>
      <c r="F99" s="1" t="s">
        <v>354</v>
      </c>
      <c r="G99" s="1"/>
      <c r="H99" s="1">
        <v>4501502805</v>
      </c>
      <c r="I99" s="1" t="s">
        <v>24</v>
      </c>
      <c r="J99" s="1" t="s">
        <v>1266</v>
      </c>
      <c r="K99" s="1">
        <v>1</v>
      </c>
      <c r="L99" s="1" t="s">
        <v>26</v>
      </c>
      <c r="M99" s="3"/>
      <c r="N99" s="3">
        <f t="shared" si="3"/>
        <v>0</v>
      </c>
      <c r="O99" s="1"/>
      <c r="P99" s="3">
        <f>Tabla13[[#This Row],[COSTO TOTAL]]</f>
        <v>0</v>
      </c>
      <c r="Q99" s="1"/>
      <c r="R99" s="1"/>
      <c r="S99" s="1"/>
      <c r="T99" s="1"/>
      <c r="U99" s="1"/>
      <c r="V99" s="3"/>
      <c r="W99" s="1"/>
      <c r="X99" s="1"/>
      <c r="Y99" s="1"/>
      <c r="Z99" s="1"/>
      <c r="AA99" s="1"/>
      <c r="AB99" s="1"/>
      <c r="AC99" s="1"/>
      <c r="AD99" s="1"/>
      <c r="AE99" s="1"/>
    </row>
    <row r="100" spans="1:31">
      <c r="A100" s="1" t="s">
        <v>352</v>
      </c>
      <c r="B100" s="2" t="s">
        <v>37</v>
      </c>
      <c r="C100" s="1" t="s">
        <v>22</v>
      </c>
      <c r="D100" s="1" t="s">
        <v>15</v>
      </c>
      <c r="E100" s="1" t="s">
        <v>24</v>
      </c>
      <c r="F100" s="1" t="s">
        <v>24</v>
      </c>
      <c r="G100" s="1"/>
      <c r="H100" s="1" t="s">
        <v>22</v>
      </c>
      <c r="I100" s="1" t="s">
        <v>24</v>
      </c>
      <c r="J100" s="1" t="s">
        <v>356</v>
      </c>
      <c r="K100" s="1">
        <v>2</v>
      </c>
      <c r="L100" s="1" t="s">
        <v>26</v>
      </c>
      <c r="M100" s="3"/>
      <c r="N100" s="3">
        <f t="shared" si="2"/>
        <v>0</v>
      </c>
      <c r="O100" s="1"/>
      <c r="P100" s="3">
        <f>Tabla13[[#This Row],[COSTO TOTAL]]</f>
        <v>0</v>
      </c>
      <c r="Q100" s="1"/>
      <c r="R100" s="1"/>
      <c r="S100" s="1"/>
      <c r="T100" s="1"/>
      <c r="U100" s="1"/>
      <c r="V100" s="3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>
      <c r="A101" s="1" t="s">
        <v>352</v>
      </c>
      <c r="B101" s="2">
        <v>43202</v>
      </c>
      <c r="C101" s="1">
        <v>7556202</v>
      </c>
      <c r="D101" s="1" t="s">
        <v>15</v>
      </c>
      <c r="E101" s="1" t="s">
        <v>357</v>
      </c>
      <c r="F101" s="1" t="s">
        <v>358</v>
      </c>
      <c r="G101" s="1"/>
      <c r="H101" s="1">
        <v>4501540015</v>
      </c>
      <c r="I101" s="1" t="s">
        <v>24</v>
      </c>
      <c r="J101" s="1" t="s">
        <v>359</v>
      </c>
      <c r="K101" s="1">
        <v>1</v>
      </c>
      <c r="L101" s="1" t="s">
        <v>26</v>
      </c>
      <c r="M101" s="3">
        <v>1580</v>
      </c>
      <c r="N101" s="3">
        <f t="shared" ref="N101:N116" si="4">M101*K101</f>
        <v>1580</v>
      </c>
      <c r="O101" s="1"/>
      <c r="P101" s="3">
        <f>Tabla13[[#This Row],[COSTO TOTAL]]</f>
        <v>1580</v>
      </c>
      <c r="Q101" s="1"/>
      <c r="R101" s="1"/>
      <c r="S101" s="1"/>
      <c r="T101" s="1"/>
      <c r="U101" s="1"/>
      <c r="V101" s="3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>
      <c r="A102" s="1" t="s">
        <v>352</v>
      </c>
      <c r="B102" s="2">
        <v>43202</v>
      </c>
      <c r="C102" s="1">
        <v>7556202</v>
      </c>
      <c r="D102" s="1" t="s">
        <v>15</v>
      </c>
      <c r="E102" s="1" t="s">
        <v>357</v>
      </c>
      <c r="F102" s="1" t="s">
        <v>358</v>
      </c>
      <c r="G102" s="1"/>
      <c r="H102" s="1">
        <v>4501540015</v>
      </c>
      <c r="I102" s="1" t="s">
        <v>24</v>
      </c>
      <c r="J102" s="1" t="s">
        <v>360</v>
      </c>
      <c r="K102" s="1">
        <v>2</v>
      </c>
      <c r="L102" s="1" t="s">
        <v>26</v>
      </c>
      <c r="M102" s="3">
        <v>1560</v>
      </c>
      <c r="N102" s="3">
        <f t="shared" si="4"/>
        <v>3120</v>
      </c>
      <c r="O102" s="1"/>
      <c r="P102" s="3">
        <f>Tabla13[[#This Row],[COSTO TOTAL]]</f>
        <v>3120</v>
      </c>
      <c r="Q102" s="1"/>
      <c r="R102" s="1"/>
      <c r="S102" s="1"/>
      <c r="T102" s="1"/>
      <c r="U102" s="1"/>
      <c r="V102" s="3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>
      <c r="A103" s="1" t="s">
        <v>352</v>
      </c>
      <c r="B103" s="2">
        <v>43822</v>
      </c>
      <c r="C103" s="1">
        <v>7793421</v>
      </c>
      <c r="D103" s="1" t="s">
        <v>15</v>
      </c>
      <c r="E103" s="1" t="s">
        <v>24</v>
      </c>
      <c r="F103" s="1" t="s">
        <v>361</v>
      </c>
      <c r="G103" s="1" t="s">
        <v>24</v>
      </c>
      <c r="H103" s="1">
        <v>4501709861</v>
      </c>
      <c r="I103" s="1" t="s">
        <v>24</v>
      </c>
      <c r="J103" s="1" t="s">
        <v>362</v>
      </c>
      <c r="K103" s="1">
        <v>4</v>
      </c>
      <c r="L103" s="1" t="s">
        <v>26</v>
      </c>
      <c r="M103" s="3">
        <v>14100</v>
      </c>
      <c r="N103" s="3">
        <f t="shared" si="4"/>
        <v>56400</v>
      </c>
      <c r="O103" s="1"/>
      <c r="P103" s="3">
        <f>Tabla13[[#This Row],[COSTO TOTAL]]</f>
        <v>56400</v>
      </c>
      <c r="Q103" s="1"/>
      <c r="R103" s="1"/>
      <c r="S103" s="1"/>
      <c r="T103" s="1"/>
      <c r="U103" s="1"/>
      <c r="V103" s="3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>
      <c r="A104" s="1" t="s">
        <v>352</v>
      </c>
      <c r="B104" s="2">
        <v>43822</v>
      </c>
      <c r="C104" s="1">
        <v>7793421</v>
      </c>
      <c r="D104" s="1" t="s">
        <v>15</v>
      </c>
      <c r="E104" s="1" t="s">
        <v>24</v>
      </c>
      <c r="F104" s="1" t="s">
        <v>361</v>
      </c>
      <c r="G104" s="1" t="s">
        <v>24</v>
      </c>
      <c r="H104" s="1">
        <v>4501709861</v>
      </c>
      <c r="I104" s="1" t="s">
        <v>24</v>
      </c>
      <c r="J104" s="1" t="s">
        <v>363</v>
      </c>
      <c r="K104" s="1">
        <v>2</v>
      </c>
      <c r="L104" s="1" t="s">
        <v>26</v>
      </c>
      <c r="M104" s="3">
        <v>3980</v>
      </c>
      <c r="N104" s="3">
        <f t="shared" si="4"/>
        <v>7960</v>
      </c>
      <c r="O104" s="1"/>
      <c r="P104" s="3">
        <f>Tabla13[[#This Row],[COSTO TOTAL]]</f>
        <v>7960</v>
      </c>
      <c r="Q104" s="1"/>
      <c r="R104" s="1"/>
      <c r="S104" s="1"/>
      <c r="T104" s="1"/>
      <c r="U104" s="1"/>
      <c r="V104" s="3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>
      <c r="A105" s="1" t="s">
        <v>352</v>
      </c>
      <c r="B105" s="2">
        <v>43822</v>
      </c>
      <c r="C105" s="1">
        <v>7793421</v>
      </c>
      <c r="D105" s="1" t="s">
        <v>15</v>
      </c>
      <c r="E105" s="1" t="s">
        <v>24</v>
      </c>
      <c r="F105" s="1" t="s">
        <v>361</v>
      </c>
      <c r="G105" s="1" t="s">
        <v>24</v>
      </c>
      <c r="H105" s="1">
        <v>4501709861</v>
      </c>
      <c r="I105" s="1" t="s">
        <v>24</v>
      </c>
      <c r="J105" s="1" t="s">
        <v>364</v>
      </c>
      <c r="K105" s="1">
        <v>2</v>
      </c>
      <c r="L105" s="1" t="s">
        <v>26</v>
      </c>
      <c r="M105" s="3">
        <v>1480</v>
      </c>
      <c r="N105" s="3">
        <f t="shared" si="4"/>
        <v>2960</v>
      </c>
      <c r="O105" s="1"/>
      <c r="P105" s="3">
        <f>Tabla13[[#This Row],[COSTO TOTAL]]</f>
        <v>2960</v>
      </c>
      <c r="Q105" s="1"/>
      <c r="R105" s="1"/>
      <c r="S105" s="1"/>
      <c r="T105" s="1"/>
      <c r="U105" s="1"/>
      <c r="V105" s="3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>
      <c r="A106" s="1" t="s">
        <v>352</v>
      </c>
      <c r="B106" s="2">
        <v>43822</v>
      </c>
      <c r="C106" s="1">
        <v>7793421</v>
      </c>
      <c r="D106" s="1" t="s">
        <v>15</v>
      </c>
      <c r="E106" s="1" t="s">
        <v>24</v>
      </c>
      <c r="F106" s="1" t="s">
        <v>361</v>
      </c>
      <c r="G106" s="1" t="s">
        <v>24</v>
      </c>
      <c r="H106" s="1">
        <v>4501709861</v>
      </c>
      <c r="I106" s="1" t="s">
        <v>24</v>
      </c>
      <c r="J106" s="1" t="s">
        <v>365</v>
      </c>
      <c r="K106" s="1">
        <v>2</v>
      </c>
      <c r="L106" s="1" t="s">
        <v>26</v>
      </c>
      <c r="M106" s="3">
        <v>9240</v>
      </c>
      <c r="N106" s="3">
        <f t="shared" si="4"/>
        <v>18480</v>
      </c>
      <c r="O106" s="1"/>
      <c r="P106" s="3">
        <f>Tabla13[[#This Row],[COSTO TOTAL]]</f>
        <v>18480</v>
      </c>
      <c r="Q106" s="1"/>
      <c r="R106" s="1"/>
      <c r="S106" s="1"/>
      <c r="T106" s="1"/>
      <c r="U106" s="1"/>
      <c r="V106" s="3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>
      <c r="A107" s="1" t="s">
        <v>352</v>
      </c>
      <c r="B107" s="2">
        <v>43822</v>
      </c>
      <c r="C107" s="1">
        <v>7793421</v>
      </c>
      <c r="D107" s="1" t="s">
        <v>15</v>
      </c>
      <c r="E107" s="1" t="s">
        <v>24</v>
      </c>
      <c r="F107" s="1" t="s">
        <v>361</v>
      </c>
      <c r="G107" s="1" t="s">
        <v>24</v>
      </c>
      <c r="H107" s="1">
        <v>4501709861</v>
      </c>
      <c r="I107" s="1" t="s">
        <v>24</v>
      </c>
      <c r="J107" s="1" t="s">
        <v>366</v>
      </c>
      <c r="K107" s="1">
        <v>2</v>
      </c>
      <c r="L107" s="1" t="s">
        <v>26</v>
      </c>
      <c r="M107" s="3">
        <v>5340</v>
      </c>
      <c r="N107" s="3">
        <f t="shared" si="4"/>
        <v>10680</v>
      </c>
      <c r="O107" s="1"/>
      <c r="P107" s="3">
        <f>Tabla13[[#This Row],[COSTO TOTAL]]</f>
        <v>10680</v>
      </c>
      <c r="Q107" s="1"/>
      <c r="R107" s="1"/>
      <c r="S107" s="1"/>
      <c r="T107" s="1"/>
      <c r="U107" s="1"/>
      <c r="V107" s="3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>
      <c r="A108" s="1" t="s">
        <v>368</v>
      </c>
      <c r="B108" s="2" t="s">
        <v>37</v>
      </c>
      <c r="C108" s="1">
        <v>7469918</v>
      </c>
      <c r="D108" s="1" t="s">
        <v>15</v>
      </c>
      <c r="E108" s="1" t="s">
        <v>24</v>
      </c>
      <c r="F108" s="1" t="s">
        <v>24</v>
      </c>
      <c r="G108" s="1"/>
      <c r="H108" s="1">
        <v>4501480730</v>
      </c>
      <c r="I108" s="1" t="s">
        <v>24</v>
      </c>
      <c r="J108" s="1" t="s">
        <v>369</v>
      </c>
      <c r="K108" s="1">
        <v>3</v>
      </c>
      <c r="L108" s="1" t="s">
        <v>26</v>
      </c>
      <c r="M108" s="3">
        <v>1330</v>
      </c>
      <c r="N108" s="3">
        <f t="shared" si="4"/>
        <v>3990</v>
      </c>
      <c r="O108" s="1" t="s">
        <v>370</v>
      </c>
      <c r="P108" s="3">
        <f>Tabla13[[#This Row],[COSTO TOTAL]]</f>
        <v>3990</v>
      </c>
      <c r="Q108" s="1"/>
      <c r="R108" s="1"/>
      <c r="S108" s="1"/>
      <c r="T108" s="1"/>
      <c r="U108" s="1"/>
      <c r="V108" s="3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>
      <c r="A109" s="1" t="s">
        <v>368</v>
      </c>
      <c r="B109" s="2" t="s">
        <v>37</v>
      </c>
      <c r="C109" s="1">
        <v>7469918</v>
      </c>
      <c r="D109" s="1" t="s">
        <v>15</v>
      </c>
      <c r="E109" s="1" t="s">
        <v>24</v>
      </c>
      <c r="F109" s="1" t="s">
        <v>24</v>
      </c>
      <c r="G109" s="1"/>
      <c r="H109" s="1">
        <v>4501480730</v>
      </c>
      <c r="I109" s="1" t="s">
        <v>24</v>
      </c>
      <c r="J109" s="1" t="s">
        <v>371</v>
      </c>
      <c r="K109" s="1">
        <v>2</v>
      </c>
      <c r="L109" s="1" t="s">
        <v>26</v>
      </c>
      <c r="M109" s="3">
        <v>1000</v>
      </c>
      <c r="N109" s="3">
        <f t="shared" si="4"/>
        <v>2000</v>
      </c>
      <c r="O109" s="1" t="s">
        <v>372</v>
      </c>
      <c r="P109" s="3">
        <f>Tabla13[[#This Row],[COSTO TOTAL]]</f>
        <v>2000</v>
      </c>
      <c r="Q109" s="1"/>
      <c r="R109" s="1"/>
      <c r="S109" s="1"/>
      <c r="T109" s="1"/>
      <c r="U109" s="1"/>
      <c r="V109" s="3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>
      <c r="A110" s="1" t="s">
        <v>368</v>
      </c>
      <c r="B110" s="2">
        <v>43206</v>
      </c>
      <c r="C110" s="1">
        <v>7520512</v>
      </c>
      <c r="D110" s="1" t="s">
        <v>15</v>
      </c>
      <c r="E110" s="1" t="s">
        <v>373</v>
      </c>
      <c r="F110" s="1" t="s">
        <v>374</v>
      </c>
      <c r="G110" s="1"/>
      <c r="H110" s="1">
        <v>4501528872</v>
      </c>
      <c r="I110" s="1" t="s">
        <v>24</v>
      </c>
      <c r="J110" s="1" t="s">
        <v>375</v>
      </c>
      <c r="K110" s="1">
        <v>1</v>
      </c>
      <c r="L110" s="1" t="s">
        <v>26</v>
      </c>
      <c r="M110" s="3">
        <v>41164</v>
      </c>
      <c r="N110" s="3">
        <f t="shared" si="4"/>
        <v>41164</v>
      </c>
      <c r="O110" s="1"/>
      <c r="P110" s="3">
        <f>Tabla13[[#This Row],[COSTO TOTAL]]</f>
        <v>41164</v>
      </c>
      <c r="Q110" s="1"/>
      <c r="R110" s="1"/>
      <c r="S110" s="1"/>
      <c r="T110" s="1"/>
      <c r="U110" s="1"/>
      <c r="V110" s="3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>
      <c r="A111" s="1" t="s">
        <v>376</v>
      </c>
      <c r="B111" s="2">
        <v>43692</v>
      </c>
      <c r="C111" s="1">
        <v>7741799</v>
      </c>
      <c r="D111" s="1" t="s">
        <v>15</v>
      </c>
      <c r="E111" s="1" t="s">
        <v>24</v>
      </c>
      <c r="F111" s="1" t="s">
        <v>377</v>
      </c>
      <c r="G111" s="1" t="s">
        <v>24</v>
      </c>
      <c r="H111" s="1">
        <v>4501685387</v>
      </c>
      <c r="I111" s="1" t="s">
        <v>24</v>
      </c>
      <c r="J111" s="1" t="s">
        <v>378</v>
      </c>
      <c r="K111" s="1">
        <v>1</v>
      </c>
      <c r="L111" s="1" t="s">
        <v>379</v>
      </c>
      <c r="M111" s="3">
        <v>304907.81</v>
      </c>
      <c r="N111" s="3">
        <f t="shared" si="4"/>
        <v>304907.81</v>
      </c>
      <c r="O111" s="1"/>
      <c r="P111" s="3">
        <f>Tabla13[[#This Row],[COSTO TOTAL]]</f>
        <v>304907.81</v>
      </c>
      <c r="Q111" s="1"/>
      <c r="R111" s="1"/>
      <c r="S111" s="1"/>
      <c r="T111" s="1"/>
      <c r="U111" s="1"/>
      <c r="V111" s="3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>
      <c r="A112" s="1" t="s">
        <v>380</v>
      </c>
      <c r="B112" s="2">
        <v>43826</v>
      </c>
      <c r="C112" s="1" t="s">
        <v>24</v>
      </c>
      <c r="D112" s="1" t="s">
        <v>15</v>
      </c>
      <c r="E112" s="1" t="s">
        <v>24</v>
      </c>
      <c r="F112" s="1" t="s">
        <v>381</v>
      </c>
      <c r="G112" s="1" t="s">
        <v>24</v>
      </c>
      <c r="H112" s="1">
        <v>4501713103</v>
      </c>
      <c r="I112" s="1" t="s">
        <v>24</v>
      </c>
      <c r="J112" s="1" t="s">
        <v>382</v>
      </c>
      <c r="K112" s="1">
        <v>1</v>
      </c>
      <c r="L112" s="1" t="s">
        <v>26</v>
      </c>
      <c r="M112" s="3">
        <v>76000</v>
      </c>
      <c r="N112" s="3">
        <f t="shared" si="4"/>
        <v>76000</v>
      </c>
      <c r="O112" s="1"/>
      <c r="P112" s="3">
        <f>Tabla13[[#This Row],[COSTO TOTAL]]</f>
        <v>76000</v>
      </c>
      <c r="Q112" s="1"/>
      <c r="R112" s="1"/>
      <c r="S112" s="1"/>
      <c r="T112" s="1"/>
      <c r="U112" s="1"/>
      <c r="V112" s="3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>
      <c r="A113" s="1" t="s">
        <v>383</v>
      </c>
      <c r="B113" s="2">
        <v>43826</v>
      </c>
      <c r="C113" s="1" t="s">
        <v>24</v>
      </c>
      <c r="D113" s="1" t="s">
        <v>15</v>
      </c>
      <c r="E113" s="1" t="s">
        <v>24</v>
      </c>
      <c r="F113" s="1" t="s">
        <v>381</v>
      </c>
      <c r="G113" s="1" t="s">
        <v>24</v>
      </c>
      <c r="H113" s="1">
        <v>4501713103</v>
      </c>
      <c r="I113" s="1" t="s">
        <v>24</v>
      </c>
      <c r="J113" s="1" t="s">
        <v>384</v>
      </c>
      <c r="K113" s="1">
        <v>1</v>
      </c>
      <c r="L113" s="1" t="s">
        <v>26</v>
      </c>
      <c r="M113" s="3">
        <v>40000</v>
      </c>
      <c r="N113" s="3">
        <f t="shared" si="4"/>
        <v>40000</v>
      </c>
      <c r="O113" s="1"/>
      <c r="P113" s="3">
        <f>Tabla13[[#This Row],[COSTO TOTAL]]</f>
        <v>40000</v>
      </c>
      <c r="Q113" s="1"/>
      <c r="R113" s="1"/>
      <c r="S113" s="1"/>
      <c r="T113" s="1"/>
      <c r="U113" s="1"/>
      <c r="V113" s="3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>
      <c r="A114" s="1" t="s">
        <v>380</v>
      </c>
      <c r="B114" s="2">
        <v>43826</v>
      </c>
      <c r="C114" s="1" t="s">
        <v>24</v>
      </c>
      <c r="D114" s="1" t="s">
        <v>15</v>
      </c>
      <c r="E114" s="1" t="s">
        <v>24</v>
      </c>
      <c r="F114" s="1" t="s">
        <v>381</v>
      </c>
      <c r="G114" s="1" t="s">
        <v>24</v>
      </c>
      <c r="H114" s="1">
        <v>4501713103</v>
      </c>
      <c r="I114" s="1" t="s">
        <v>24</v>
      </c>
      <c r="J114" s="1" t="s">
        <v>385</v>
      </c>
      <c r="K114" s="1">
        <v>1</v>
      </c>
      <c r="L114" s="1" t="s">
        <v>26</v>
      </c>
      <c r="M114" s="3">
        <v>580000</v>
      </c>
      <c r="N114" s="3">
        <f t="shared" si="4"/>
        <v>580000</v>
      </c>
      <c r="O114" s="1"/>
      <c r="P114" s="3">
        <f>Tabla13[[#This Row],[COSTO TOTAL]]</f>
        <v>580000</v>
      </c>
      <c r="Q114" s="1"/>
      <c r="R114" s="1"/>
      <c r="S114" s="1"/>
      <c r="T114" s="1"/>
      <c r="U114" s="1"/>
      <c r="V114" s="3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>
      <c r="A115" s="1" t="s">
        <v>592</v>
      </c>
      <c r="B115" s="2">
        <v>43496</v>
      </c>
      <c r="C115" s="1" t="s">
        <v>24</v>
      </c>
      <c r="D115" s="1" t="s">
        <v>15</v>
      </c>
      <c r="E115" s="1" t="s">
        <v>24</v>
      </c>
      <c r="F115" s="1" t="s">
        <v>1124</v>
      </c>
      <c r="G115" s="1" t="s">
        <v>24</v>
      </c>
      <c r="H115" s="1">
        <v>4501746748</v>
      </c>
      <c r="I115" s="1" t="s">
        <v>24</v>
      </c>
      <c r="J115" s="1" t="s">
        <v>1125</v>
      </c>
      <c r="K115" s="1">
        <v>10</v>
      </c>
      <c r="L115" s="1" t="s">
        <v>26</v>
      </c>
      <c r="M115" s="3">
        <v>15</v>
      </c>
      <c r="N115" s="3">
        <f t="shared" si="4"/>
        <v>150</v>
      </c>
      <c r="O115" s="1"/>
      <c r="P115" s="3">
        <f>Tabla13[[#This Row],[COSTO TOTAL]]</f>
        <v>150</v>
      </c>
      <c r="Q115" s="1"/>
      <c r="R115" s="1"/>
      <c r="S115" s="1"/>
      <c r="T115" s="1"/>
      <c r="U115" s="1"/>
      <c r="V115" s="3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>
      <c r="A116" s="1"/>
      <c r="B116" s="2">
        <v>43496</v>
      </c>
      <c r="C116" s="1" t="s">
        <v>24</v>
      </c>
      <c r="D116" s="1" t="s">
        <v>15</v>
      </c>
      <c r="E116" s="1" t="s">
        <v>24</v>
      </c>
      <c r="F116" s="1" t="s">
        <v>1124</v>
      </c>
      <c r="G116" s="1" t="s">
        <v>24</v>
      </c>
      <c r="H116" s="1">
        <v>4501746748</v>
      </c>
      <c r="I116" s="1" t="s">
        <v>24</v>
      </c>
      <c r="J116" s="1" t="s">
        <v>1126</v>
      </c>
      <c r="K116" s="1">
        <v>0</v>
      </c>
      <c r="L116" s="1" t="s">
        <v>26</v>
      </c>
      <c r="M116" s="3">
        <v>430</v>
      </c>
      <c r="N116" s="3">
        <f t="shared" si="4"/>
        <v>0</v>
      </c>
      <c r="O116" s="1"/>
      <c r="P116" s="3">
        <f>Tabla13[[#This Row],[COSTO TOTAL]]</f>
        <v>0</v>
      </c>
      <c r="Q116" s="1"/>
      <c r="R116" s="1"/>
      <c r="S116" s="1"/>
      <c r="T116" s="1"/>
      <c r="U116" s="1"/>
      <c r="V116" s="3"/>
      <c r="W116" s="1"/>
      <c r="X116" s="1"/>
      <c r="Y116" s="1"/>
      <c r="Z116" s="1"/>
      <c r="AA116" s="1"/>
      <c r="AB116" s="1"/>
      <c r="AC116" s="1"/>
      <c r="AD116" s="1" t="s">
        <v>112</v>
      </c>
      <c r="AE116" s="1"/>
    </row>
    <row r="117" spans="1:31">
      <c r="A117" s="9"/>
      <c r="B117" s="10"/>
      <c r="C117" s="9"/>
      <c r="D117" s="9"/>
      <c r="E117" s="9"/>
      <c r="F117" s="9"/>
      <c r="G117" s="9"/>
      <c r="H117" s="9"/>
      <c r="I117" s="9"/>
      <c r="J117" s="9" t="s">
        <v>1005</v>
      </c>
      <c r="K117" s="9"/>
      <c r="L117" s="9"/>
      <c r="M117" s="11"/>
      <c r="N117" s="11"/>
      <c r="O117" s="9"/>
      <c r="P117" s="9"/>
      <c r="Q117" s="9"/>
      <c r="R117" s="9"/>
      <c r="S117" s="9"/>
      <c r="T117" s="9"/>
      <c r="U117" s="9"/>
      <c r="V117" s="11"/>
      <c r="W117" s="9"/>
      <c r="X117" s="9"/>
      <c r="Y117" s="9"/>
      <c r="Z117" s="9"/>
      <c r="AA117" s="9"/>
      <c r="AB117" s="9"/>
      <c r="AC117" s="9"/>
      <c r="AD117" s="9"/>
      <c r="AE117" s="1"/>
    </row>
    <row r="118" spans="1:31">
      <c r="A118" s="1" t="s">
        <v>21</v>
      </c>
      <c r="B118" s="2">
        <v>43661</v>
      </c>
      <c r="C118" s="1" t="s">
        <v>22</v>
      </c>
      <c r="D118" s="1" t="s">
        <v>155</v>
      </c>
      <c r="E118" s="1" t="s">
        <v>24</v>
      </c>
      <c r="F118" s="1" t="s">
        <v>24</v>
      </c>
      <c r="G118" s="1" t="s">
        <v>24</v>
      </c>
      <c r="H118" s="1">
        <v>4501670596</v>
      </c>
      <c r="I118" s="1" t="s">
        <v>24</v>
      </c>
      <c r="J118" s="1" t="s">
        <v>158</v>
      </c>
      <c r="K118" s="1">
        <v>1</v>
      </c>
      <c r="L118" s="1" t="s">
        <v>26</v>
      </c>
      <c r="M118" s="3">
        <v>894</v>
      </c>
      <c r="N118" s="3">
        <f t="shared" ref="N118:N186" si="5">M118*K118</f>
        <v>894</v>
      </c>
      <c r="O118" s="1"/>
      <c r="P118" s="1"/>
      <c r="Q118" s="3">
        <f>Tabla13[[#This Row],[COSTO TOTAL]]</f>
        <v>894</v>
      </c>
      <c r="R118" s="3"/>
      <c r="S118" s="1"/>
      <c r="T118" s="1"/>
      <c r="U118" s="1"/>
      <c r="V118" s="3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>
      <c r="A119" s="1" t="s">
        <v>27</v>
      </c>
      <c r="B119" s="2">
        <v>42931</v>
      </c>
      <c r="C119" s="1" t="s">
        <v>22</v>
      </c>
      <c r="D119" s="1" t="s">
        <v>155</v>
      </c>
      <c r="E119" s="1" t="s">
        <v>159</v>
      </c>
      <c r="F119" s="1" t="s">
        <v>24</v>
      </c>
      <c r="G119" s="1"/>
      <c r="H119" s="1" t="s">
        <v>22</v>
      </c>
      <c r="I119" s="1"/>
      <c r="J119" s="1" t="s">
        <v>160</v>
      </c>
      <c r="K119" s="1">
        <v>1</v>
      </c>
      <c r="L119" s="1" t="s">
        <v>26</v>
      </c>
      <c r="M119" s="3"/>
      <c r="N119" s="3">
        <f t="shared" si="5"/>
        <v>0</v>
      </c>
      <c r="O119" s="1"/>
      <c r="P119" s="1"/>
      <c r="Q119" s="3">
        <f>Tabla13[[#This Row],[COSTO TOTAL]]</f>
        <v>0</v>
      </c>
      <c r="R119" s="3"/>
      <c r="S119" s="1"/>
      <c r="T119" s="1"/>
      <c r="U119" s="1"/>
      <c r="V119" s="3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>
      <c r="A120" s="1" t="s">
        <v>27</v>
      </c>
      <c r="B120" s="2">
        <v>42931</v>
      </c>
      <c r="C120" s="1" t="s">
        <v>22</v>
      </c>
      <c r="D120" s="1" t="s">
        <v>155</v>
      </c>
      <c r="E120" s="1" t="s">
        <v>159</v>
      </c>
      <c r="F120" s="1" t="s">
        <v>24</v>
      </c>
      <c r="G120" s="1"/>
      <c r="H120" s="1" t="s">
        <v>22</v>
      </c>
      <c r="I120" s="1"/>
      <c r="J120" s="1" t="s">
        <v>161</v>
      </c>
      <c r="K120" s="1">
        <v>1</v>
      </c>
      <c r="L120" s="1" t="s">
        <v>26</v>
      </c>
      <c r="M120" s="3"/>
      <c r="N120" s="3">
        <f t="shared" si="5"/>
        <v>0</v>
      </c>
      <c r="O120" s="1"/>
      <c r="P120" s="1"/>
      <c r="Q120" s="3">
        <f>Tabla13[[#This Row],[COSTO TOTAL]]</f>
        <v>0</v>
      </c>
      <c r="R120" s="3"/>
      <c r="S120" s="1"/>
      <c r="T120" s="1"/>
      <c r="U120" s="1"/>
      <c r="V120" s="3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>
      <c r="A121" s="1" t="s">
        <v>27</v>
      </c>
      <c r="B121" s="2" t="s">
        <v>37</v>
      </c>
      <c r="C121" s="1" t="s">
        <v>22</v>
      </c>
      <c r="D121" s="1" t="s">
        <v>155</v>
      </c>
      <c r="E121" s="1" t="s">
        <v>24</v>
      </c>
      <c r="F121" s="1" t="s">
        <v>24</v>
      </c>
      <c r="G121" s="1" t="s">
        <v>24</v>
      </c>
      <c r="H121" s="1" t="s">
        <v>24</v>
      </c>
      <c r="I121" s="1" t="s">
        <v>24</v>
      </c>
      <c r="J121" s="1" t="s">
        <v>162</v>
      </c>
      <c r="K121" s="1">
        <v>1</v>
      </c>
      <c r="L121" s="1" t="s">
        <v>26</v>
      </c>
      <c r="M121" s="3"/>
      <c r="N121" s="3">
        <f t="shared" si="5"/>
        <v>0</v>
      </c>
      <c r="O121" s="1"/>
      <c r="P121" s="1"/>
      <c r="Q121" s="3">
        <f>Tabla13[[#This Row],[COSTO TOTAL]]</f>
        <v>0</v>
      </c>
      <c r="R121" s="3"/>
      <c r="S121" s="1"/>
      <c r="T121" s="1"/>
      <c r="U121" s="1"/>
      <c r="V121" s="3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>
      <c r="A122" s="1" t="s">
        <v>27</v>
      </c>
      <c r="B122" s="2">
        <v>43354</v>
      </c>
      <c r="C122" s="1">
        <v>7336057</v>
      </c>
      <c r="D122" s="1" t="s">
        <v>155</v>
      </c>
      <c r="E122" s="1" t="s">
        <v>163</v>
      </c>
      <c r="F122" s="1" t="s">
        <v>164</v>
      </c>
      <c r="G122" s="1" t="s">
        <v>24</v>
      </c>
      <c r="H122" s="1">
        <v>4501406830</v>
      </c>
      <c r="I122" s="1" t="s">
        <v>24</v>
      </c>
      <c r="J122" s="1" t="s">
        <v>165</v>
      </c>
      <c r="K122" s="1">
        <v>1</v>
      </c>
      <c r="L122" s="1" t="s">
        <v>26</v>
      </c>
      <c r="M122" s="3">
        <v>23903</v>
      </c>
      <c r="N122" s="3">
        <f t="shared" si="5"/>
        <v>23903</v>
      </c>
      <c r="O122" s="1"/>
      <c r="P122" s="1"/>
      <c r="Q122" s="3">
        <f>Tabla13[[#This Row],[COSTO TOTAL]]</f>
        <v>23903</v>
      </c>
      <c r="R122" s="3"/>
      <c r="S122" s="1"/>
      <c r="T122" s="1"/>
      <c r="U122" s="1"/>
      <c r="V122" s="3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>
      <c r="A123" s="1" t="s">
        <v>31</v>
      </c>
      <c r="B123" s="2">
        <v>43424</v>
      </c>
      <c r="C123" s="1">
        <v>7562568</v>
      </c>
      <c r="D123" s="1" t="s">
        <v>155</v>
      </c>
      <c r="E123" s="1" t="s">
        <v>166</v>
      </c>
      <c r="F123" s="1" t="s">
        <v>76</v>
      </c>
      <c r="G123" s="1" t="s">
        <v>24</v>
      </c>
      <c r="H123" s="1">
        <v>4501613029</v>
      </c>
      <c r="I123" s="1" t="s">
        <v>167</v>
      </c>
      <c r="J123" s="1" t="s">
        <v>168</v>
      </c>
      <c r="K123" s="1">
        <v>10</v>
      </c>
      <c r="L123" s="1" t="s">
        <v>26</v>
      </c>
      <c r="M123" s="3">
        <v>594.79999999999995</v>
      </c>
      <c r="N123" s="3">
        <f t="shared" si="5"/>
        <v>5948</v>
      </c>
      <c r="O123" s="1"/>
      <c r="P123" s="1"/>
      <c r="Q123" s="3">
        <f>Tabla13[[#This Row],[COSTO TOTAL]]</f>
        <v>5948</v>
      </c>
      <c r="R123" s="3"/>
      <c r="S123" s="1"/>
      <c r="T123" s="1"/>
      <c r="U123" s="1"/>
      <c r="V123" s="3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>
      <c r="A124" s="1" t="s">
        <v>31</v>
      </c>
      <c r="B124" s="2">
        <v>43424</v>
      </c>
      <c r="C124" s="1">
        <v>7562568</v>
      </c>
      <c r="D124" s="1" t="s">
        <v>155</v>
      </c>
      <c r="E124" s="1" t="s">
        <v>166</v>
      </c>
      <c r="F124" s="1" t="s">
        <v>76</v>
      </c>
      <c r="G124" s="1" t="s">
        <v>24</v>
      </c>
      <c r="H124" s="1">
        <v>4501613029</v>
      </c>
      <c r="I124" s="1" t="s">
        <v>167</v>
      </c>
      <c r="J124" s="1" t="s">
        <v>169</v>
      </c>
      <c r="K124" s="1">
        <v>20</v>
      </c>
      <c r="L124" s="1" t="s">
        <v>26</v>
      </c>
      <c r="M124" s="3">
        <v>29.33</v>
      </c>
      <c r="N124" s="3">
        <f t="shared" si="5"/>
        <v>586.59999999999991</v>
      </c>
      <c r="O124" s="1"/>
      <c r="P124" s="1"/>
      <c r="Q124" s="3">
        <f>Tabla13[[#This Row],[COSTO TOTAL]]</f>
        <v>586.59999999999991</v>
      </c>
      <c r="R124" s="3"/>
      <c r="S124" s="1"/>
      <c r="T124" s="1"/>
      <c r="U124" s="1"/>
      <c r="V124" s="3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>
      <c r="A125" s="1" t="s">
        <v>31</v>
      </c>
      <c r="B125" s="2">
        <v>43265</v>
      </c>
      <c r="C125" s="1">
        <v>7567809</v>
      </c>
      <c r="D125" s="1" t="s">
        <v>155</v>
      </c>
      <c r="E125" s="1" t="s">
        <v>170</v>
      </c>
      <c r="F125" s="1" t="s">
        <v>171</v>
      </c>
      <c r="G125" s="1" t="s">
        <v>24</v>
      </c>
      <c r="H125" s="1">
        <v>4501553428</v>
      </c>
      <c r="I125" s="1" t="s">
        <v>24</v>
      </c>
      <c r="J125" s="1" t="s">
        <v>172</v>
      </c>
      <c r="K125" s="1">
        <v>20</v>
      </c>
      <c r="L125" s="1" t="s">
        <v>26</v>
      </c>
      <c r="M125" s="3">
        <v>399.6</v>
      </c>
      <c r="N125" s="3">
        <f t="shared" si="5"/>
        <v>7992</v>
      </c>
      <c r="O125" s="1"/>
      <c r="P125" s="1"/>
      <c r="Q125" s="3">
        <f>Tabla13[[#This Row],[COSTO TOTAL]]</f>
        <v>7992</v>
      </c>
      <c r="R125" s="3"/>
      <c r="S125" s="1"/>
      <c r="T125" s="1"/>
      <c r="U125" s="1"/>
      <c r="V125" s="3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>
      <c r="A126" s="1" t="s">
        <v>63</v>
      </c>
      <c r="B126" s="2">
        <v>43531</v>
      </c>
      <c r="C126" s="1">
        <v>7696141</v>
      </c>
      <c r="D126" s="1" t="s">
        <v>155</v>
      </c>
      <c r="E126" s="1" t="s">
        <v>173</v>
      </c>
      <c r="F126" s="1" t="s">
        <v>174</v>
      </c>
      <c r="G126" s="1" t="s">
        <v>24</v>
      </c>
      <c r="H126" s="1">
        <v>4501645760</v>
      </c>
      <c r="I126" s="1" t="s">
        <v>175</v>
      </c>
      <c r="J126" s="1" t="s">
        <v>176</v>
      </c>
      <c r="K126" s="1">
        <v>27</v>
      </c>
      <c r="L126" s="1" t="s">
        <v>26</v>
      </c>
      <c r="M126" s="3">
        <v>438</v>
      </c>
      <c r="N126" s="3">
        <f t="shared" si="5"/>
        <v>11826</v>
      </c>
      <c r="O126" s="1" t="s">
        <v>177</v>
      </c>
      <c r="P126" s="1"/>
      <c r="Q126" s="3">
        <f>Tabla13[[#This Row],[COSTO TOTAL]]</f>
        <v>11826</v>
      </c>
      <c r="R126" s="3"/>
      <c r="S126" s="1"/>
      <c r="T126" s="1"/>
      <c r="U126" s="1"/>
      <c r="V126" s="3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>
      <c r="A127" s="1" t="s">
        <v>63</v>
      </c>
      <c r="B127" s="2">
        <v>43531</v>
      </c>
      <c r="C127" s="1">
        <v>7696141</v>
      </c>
      <c r="D127" s="1" t="s">
        <v>155</v>
      </c>
      <c r="E127" s="1" t="s">
        <v>173</v>
      </c>
      <c r="F127" s="1" t="s">
        <v>174</v>
      </c>
      <c r="G127" s="1" t="s">
        <v>24</v>
      </c>
      <c r="H127" s="1">
        <v>4501645760</v>
      </c>
      <c r="I127" s="1" t="s">
        <v>175</v>
      </c>
      <c r="J127" s="1" t="s">
        <v>178</v>
      </c>
      <c r="K127" s="1">
        <v>3</v>
      </c>
      <c r="L127" s="1" t="s">
        <v>26</v>
      </c>
      <c r="M127" s="3">
        <v>188.65</v>
      </c>
      <c r="N127" s="3">
        <f t="shared" si="5"/>
        <v>565.95000000000005</v>
      </c>
      <c r="O127" s="1" t="s">
        <v>179</v>
      </c>
      <c r="P127" s="1"/>
      <c r="Q127" s="3">
        <f>Tabla13[[#This Row],[COSTO TOTAL]]</f>
        <v>565.95000000000005</v>
      </c>
      <c r="R127" s="3"/>
      <c r="S127" s="1"/>
      <c r="T127" s="1"/>
      <c r="U127" s="1"/>
      <c r="V127" s="3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>
      <c r="A128" s="1" t="s">
        <v>63</v>
      </c>
      <c r="B128" s="2">
        <v>43531</v>
      </c>
      <c r="C128" s="1">
        <v>7696141</v>
      </c>
      <c r="D128" s="1" t="s">
        <v>155</v>
      </c>
      <c r="E128" s="1" t="s">
        <v>173</v>
      </c>
      <c r="F128" s="1" t="s">
        <v>174</v>
      </c>
      <c r="G128" s="1" t="s">
        <v>24</v>
      </c>
      <c r="H128" s="1" t="s">
        <v>180</v>
      </c>
      <c r="I128" s="1" t="s">
        <v>175</v>
      </c>
      <c r="J128" s="1" t="s">
        <v>181</v>
      </c>
      <c r="K128" s="1">
        <v>20</v>
      </c>
      <c r="L128" s="1" t="s">
        <v>26</v>
      </c>
      <c r="M128" s="3">
        <v>287.97000000000003</v>
      </c>
      <c r="N128" s="3">
        <f t="shared" si="5"/>
        <v>5759.4000000000005</v>
      </c>
      <c r="O128" s="1" t="s">
        <v>182</v>
      </c>
      <c r="P128" s="1"/>
      <c r="Q128" s="3">
        <f>Tabla13[[#This Row],[COSTO TOTAL]]</f>
        <v>5759.4000000000005</v>
      </c>
      <c r="R128" s="3"/>
      <c r="S128" s="1"/>
      <c r="T128" s="1"/>
      <c r="U128" s="1"/>
      <c r="V128" s="3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>
      <c r="A129" s="1" t="s">
        <v>63</v>
      </c>
      <c r="B129" s="2">
        <v>43531</v>
      </c>
      <c r="C129" s="1">
        <v>7696141</v>
      </c>
      <c r="D129" s="1" t="s">
        <v>155</v>
      </c>
      <c r="E129" s="1" t="s">
        <v>173</v>
      </c>
      <c r="F129" s="1" t="s">
        <v>174</v>
      </c>
      <c r="G129" s="1" t="s">
        <v>24</v>
      </c>
      <c r="H129" s="1" t="s">
        <v>180</v>
      </c>
      <c r="I129" s="1" t="s">
        <v>175</v>
      </c>
      <c r="J129" s="1" t="s">
        <v>183</v>
      </c>
      <c r="K129" s="1">
        <v>19</v>
      </c>
      <c r="L129" s="1" t="s">
        <v>26</v>
      </c>
      <c r="M129" s="3">
        <v>212.46</v>
      </c>
      <c r="N129" s="3">
        <f t="shared" si="5"/>
        <v>4036.7400000000002</v>
      </c>
      <c r="O129" s="1" t="s">
        <v>184</v>
      </c>
      <c r="P129" s="1"/>
      <c r="Q129" s="3">
        <f>Tabla13[[#This Row],[COSTO TOTAL]]</f>
        <v>4036.7400000000002</v>
      </c>
      <c r="R129" s="3"/>
      <c r="S129" s="1"/>
      <c r="T129" s="1"/>
      <c r="U129" s="1"/>
      <c r="V129" s="3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>
      <c r="A130" s="1" t="s">
        <v>63</v>
      </c>
      <c r="B130" s="2">
        <v>43531</v>
      </c>
      <c r="C130" s="1">
        <v>7696141</v>
      </c>
      <c r="D130" s="1" t="s">
        <v>155</v>
      </c>
      <c r="E130" s="1" t="s">
        <v>173</v>
      </c>
      <c r="F130" s="1" t="s">
        <v>174</v>
      </c>
      <c r="G130" s="1" t="s">
        <v>24</v>
      </c>
      <c r="H130" s="1" t="s">
        <v>180</v>
      </c>
      <c r="I130" s="1" t="s">
        <v>175</v>
      </c>
      <c r="J130" s="1" t="s">
        <v>185</v>
      </c>
      <c r="K130" s="1">
        <v>5</v>
      </c>
      <c r="L130" s="1" t="s">
        <v>26</v>
      </c>
      <c r="M130" s="3">
        <v>4945.17</v>
      </c>
      <c r="N130" s="3">
        <f t="shared" si="5"/>
        <v>24725.85</v>
      </c>
      <c r="O130" s="1" t="s">
        <v>186</v>
      </c>
      <c r="P130" s="1"/>
      <c r="Q130" s="3">
        <f>Tabla13[[#This Row],[COSTO TOTAL]]</f>
        <v>24725.85</v>
      </c>
      <c r="R130" s="3"/>
      <c r="S130" s="1"/>
      <c r="T130" s="1"/>
      <c r="U130" s="1"/>
      <c r="V130" s="3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>
      <c r="A131" s="1" t="s">
        <v>63</v>
      </c>
      <c r="B131" s="2">
        <v>43531</v>
      </c>
      <c r="C131" s="1">
        <v>7696141</v>
      </c>
      <c r="D131" s="1" t="s">
        <v>155</v>
      </c>
      <c r="E131" s="1" t="s">
        <v>173</v>
      </c>
      <c r="F131" s="1" t="s">
        <v>174</v>
      </c>
      <c r="G131" s="1" t="s">
        <v>24</v>
      </c>
      <c r="H131" s="1" t="s">
        <v>180</v>
      </c>
      <c r="I131" s="1" t="s">
        <v>175</v>
      </c>
      <c r="J131" s="1" t="s">
        <v>187</v>
      </c>
      <c r="K131" s="1">
        <v>5</v>
      </c>
      <c r="L131" s="1" t="s">
        <v>26</v>
      </c>
      <c r="M131" s="3">
        <v>1764.82</v>
      </c>
      <c r="N131" s="3">
        <f t="shared" si="5"/>
        <v>8824.1</v>
      </c>
      <c r="O131" s="1" t="s">
        <v>188</v>
      </c>
      <c r="P131" s="1"/>
      <c r="Q131" s="3">
        <f>Tabla13[[#This Row],[COSTO TOTAL]]</f>
        <v>8824.1</v>
      </c>
      <c r="R131" s="3"/>
      <c r="S131" s="1"/>
      <c r="T131" s="1"/>
      <c r="U131" s="1"/>
      <c r="V131" s="3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>
      <c r="A132" s="1" t="s">
        <v>63</v>
      </c>
      <c r="B132" s="2">
        <v>43531</v>
      </c>
      <c r="C132" s="1">
        <v>7696140</v>
      </c>
      <c r="D132" s="1" t="s">
        <v>155</v>
      </c>
      <c r="E132" s="1" t="s">
        <v>24</v>
      </c>
      <c r="F132" s="1" t="s">
        <v>76</v>
      </c>
      <c r="G132" s="1" t="s">
        <v>24</v>
      </c>
      <c r="H132" s="1">
        <v>4501645299</v>
      </c>
      <c r="I132" s="1" t="s">
        <v>24</v>
      </c>
      <c r="J132" s="1" t="s">
        <v>189</v>
      </c>
      <c r="K132" s="1">
        <v>0</v>
      </c>
      <c r="L132" s="1" t="s">
        <v>26</v>
      </c>
      <c r="M132" s="3">
        <v>504.1</v>
      </c>
      <c r="N132" s="3">
        <f t="shared" si="5"/>
        <v>0</v>
      </c>
      <c r="O132" s="1" t="s">
        <v>190</v>
      </c>
      <c r="P132" s="1"/>
      <c r="Q132" s="3">
        <f>Tabla13[[#This Row],[COSTO TOTAL]]</f>
        <v>0</v>
      </c>
      <c r="R132" s="3"/>
      <c r="S132" s="1"/>
      <c r="T132" s="1"/>
      <c r="U132" s="1"/>
      <c r="V132" s="3"/>
      <c r="W132" s="1"/>
      <c r="X132" s="1"/>
      <c r="Y132" s="1"/>
      <c r="Z132" s="1"/>
      <c r="AA132" s="1"/>
      <c r="AB132" s="1"/>
      <c r="AC132" s="1"/>
      <c r="AD132" s="1" t="s">
        <v>112</v>
      </c>
      <c r="AE132" s="1"/>
    </row>
    <row r="133" spans="1:31">
      <c r="A133" s="1" t="s">
        <v>63</v>
      </c>
      <c r="B133" s="2">
        <v>43531</v>
      </c>
      <c r="C133" s="1">
        <v>7696140</v>
      </c>
      <c r="D133" s="1" t="s">
        <v>155</v>
      </c>
      <c r="E133" s="1" t="s">
        <v>24</v>
      </c>
      <c r="F133" s="1" t="s">
        <v>76</v>
      </c>
      <c r="G133" s="1" t="s">
        <v>24</v>
      </c>
      <c r="H133" s="1">
        <v>4501645299</v>
      </c>
      <c r="I133" s="1" t="s">
        <v>24</v>
      </c>
      <c r="J133" s="1" t="s">
        <v>191</v>
      </c>
      <c r="K133" s="1">
        <v>6</v>
      </c>
      <c r="L133" s="1" t="s">
        <v>26</v>
      </c>
      <c r="M133" s="3">
        <v>52.53</v>
      </c>
      <c r="N133" s="3">
        <f t="shared" si="5"/>
        <v>315.18</v>
      </c>
      <c r="O133" s="1"/>
      <c r="P133" s="1"/>
      <c r="Q133" s="3">
        <f>Tabla13[[#This Row],[COSTO TOTAL]]</f>
        <v>315.18</v>
      </c>
      <c r="R133" s="3"/>
      <c r="S133" s="1"/>
      <c r="T133" s="1"/>
      <c r="U133" s="1"/>
      <c r="V133" s="3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>
      <c r="A134" s="1" t="s">
        <v>63</v>
      </c>
      <c r="B134" s="2">
        <v>43531</v>
      </c>
      <c r="C134" s="1">
        <v>7696140</v>
      </c>
      <c r="D134" s="1" t="s">
        <v>155</v>
      </c>
      <c r="E134" s="1" t="s">
        <v>24</v>
      </c>
      <c r="F134" s="1" t="s">
        <v>76</v>
      </c>
      <c r="G134" s="1" t="s">
        <v>24</v>
      </c>
      <c r="H134" s="1">
        <v>4501645299</v>
      </c>
      <c r="I134" s="1" t="s">
        <v>24</v>
      </c>
      <c r="J134" s="1" t="s">
        <v>192</v>
      </c>
      <c r="K134" s="1">
        <v>2</v>
      </c>
      <c r="L134" s="1" t="s">
        <v>26</v>
      </c>
      <c r="M134" s="3">
        <v>34.5</v>
      </c>
      <c r="N134" s="3">
        <f t="shared" si="5"/>
        <v>69</v>
      </c>
      <c r="O134" s="1"/>
      <c r="P134" s="1"/>
      <c r="Q134" s="3">
        <f>Tabla13[[#This Row],[COSTO TOTAL]]</f>
        <v>69</v>
      </c>
      <c r="R134" s="3"/>
      <c r="S134" s="1"/>
      <c r="T134" s="1"/>
      <c r="U134" s="1"/>
      <c r="V134" s="3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>
      <c r="A135" s="1" t="s">
        <v>63</v>
      </c>
      <c r="B135" s="2" t="s">
        <v>37</v>
      </c>
      <c r="C135" s="1" t="s">
        <v>22</v>
      </c>
      <c r="D135" s="1" t="s">
        <v>155</v>
      </c>
      <c r="E135" s="1" t="s">
        <v>193</v>
      </c>
      <c r="F135" s="1" t="s">
        <v>194</v>
      </c>
      <c r="G135" s="1" t="s">
        <v>24</v>
      </c>
      <c r="H135" s="1" t="s">
        <v>24</v>
      </c>
      <c r="I135" s="1" t="s">
        <v>24</v>
      </c>
      <c r="J135" s="1" t="s">
        <v>195</v>
      </c>
      <c r="K135" s="1">
        <v>2</v>
      </c>
      <c r="L135" s="1" t="s">
        <v>26</v>
      </c>
      <c r="M135" s="3"/>
      <c r="N135" s="3">
        <f t="shared" si="5"/>
        <v>0</v>
      </c>
      <c r="O135" s="1"/>
      <c r="P135" s="1"/>
      <c r="Q135" s="3">
        <f>Tabla13[[#This Row],[COSTO TOTAL]]</f>
        <v>0</v>
      </c>
      <c r="R135" s="3"/>
      <c r="S135" s="1"/>
      <c r="T135" s="1"/>
      <c r="U135" s="1"/>
      <c r="V135" s="3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>
      <c r="A136" s="1" t="s">
        <v>63</v>
      </c>
      <c r="B136" s="2" t="s">
        <v>37</v>
      </c>
      <c r="C136" s="1" t="s">
        <v>22</v>
      </c>
      <c r="D136" s="1" t="s">
        <v>155</v>
      </c>
      <c r="E136" s="1" t="s">
        <v>193</v>
      </c>
      <c r="F136" s="1" t="s">
        <v>194</v>
      </c>
      <c r="G136" s="1" t="s">
        <v>24</v>
      </c>
      <c r="H136" s="1" t="s">
        <v>24</v>
      </c>
      <c r="I136" s="1" t="s">
        <v>24</v>
      </c>
      <c r="J136" s="1" t="s">
        <v>196</v>
      </c>
      <c r="K136" s="1">
        <v>1</v>
      </c>
      <c r="L136" s="1" t="s">
        <v>26</v>
      </c>
      <c r="M136" s="3"/>
      <c r="N136" s="3">
        <f t="shared" si="5"/>
        <v>0</v>
      </c>
      <c r="O136" s="1"/>
      <c r="P136" s="1"/>
      <c r="Q136" s="3">
        <f>Tabla13[[#This Row],[COSTO TOTAL]]</f>
        <v>0</v>
      </c>
      <c r="R136" s="3"/>
      <c r="S136" s="1"/>
      <c r="T136" s="1"/>
      <c r="U136" s="1"/>
      <c r="V136" s="3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>
      <c r="A137" s="1" t="s">
        <v>63</v>
      </c>
      <c r="B137" s="2">
        <v>46904</v>
      </c>
      <c r="C137" s="1">
        <v>7574559</v>
      </c>
      <c r="D137" s="1" t="s">
        <v>155</v>
      </c>
      <c r="E137" s="1" t="s">
        <v>197</v>
      </c>
      <c r="F137" s="1" t="s">
        <v>66</v>
      </c>
      <c r="G137" s="1" t="s">
        <v>24</v>
      </c>
      <c r="H137" s="1">
        <v>4501557034</v>
      </c>
      <c r="I137" s="1"/>
      <c r="J137" s="1" t="s">
        <v>198</v>
      </c>
      <c r="K137" s="1">
        <v>1</v>
      </c>
      <c r="L137" s="1" t="s">
        <v>26</v>
      </c>
      <c r="M137" s="3">
        <v>6400</v>
      </c>
      <c r="N137" s="3">
        <f t="shared" si="5"/>
        <v>6400</v>
      </c>
      <c r="O137" s="1"/>
      <c r="P137" s="1"/>
      <c r="Q137" s="3">
        <f>Tabla13[[#This Row],[COSTO TOTAL]]</f>
        <v>6400</v>
      </c>
      <c r="R137" s="3"/>
      <c r="S137" s="1"/>
      <c r="T137" s="1"/>
      <c r="U137" s="1"/>
      <c r="V137" s="3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>
      <c r="A138" s="1" t="s">
        <v>63</v>
      </c>
      <c r="B138" s="2">
        <v>43354</v>
      </c>
      <c r="C138" s="1">
        <v>7327363</v>
      </c>
      <c r="D138" s="1" t="s">
        <v>155</v>
      </c>
      <c r="E138" s="1" t="s">
        <v>199</v>
      </c>
      <c r="F138" s="1" t="s">
        <v>60</v>
      </c>
      <c r="G138" s="1" t="s">
        <v>24</v>
      </c>
      <c r="H138" s="1">
        <v>4501414726</v>
      </c>
      <c r="I138" s="1" t="s">
        <v>24</v>
      </c>
      <c r="J138" s="1" t="s">
        <v>200</v>
      </c>
      <c r="K138" s="1">
        <v>2</v>
      </c>
      <c r="L138" s="1" t="s">
        <v>26</v>
      </c>
      <c r="M138" s="3">
        <v>37300</v>
      </c>
      <c r="N138" s="3">
        <f t="shared" si="5"/>
        <v>74600</v>
      </c>
      <c r="O138" s="1"/>
      <c r="P138" s="1"/>
      <c r="Q138" s="3">
        <f>Tabla13[[#This Row],[COSTO TOTAL]]</f>
        <v>74600</v>
      </c>
      <c r="R138" s="3"/>
      <c r="S138" s="1"/>
      <c r="T138" s="1"/>
      <c r="U138" s="1"/>
      <c r="V138" s="3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>
      <c r="A139" s="1" t="s">
        <v>63</v>
      </c>
      <c r="B139" s="2">
        <v>43354</v>
      </c>
      <c r="C139" s="1">
        <v>7327363</v>
      </c>
      <c r="D139" s="1" t="s">
        <v>155</v>
      </c>
      <c r="E139" s="1" t="s">
        <v>199</v>
      </c>
      <c r="F139" s="1" t="s">
        <v>60</v>
      </c>
      <c r="G139" s="1" t="s">
        <v>24</v>
      </c>
      <c r="H139" s="1">
        <v>4501414726</v>
      </c>
      <c r="I139" s="1" t="s">
        <v>24</v>
      </c>
      <c r="J139" s="1" t="s">
        <v>201</v>
      </c>
      <c r="K139" s="1">
        <v>1</v>
      </c>
      <c r="L139" s="1" t="s">
        <v>26</v>
      </c>
      <c r="M139" s="3">
        <v>920</v>
      </c>
      <c r="N139" s="3">
        <f t="shared" si="5"/>
        <v>920</v>
      </c>
      <c r="O139" s="1"/>
      <c r="P139" s="1"/>
      <c r="Q139" s="3">
        <f>Tabla13[[#This Row],[COSTO TOTAL]]</f>
        <v>920</v>
      </c>
      <c r="R139" s="3"/>
      <c r="S139" s="1"/>
      <c r="T139" s="1"/>
      <c r="U139" s="1"/>
      <c r="V139" s="3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>
      <c r="A140" s="1" t="s">
        <v>63</v>
      </c>
      <c r="B140" s="2">
        <v>43700</v>
      </c>
      <c r="C140" s="1" t="s">
        <v>22</v>
      </c>
      <c r="D140" s="1" t="s">
        <v>155</v>
      </c>
      <c r="E140" s="1" t="s">
        <v>73</v>
      </c>
      <c r="F140" s="1" t="s">
        <v>202</v>
      </c>
      <c r="G140" s="1" t="s">
        <v>24</v>
      </c>
      <c r="H140" s="1" t="s">
        <v>24</v>
      </c>
      <c r="I140" s="1" t="s">
        <v>24</v>
      </c>
      <c r="J140" s="1" t="s">
        <v>203</v>
      </c>
      <c r="K140" s="1">
        <v>2</v>
      </c>
      <c r="L140" s="1" t="s">
        <v>26</v>
      </c>
      <c r="M140" s="3"/>
      <c r="N140" s="3">
        <f t="shared" si="5"/>
        <v>0</v>
      </c>
      <c r="O140" s="1"/>
      <c r="P140" s="1"/>
      <c r="Q140" s="3">
        <f>Tabla13[[#This Row],[COSTO TOTAL]]</f>
        <v>0</v>
      </c>
      <c r="R140" s="3"/>
      <c r="S140" s="1"/>
      <c r="T140" s="1"/>
      <c r="U140" s="1"/>
      <c r="V140" s="3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>
      <c r="A141" s="1" t="s">
        <v>72</v>
      </c>
      <c r="B141" s="2">
        <v>43437</v>
      </c>
      <c r="C141" s="1">
        <v>7609441</v>
      </c>
      <c r="D141" s="1" t="s">
        <v>155</v>
      </c>
      <c r="E141" s="1" t="s">
        <v>204</v>
      </c>
      <c r="F141" s="1" t="s">
        <v>76</v>
      </c>
      <c r="G141" s="1" t="s">
        <v>24</v>
      </c>
      <c r="H141" s="1">
        <v>4501616355</v>
      </c>
      <c r="I141" s="1" t="s">
        <v>205</v>
      </c>
      <c r="J141" s="1" t="s">
        <v>206</v>
      </c>
      <c r="K141" s="1">
        <v>1</v>
      </c>
      <c r="L141" s="1" t="s">
        <v>26</v>
      </c>
      <c r="M141" s="3">
        <v>269.44</v>
      </c>
      <c r="N141" s="3">
        <f t="shared" si="5"/>
        <v>269.44</v>
      </c>
      <c r="O141" s="1"/>
      <c r="P141" s="1"/>
      <c r="Q141" s="3">
        <f>Tabla13[[#This Row],[COSTO TOTAL]]</f>
        <v>269.44</v>
      </c>
      <c r="R141" s="3"/>
      <c r="S141" s="1"/>
      <c r="T141" s="1"/>
      <c r="U141" s="1"/>
      <c r="V141" s="3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>
      <c r="A142" s="1" t="s">
        <v>72</v>
      </c>
      <c r="B142" s="2">
        <v>43437</v>
      </c>
      <c r="C142" s="1">
        <v>7609441</v>
      </c>
      <c r="D142" s="1" t="s">
        <v>155</v>
      </c>
      <c r="E142" s="1" t="s">
        <v>204</v>
      </c>
      <c r="F142" s="1" t="s">
        <v>76</v>
      </c>
      <c r="G142" s="1" t="s">
        <v>24</v>
      </c>
      <c r="H142" s="1">
        <v>4501616355</v>
      </c>
      <c r="I142" s="1" t="s">
        <v>205</v>
      </c>
      <c r="J142" s="1" t="s">
        <v>207</v>
      </c>
      <c r="K142" s="1">
        <v>3</v>
      </c>
      <c r="L142" s="1" t="s">
        <v>26</v>
      </c>
      <c r="M142" s="3">
        <v>213.99</v>
      </c>
      <c r="N142" s="3">
        <f t="shared" si="5"/>
        <v>641.97</v>
      </c>
      <c r="O142" s="1"/>
      <c r="P142" s="1"/>
      <c r="Q142" s="3">
        <f>Tabla13[[#This Row],[COSTO TOTAL]]</f>
        <v>641.97</v>
      </c>
      <c r="R142" s="3"/>
      <c r="S142" s="1"/>
      <c r="T142" s="1"/>
      <c r="U142" s="1"/>
      <c r="V142" s="3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>
      <c r="A143" s="1" t="s">
        <v>72</v>
      </c>
      <c r="B143" s="2">
        <v>43203</v>
      </c>
      <c r="C143" s="1">
        <v>7432649</v>
      </c>
      <c r="D143" s="1" t="s">
        <v>155</v>
      </c>
      <c r="E143" s="1" t="s">
        <v>208</v>
      </c>
      <c r="F143" s="1" t="s">
        <v>46</v>
      </c>
      <c r="G143" s="1" t="s">
        <v>24</v>
      </c>
      <c r="H143" s="1">
        <v>4501514724</v>
      </c>
      <c r="I143" s="1" t="s">
        <v>24</v>
      </c>
      <c r="J143" s="1" t="s">
        <v>209</v>
      </c>
      <c r="K143" s="1">
        <v>1</v>
      </c>
      <c r="L143" s="1" t="s">
        <v>26</v>
      </c>
      <c r="M143" s="3">
        <v>933.31</v>
      </c>
      <c r="N143" s="3">
        <f t="shared" si="5"/>
        <v>933.31</v>
      </c>
      <c r="O143" s="1"/>
      <c r="P143" s="1"/>
      <c r="Q143" s="3">
        <f>Tabla13[[#This Row],[COSTO TOTAL]]</f>
        <v>933.31</v>
      </c>
      <c r="R143" s="3"/>
      <c r="S143" s="1"/>
      <c r="T143" s="1"/>
      <c r="U143" s="1"/>
      <c r="V143" s="3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>
      <c r="A144" s="1" t="s">
        <v>72</v>
      </c>
      <c r="B144" s="2">
        <v>43656</v>
      </c>
      <c r="C144" s="1" t="s">
        <v>22</v>
      </c>
      <c r="D144" s="1" t="s">
        <v>155</v>
      </c>
      <c r="E144" s="1" t="s">
        <v>210</v>
      </c>
      <c r="F144" s="1" t="s">
        <v>24</v>
      </c>
      <c r="G144" s="1" t="s">
        <v>24</v>
      </c>
      <c r="H144" s="1">
        <v>4501665524</v>
      </c>
      <c r="I144" s="1" t="s">
        <v>24</v>
      </c>
      <c r="J144" s="1" t="s">
        <v>211</v>
      </c>
      <c r="K144" s="1">
        <v>2</v>
      </c>
      <c r="L144" s="1" t="s">
        <v>26</v>
      </c>
      <c r="M144" s="3">
        <v>18017</v>
      </c>
      <c r="N144" s="3">
        <f t="shared" si="5"/>
        <v>36034</v>
      </c>
      <c r="O144" s="1"/>
      <c r="P144" s="1"/>
      <c r="Q144" s="3">
        <f>Tabla13[[#This Row],[COSTO TOTAL]]</f>
        <v>36034</v>
      </c>
      <c r="R144" s="3"/>
      <c r="S144" s="1"/>
      <c r="T144" s="1"/>
      <c r="U144" s="1"/>
      <c r="V144" s="3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>
      <c r="A145" s="1" t="s">
        <v>1276</v>
      </c>
      <c r="B145" s="2" t="s">
        <v>37</v>
      </c>
      <c r="C145" s="1" t="s">
        <v>22</v>
      </c>
      <c r="D145" s="1" t="s">
        <v>155</v>
      </c>
      <c r="E145" s="1" t="s">
        <v>24</v>
      </c>
      <c r="F145" s="1" t="s">
        <v>1336</v>
      </c>
      <c r="G145" s="1" t="s">
        <v>24</v>
      </c>
      <c r="H145" s="1" t="s">
        <v>24</v>
      </c>
      <c r="I145" s="1" t="s">
        <v>22</v>
      </c>
      <c r="J145" s="1" t="s">
        <v>1277</v>
      </c>
      <c r="K145" s="1">
        <v>1</v>
      </c>
      <c r="L145" s="1" t="s">
        <v>26</v>
      </c>
      <c r="M145" s="3"/>
      <c r="N145" s="3">
        <f t="shared" ref="N145:N149" si="6">M145*K145</f>
        <v>0</v>
      </c>
      <c r="O145" s="1"/>
      <c r="P145" s="1"/>
      <c r="Q145" s="3">
        <f>Tabla13[[#This Row],[COSTO TOTAL]]</f>
        <v>0</v>
      </c>
      <c r="R145" s="3"/>
      <c r="S145" s="1"/>
      <c r="T145" s="1"/>
      <c r="U145" s="1"/>
      <c r="V145" s="3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>
      <c r="A146" s="1" t="s">
        <v>1276</v>
      </c>
      <c r="B146" s="2" t="s">
        <v>37</v>
      </c>
      <c r="C146" s="1" t="s">
        <v>22</v>
      </c>
      <c r="D146" s="1" t="s">
        <v>155</v>
      </c>
      <c r="E146" s="1" t="s">
        <v>24</v>
      </c>
      <c r="F146" s="1" t="s">
        <v>1336</v>
      </c>
      <c r="G146" s="1" t="s">
        <v>24</v>
      </c>
      <c r="H146" s="1" t="s">
        <v>24</v>
      </c>
      <c r="I146" s="1" t="s">
        <v>22</v>
      </c>
      <c r="J146" s="1" t="s">
        <v>1279</v>
      </c>
      <c r="K146" s="1">
        <v>1</v>
      </c>
      <c r="L146" s="1" t="s">
        <v>26</v>
      </c>
      <c r="M146" s="3"/>
      <c r="N146" s="3">
        <f t="shared" si="6"/>
        <v>0</v>
      </c>
      <c r="O146" s="1"/>
      <c r="P146" s="1"/>
      <c r="Q146" s="3">
        <f>Tabla13[[#This Row],[COSTO TOTAL]]</f>
        <v>0</v>
      </c>
      <c r="R146" s="3"/>
      <c r="S146" s="1"/>
      <c r="T146" s="1"/>
      <c r="U146" s="1"/>
      <c r="V146" s="3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>
      <c r="A147" s="1" t="s">
        <v>1276</v>
      </c>
      <c r="B147" s="2" t="s">
        <v>37</v>
      </c>
      <c r="C147" s="1" t="s">
        <v>22</v>
      </c>
      <c r="D147" s="1" t="s">
        <v>155</v>
      </c>
      <c r="E147" s="1" t="s">
        <v>24</v>
      </c>
      <c r="F147" s="1" t="s">
        <v>1336</v>
      </c>
      <c r="G147" s="1" t="s">
        <v>24</v>
      </c>
      <c r="H147" s="1" t="s">
        <v>24</v>
      </c>
      <c r="I147" s="1" t="s">
        <v>22</v>
      </c>
      <c r="J147" s="1" t="s">
        <v>1278</v>
      </c>
      <c r="K147" s="1">
        <v>4</v>
      </c>
      <c r="L147" s="1" t="s">
        <v>26</v>
      </c>
      <c r="M147" s="3"/>
      <c r="N147" s="3">
        <f t="shared" si="6"/>
        <v>0</v>
      </c>
      <c r="O147" s="1"/>
      <c r="P147" s="1"/>
      <c r="Q147" s="3">
        <f>Tabla13[[#This Row],[COSTO TOTAL]]</f>
        <v>0</v>
      </c>
      <c r="R147" s="3"/>
      <c r="S147" s="1"/>
      <c r="T147" s="1"/>
      <c r="U147" s="1"/>
      <c r="V147" s="3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>
      <c r="A148" s="1" t="s">
        <v>1276</v>
      </c>
      <c r="B148" s="2" t="s">
        <v>37</v>
      </c>
      <c r="C148" s="1" t="s">
        <v>22</v>
      </c>
      <c r="D148" s="1" t="s">
        <v>155</v>
      </c>
      <c r="E148" s="1" t="s">
        <v>24</v>
      </c>
      <c r="F148" s="1" t="s">
        <v>1336</v>
      </c>
      <c r="G148" s="1" t="s">
        <v>24</v>
      </c>
      <c r="H148" s="1" t="s">
        <v>24</v>
      </c>
      <c r="I148" s="1" t="s">
        <v>22</v>
      </c>
      <c r="J148" s="1" t="s">
        <v>1280</v>
      </c>
      <c r="K148" s="1">
        <v>1</v>
      </c>
      <c r="L148" s="1" t="s">
        <v>26</v>
      </c>
      <c r="M148" s="3"/>
      <c r="N148" s="3">
        <f t="shared" si="6"/>
        <v>0</v>
      </c>
      <c r="O148" s="1"/>
      <c r="P148" s="1"/>
      <c r="Q148" s="3">
        <f>Tabla13[[#This Row],[COSTO TOTAL]]</f>
        <v>0</v>
      </c>
      <c r="R148" s="3"/>
      <c r="S148" s="1"/>
      <c r="T148" s="1"/>
      <c r="U148" s="1"/>
      <c r="V148" s="3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>
      <c r="A149" s="1" t="s">
        <v>1276</v>
      </c>
      <c r="B149" s="2" t="s">
        <v>37</v>
      </c>
      <c r="C149" s="1" t="s">
        <v>22</v>
      </c>
      <c r="D149" s="1" t="s">
        <v>155</v>
      </c>
      <c r="E149" s="1" t="s">
        <v>24</v>
      </c>
      <c r="F149" s="1" t="s">
        <v>1336</v>
      </c>
      <c r="G149" s="1" t="s">
        <v>24</v>
      </c>
      <c r="H149" s="1" t="s">
        <v>24</v>
      </c>
      <c r="I149" s="1" t="s">
        <v>22</v>
      </c>
      <c r="J149" s="1" t="s">
        <v>1281</v>
      </c>
      <c r="K149" s="1">
        <v>2</v>
      </c>
      <c r="L149" s="1" t="s">
        <v>26</v>
      </c>
      <c r="M149" s="3"/>
      <c r="N149" s="3">
        <f t="shared" si="6"/>
        <v>0</v>
      </c>
      <c r="O149" s="1"/>
      <c r="P149" s="1"/>
      <c r="Q149" s="3">
        <f>Tabla13[[#This Row],[COSTO TOTAL]]</f>
        <v>0</v>
      </c>
      <c r="R149" s="3"/>
      <c r="S149" s="1"/>
      <c r="T149" s="1"/>
      <c r="U149" s="1"/>
      <c r="V149" s="3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>
      <c r="A150" s="1" t="s">
        <v>212</v>
      </c>
      <c r="B150" s="2">
        <v>43300</v>
      </c>
      <c r="C150" s="1">
        <v>7566183</v>
      </c>
      <c r="D150" s="1" t="s">
        <v>155</v>
      </c>
      <c r="E150" s="1" t="s">
        <v>213</v>
      </c>
      <c r="F150" s="1" t="s">
        <v>214</v>
      </c>
      <c r="G150" s="1" t="s">
        <v>24</v>
      </c>
      <c r="H150" s="1" t="s">
        <v>24</v>
      </c>
      <c r="I150" s="1"/>
      <c r="J150" s="1" t="s">
        <v>215</v>
      </c>
      <c r="K150" s="1">
        <v>2</v>
      </c>
      <c r="L150" s="1" t="s">
        <v>26</v>
      </c>
      <c r="M150" s="3"/>
      <c r="N150" s="3">
        <f t="shared" si="5"/>
        <v>0</v>
      </c>
      <c r="O150" s="1"/>
      <c r="P150" s="1"/>
      <c r="Q150" s="3">
        <f>Tabla13[[#This Row],[COSTO TOTAL]]</f>
        <v>0</v>
      </c>
      <c r="R150" s="3"/>
      <c r="S150" s="1"/>
      <c r="T150" s="1"/>
      <c r="U150" s="1"/>
      <c r="V150" s="3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>
      <c r="A151" s="1" t="s">
        <v>212</v>
      </c>
      <c r="B151" s="2">
        <v>43300</v>
      </c>
      <c r="C151" s="1">
        <v>7566183</v>
      </c>
      <c r="D151" s="1" t="s">
        <v>155</v>
      </c>
      <c r="E151" s="1" t="s">
        <v>213</v>
      </c>
      <c r="F151" s="1" t="s">
        <v>214</v>
      </c>
      <c r="G151" s="1" t="s">
        <v>24</v>
      </c>
      <c r="H151" s="1" t="s">
        <v>24</v>
      </c>
      <c r="I151" s="1"/>
      <c r="J151" s="1">
        <v>901529</v>
      </c>
      <c r="K151" s="1">
        <v>1</v>
      </c>
      <c r="L151" s="1" t="s">
        <v>26</v>
      </c>
      <c r="M151" s="3"/>
      <c r="N151" s="3">
        <f t="shared" si="5"/>
        <v>0</v>
      </c>
      <c r="O151" s="1"/>
      <c r="P151" s="1"/>
      <c r="Q151" s="3">
        <f>Tabla13[[#This Row],[COSTO TOTAL]]</f>
        <v>0</v>
      </c>
      <c r="R151" s="3"/>
      <c r="S151" s="1"/>
      <c r="T151" s="1"/>
      <c r="U151" s="1"/>
      <c r="V151" s="3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>
      <c r="A152" s="1" t="s">
        <v>216</v>
      </c>
      <c r="B152" s="2">
        <v>43300</v>
      </c>
      <c r="C152" s="1">
        <v>7566183</v>
      </c>
      <c r="D152" s="1" t="s">
        <v>155</v>
      </c>
      <c r="E152" s="1" t="s">
        <v>213</v>
      </c>
      <c r="F152" s="1" t="s">
        <v>214</v>
      </c>
      <c r="G152" s="1" t="s">
        <v>24</v>
      </c>
      <c r="H152" s="1" t="s">
        <v>24</v>
      </c>
      <c r="I152" s="1"/>
      <c r="J152" s="1" t="s">
        <v>217</v>
      </c>
      <c r="K152" s="1">
        <v>2</v>
      </c>
      <c r="L152" s="1" t="s">
        <v>26</v>
      </c>
      <c r="M152" s="3"/>
      <c r="N152" s="3">
        <f t="shared" si="5"/>
        <v>0</v>
      </c>
      <c r="O152" s="1"/>
      <c r="P152" s="1"/>
      <c r="Q152" s="3">
        <f>Tabla13[[#This Row],[COSTO TOTAL]]</f>
        <v>0</v>
      </c>
      <c r="R152" s="3"/>
      <c r="S152" s="1"/>
      <c r="T152" s="1"/>
      <c r="U152" s="1"/>
      <c r="V152" s="3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>
      <c r="A153" s="1" t="s">
        <v>216</v>
      </c>
      <c r="B153" s="2">
        <v>43300</v>
      </c>
      <c r="C153" s="1">
        <v>7566183</v>
      </c>
      <c r="D153" s="1" t="s">
        <v>155</v>
      </c>
      <c r="E153" s="1" t="s">
        <v>213</v>
      </c>
      <c r="F153" s="1" t="s">
        <v>214</v>
      </c>
      <c r="G153" s="1" t="s">
        <v>24</v>
      </c>
      <c r="H153" s="1" t="s">
        <v>24</v>
      </c>
      <c r="I153" s="1"/>
      <c r="J153" s="1">
        <v>901569</v>
      </c>
      <c r="K153" s="1">
        <v>1</v>
      </c>
      <c r="L153" s="1" t="s">
        <v>26</v>
      </c>
      <c r="M153" s="3"/>
      <c r="N153" s="3">
        <f t="shared" si="5"/>
        <v>0</v>
      </c>
      <c r="O153" s="1"/>
      <c r="P153" s="1"/>
      <c r="Q153" s="3">
        <f>Tabla13[[#This Row],[COSTO TOTAL]]</f>
        <v>0</v>
      </c>
      <c r="R153" s="3"/>
      <c r="S153" s="1"/>
      <c r="T153" s="1"/>
      <c r="U153" s="1"/>
      <c r="V153" s="3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>
      <c r="A154" s="1" t="s">
        <v>218</v>
      </c>
      <c r="B154" s="2">
        <v>43300</v>
      </c>
      <c r="C154" s="1">
        <v>7566183</v>
      </c>
      <c r="D154" s="1" t="s">
        <v>155</v>
      </c>
      <c r="E154" s="1" t="s">
        <v>213</v>
      </c>
      <c r="F154" s="1" t="s">
        <v>214</v>
      </c>
      <c r="G154" s="1" t="s">
        <v>24</v>
      </c>
      <c r="H154" s="1" t="s">
        <v>24</v>
      </c>
      <c r="I154" s="1"/>
      <c r="J154" s="1" t="s">
        <v>219</v>
      </c>
      <c r="K154" s="1">
        <v>2</v>
      </c>
      <c r="L154" s="1" t="s">
        <v>26</v>
      </c>
      <c r="M154" s="3"/>
      <c r="N154" s="3">
        <f t="shared" si="5"/>
        <v>0</v>
      </c>
      <c r="O154" s="1"/>
      <c r="P154" s="1"/>
      <c r="Q154" s="3">
        <f>Tabla13[[#This Row],[COSTO TOTAL]]</f>
        <v>0</v>
      </c>
      <c r="R154" s="3"/>
      <c r="S154" s="1"/>
      <c r="T154" s="1"/>
      <c r="U154" s="1"/>
      <c r="V154" s="3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>
      <c r="A155" s="1" t="s">
        <v>218</v>
      </c>
      <c r="B155" s="2">
        <v>43300</v>
      </c>
      <c r="C155" s="1">
        <v>7566183</v>
      </c>
      <c r="D155" s="1" t="s">
        <v>155</v>
      </c>
      <c r="E155" s="1" t="s">
        <v>213</v>
      </c>
      <c r="F155" s="1" t="s">
        <v>214</v>
      </c>
      <c r="G155" s="1" t="s">
        <v>24</v>
      </c>
      <c r="H155" s="1" t="s">
        <v>24</v>
      </c>
      <c r="I155" s="1"/>
      <c r="J155" s="1">
        <v>901509</v>
      </c>
      <c r="K155" s="1">
        <v>1</v>
      </c>
      <c r="L155" s="1" t="s">
        <v>26</v>
      </c>
      <c r="M155" s="3"/>
      <c r="N155" s="3">
        <f t="shared" si="5"/>
        <v>0</v>
      </c>
      <c r="O155" s="1"/>
      <c r="P155" s="1"/>
      <c r="Q155" s="3">
        <f>Tabla13[[#This Row],[COSTO TOTAL]]</f>
        <v>0</v>
      </c>
      <c r="R155" s="3"/>
      <c r="S155" s="1"/>
      <c r="T155" s="1"/>
      <c r="U155" s="1"/>
      <c r="V155" s="3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>
      <c r="A156" s="1" t="s">
        <v>112</v>
      </c>
      <c r="B156" s="2">
        <v>43353</v>
      </c>
      <c r="C156" s="1">
        <v>7356555</v>
      </c>
      <c r="D156" s="1" t="s">
        <v>155</v>
      </c>
      <c r="E156" s="1" t="s">
        <v>220</v>
      </c>
      <c r="F156" s="1" t="s">
        <v>221</v>
      </c>
      <c r="G156" s="1"/>
      <c r="H156" s="1">
        <v>4501444392</v>
      </c>
      <c r="I156" s="1"/>
      <c r="J156" s="1" t="s">
        <v>222</v>
      </c>
      <c r="K156" s="1">
        <v>4</v>
      </c>
      <c r="L156" s="1" t="s">
        <v>26</v>
      </c>
      <c r="M156" s="3">
        <v>16800</v>
      </c>
      <c r="N156" s="3">
        <f t="shared" si="5"/>
        <v>67200</v>
      </c>
      <c r="O156" s="1"/>
      <c r="P156" s="1"/>
      <c r="Q156" s="3">
        <f>Tabla13[[#This Row],[COSTO TOTAL]]</f>
        <v>67200</v>
      </c>
      <c r="R156" s="3"/>
      <c r="S156" s="1"/>
      <c r="T156" s="1"/>
      <c r="U156" s="1"/>
      <c r="V156" s="3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>
      <c r="A157" s="1" t="s">
        <v>112</v>
      </c>
      <c r="B157" s="2">
        <v>43206</v>
      </c>
      <c r="C157" s="1">
        <v>7551215</v>
      </c>
      <c r="D157" s="1" t="s">
        <v>155</v>
      </c>
      <c r="E157" s="1" t="s">
        <v>223</v>
      </c>
      <c r="F157" s="1" t="s">
        <v>224</v>
      </c>
      <c r="G157" s="1"/>
      <c r="H157" s="1">
        <v>4501538928</v>
      </c>
      <c r="I157" s="1"/>
      <c r="J157" s="1" t="s">
        <v>225</v>
      </c>
      <c r="K157" s="1">
        <v>5</v>
      </c>
      <c r="L157" s="1" t="s">
        <v>26</v>
      </c>
      <c r="M157" s="3">
        <v>23.2</v>
      </c>
      <c r="N157" s="3">
        <f t="shared" si="5"/>
        <v>116</v>
      </c>
      <c r="O157" s="1"/>
      <c r="P157" s="1"/>
      <c r="Q157" s="3">
        <f>Tabla13[[#This Row],[COSTO TOTAL]]</f>
        <v>116</v>
      </c>
      <c r="R157" s="3"/>
      <c r="S157" s="1"/>
      <c r="T157" s="1"/>
      <c r="U157" s="1"/>
      <c r="V157" s="3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>
      <c r="A158" s="1" t="s">
        <v>112</v>
      </c>
      <c r="B158" s="2">
        <v>43206</v>
      </c>
      <c r="C158" s="1">
        <v>7551215</v>
      </c>
      <c r="D158" s="1" t="s">
        <v>155</v>
      </c>
      <c r="E158" s="1" t="s">
        <v>223</v>
      </c>
      <c r="F158" s="1" t="s">
        <v>224</v>
      </c>
      <c r="G158" s="1"/>
      <c r="H158" s="1">
        <v>4501538928</v>
      </c>
      <c r="I158" s="1"/>
      <c r="J158" s="1" t="s">
        <v>226</v>
      </c>
      <c r="K158" s="1">
        <v>3</v>
      </c>
      <c r="L158" s="1" t="s">
        <v>26</v>
      </c>
      <c r="M158" s="3">
        <v>37</v>
      </c>
      <c r="N158" s="3">
        <f t="shared" si="5"/>
        <v>111</v>
      </c>
      <c r="O158" s="1"/>
      <c r="P158" s="1"/>
      <c r="Q158" s="3">
        <f>Tabla13[[#This Row],[COSTO TOTAL]]</f>
        <v>111</v>
      </c>
      <c r="R158" s="3"/>
      <c r="S158" s="1"/>
      <c r="T158" s="1"/>
      <c r="U158" s="1"/>
      <c r="V158" s="3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>
      <c r="A159" s="1" t="s">
        <v>112</v>
      </c>
      <c r="B159" s="2">
        <v>43206</v>
      </c>
      <c r="C159" s="1">
        <v>7551215</v>
      </c>
      <c r="D159" s="1" t="s">
        <v>155</v>
      </c>
      <c r="E159" s="1" t="s">
        <v>223</v>
      </c>
      <c r="F159" s="1" t="s">
        <v>224</v>
      </c>
      <c r="G159" s="1"/>
      <c r="H159" s="1">
        <v>4501538928</v>
      </c>
      <c r="I159" s="1"/>
      <c r="J159" s="1" t="s">
        <v>227</v>
      </c>
      <c r="K159" s="1">
        <v>6</v>
      </c>
      <c r="L159" s="1" t="s">
        <v>26</v>
      </c>
      <c r="M159" s="3">
        <v>177</v>
      </c>
      <c r="N159" s="3">
        <f t="shared" si="5"/>
        <v>1062</v>
      </c>
      <c r="O159" s="1"/>
      <c r="P159" s="1"/>
      <c r="Q159" s="3">
        <f>Tabla13[[#This Row],[COSTO TOTAL]]</f>
        <v>1062</v>
      </c>
      <c r="R159" s="3"/>
      <c r="S159" s="1"/>
      <c r="T159" s="1"/>
      <c r="U159" s="1"/>
      <c r="V159" s="3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>
      <c r="A160" s="1" t="s">
        <v>112</v>
      </c>
      <c r="B160" s="2">
        <v>43206</v>
      </c>
      <c r="C160" s="1">
        <v>7551215</v>
      </c>
      <c r="D160" s="1" t="s">
        <v>155</v>
      </c>
      <c r="E160" s="1" t="s">
        <v>223</v>
      </c>
      <c r="F160" s="1" t="s">
        <v>224</v>
      </c>
      <c r="G160" s="1"/>
      <c r="H160" s="1">
        <v>4501538928</v>
      </c>
      <c r="I160" s="1"/>
      <c r="J160" s="1" t="s">
        <v>228</v>
      </c>
      <c r="K160" s="1">
        <v>3</v>
      </c>
      <c r="L160" s="1" t="s">
        <v>26</v>
      </c>
      <c r="M160" s="3">
        <v>125.2</v>
      </c>
      <c r="N160" s="3">
        <f t="shared" si="5"/>
        <v>375.6</v>
      </c>
      <c r="O160" s="1"/>
      <c r="P160" s="1"/>
      <c r="Q160" s="3">
        <f>Tabla13[[#This Row],[COSTO TOTAL]]</f>
        <v>375.6</v>
      </c>
      <c r="R160" s="3"/>
      <c r="S160" s="1"/>
      <c r="T160" s="1"/>
      <c r="U160" s="1"/>
      <c r="V160" s="3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>
      <c r="A161" s="1" t="s">
        <v>112</v>
      </c>
      <c r="B161" s="2">
        <v>43206</v>
      </c>
      <c r="C161" s="1">
        <v>7551215</v>
      </c>
      <c r="D161" s="1" t="s">
        <v>155</v>
      </c>
      <c r="E161" s="1" t="s">
        <v>223</v>
      </c>
      <c r="F161" s="1" t="s">
        <v>224</v>
      </c>
      <c r="G161" s="1"/>
      <c r="H161" s="1">
        <v>4501538928</v>
      </c>
      <c r="I161" s="1"/>
      <c r="J161" s="1" t="s">
        <v>229</v>
      </c>
      <c r="K161" s="1">
        <v>6</v>
      </c>
      <c r="L161" s="1" t="s">
        <v>26</v>
      </c>
      <c r="M161" s="3">
        <v>85.6</v>
      </c>
      <c r="N161" s="3">
        <f t="shared" si="5"/>
        <v>513.59999999999991</v>
      </c>
      <c r="O161" s="1"/>
      <c r="P161" s="1"/>
      <c r="Q161" s="3">
        <f>Tabla13[[#This Row],[COSTO TOTAL]]</f>
        <v>513.59999999999991</v>
      </c>
      <c r="R161" s="3"/>
      <c r="S161" s="1"/>
      <c r="T161" s="1"/>
      <c r="U161" s="1"/>
      <c r="V161" s="3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>
      <c r="A162" s="1" t="s">
        <v>112</v>
      </c>
      <c r="B162" s="2">
        <v>43206</v>
      </c>
      <c r="C162" s="1">
        <v>7551215</v>
      </c>
      <c r="D162" s="1" t="s">
        <v>155</v>
      </c>
      <c r="E162" s="1" t="s">
        <v>223</v>
      </c>
      <c r="F162" s="1" t="s">
        <v>224</v>
      </c>
      <c r="G162" s="1"/>
      <c r="H162" s="1">
        <v>4501538928</v>
      </c>
      <c r="I162" s="1"/>
      <c r="J162" s="1" t="s">
        <v>230</v>
      </c>
      <c r="K162" s="1">
        <v>1</v>
      </c>
      <c r="L162" s="1" t="s">
        <v>26</v>
      </c>
      <c r="M162" s="3">
        <v>417.6</v>
      </c>
      <c r="N162" s="3">
        <f t="shared" si="5"/>
        <v>417.6</v>
      </c>
      <c r="O162" s="1"/>
      <c r="P162" s="1"/>
      <c r="Q162" s="3">
        <f>Tabla13[[#This Row],[COSTO TOTAL]]</f>
        <v>417.6</v>
      </c>
      <c r="R162" s="3"/>
      <c r="S162" s="1"/>
      <c r="T162" s="1"/>
      <c r="U162" s="1"/>
      <c r="V162" s="3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>
      <c r="A163" s="1" t="s">
        <v>112</v>
      </c>
      <c r="B163" s="2">
        <v>43206</v>
      </c>
      <c r="C163" s="1">
        <v>7551215</v>
      </c>
      <c r="D163" s="1" t="s">
        <v>155</v>
      </c>
      <c r="E163" s="1" t="s">
        <v>223</v>
      </c>
      <c r="F163" s="1" t="s">
        <v>224</v>
      </c>
      <c r="G163" s="1"/>
      <c r="H163" s="1">
        <v>4501538928</v>
      </c>
      <c r="I163" s="1"/>
      <c r="J163" s="1" t="s">
        <v>231</v>
      </c>
      <c r="K163" s="1">
        <v>2</v>
      </c>
      <c r="L163" s="1" t="s">
        <v>26</v>
      </c>
      <c r="M163" s="3">
        <v>909.4</v>
      </c>
      <c r="N163" s="3">
        <f t="shared" si="5"/>
        <v>1818.8</v>
      </c>
      <c r="O163" s="1"/>
      <c r="P163" s="1"/>
      <c r="Q163" s="3">
        <f>Tabla13[[#This Row],[COSTO TOTAL]]</f>
        <v>1818.8</v>
      </c>
      <c r="R163" s="3"/>
      <c r="S163" s="1"/>
      <c r="T163" s="1"/>
      <c r="U163" s="1"/>
      <c r="V163" s="3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>
      <c r="A164" s="1" t="s">
        <v>112</v>
      </c>
      <c r="B164" s="2">
        <v>43206</v>
      </c>
      <c r="C164" s="1">
        <v>7551215</v>
      </c>
      <c r="D164" s="1" t="s">
        <v>155</v>
      </c>
      <c r="E164" s="1" t="s">
        <v>223</v>
      </c>
      <c r="F164" s="1" t="s">
        <v>224</v>
      </c>
      <c r="G164" s="1"/>
      <c r="H164" s="1">
        <v>4501538928</v>
      </c>
      <c r="I164" s="1"/>
      <c r="J164" s="1" t="s">
        <v>232</v>
      </c>
      <c r="K164" s="1">
        <v>1</v>
      </c>
      <c r="L164" s="1" t="s">
        <v>26</v>
      </c>
      <c r="M164" s="3">
        <v>166.4</v>
      </c>
      <c r="N164" s="3">
        <f t="shared" si="5"/>
        <v>166.4</v>
      </c>
      <c r="O164" s="1"/>
      <c r="P164" s="1"/>
      <c r="Q164" s="3">
        <f>Tabla13[[#This Row],[COSTO TOTAL]]</f>
        <v>166.4</v>
      </c>
      <c r="R164" s="3"/>
      <c r="S164" s="1"/>
      <c r="T164" s="1"/>
      <c r="U164" s="1"/>
      <c r="V164" s="3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>
      <c r="A165" s="1" t="s">
        <v>112</v>
      </c>
      <c r="B165" s="2">
        <v>43175</v>
      </c>
      <c r="C165" s="1">
        <v>7440477</v>
      </c>
      <c r="D165" s="1" t="s">
        <v>155</v>
      </c>
      <c r="E165" s="1" t="s">
        <v>126</v>
      </c>
      <c r="F165" s="1" t="s">
        <v>1228</v>
      </c>
      <c r="G165" s="1"/>
      <c r="H165" s="1">
        <v>4501532284</v>
      </c>
      <c r="I165" s="1"/>
      <c r="J165" s="1" t="s">
        <v>234</v>
      </c>
      <c r="K165" s="1">
        <v>6</v>
      </c>
      <c r="L165" s="1" t="s">
        <v>26</v>
      </c>
      <c r="M165" s="3">
        <v>161.29</v>
      </c>
      <c r="N165" s="3">
        <f t="shared" si="5"/>
        <v>967.74</v>
      </c>
      <c r="O165" s="1"/>
      <c r="P165" s="1"/>
      <c r="Q165" s="3">
        <f>Tabla13[[#This Row],[COSTO TOTAL]]</f>
        <v>967.74</v>
      </c>
      <c r="R165" s="3"/>
      <c r="S165" s="1"/>
      <c r="T165" s="1"/>
      <c r="U165" s="1"/>
      <c r="V165" s="3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>
      <c r="A166" s="1" t="s">
        <v>112</v>
      </c>
      <c r="B166" s="2">
        <v>43175</v>
      </c>
      <c r="C166" s="1">
        <v>7440477</v>
      </c>
      <c r="D166" s="1" t="s">
        <v>155</v>
      </c>
      <c r="E166" s="1" t="s">
        <v>126</v>
      </c>
      <c r="F166" s="1" t="s">
        <v>1228</v>
      </c>
      <c r="G166" s="1"/>
      <c r="H166" s="1">
        <v>4501532284</v>
      </c>
      <c r="I166" s="1"/>
      <c r="J166" s="1" t="s">
        <v>235</v>
      </c>
      <c r="K166" s="1">
        <v>6</v>
      </c>
      <c r="L166" s="1" t="s">
        <v>26</v>
      </c>
      <c r="M166" s="3">
        <v>274.47000000000003</v>
      </c>
      <c r="N166" s="3">
        <f t="shared" si="5"/>
        <v>1646.8200000000002</v>
      </c>
      <c r="O166" s="1"/>
      <c r="P166" s="1"/>
      <c r="Q166" s="3">
        <f>Tabla13[[#This Row],[COSTO TOTAL]]</f>
        <v>1646.8200000000002</v>
      </c>
      <c r="R166" s="3"/>
      <c r="S166" s="1"/>
      <c r="T166" s="1"/>
      <c r="U166" s="1"/>
      <c r="V166" s="3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>
      <c r="A167" s="1" t="s">
        <v>112</v>
      </c>
      <c r="B167" s="2">
        <v>42986</v>
      </c>
      <c r="C167" s="1">
        <v>7458963</v>
      </c>
      <c r="D167" s="1" t="s">
        <v>155</v>
      </c>
      <c r="E167" s="1" t="s">
        <v>236</v>
      </c>
      <c r="F167" s="1" t="s">
        <v>237</v>
      </c>
      <c r="G167" s="1" t="s">
        <v>24</v>
      </c>
      <c r="H167" s="1">
        <v>4501464251</v>
      </c>
      <c r="I167" s="1" t="s">
        <v>24</v>
      </c>
      <c r="J167" s="1" t="s">
        <v>238</v>
      </c>
      <c r="K167" s="1">
        <v>1</v>
      </c>
      <c r="L167" s="1" t="s">
        <v>26</v>
      </c>
      <c r="M167" s="3">
        <v>885.8</v>
      </c>
      <c r="N167" s="3">
        <f t="shared" si="5"/>
        <v>885.8</v>
      </c>
      <c r="O167" s="1"/>
      <c r="P167" s="1"/>
      <c r="Q167" s="3">
        <f>Tabla13[[#This Row],[COSTO TOTAL]]</f>
        <v>885.8</v>
      </c>
      <c r="R167" s="3"/>
      <c r="S167" s="1"/>
      <c r="T167" s="1"/>
      <c r="U167" s="1"/>
      <c r="V167" s="3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>
      <c r="A168" s="1" t="s">
        <v>112</v>
      </c>
      <c r="B168" s="2">
        <v>43353</v>
      </c>
      <c r="C168" s="1">
        <v>7462940</v>
      </c>
      <c r="D168" s="1" t="s">
        <v>155</v>
      </c>
      <c r="E168" s="1" t="s">
        <v>239</v>
      </c>
      <c r="F168" s="1" t="s">
        <v>240</v>
      </c>
      <c r="G168" s="1"/>
      <c r="H168" s="1">
        <v>4501490613</v>
      </c>
      <c r="I168" s="1"/>
      <c r="J168" s="1" t="s">
        <v>241</v>
      </c>
      <c r="K168" s="1">
        <v>1</v>
      </c>
      <c r="L168" s="1" t="s">
        <v>26</v>
      </c>
      <c r="M168" s="3">
        <v>154</v>
      </c>
      <c r="N168" s="3">
        <f t="shared" si="5"/>
        <v>154</v>
      </c>
      <c r="O168" s="1"/>
      <c r="P168" s="1"/>
      <c r="Q168" s="3">
        <f>Tabla13[[#This Row],[COSTO TOTAL]]</f>
        <v>154</v>
      </c>
      <c r="R168" s="3"/>
      <c r="S168" s="1"/>
      <c r="T168" s="1"/>
      <c r="U168" s="1"/>
      <c r="V168" s="3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>
      <c r="A169" s="1" t="s">
        <v>112</v>
      </c>
      <c r="B169" s="2">
        <v>43353</v>
      </c>
      <c r="C169" s="1">
        <v>7462940</v>
      </c>
      <c r="D169" s="1" t="s">
        <v>155</v>
      </c>
      <c r="E169" s="1" t="s">
        <v>239</v>
      </c>
      <c r="F169" s="1" t="s">
        <v>240</v>
      </c>
      <c r="G169" s="1"/>
      <c r="H169" s="1">
        <v>4501490613</v>
      </c>
      <c r="I169" s="1"/>
      <c r="J169" s="1" t="s">
        <v>242</v>
      </c>
      <c r="K169" s="1">
        <v>1</v>
      </c>
      <c r="L169" s="1" t="s">
        <v>26</v>
      </c>
      <c r="M169" s="3">
        <v>259.05</v>
      </c>
      <c r="N169" s="3">
        <f t="shared" si="5"/>
        <v>259.05</v>
      </c>
      <c r="O169" s="1"/>
      <c r="P169" s="1"/>
      <c r="Q169" s="3">
        <f>Tabla13[[#This Row],[COSTO TOTAL]]</f>
        <v>259.05</v>
      </c>
      <c r="R169" s="3"/>
      <c r="S169" s="1"/>
      <c r="T169" s="1"/>
      <c r="U169" s="1"/>
      <c r="V169" s="3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>
      <c r="A170" s="1" t="s">
        <v>110</v>
      </c>
      <c r="B170" s="2">
        <v>43168</v>
      </c>
      <c r="C170" s="1" t="s">
        <v>22</v>
      </c>
      <c r="D170" s="1" t="s">
        <v>155</v>
      </c>
      <c r="E170" s="1" t="s">
        <v>243</v>
      </c>
      <c r="F170" s="1" t="s">
        <v>24</v>
      </c>
      <c r="G170" s="1"/>
      <c r="H170" s="1" t="s">
        <v>22</v>
      </c>
      <c r="I170" s="1"/>
      <c r="J170" s="1" t="s">
        <v>244</v>
      </c>
      <c r="K170" s="1">
        <v>5</v>
      </c>
      <c r="L170" s="1" t="s">
        <v>26</v>
      </c>
      <c r="M170" s="3"/>
      <c r="N170" s="3">
        <f t="shared" si="5"/>
        <v>0</v>
      </c>
      <c r="O170" s="1"/>
      <c r="P170" s="1"/>
      <c r="Q170" s="3">
        <f>Tabla13[[#This Row],[COSTO TOTAL]]</f>
        <v>0</v>
      </c>
      <c r="R170" s="3"/>
      <c r="S170" s="1"/>
      <c r="T170" s="1"/>
      <c r="U170" s="1"/>
      <c r="V170" s="3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>
      <c r="A171" s="13"/>
      <c r="B171" s="14"/>
      <c r="C171" s="13"/>
      <c r="D171" s="13"/>
      <c r="E171" s="13"/>
      <c r="F171" s="13"/>
      <c r="G171" s="13"/>
      <c r="H171" s="13"/>
      <c r="I171" s="13"/>
      <c r="J171" s="16" t="s">
        <v>1063</v>
      </c>
      <c r="K171" s="13"/>
      <c r="L171" s="13"/>
      <c r="M171" s="15"/>
      <c r="N171" s="15">
        <f t="shared" si="5"/>
        <v>0</v>
      </c>
      <c r="O171" s="13"/>
      <c r="P171" s="13"/>
      <c r="Q171" s="15"/>
      <c r="R171" s="15"/>
      <c r="S171" s="13"/>
      <c r="T171" s="13"/>
      <c r="U171" s="13"/>
      <c r="V171" s="15"/>
      <c r="W171" s="13"/>
      <c r="X171" s="13"/>
      <c r="Y171" s="13"/>
      <c r="Z171" s="13"/>
      <c r="AA171" s="13"/>
      <c r="AB171" s="13"/>
      <c r="AC171" s="13"/>
      <c r="AD171" s="13"/>
      <c r="AE171" s="1"/>
    </row>
    <row r="172" spans="1:31">
      <c r="A172" s="1" t="s">
        <v>21</v>
      </c>
      <c r="B172" s="2">
        <v>43853</v>
      </c>
      <c r="C172" s="1" t="s">
        <v>22</v>
      </c>
      <c r="D172" s="1" t="s">
        <v>1057</v>
      </c>
      <c r="E172" s="1" t="s">
        <v>24</v>
      </c>
      <c r="F172" s="1" t="s">
        <v>224</v>
      </c>
      <c r="G172" s="1" t="s">
        <v>24</v>
      </c>
      <c r="H172" s="1">
        <v>4501746645</v>
      </c>
      <c r="I172" s="1" t="s">
        <v>24</v>
      </c>
      <c r="J172" s="1" t="s">
        <v>1058</v>
      </c>
      <c r="K172" s="1">
        <v>4</v>
      </c>
      <c r="L172" s="1" t="s">
        <v>26</v>
      </c>
      <c r="M172" s="3">
        <v>41.23</v>
      </c>
      <c r="N172" s="3">
        <f t="shared" si="5"/>
        <v>164.92</v>
      </c>
      <c r="O172" s="1"/>
      <c r="P172" s="1"/>
      <c r="Q172" s="3"/>
      <c r="R172" s="3">
        <f>Tabla13[[#This Row],[COSTO TOTAL]]</f>
        <v>164.92</v>
      </c>
      <c r="S172" s="1"/>
      <c r="T172" s="1"/>
      <c r="U172" s="1"/>
      <c r="V172" s="3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>
      <c r="A173" s="1" t="s">
        <v>149</v>
      </c>
      <c r="B173" s="2">
        <v>43853</v>
      </c>
      <c r="C173" s="1" t="s">
        <v>22</v>
      </c>
      <c r="D173" s="1" t="s">
        <v>1057</v>
      </c>
      <c r="E173" s="1" t="s">
        <v>24</v>
      </c>
      <c r="F173" s="1" t="s">
        <v>224</v>
      </c>
      <c r="G173" s="1" t="s">
        <v>24</v>
      </c>
      <c r="H173" s="1">
        <v>4501746645</v>
      </c>
      <c r="I173" s="1" t="s">
        <v>24</v>
      </c>
      <c r="J173" s="1" t="s">
        <v>696</v>
      </c>
      <c r="K173" s="1">
        <v>4</v>
      </c>
      <c r="L173" s="1" t="s">
        <v>26</v>
      </c>
      <c r="M173" s="3">
        <v>260.70999999999998</v>
      </c>
      <c r="N173" s="3">
        <f t="shared" si="5"/>
        <v>1042.8399999999999</v>
      </c>
      <c r="O173" s="1"/>
      <c r="P173" s="1"/>
      <c r="Q173" s="3"/>
      <c r="R173" s="3">
        <f>Tabla13[[#This Row],[COSTO TOTAL]]</f>
        <v>1042.8399999999999</v>
      </c>
      <c r="S173" s="1"/>
      <c r="T173" s="1"/>
      <c r="U173" s="1"/>
      <c r="V173" s="3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>
      <c r="A174" s="1" t="s">
        <v>149</v>
      </c>
      <c r="B174" s="2">
        <v>43853</v>
      </c>
      <c r="C174" s="1" t="s">
        <v>22</v>
      </c>
      <c r="D174" s="1" t="s">
        <v>1057</v>
      </c>
      <c r="E174" s="1" t="s">
        <v>24</v>
      </c>
      <c r="F174" s="1" t="s">
        <v>224</v>
      </c>
      <c r="G174" s="1" t="s">
        <v>24</v>
      </c>
      <c r="H174" s="1">
        <v>4501746645</v>
      </c>
      <c r="I174" s="1" t="s">
        <v>24</v>
      </c>
      <c r="J174" s="1" t="s">
        <v>1059</v>
      </c>
      <c r="K174" s="1">
        <v>1</v>
      </c>
      <c r="L174" s="1" t="s">
        <v>26</v>
      </c>
      <c r="M174" s="3">
        <v>423.97</v>
      </c>
      <c r="N174" s="3">
        <f t="shared" si="5"/>
        <v>423.97</v>
      </c>
      <c r="O174" s="1"/>
      <c r="P174" s="1"/>
      <c r="Q174" s="3"/>
      <c r="R174" s="3">
        <f>Tabla13[[#This Row],[COSTO TOTAL]]</f>
        <v>423.97</v>
      </c>
      <c r="S174" s="1"/>
      <c r="T174" s="1"/>
      <c r="U174" s="1"/>
      <c r="V174" s="3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>
      <c r="A175" s="1" t="s">
        <v>149</v>
      </c>
      <c r="B175" s="2">
        <v>43853</v>
      </c>
      <c r="C175" s="1" t="s">
        <v>22</v>
      </c>
      <c r="D175" s="1" t="s">
        <v>1057</v>
      </c>
      <c r="E175" s="1" t="s">
        <v>24</v>
      </c>
      <c r="F175" s="1" t="s">
        <v>224</v>
      </c>
      <c r="G175" s="1" t="s">
        <v>24</v>
      </c>
      <c r="H175" s="1">
        <v>4501746645</v>
      </c>
      <c r="I175" s="1" t="s">
        <v>24</v>
      </c>
      <c r="J175" s="1" t="s">
        <v>1060</v>
      </c>
      <c r="K175" s="1">
        <v>1</v>
      </c>
      <c r="L175" s="1" t="s">
        <v>26</v>
      </c>
      <c r="M175" s="3">
        <v>225.7</v>
      </c>
      <c r="N175" s="3">
        <f t="shared" si="5"/>
        <v>225.7</v>
      </c>
      <c r="O175" s="1"/>
      <c r="P175" s="1"/>
      <c r="Q175" s="3"/>
      <c r="R175" s="3">
        <f>Tabla13[[#This Row],[COSTO TOTAL]]</f>
        <v>225.7</v>
      </c>
      <c r="S175" s="1"/>
      <c r="T175" s="1"/>
      <c r="U175" s="1"/>
      <c r="V175" s="3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>
      <c r="A176" s="1" t="s">
        <v>21</v>
      </c>
      <c r="B176" s="2">
        <v>43853</v>
      </c>
      <c r="C176" s="1" t="s">
        <v>22</v>
      </c>
      <c r="D176" s="1" t="s">
        <v>1057</v>
      </c>
      <c r="E176" s="1" t="s">
        <v>24</v>
      </c>
      <c r="F176" s="1" t="s">
        <v>224</v>
      </c>
      <c r="G176" s="1" t="s">
        <v>24</v>
      </c>
      <c r="H176" s="1">
        <v>4501746645</v>
      </c>
      <c r="I176" s="1" t="s">
        <v>24</v>
      </c>
      <c r="J176" s="1" t="s">
        <v>1061</v>
      </c>
      <c r="K176" s="1">
        <v>0</v>
      </c>
      <c r="L176" s="1" t="s">
        <v>1062</v>
      </c>
      <c r="M176" s="3">
        <v>7.8</v>
      </c>
      <c r="N176" s="3">
        <f t="shared" si="5"/>
        <v>0</v>
      </c>
      <c r="O176" s="1"/>
      <c r="P176" s="1"/>
      <c r="Q176" s="3"/>
      <c r="R176" s="3">
        <f>Tabla13[[#This Row],[COSTO TOTAL]]</f>
        <v>0</v>
      </c>
      <c r="S176" s="1"/>
      <c r="T176" s="1"/>
      <c r="U176" s="1"/>
      <c r="V176" s="3"/>
      <c r="W176" s="1"/>
      <c r="X176" s="1"/>
      <c r="Y176" s="1"/>
      <c r="Z176" s="1"/>
      <c r="AA176" s="1"/>
      <c r="AB176" s="1"/>
      <c r="AC176" s="1"/>
      <c r="AD176" s="1" t="s">
        <v>112</v>
      </c>
      <c r="AE176" s="1"/>
    </row>
    <row r="177" spans="1:31">
      <c r="A177" s="1" t="s">
        <v>1134</v>
      </c>
      <c r="B177" s="2">
        <v>43853</v>
      </c>
      <c r="C177" s="1" t="s">
        <v>22</v>
      </c>
      <c r="D177" s="1" t="s">
        <v>1057</v>
      </c>
      <c r="E177" s="1" t="s">
        <v>24</v>
      </c>
      <c r="F177" s="1" t="s">
        <v>224</v>
      </c>
      <c r="G177" s="1" t="s">
        <v>24</v>
      </c>
      <c r="H177" s="1">
        <v>4501746645</v>
      </c>
      <c r="I177" s="1" t="s">
        <v>24</v>
      </c>
      <c r="J177" s="1" t="s">
        <v>1064</v>
      </c>
      <c r="K177" s="1">
        <v>1</v>
      </c>
      <c r="L177" s="1" t="s">
        <v>26</v>
      </c>
      <c r="M177" s="3">
        <v>2013</v>
      </c>
      <c r="N177" s="3">
        <f t="shared" si="5"/>
        <v>2013</v>
      </c>
      <c r="O177" s="1"/>
      <c r="P177" s="1"/>
      <c r="Q177" s="3"/>
      <c r="R177" s="3">
        <f>Tabla13[[#This Row],[COSTO TOTAL]]</f>
        <v>2013</v>
      </c>
      <c r="S177" s="1"/>
      <c r="T177" s="1"/>
      <c r="U177" s="1"/>
      <c r="V177" s="3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>
      <c r="A178" s="1" t="s">
        <v>1134</v>
      </c>
      <c r="B178" s="2">
        <v>43853</v>
      </c>
      <c r="C178" s="1" t="s">
        <v>22</v>
      </c>
      <c r="D178" s="1" t="s">
        <v>1057</v>
      </c>
      <c r="E178" s="1" t="s">
        <v>24</v>
      </c>
      <c r="F178" s="1" t="s">
        <v>224</v>
      </c>
      <c r="G178" s="1" t="s">
        <v>24</v>
      </c>
      <c r="H178" s="1">
        <v>4501746645</v>
      </c>
      <c r="I178" s="1" t="s">
        <v>24</v>
      </c>
      <c r="J178" s="1" t="s">
        <v>1065</v>
      </c>
      <c r="K178" s="1">
        <v>3</v>
      </c>
      <c r="L178" s="1" t="s">
        <v>26</v>
      </c>
      <c r="M178" s="3">
        <v>1702.193</v>
      </c>
      <c r="N178" s="3">
        <f t="shared" si="5"/>
        <v>5106.5789999999997</v>
      </c>
      <c r="O178" s="1"/>
      <c r="P178" s="1"/>
      <c r="Q178" s="3"/>
      <c r="R178" s="3">
        <f>Tabla13[[#This Row],[COSTO TOTAL]]</f>
        <v>5106.5789999999997</v>
      </c>
      <c r="S178" s="1"/>
      <c r="T178" s="1"/>
      <c r="U178" s="1"/>
      <c r="V178" s="3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>
      <c r="A179" s="1" t="s">
        <v>21</v>
      </c>
      <c r="B179" s="2">
        <v>43853</v>
      </c>
      <c r="C179" s="1" t="s">
        <v>22</v>
      </c>
      <c r="D179" s="1" t="s">
        <v>1057</v>
      </c>
      <c r="E179" s="1" t="s">
        <v>24</v>
      </c>
      <c r="F179" s="1" t="s">
        <v>224</v>
      </c>
      <c r="G179" s="1" t="s">
        <v>24</v>
      </c>
      <c r="H179" s="1">
        <v>4501746645</v>
      </c>
      <c r="I179" s="1" t="s">
        <v>24</v>
      </c>
      <c r="J179" s="1" t="s">
        <v>1066</v>
      </c>
      <c r="K179" s="1">
        <v>2</v>
      </c>
      <c r="L179" s="1" t="s">
        <v>26</v>
      </c>
      <c r="M179" s="3">
        <v>1.1299999999999999</v>
      </c>
      <c r="N179" s="3">
        <f t="shared" si="5"/>
        <v>2.2599999999999998</v>
      </c>
      <c r="O179" s="1"/>
      <c r="P179" s="1"/>
      <c r="Q179" s="3"/>
      <c r="R179" s="3">
        <f>Tabla13[[#This Row],[COSTO TOTAL]]</f>
        <v>2.2599999999999998</v>
      </c>
      <c r="S179" s="1"/>
      <c r="T179" s="1"/>
      <c r="U179" s="1"/>
      <c r="V179" s="3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>
      <c r="A180" s="1" t="s">
        <v>21</v>
      </c>
      <c r="B180" s="2">
        <v>43853</v>
      </c>
      <c r="C180" s="1" t="s">
        <v>22</v>
      </c>
      <c r="D180" s="1" t="s">
        <v>1057</v>
      </c>
      <c r="E180" s="1" t="s">
        <v>24</v>
      </c>
      <c r="F180" s="1" t="s">
        <v>224</v>
      </c>
      <c r="G180" s="1" t="s">
        <v>24</v>
      </c>
      <c r="H180" s="1">
        <v>4501746645</v>
      </c>
      <c r="I180" s="1" t="s">
        <v>24</v>
      </c>
      <c r="J180" s="1" t="s">
        <v>226</v>
      </c>
      <c r="K180" s="1">
        <v>1</v>
      </c>
      <c r="L180" s="1" t="s">
        <v>26</v>
      </c>
      <c r="M180" s="3">
        <v>1.72</v>
      </c>
      <c r="N180" s="3">
        <f t="shared" si="5"/>
        <v>1.72</v>
      </c>
      <c r="O180" s="1"/>
      <c r="P180" s="1"/>
      <c r="Q180" s="3"/>
      <c r="R180" s="3">
        <f>Tabla13[[#This Row],[COSTO TOTAL]]</f>
        <v>1.72</v>
      </c>
      <c r="S180" s="1"/>
      <c r="T180" s="1"/>
      <c r="U180" s="1"/>
      <c r="V180" s="3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>
      <c r="A181" s="1" t="s">
        <v>21</v>
      </c>
      <c r="B181" s="2">
        <v>43853</v>
      </c>
      <c r="C181" s="1" t="s">
        <v>22</v>
      </c>
      <c r="D181" s="1" t="s">
        <v>1057</v>
      </c>
      <c r="E181" s="1" t="s">
        <v>24</v>
      </c>
      <c r="F181" s="1" t="s">
        <v>224</v>
      </c>
      <c r="G181" s="1" t="s">
        <v>24</v>
      </c>
      <c r="H181" s="1">
        <v>4501746645</v>
      </c>
      <c r="I181" s="1" t="s">
        <v>24</v>
      </c>
      <c r="J181" s="1" t="s">
        <v>1067</v>
      </c>
      <c r="K181" s="1">
        <v>2</v>
      </c>
      <c r="L181" s="1" t="s">
        <v>26</v>
      </c>
      <c r="M181" s="3">
        <v>6.54</v>
      </c>
      <c r="N181" s="3">
        <f t="shared" si="5"/>
        <v>13.08</v>
      </c>
      <c r="O181" s="1"/>
      <c r="P181" s="1"/>
      <c r="Q181" s="3"/>
      <c r="R181" s="3">
        <f>Tabla13[[#This Row],[COSTO TOTAL]]</f>
        <v>13.08</v>
      </c>
      <c r="S181" s="1"/>
      <c r="T181" s="1"/>
      <c r="U181" s="1"/>
      <c r="V181" s="3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>
      <c r="A182" s="1" t="s">
        <v>21</v>
      </c>
      <c r="B182" s="2">
        <v>43853</v>
      </c>
      <c r="C182" s="1" t="s">
        <v>22</v>
      </c>
      <c r="D182" s="1" t="s">
        <v>1057</v>
      </c>
      <c r="E182" s="1" t="s">
        <v>24</v>
      </c>
      <c r="F182" s="1" t="s">
        <v>224</v>
      </c>
      <c r="G182" s="1" t="s">
        <v>24</v>
      </c>
      <c r="H182" s="1">
        <v>4501746645</v>
      </c>
      <c r="I182" s="1" t="s">
        <v>24</v>
      </c>
      <c r="J182" s="1" t="s">
        <v>1068</v>
      </c>
      <c r="K182" s="1">
        <v>1</v>
      </c>
      <c r="L182" s="1" t="s">
        <v>26</v>
      </c>
      <c r="M182" s="3">
        <v>54.66</v>
      </c>
      <c r="N182" s="3">
        <f t="shared" si="5"/>
        <v>54.66</v>
      </c>
      <c r="O182" s="1"/>
      <c r="P182" s="1"/>
      <c r="Q182" s="3"/>
      <c r="R182" s="3">
        <f>Tabla13[[#This Row],[COSTO TOTAL]]</f>
        <v>54.66</v>
      </c>
      <c r="S182" s="1"/>
      <c r="T182" s="1"/>
      <c r="U182" s="1"/>
      <c r="V182" s="3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>
      <c r="A183" s="1" t="s">
        <v>21</v>
      </c>
      <c r="B183" s="2">
        <v>43853</v>
      </c>
      <c r="C183" s="1" t="s">
        <v>22</v>
      </c>
      <c r="D183" s="1" t="s">
        <v>1057</v>
      </c>
      <c r="E183" s="1" t="s">
        <v>24</v>
      </c>
      <c r="F183" s="1" t="s">
        <v>224</v>
      </c>
      <c r="G183" s="1" t="s">
        <v>24</v>
      </c>
      <c r="H183" s="1">
        <v>4501746645</v>
      </c>
      <c r="I183" s="1" t="s">
        <v>24</v>
      </c>
      <c r="J183" s="1" t="s">
        <v>1069</v>
      </c>
      <c r="K183" s="1">
        <v>1</v>
      </c>
      <c r="L183" s="1" t="s">
        <v>26</v>
      </c>
      <c r="M183" s="3">
        <v>3.36</v>
      </c>
      <c r="N183" s="3">
        <f t="shared" si="5"/>
        <v>3.36</v>
      </c>
      <c r="O183" s="1"/>
      <c r="P183" s="1"/>
      <c r="Q183" s="3"/>
      <c r="R183" s="3">
        <f>Tabla13[[#This Row],[COSTO TOTAL]]</f>
        <v>3.36</v>
      </c>
      <c r="S183" s="1"/>
      <c r="T183" s="1"/>
      <c r="U183" s="1"/>
      <c r="V183" s="3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>
      <c r="A184" s="1" t="s">
        <v>21</v>
      </c>
      <c r="B184" s="2">
        <v>43853</v>
      </c>
      <c r="C184" s="1" t="s">
        <v>22</v>
      </c>
      <c r="D184" s="1" t="s">
        <v>1057</v>
      </c>
      <c r="E184" s="1" t="s">
        <v>24</v>
      </c>
      <c r="F184" s="1" t="s">
        <v>224</v>
      </c>
      <c r="G184" s="1" t="s">
        <v>24</v>
      </c>
      <c r="H184" s="1">
        <v>4501746645</v>
      </c>
      <c r="I184" s="1" t="s">
        <v>24</v>
      </c>
      <c r="J184" s="1" t="s">
        <v>1070</v>
      </c>
      <c r="K184" s="1">
        <v>1</v>
      </c>
      <c r="L184" s="1" t="s">
        <v>26</v>
      </c>
      <c r="M184" s="3">
        <v>65.39</v>
      </c>
      <c r="N184" s="3">
        <f t="shared" si="5"/>
        <v>65.39</v>
      </c>
      <c r="O184" s="1"/>
      <c r="P184" s="1"/>
      <c r="Q184" s="3"/>
      <c r="R184" s="3">
        <f>Tabla13[[#This Row],[COSTO TOTAL]]</f>
        <v>65.39</v>
      </c>
      <c r="S184" s="1"/>
      <c r="T184" s="1"/>
      <c r="U184" s="1"/>
      <c r="V184" s="3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>
      <c r="A185" s="1" t="s">
        <v>21</v>
      </c>
      <c r="B185" s="2">
        <v>43853</v>
      </c>
      <c r="C185" s="1" t="s">
        <v>22</v>
      </c>
      <c r="D185" s="1" t="s">
        <v>1057</v>
      </c>
      <c r="E185" s="1" t="s">
        <v>24</v>
      </c>
      <c r="F185" s="1" t="s">
        <v>224</v>
      </c>
      <c r="G185" s="1" t="s">
        <v>24</v>
      </c>
      <c r="H185" s="1">
        <v>4501746645</v>
      </c>
      <c r="I185" s="1" t="s">
        <v>24</v>
      </c>
      <c r="J185" s="1" t="s">
        <v>1071</v>
      </c>
      <c r="K185" s="1">
        <v>2</v>
      </c>
      <c r="L185" s="1" t="s">
        <v>26</v>
      </c>
      <c r="M185" s="3">
        <v>5.81</v>
      </c>
      <c r="N185" s="3">
        <f t="shared" si="5"/>
        <v>11.62</v>
      </c>
      <c r="O185" s="1"/>
      <c r="P185" s="1"/>
      <c r="Q185" s="3"/>
      <c r="R185" s="3">
        <f>Tabla13[[#This Row],[COSTO TOTAL]]</f>
        <v>11.62</v>
      </c>
      <c r="S185" s="1"/>
      <c r="T185" s="1"/>
      <c r="U185" s="1"/>
      <c r="V185" s="3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>
      <c r="A186" s="1" t="s">
        <v>21</v>
      </c>
      <c r="B186" s="2">
        <v>43853</v>
      </c>
      <c r="C186" s="1" t="s">
        <v>22</v>
      </c>
      <c r="D186" s="1" t="s">
        <v>1057</v>
      </c>
      <c r="E186" s="1" t="s">
        <v>24</v>
      </c>
      <c r="F186" s="1" t="s">
        <v>224</v>
      </c>
      <c r="G186" s="1" t="s">
        <v>24</v>
      </c>
      <c r="H186" s="1">
        <v>4501746645</v>
      </c>
      <c r="I186" s="1" t="s">
        <v>24</v>
      </c>
      <c r="J186" s="1" t="s">
        <v>1072</v>
      </c>
      <c r="K186" s="1">
        <v>2</v>
      </c>
      <c r="L186" s="1" t="s">
        <v>26</v>
      </c>
      <c r="M186" s="3">
        <v>83.38</v>
      </c>
      <c r="N186" s="3">
        <f t="shared" si="5"/>
        <v>166.76</v>
      </c>
      <c r="O186" s="1"/>
      <c r="P186" s="1"/>
      <c r="Q186" s="3"/>
      <c r="R186" s="3">
        <f>Tabla13[[#This Row],[COSTO TOTAL]]</f>
        <v>166.76</v>
      </c>
      <c r="S186" s="1"/>
      <c r="T186" s="1"/>
      <c r="U186" s="1"/>
      <c r="V186" s="3"/>
      <c r="W186" s="1"/>
      <c r="X186" s="1"/>
      <c r="Y186" s="1"/>
      <c r="Z186" s="1"/>
      <c r="AA186" s="1"/>
      <c r="AB186" s="1"/>
      <c r="AC186" s="1"/>
      <c r="AD186" s="1" t="s">
        <v>112</v>
      </c>
      <c r="AE186" s="1"/>
    </row>
    <row r="187" spans="1:31">
      <c r="A187" s="1" t="s">
        <v>21</v>
      </c>
      <c r="B187" s="2">
        <v>43853</v>
      </c>
      <c r="C187" s="1" t="s">
        <v>22</v>
      </c>
      <c r="D187" s="1" t="s">
        <v>1057</v>
      </c>
      <c r="E187" s="1" t="s">
        <v>24</v>
      </c>
      <c r="F187" s="1" t="s">
        <v>224</v>
      </c>
      <c r="G187" s="1" t="s">
        <v>24</v>
      </c>
      <c r="H187" s="1">
        <v>4501746645</v>
      </c>
      <c r="I187" s="1" t="s">
        <v>24</v>
      </c>
      <c r="J187" s="1" t="s">
        <v>1073</v>
      </c>
      <c r="K187" s="1">
        <v>0</v>
      </c>
      <c r="L187" s="1" t="s">
        <v>1062</v>
      </c>
      <c r="M187" s="3">
        <v>45.09</v>
      </c>
      <c r="N187" s="3">
        <f t="shared" ref="N187:N250" si="7">M187*K187</f>
        <v>0</v>
      </c>
      <c r="O187" s="1"/>
      <c r="P187" s="1"/>
      <c r="Q187" s="3"/>
      <c r="R187" s="3">
        <f>Tabla13[[#This Row],[COSTO TOTAL]]</f>
        <v>0</v>
      </c>
      <c r="S187" s="1"/>
      <c r="T187" s="1"/>
      <c r="U187" s="1"/>
      <c r="V187" s="3"/>
      <c r="W187" s="1"/>
      <c r="X187" s="1"/>
      <c r="Y187" s="1"/>
      <c r="Z187" s="1"/>
      <c r="AA187" s="1"/>
      <c r="AB187" s="1"/>
      <c r="AC187" s="1"/>
      <c r="AD187" s="1" t="s">
        <v>112</v>
      </c>
      <c r="AE187" s="1"/>
    </row>
    <row r="188" spans="1:31">
      <c r="A188" s="1" t="s">
        <v>21</v>
      </c>
      <c r="B188" s="2">
        <v>43853</v>
      </c>
      <c r="C188" s="1" t="s">
        <v>22</v>
      </c>
      <c r="D188" s="1" t="s">
        <v>1057</v>
      </c>
      <c r="E188" s="1" t="s">
        <v>24</v>
      </c>
      <c r="F188" s="1" t="s">
        <v>224</v>
      </c>
      <c r="G188" s="1" t="s">
        <v>24</v>
      </c>
      <c r="H188" s="1">
        <v>4501746645</v>
      </c>
      <c r="I188" s="1" t="s">
        <v>24</v>
      </c>
      <c r="J188" s="1" t="s">
        <v>1074</v>
      </c>
      <c r="K188" s="1">
        <v>6</v>
      </c>
      <c r="L188" s="1" t="s">
        <v>26</v>
      </c>
      <c r="M188" s="3">
        <v>453.95</v>
      </c>
      <c r="N188" s="3">
        <f t="shared" si="7"/>
        <v>2723.7</v>
      </c>
      <c r="O188" s="1"/>
      <c r="P188" s="1"/>
      <c r="Q188" s="3"/>
      <c r="R188" s="3">
        <f>Tabla13[[#This Row],[COSTO TOTAL]]</f>
        <v>2723.7</v>
      </c>
      <c r="S188" s="1"/>
      <c r="T188" s="1"/>
      <c r="U188" s="1"/>
      <c r="V188" s="3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>
      <c r="A189" s="1" t="s">
        <v>21</v>
      </c>
      <c r="B189" s="2">
        <v>43853</v>
      </c>
      <c r="C189" s="1" t="s">
        <v>22</v>
      </c>
      <c r="D189" s="1" t="s">
        <v>1057</v>
      </c>
      <c r="E189" s="1" t="s">
        <v>24</v>
      </c>
      <c r="F189" s="1" t="s">
        <v>224</v>
      </c>
      <c r="G189" s="1" t="s">
        <v>24</v>
      </c>
      <c r="H189" s="1">
        <v>4501746645</v>
      </c>
      <c r="I189" s="1" t="s">
        <v>24</v>
      </c>
      <c r="J189" s="1" t="s">
        <v>1075</v>
      </c>
      <c r="K189" s="1">
        <v>6</v>
      </c>
      <c r="L189" s="1" t="s">
        <v>26</v>
      </c>
      <c r="M189" s="3">
        <v>8.3000000000000007</v>
      </c>
      <c r="N189" s="3">
        <f t="shared" si="7"/>
        <v>49.800000000000004</v>
      </c>
      <c r="O189" s="1"/>
      <c r="P189" s="1"/>
      <c r="Q189" s="3"/>
      <c r="R189" s="3">
        <f>Tabla13[[#This Row],[COSTO TOTAL]]</f>
        <v>49.800000000000004</v>
      </c>
      <c r="S189" s="1"/>
      <c r="T189" s="1"/>
      <c r="U189" s="1"/>
      <c r="V189" s="3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>
      <c r="A190" s="1" t="s">
        <v>21</v>
      </c>
      <c r="B190" s="2">
        <v>43853</v>
      </c>
      <c r="C190" s="1" t="s">
        <v>22</v>
      </c>
      <c r="D190" s="1" t="s">
        <v>1057</v>
      </c>
      <c r="E190" s="1" t="s">
        <v>24</v>
      </c>
      <c r="F190" s="1" t="s">
        <v>224</v>
      </c>
      <c r="G190" s="1" t="s">
        <v>24</v>
      </c>
      <c r="H190" s="1">
        <v>4501746645</v>
      </c>
      <c r="I190" s="1" t="s">
        <v>24</v>
      </c>
      <c r="J190" s="1" t="s">
        <v>1076</v>
      </c>
      <c r="K190" s="1">
        <v>11</v>
      </c>
      <c r="L190" s="1" t="s">
        <v>26</v>
      </c>
      <c r="M190" s="3">
        <v>10.28</v>
      </c>
      <c r="N190" s="3">
        <f t="shared" si="7"/>
        <v>113.08</v>
      </c>
      <c r="O190" s="1"/>
      <c r="P190" s="1"/>
      <c r="Q190" s="3"/>
      <c r="R190" s="3">
        <f>Tabla13[[#This Row],[COSTO TOTAL]]</f>
        <v>113.08</v>
      </c>
      <c r="S190" s="1"/>
      <c r="T190" s="1"/>
      <c r="U190" s="1"/>
      <c r="V190" s="3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>
      <c r="A191" s="1" t="s">
        <v>21</v>
      </c>
      <c r="B191" s="2">
        <v>43853</v>
      </c>
      <c r="C191" s="1" t="s">
        <v>22</v>
      </c>
      <c r="D191" s="1" t="s">
        <v>1057</v>
      </c>
      <c r="E191" s="1" t="s">
        <v>24</v>
      </c>
      <c r="F191" s="1" t="s">
        <v>224</v>
      </c>
      <c r="G191" s="1" t="s">
        <v>24</v>
      </c>
      <c r="H191" s="1">
        <v>4501746645</v>
      </c>
      <c r="I191" s="1" t="s">
        <v>24</v>
      </c>
      <c r="J191" s="1" t="s">
        <v>1077</v>
      </c>
      <c r="K191" s="1">
        <v>2</v>
      </c>
      <c r="L191" s="1" t="s">
        <v>26</v>
      </c>
      <c r="M191" s="3">
        <v>13.68</v>
      </c>
      <c r="N191" s="3">
        <f t="shared" si="7"/>
        <v>27.36</v>
      </c>
      <c r="O191" s="1"/>
      <c r="P191" s="1"/>
      <c r="Q191" s="3"/>
      <c r="R191" s="3">
        <f>Tabla13[[#This Row],[COSTO TOTAL]]</f>
        <v>27.36</v>
      </c>
      <c r="S191" s="1"/>
      <c r="T191" s="1"/>
      <c r="U191" s="1"/>
      <c r="V191" s="3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>
      <c r="A192" s="1" t="s">
        <v>21</v>
      </c>
      <c r="B192" s="2">
        <v>43853</v>
      </c>
      <c r="C192" s="1" t="s">
        <v>22</v>
      </c>
      <c r="D192" s="1" t="s">
        <v>1057</v>
      </c>
      <c r="E192" s="1" t="s">
        <v>24</v>
      </c>
      <c r="F192" s="1" t="s">
        <v>224</v>
      </c>
      <c r="G192" s="1" t="s">
        <v>24</v>
      </c>
      <c r="H192" s="1">
        <v>4501746645</v>
      </c>
      <c r="I192" s="1" t="s">
        <v>24</v>
      </c>
      <c r="J192" s="1" t="s">
        <v>1078</v>
      </c>
      <c r="K192" s="1">
        <v>4</v>
      </c>
      <c r="L192" s="1" t="s">
        <v>26</v>
      </c>
      <c r="M192" s="3">
        <v>14.35</v>
      </c>
      <c r="N192" s="3">
        <f t="shared" si="7"/>
        <v>57.4</v>
      </c>
      <c r="O192" s="1"/>
      <c r="P192" s="1"/>
      <c r="Q192" s="3"/>
      <c r="R192" s="3">
        <f>Tabla13[[#This Row],[COSTO TOTAL]]</f>
        <v>57.4</v>
      </c>
      <c r="S192" s="1"/>
      <c r="T192" s="1"/>
      <c r="U192" s="1"/>
      <c r="V192" s="3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>
      <c r="A193" s="1" t="s">
        <v>21</v>
      </c>
      <c r="B193" s="2">
        <v>43853</v>
      </c>
      <c r="C193" s="1" t="s">
        <v>22</v>
      </c>
      <c r="D193" s="1" t="s">
        <v>1057</v>
      </c>
      <c r="E193" s="1" t="s">
        <v>24</v>
      </c>
      <c r="F193" s="1" t="s">
        <v>224</v>
      </c>
      <c r="G193" s="1" t="s">
        <v>24</v>
      </c>
      <c r="H193" s="1">
        <v>4501746645</v>
      </c>
      <c r="I193" s="1" t="s">
        <v>24</v>
      </c>
      <c r="J193" s="1" t="s">
        <v>1079</v>
      </c>
      <c r="K193" s="1">
        <v>5</v>
      </c>
      <c r="L193" s="1" t="s">
        <v>26</v>
      </c>
      <c r="M193" s="3">
        <v>81.739999999999995</v>
      </c>
      <c r="N193" s="3">
        <f t="shared" si="7"/>
        <v>408.7</v>
      </c>
      <c r="O193" s="1"/>
      <c r="P193" s="1"/>
      <c r="Q193" s="3"/>
      <c r="R193" s="3">
        <f>Tabla13[[#This Row],[COSTO TOTAL]]</f>
        <v>408.7</v>
      </c>
      <c r="S193" s="1"/>
      <c r="T193" s="1"/>
      <c r="U193" s="1"/>
      <c r="V193" s="3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>
      <c r="A194" s="1" t="s">
        <v>21</v>
      </c>
      <c r="B194" s="2">
        <v>43853</v>
      </c>
      <c r="C194" s="1" t="s">
        <v>22</v>
      </c>
      <c r="D194" s="1" t="s">
        <v>1057</v>
      </c>
      <c r="E194" s="1" t="s">
        <v>24</v>
      </c>
      <c r="F194" s="1" t="s">
        <v>224</v>
      </c>
      <c r="G194" s="1" t="s">
        <v>24</v>
      </c>
      <c r="H194" s="1">
        <v>4501746645</v>
      </c>
      <c r="I194" s="1" t="s">
        <v>24</v>
      </c>
      <c r="J194" s="1" t="s">
        <v>1120</v>
      </c>
      <c r="K194" s="1">
        <v>3</v>
      </c>
      <c r="L194" s="1" t="s">
        <v>26</v>
      </c>
      <c r="M194" s="3">
        <v>46.84</v>
      </c>
      <c r="N194" s="3">
        <f t="shared" si="7"/>
        <v>140.52000000000001</v>
      </c>
      <c r="O194" s="1"/>
      <c r="P194" s="1"/>
      <c r="Q194" s="3"/>
      <c r="R194" s="3">
        <f>Tabla13[[#This Row],[COSTO TOTAL]]</f>
        <v>140.52000000000001</v>
      </c>
      <c r="S194" s="1"/>
      <c r="T194" s="1"/>
      <c r="U194" s="1"/>
      <c r="V194" s="3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>
      <c r="A195" s="1" t="s">
        <v>21</v>
      </c>
      <c r="B195" s="2">
        <v>43859</v>
      </c>
      <c r="C195" s="1" t="s">
        <v>22</v>
      </c>
      <c r="D195" s="1" t="s">
        <v>1057</v>
      </c>
      <c r="E195" s="1" t="s">
        <v>24</v>
      </c>
      <c r="F195" s="1" t="s">
        <v>224</v>
      </c>
      <c r="G195" s="1" t="s">
        <v>24</v>
      </c>
      <c r="H195" s="1">
        <v>4501749097</v>
      </c>
      <c r="I195" s="1" t="s">
        <v>24</v>
      </c>
      <c r="J195" s="1" t="s">
        <v>1105</v>
      </c>
      <c r="K195" s="1">
        <v>4</v>
      </c>
      <c r="L195" s="1" t="s">
        <v>26</v>
      </c>
      <c r="M195" s="3">
        <v>45.76</v>
      </c>
      <c r="N195" s="3">
        <f t="shared" si="7"/>
        <v>183.04</v>
      </c>
      <c r="O195" s="1"/>
      <c r="P195" s="1"/>
      <c r="Q195" s="3"/>
      <c r="R195" s="3">
        <f>Tabla13[[#This Row],[COSTO TOTAL]]</f>
        <v>183.04</v>
      </c>
      <c r="S195" s="1"/>
      <c r="T195" s="1"/>
      <c r="U195" s="1"/>
      <c r="V195" s="3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>
      <c r="A196" s="1" t="s">
        <v>21</v>
      </c>
      <c r="B196" s="2">
        <v>43859</v>
      </c>
      <c r="C196" s="1" t="s">
        <v>22</v>
      </c>
      <c r="D196" s="1" t="s">
        <v>1057</v>
      </c>
      <c r="E196" s="1" t="s">
        <v>24</v>
      </c>
      <c r="F196" s="1" t="s">
        <v>224</v>
      </c>
      <c r="G196" s="1" t="s">
        <v>24</v>
      </c>
      <c r="H196" s="1">
        <v>4501749097</v>
      </c>
      <c r="I196" s="1" t="s">
        <v>24</v>
      </c>
      <c r="J196" s="1" t="s">
        <v>1106</v>
      </c>
      <c r="K196" s="1">
        <v>200</v>
      </c>
      <c r="L196" s="1" t="s">
        <v>26</v>
      </c>
      <c r="M196" s="3">
        <v>0.22</v>
      </c>
      <c r="N196" s="3">
        <f t="shared" si="7"/>
        <v>44</v>
      </c>
      <c r="O196" s="1"/>
      <c r="P196" s="1"/>
      <c r="Q196" s="3"/>
      <c r="R196" s="3">
        <f>Tabla13[[#This Row],[COSTO TOTAL]]</f>
        <v>44</v>
      </c>
      <c r="S196" s="1"/>
      <c r="T196" s="1"/>
      <c r="U196" s="1"/>
      <c r="V196" s="3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>
      <c r="A197" s="1" t="s">
        <v>21</v>
      </c>
      <c r="B197" s="2">
        <v>43859</v>
      </c>
      <c r="C197" s="1" t="s">
        <v>22</v>
      </c>
      <c r="D197" s="1" t="s">
        <v>1057</v>
      </c>
      <c r="E197" s="1" t="s">
        <v>24</v>
      </c>
      <c r="F197" s="1" t="s">
        <v>224</v>
      </c>
      <c r="G197" s="1" t="s">
        <v>24</v>
      </c>
      <c r="H197" s="1">
        <v>4501749097</v>
      </c>
      <c r="I197" s="1" t="s">
        <v>24</v>
      </c>
      <c r="J197" s="1" t="s">
        <v>1107</v>
      </c>
      <c r="K197" s="1">
        <v>200</v>
      </c>
      <c r="L197" s="1" t="s">
        <v>26</v>
      </c>
      <c r="M197" s="3">
        <v>0.44</v>
      </c>
      <c r="N197" s="3">
        <f t="shared" si="7"/>
        <v>88</v>
      </c>
      <c r="O197" s="1"/>
      <c r="P197" s="1"/>
      <c r="Q197" s="3"/>
      <c r="R197" s="3">
        <f>Tabla13[[#This Row],[COSTO TOTAL]]</f>
        <v>88</v>
      </c>
      <c r="S197" s="1"/>
      <c r="T197" s="1"/>
      <c r="U197" s="1"/>
      <c r="V197" s="3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>
      <c r="A198" s="1" t="s">
        <v>21</v>
      </c>
      <c r="B198" s="2">
        <v>43859</v>
      </c>
      <c r="C198" s="1" t="s">
        <v>22</v>
      </c>
      <c r="D198" s="1" t="s">
        <v>1057</v>
      </c>
      <c r="E198" s="1" t="s">
        <v>24</v>
      </c>
      <c r="F198" s="1" t="s">
        <v>224</v>
      </c>
      <c r="G198" s="1" t="s">
        <v>24</v>
      </c>
      <c r="H198" s="1">
        <v>4501749097</v>
      </c>
      <c r="I198" s="1" t="s">
        <v>24</v>
      </c>
      <c r="J198" s="1" t="s">
        <v>1108</v>
      </c>
      <c r="K198" s="1">
        <v>1</v>
      </c>
      <c r="L198" s="1" t="s">
        <v>26</v>
      </c>
      <c r="M198" s="3">
        <v>23.62</v>
      </c>
      <c r="N198" s="3">
        <f t="shared" si="7"/>
        <v>23.62</v>
      </c>
      <c r="O198" s="1"/>
      <c r="P198" s="1"/>
      <c r="Q198" s="3"/>
      <c r="R198" s="3">
        <f>Tabla13[[#This Row],[COSTO TOTAL]]</f>
        <v>23.62</v>
      </c>
      <c r="S198" s="1"/>
      <c r="T198" s="1"/>
      <c r="U198" s="1"/>
      <c r="V198" s="3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>
      <c r="A199" s="1" t="s">
        <v>21</v>
      </c>
      <c r="B199" s="2">
        <v>43859</v>
      </c>
      <c r="C199" s="1" t="s">
        <v>22</v>
      </c>
      <c r="D199" s="1" t="s">
        <v>1057</v>
      </c>
      <c r="E199" s="1" t="s">
        <v>24</v>
      </c>
      <c r="F199" s="1" t="s">
        <v>224</v>
      </c>
      <c r="G199" s="1" t="s">
        <v>24</v>
      </c>
      <c r="H199" s="1">
        <v>4501749097</v>
      </c>
      <c r="I199" s="1" t="s">
        <v>24</v>
      </c>
      <c r="J199" s="1" t="s">
        <v>1109</v>
      </c>
      <c r="K199" s="1">
        <v>1</v>
      </c>
      <c r="L199" s="1" t="s">
        <v>26</v>
      </c>
      <c r="M199" s="3">
        <v>32.020000000000003</v>
      </c>
      <c r="N199" s="3">
        <f t="shared" si="7"/>
        <v>32.020000000000003</v>
      </c>
      <c r="O199" s="1"/>
      <c r="P199" s="1"/>
      <c r="Q199" s="3"/>
      <c r="R199" s="3">
        <f>Tabla13[[#This Row],[COSTO TOTAL]]</f>
        <v>32.020000000000003</v>
      </c>
      <c r="S199" s="1"/>
      <c r="T199" s="1"/>
      <c r="U199" s="1"/>
      <c r="V199" s="3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>
      <c r="A200" s="1" t="s">
        <v>21</v>
      </c>
      <c r="B200" s="2">
        <v>43859</v>
      </c>
      <c r="C200" s="1" t="s">
        <v>22</v>
      </c>
      <c r="D200" s="1" t="s">
        <v>1057</v>
      </c>
      <c r="E200" s="1" t="s">
        <v>24</v>
      </c>
      <c r="F200" s="1" t="s">
        <v>224</v>
      </c>
      <c r="G200" s="1" t="s">
        <v>24</v>
      </c>
      <c r="H200" s="1">
        <v>4501749097</v>
      </c>
      <c r="I200" s="1" t="s">
        <v>24</v>
      </c>
      <c r="J200" s="1" t="s">
        <v>1110</v>
      </c>
      <c r="K200" s="1">
        <v>5</v>
      </c>
      <c r="L200" s="1" t="s">
        <v>26</v>
      </c>
      <c r="M200" s="3">
        <v>16</v>
      </c>
      <c r="N200" s="3">
        <f t="shared" si="7"/>
        <v>80</v>
      </c>
      <c r="O200" s="1"/>
      <c r="P200" s="1"/>
      <c r="Q200" s="3"/>
      <c r="R200" s="3">
        <f>Tabla13[[#This Row],[COSTO TOTAL]]</f>
        <v>80</v>
      </c>
      <c r="S200" s="1"/>
      <c r="T200" s="1"/>
      <c r="U200" s="1"/>
      <c r="V200" s="3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>
      <c r="A201" s="1" t="s">
        <v>21</v>
      </c>
      <c r="B201" s="2">
        <v>43859</v>
      </c>
      <c r="C201" s="1" t="s">
        <v>22</v>
      </c>
      <c r="D201" s="1" t="s">
        <v>1057</v>
      </c>
      <c r="E201" s="1" t="s">
        <v>24</v>
      </c>
      <c r="F201" s="1" t="s">
        <v>224</v>
      </c>
      <c r="G201" s="1" t="s">
        <v>24</v>
      </c>
      <c r="H201" s="1">
        <v>4501749097</v>
      </c>
      <c r="I201" s="1" t="s">
        <v>24</v>
      </c>
      <c r="J201" s="1" t="s">
        <v>1212</v>
      </c>
      <c r="K201" s="1">
        <v>0</v>
      </c>
      <c r="L201" s="1" t="s">
        <v>26</v>
      </c>
      <c r="M201" s="3">
        <v>155</v>
      </c>
      <c r="N201" s="3">
        <f t="shared" si="7"/>
        <v>0</v>
      </c>
      <c r="O201" s="1"/>
      <c r="P201" s="1"/>
      <c r="Q201" s="3"/>
      <c r="R201" s="3">
        <f>Tabla13[[#This Row],[COSTO TOTAL]]</f>
        <v>0</v>
      </c>
      <c r="S201" s="1"/>
      <c r="T201" s="1"/>
      <c r="U201" s="1"/>
      <c r="V201" s="3"/>
      <c r="W201" s="1"/>
      <c r="X201" s="1"/>
      <c r="Y201" s="1"/>
      <c r="Z201" s="1"/>
      <c r="AA201" s="1"/>
      <c r="AB201" s="1"/>
      <c r="AC201" s="1"/>
      <c r="AD201" s="1" t="s">
        <v>112</v>
      </c>
      <c r="AE201" s="1"/>
    </row>
    <row r="202" spans="1:31">
      <c r="A202" s="1" t="s">
        <v>21</v>
      </c>
      <c r="B202" s="2">
        <v>43859</v>
      </c>
      <c r="C202" s="1" t="s">
        <v>22</v>
      </c>
      <c r="D202" s="1" t="s">
        <v>1057</v>
      </c>
      <c r="E202" s="1" t="s">
        <v>24</v>
      </c>
      <c r="F202" s="1" t="s">
        <v>224</v>
      </c>
      <c r="G202" s="1" t="s">
        <v>24</v>
      </c>
      <c r="H202" s="1">
        <v>4501749097</v>
      </c>
      <c r="I202" s="1" t="s">
        <v>24</v>
      </c>
      <c r="J202" s="1" t="s">
        <v>1112</v>
      </c>
      <c r="K202" s="1">
        <v>0</v>
      </c>
      <c r="L202" s="1" t="s">
        <v>1062</v>
      </c>
      <c r="M202" s="3">
        <v>167.24</v>
      </c>
      <c r="N202" s="3">
        <f t="shared" si="7"/>
        <v>0</v>
      </c>
      <c r="O202" s="1"/>
      <c r="P202" s="1"/>
      <c r="Q202" s="3"/>
      <c r="R202" s="3">
        <f>Tabla13[[#This Row],[COSTO TOTAL]]</f>
        <v>0</v>
      </c>
      <c r="S202" s="1"/>
      <c r="T202" s="1"/>
      <c r="U202" s="1"/>
      <c r="V202" s="3"/>
      <c r="W202" s="1"/>
      <c r="X202" s="1"/>
      <c r="Y202" s="1"/>
      <c r="Z202" s="1"/>
      <c r="AA202" s="1"/>
      <c r="AB202" s="1"/>
      <c r="AC202" s="1"/>
      <c r="AD202" s="1" t="s">
        <v>112</v>
      </c>
      <c r="AE202" s="1"/>
    </row>
    <row r="203" spans="1:31">
      <c r="A203" s="1" t="s">
        <v>21</v>
      </c>
      <c r="B203" s="2">
        <v>43859</v>
      </c>
      <c r="C203" s="1" t="s">
        <v>22</v>
      </c>
      <c r="D203" s="1" t="s">
        <v>1057</v>
      </c>
      <c r="E203" s="1" t="s">
        <v>24</v>
      </c>
      <c r="F203" s="1" t="s">
        <v>224</v>
      </c>
      <c r="G203" s="1" t="s">
        <v>24</v>
      </c>
      <c r="H203" s="1">
        <v>4501749097</v>
      </c>
      <c r="I203" s="1" t="s">
        <v>24</v>
      </c>
      <c r="J203" s="1" t="s">
        <v>1113</v>
      </c>
      <c r="K203" s="1">
        <v>1</v>
      </c>
      <c r="L203" s="1" t="s">
        <v>26</v>
      </c>
      <c r="M203" s="3">
        <v>112.51</v>
      </c>
      <c r="N203" s="3">
        <f t="shared" si="7"/>
        <v>112.51</v>
      </c>
      <c r="O203" s="1"/>
      <c r="P203" s="1"/>
      <c r="Q203" s="3"/>
      <c r="R203" s="3">
        <f>Tabla13[[#This Row],[COSTO TOTAL]]</f>
        <v>112.51</v>
      </c>
      <c r="S203" s="1"/>
      <c r="T203" s="1"/>
      <c r="U203" s="1"/>
      <c r="V203" s="3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>
      <c r="A204" s="1" t="s">
        <v>21</v>
      </c>
      <c r="B204" s="2">
        <v>43859</v>
      </c>
      <c r="C204" s="1" t="s">
        <v>22</v>
      </c>
      <c r="D204" s="1" t="s">
        <v>1057</v>
      </c>
      <c r="E204" s="1" t="s">
        <v>24</v>
      </c>
      <c r="F204" s="1" t="s">
        <v>224</v>
      </c>
      <c r="G204" s="1" t="s">
        <v>24</v>
      </c>
      <c r="H204" s="1">
        <v>4501749097</v>
      </c>
      <c r="I204" s="1" t="s">
        <v>24</v>
      </c>
      <c r="J204" s="1" t="s">
        <v>1114</v>
      </c>
      <c r="K204" s="1">
        <v>3</v>
      </c>
      <c r="L204" s="1" t="s">
        <v>26</v>
      </c>
      <c r="M204" s="3">
        <v>19.2</v>
      </c>
      <c r="N204" s="3">
        <f t="shared" si="7"/>
        <v>57.599999999999994</v>
      </c>
      <c r="O204" s="1"/>
      <c r="P204" s="1"/>
      <c r="Q204" s="3"/>
      <c r="R204" s="3">
        <f>Tabla13[[#This Row],[COSTO TOTAL]]</f>
        <v>57.599999999999994</v>
      </c>
      <c r="S204" s="1"/>
      <c r="T204" s="1"/>
      <c r="U204" s="1"/>
      <c r="V204" s="3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>
      <c r="A205" s="1" t="s">
        <v>21</v>
      </c>
      <c r="B205" s="2">
        <v>43859</v>
      </c>
      <c r="C205" s="1" t="s">
        <v>22</v>
      </c>
      <c r="D205" s="1" t="s">
        <v>1057</v>
      </c>
      <c r="E205" s="1" t="s">
        <v>24</v>
      </c>
      <c r="F205" s="1" t="s">
        <v>224</v>
      </c>
      <c r="G205" s="1" t="s">
        <v>24</v>
      </c>
      <c r="H205" s="1">
        <v>4501749097</v>
      </c>
      <c r="I205" s="1" t="s">
        <v>24</v>
      </c>
      <c r="J205" s="1" t="s">
        <v>1115</v>
      </c>
      <c r="K205" s="1">
        <v>3</v>
      </c>
      <c r="L205" s="1" t="s">
        <v>26</v>
      </c>
      <c r="M205" s="3">
        <v>50.88</v>
      </c>
      <c r="N205" s="3">
        <f t="shared" si="7"/>
        <v>152.64000000000001</v>
      </c>
      <c r="O205" s="1"/>
      <c r="P205" s="1"/>
      <c r="Q205" s="3"/>
      <c r="R205" s="3">
        <f>Tabla13[[#This Row],[COSTO TOTAL]]</f>
        <v>152.64000000000001</v>
      </c>
      <c r="S205" s="1"/>
      <c r="T205" s="1"/>
      <c r="U205" s="1"/>
      <c r="V205" s="3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>
      <c r="A206" s="1" t="s">
        <v>21</v>
      </c>
      <c r="B206" s="2">
        <v>43859</v>
      </c>
      <c r="C206" s="1" t="s">
        <v>22</v>
      </c>
      <c r="D206" s="1" t="s">
        <v>1057</v>
      </c>
      <c r="E206" s="1" t="s">
        <v>24</v>
      </c>
      <c r="F206" s="1" t="s">
        <v>224</v>
      </c>
      <c r="G206" s="1" t="s">
        <v>24</v>
      </c>
      <c r="H206" s="1">
        <v>4501749097</v>
      </c>
      <c r="I206" s="1" t="s">
        <v>24</v>
      </c>
      <c r="J206" s="1" t="s">
        <v>1116</v>
      </c>
      <c r="K206" s="1">
        <v>8</v>
      </c>
      <c r="L206" s="1" t="s">
        <v>26</v>
      </c>
      <c r="M206" s="3">
        <v>7.53</v>
      </c>
      <c r="N206" s="3">
        <f t="shared" si="7"/>
        <v>60.24</v>
      </c>
      <c r="O206" s="1"/>
      <c r="P206" s="1"/>
      <c r="Q206" s="3"/>
      <c r="R206" s="3">
        <f>Tabla13[[#This Row],[COSTO TOTAL]]</f>
        <v>60.24</v>
      </c>
      <c r="S206" s="1"/>
      <c r="T206" s="1"/>
      <c r="U206" s="1"/>
      <c r="V206" s="3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>
      <c r="A207" s="1" t="s">
        <v>21</v>
      </c>
      <c r="B207" s="2">
        <v>43859</v>
      </c>
      <c r="C207" s="1" t="s">
        <v>22</v>
      </c>
      <c r="D207" s="1" t="s">
        <v>1057</v>
      </c>
      <c r="E207" s="1" t="s">
        <v>24</v>
      </c>
      <c r="F207" s="1" t="s">
        <v>224</v>
      </c>
      <c r="G207" s="1" t="s">
        <v>24</v>
      </c>
      <c r="H207" s="1">
        <v>4501749097</v>
      </c>
      <c r="I207" s="1" t="s">
        <v>24</v>
      </c>
      <c r="J207" s="1" t="s">
        <v>1118</v>
      </c>
      <c r="K207" s="1">
        <v>1</v>
      </c>
      <c r="L207" s="1" t="s">
        <v>1117</v>
      </c>
      <c r="M207" s="3">
        <v>49.04</v>
      </c>
      <c r="N207" s="3">
        <f t="shared" si="7"/>
        <v>49.04</v>
      </c>
      <c r="O207" s="1"/>
      <c r="P207" s="1"/>
      <c r="Q207" s="3"/>
      <c r="R207" s="3">
        <f>Tabla13[[#This Row],[COSTO TOTAL]]</f>
        <v>49.04</v>
      </c>
      <c r="S207" s="1"/>
      <c r="T207" s="1"/>
      <c r="U207" s="1"/>
      <c r="V207" s="3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>
      <c r="A208" s="1" t="s">
        <v>21</v>
      </c>
      <c r="B208" s="2">
        <v>43874</v>
      </c>
      <c r="C208" s="1" t="s">
        <v>22</v>
      </c>
      <c r="D208" s="1" t="s">
        <v>1057</v>
      </c>
      <c r="E208" s="1" t="s">
        <v>24</v>
      </c>
      <c r="F208" s="1" t="s">
        <v>224</v>
      </c>
      <c r="G208" s="1" t="s">
        <v>24</v>
      </c>
      <c r="H208" s="1">
        <v>4501749097</v>
      </c>
      <c r="I208" s="1" t="s">
        <v>24</v>
      </c>
      <c r="J208" s="1" t="s">
        <v>1110</v>
      </c>
      <c r="K208" s="1">
        <v>9</v>
      </c>
      <c r="L208" s="1" t="s">
        <v>26</v>
      </c>
      <c r="M208" s="3">
        <v>16</v>
      </c>
      <c r="N208" s="3">
        <f t="shared" si="7"/>
        <v>144</v>
      </c>
      <c r="O208" s="1"/>
      <c r="P208" s="1"/>
      <c r="Q208" s="3"/>
      <c r="R208" s="3">
        <f>Tabla13[[#This Row],[COSTO TOTAL]]</f>
        <v>144</v>
      </c>
      <c r="S208" s="1"/>
      <c r="T208" s="1"/>
      <c r="U208" s="1"/>
      <c r="V208" s="3"/>
      <c r="W208" s="1"/>
      <c r="X208" s="1"/>
      <c r="Y208" s="1"/>
      <c r="Z208" s="1"/>
      <c r="AA208" s="1"/>
      <c r="AB208" s="1"/>
      <c r="AC208" s="1" t="s">
        <v>112</v>
      </c>
      <c r="AD208" s="1"/>
      <c r="AE208" s="1"/>
    </row>
    <row r="209" spans="1:31">
      <c r="A209" s="1" t="s">
        <v>21</v>
      </c>
      <c r="B209" s="2">
        <v>43859</v>
      </c>
      <c r="C209" s="1" t="s">
        <v>22</v>
      </c>
      <c r="D209" s="1" t="s">
        <v>1057</v>
      </c>
      <c r="E209" s="1" t="s">
        <v>24</v>
      </c>
      <c r="F209" s="1" t="s">
        <v>70</v>
      </c>
      <c r="G209" s="1" t="s">
        <v>24</v>
      </c>
      <c r="H209" s="1">
        <v>4501746704</v>
      </c>
      <c r="I209" s="1" t="s">
        <v>24</v>
      </c>
      <c r="J209" s="1" t="s">
        <v>1127</v>
      </c>
      <c r="K209" s="1">
        <v>0</v>
      </c>
      <c r="L209" s="1" t="s">
        <v>26</v>
      </c>
      <c r="M209" s="3">
        <v>2950</v>
      </c>
      <c r="N209" s="3">
        <f t="shared" si="7"/>
        <v>0</v>
      </c>
      <c r="O209" s="1"/>
      <c r="P209" s="1"/>
      <c r="Q209" s="3"/>
      <c r="R209" s="3">
        <f>Tabla13[[#This Row],[COSTO TOTAL]]</f>
        <v>0</v>
      </c>
      <c r="S209" s="1"/>
      <c r="T209" s="1"/>
      <c r="U209" s="1"/>
      <c r="V209" s="3"/>
      <c r="W209" s="1"/>
      <c r="X209" s="1"/>
      <c r="Y209" s="1"/>
      <c r="Z209" s="1"/>
      <c r="AA209" s="1"/>
      <c r="AB209" s="1"/>
      <c r="AC209" s="1"/>
      <c r="AD209" s="1" t="s">
        <v>112</v>
      </c>
      <c r="AE209" s="1"/>
    </row>
    <row r="210" spans="1:31">
      <c r="A210" s="1" t="s">
        <v>21</v>
      </c>
      <c r="B210" s="2">
        <v>43859</v>
      </c>
      <c r="C210" s="1" t="s">
        <v>22</v>
      </c>
      <c r="D210" s="1" t="s">
        <v>1057</v>
      </c>
      <c r="E210" s="1" t="s">
        <v>24</v>
      </c>
      <c r="F210" s="1" t="s">
        <v>24</v>
      </c>
      <c r="G210" s="1" t="s">
        <v>24</v>
      </c>
      <c r="H210" s="1" t="s">
        <v>24</v>
      </c>
      <c r="I210" s="1" t="s">
        <v>24</v>
      </c>
      <c r="J210" s="1" t="s">
        <v>1135</v>
      </c>
      <c r="K210" s="1">
        <v>0</v>
      </c>
      <c r="L210" s="1" t="s">
        <v>26</v>
      </c>
      <c r="M210" s="3">
        <v>0</v>
      </c>
      <c r="N210" s="3">
        <f t="shared" si="7"/>
        <v>0</v>
      </c>
      <c r="O210" s="1"/>
      <c r="P210" s="1"/>
      <c r="Q210" s="3"/>
      <c r="R210" s="3">
        <f>Tabla13[[#This Row],[COSTO TOTAL]]</f>
        <v>0</v>
      </c>
      <c r="S210" s="1"/>
      <c r="T210" s="1"/>
      <c r="U210" s="1"/>
      <c r="V210" s="3"/>
      <c r="W210" s="1"/>
      <c r="X210" s="1"/>
      <c r="Y210" s="1"/>
      <c r="Z210" s="1"/>
      <c r="AA210" s="1"/>
      <c r="AB210" s="1"/>
      <c r="AC210" s="1"/>
      <c r="AD210" s="1" t="s">
        <v>112</v>
      </c>
      <c r="AE210" s="1"/>
    </row>
    <row r="211" spans="1:31">
      <c r="A211" s="1" t="s">
        <v>149</v>
      </c>
      <c r="B211" s="2">
        <v>43867</v>
      </c>
      <c r="C211" s="1" t="s">
        <v>22</v>
      </c>
      <c r="D211" s="1" t="s">
        <v>1057</v>
      </c>
      <c r="E211" s="1" t="s">
        <v>24</v>
      </c>
      <c r="F211" s="1" t="s">
        <v>122</v>
      </c>
      <c r="G211" s="1" t="s">
        <v>24</v>
      </c>
      <c r="H211" s="1">
        <v>4501749640</v>
      </c>
      <c r="I211" s="1" t="s">
        <v>24</v>
      </c>
      <c r="J211" s="1" t="s">
        <v>1152</v>
      </c>
      <c r="K211" s="1">
        <v>6</v>
      </c>
      <c r="L211" s="1" t="s">
        <v>26</v>
      </c>
      <c r="M211" s="3">
        <v>688.41</v>
      </c>
      <c r="N211" s="3">
        <f t="shared" si="7"/>
        <v>4130.46</v>
      </c>
      <c r="O211" s="1"/>
      <c r="P211" s="1"/>
      <c r="Q211" s="3"/>
      <c r="R211" s="3">
        <f>Tabla13[[#This Row],[COSTO TOTAL]]</f>
        <v>4130.46</v>
      </c>
      <c r="S211" s="1"/>
      <c r="T211" s="1"/>
      <c r="U211" s="1"/>
      <c r="V211" s="3"/>
      <c r="W211" s="1"/>
      <c r="X211" s="1"/>
      <c r="Y211" s="1"/>
      <c r="Z211" s="1"/>
      <c r="AA211" s="1"/>
      <c r="AB211" s="1"/>
      <c r="AC211" s="1" t="s">
        <v>112</v>
      </c>
      <c r="AD211" s="1"/>
      <c r="AE211" s="1"/>
    </row>
    <row r="212" spans="1:31">
      <c r="A212" s="1" t="s">
        <v>1134</v>
      </c>
      <c r="B212" s="2">
        <v>43867</v>
      </c>
      <c r="C212" s="1" t="s">
        <v>22</v>
      </c>
      <c r="D212" s="1" t="s">
        <v>1057</v>
      </c>
      <c r="E212" s="1" t="s">
        <v>24</v>
      </c>
      <c r="F212" s="1" t="s">
        <v>122</v>
      </c>
      <c r="G212" s="1" t="s">
        <v>24</v>
      </c>
      <c r="H212" s="1">
        <v>4501749640</v>
      </c>
      <c r="I212" s="1" t="s">
        <v>24</v>
      </c>
      <c r="J212" s="1" t="s">
        <v>1282</v>
      </c>
      <c r="K212" s="1">
        <v>1</v>
      </c>
      <c r="L212" s="1" t="s">
        <v>26</v>
      </c>
      <c r="M212" s="3">
        <v>3493.82</v>
      </c>
      <c r="N212" s="3">
        <f t="shared" si="7"/>
        <v>3493.82</v>
      </c>
      <c r="O212" s="1"/>
      <c r="P212" s="1"/>
      <c r="Q212" s="3"/>
      <c r="R212" s="3">
        <f>Tabla13[[#This Row],[COSTO TOTAL]]</f>
        <v>3493.82</v>
      </c>
      <c r="S212" s="1"/>
      <c r="T212" s="1"/>
      <c r="U212" s="1"/>
      <c r="V212" s="3"/>
      <c r="W212" s="1"/>
      <c r="X212" s="1"/>
      <c r="Y212" s="1"/>
      <c r="Z212" s="1"/>
      <c r="AA212" s="1"/>
      <c r="AB212" s="1"/>
      <c r="AC212" s="1" t="s">
        <v>112</v>
      </c>
      <c r="AD212" s="1"/>
      <c r="AE212" s="1"/>
    </row>
    <row r="213" spans="1:31">
      <c r="A213" s="1" t="s">
        <v>1134</v>
      </c>
      <c r="B213" s="2">
        <v>43867</v>
      </c>
      <c r="C213" s="1" t="s">
        <v>22</v>
      </c>
      <c r="D213" s="1" t="s">
        <v>1057</v>
      </c>
      <c r="E213" s="1" t="s">
        <v>24</v>
      </c>
      <c r="F213" s="1" t="s">
        <v>122</v>
      </c>
      <c r="G213" s="1" t="s">
        <v>24</v>
      </c>
      <c r="H213" s="1">
        <v>4501749640</v>
      </c>
      <c r="I213" s="1" t="s">
        <v>24</v>
      </c>
      <c r="J213" s="1" t="s">
        <v>1283</v>
      </c>
      <c r="K213" s="1">
        <v>2</v>
      </c>
      <c r="L213" s="1" t="s">
        <v>26</v>
      </c>
      <c r="M213" s="3">
        <v>2715.51</v>
      </c>
      <c r="N213" s="3">
        <f t="shared" si="7"/>
        <v>5431.02</v>
      </c>
      <c r="O213" s="1"/>
      <c r="P213" s="1"/>
      <c r="Q213" s="3"/>
      <c r="R213" s="3">
        <f>Tabla13[[#This Row],[COSTO TOTAL]]</f>
        <v>5431.02</v>
      </c>
      <c r="S213" s="1"/>
      <c r="T213" s="1"/>
      <c r="U213" s="1"/>
      <c r="V213" s="3"/>
      <c r="W213" s="1"/>
      <c r="X213" s="1"/>
      <c r="Y213" s="1"/>
      <c r="Z213" s="1"/>
      <c r="AA213" s="1"/>
      <c r="AB213" s="1"/>
      <c r="AC213" s="1" t="s">
        <v>112</v>
      </c>
      <c r="AD213" s="1"/>
      <c r="AE213" s="1"/>
    </row>
    <row r="214" spans="1:31">
      <c r="A214" s="1" t="s">
        <v>59</v>
      </c>
      <c r="B214" s="2">
        <v>43867</v>
      </c>
      <c r="C214" s="1" t="s">
        <v>22</v>
      </c>
      <c r="D214" s="1" t="s">
        <v>1057</v>
      </c>
      <c r="E214" s="1" t="s">
        <v>24</v>
      </c>
      <c r="F214" s="1" t="s">
        <v>122</v>
      </c>
      <c r="G214" s="1" t="s">
        <v>24</v>
      </c>
      <c r="H214" s="1">
        <v>4501749640</v>
      </c>
      <c r="I214" s="1" t="s">
        <v>24</v>
      </c>
      <c r="J214" s="1" t="s">
        <v>1153</v>
      </c>
      <c r="K214" s="1">
        <v>24</v>
      </c>
      <c r="L214" s="1" t="s">
        <v>26</v>
      </c>
      <c r="M214" s="3">
        <v>78</v>
      </c>
      <c r="N214" s="3">
        <f t="shared" si="7"/>
        <v>1872</v>
      </c>
      <c r="O214" s="1"/>
      <c r="P214" s="1"/>
      <c r="Q214" s="3"/>
      <c r="R214" s="3">
        <f>Tabla13[[#This Row],[COSTO TOTAL]]</f>
        <v>1872</v>
      </c>
      <c r="S214" s="1"/>
      <c r="T214" s="1"/>
      <c r="U214" s="1"/>
      <c r="V214" s="3"/>
      <c r="W214" s="1"/>
      <c r="X214" s="1"/>
      <c r="Y214" s="1"/>
      <c r="Z214" s="1"/>
      <c r="AA214" s="1"/>
      <c r="AB214" s="1"/>
      <c r="AC214" s="1" t="s">
        <v>112</v>
      </c>
      <c r="AD214" s="1"/>
      <c r="AE214" s="1"/>
    </row>
    <row r="215" spans="1:31">
      <c r="A215" s="1" t="s">
        <v>149</v>
      </c>
      <c r="B215" s="2">
        <v>43867</v>
      </c>
      <c r="C215" s="1" t="s">
        <v>22</v>
      </c>
      <c r="D215" s="1" t="s">
        <v>1057</v>
      </c>
      <c r="E215" s="1" t="s">
        <v>24</v>
      </c>
      <c r="F215" s="1" t="s">
        <v>122</v>
      </c>
      <c r="G215" s="1" t="s">
        <v>24</v>
      </c>
      <c r="H215" s="1">
        <v>4501749640</v>
      </c>
      <c r="I215" s="1" t="s">
        <v>24</v>
      </c>
      <c r="J215" s="1" t="s">
        <v>1154</v>
      </c>
      <c r="K215" s="1">
        <v>4</v>
      </c>
      <c r="L215" s="1" t="s">
        <v>26</v>
      </c>
      <c r="M215" s="3">
        <v>354.67</v>
      </c>
      <c r="N215" s="3">
        <f t="shared" si="7"/>
        <v>1418.68</v>
      </c>
      <c r="O215" s="1"/>
      <c r="P215" s="1"/>
      <c r="Q215" s="3"/>
      <c r="R215" s="3">
        <f>Tabla13[[#This Row],[COSTO TOTAL]]</f>
        <v>1418.68</v>
      </c>
      <c r="S215" s="1"/>
      <c r="T215" s="1"/>
      <c r="U215" s="1"/>
      <c r="V215" s="3"/>
      <c r="W215" s="1"/>
      <c r="X215" s="1"/>
      <c r="Y215" s="1"/>
      <c r="Z215" s="1"/>
      <c r="AA215" s="1"/>
      <c r="AB215" s="1"/>
      <c r="AC215" s="1" t="s">
        <v>112</v>
      </c>
      <c r="AD215" s="1"/>
      <c r="AE215" s="1"/>
    </row>
    <row r="216" spans="1:31">
      <c r="A216" s="1" t="s">
        <v>149</v>
      </c>
      <c r="B216" s="2">
        <v>43867</v>
      </c>
      <c r="C216" s="1" t="s">
        <v>22</v>
      </c>
      <c r="D216" s="1" t="s">
        <v>1057</v>
      </c>
      <c r="E216" s="1" t="s">
        <v>24</v>
      </c>
      <c r="F216" s="1" t="s">
        <v>122</v>
      </c>
      <c r="G216" s="1" t="s">
        <v>24</v>
      </c>
      <c r="H216" s="1">
        <v>4501749640</v>
      </c>
      <c r="I216" s="1" t="s">
        <v>24</v>
      </c>
      <c r="J216" s="1" t="s">
        <v>1284</v>
      </c>
      <c r="K216" s="1">
        <v>2</v>
      </c>
      <c r="L216" s="1" t="s">
        <v>26</v>
      </c>
      <c r="M216" s="3">
        <v>1395.71</v>
      </c>
      <c r="N216" s="3">
        <f t="shared" si="7"/>
        <v>2791.42</v>
      </c>
      <c r="O216" s="1"/>
      <c r="P216" s="1"/>
      <c r="Q216" s="3"/>
      <c r="R216" s="3">
        <f>Tabla13[[#This Row],[COSTO TOTAL]]</f>
        <v>2791.42</v>
      </c>
      <c r="S216" s="1"/>
      <c r="T216" s="1"/>
      <c r="U216" s="1"/>
      <c r="V216" s="3"/>
      <c r="W216" s="1"/>
      <c r="X216" s="1"/>
      <c r="Y216" s="1"/>
      <c r="Z216" s="1"/>
      <c r="AA216" s="1"/>
      <c r="AB216" s="1"/>
      <c r="AC216" s="1" t="s">
        <v>112</v>
      </c>
      <c r="AD216" s="1"/>
      <c r="AE216" s="1"/>
    </row>
    <row r="217" spans="1:31">
      <c r="A217" s="1" t="s">
        <v>149</v>
      </c>
      <c r="B217" s="2">
        <v>43867</v>
      </c>
      <c r="C217" s="1">
        <v>7853197</v>
      </c>
      <c r="D217" s="1" t="s">
        <v>1057</v>
      </c>
      <c r="E217" s="1" t="s">
        <v>24</v>
      </c>
      <c r="F217" s="1" t="s">
        <v>122</v>
      </c>
      <c r="G217" s="1" t="s">
        <v>24</v>
      </c>
      <c r="H217" s="1">
        <v>4501749094</v>
      </c>
      <c r="I217" s="1" t="s">
        <v>24</v>
      </c>
      <c r="J217" s="1" t="s">
        <v>1155</v>
      </c>
      <c r="K217" s="1">
        <v>1</v>
      </c>
      <c r="L217" s="1" t="s">
        <v>26</v>
      </c>
      <c r="M217" s="3">
        <v>481.39</v>
      </c>
      <c r="N217" s="3">
        <f t="shared" si="7"/>
        <v>481.39</v>
      </c>
      <c r="O217" s="1"/>
      <c r="P217" s="1"/>
      <c r="Q217" s="3"/>
      <c r="R217" s="3">
        <f>Tabla13[[#This Row],[COSTO TOTAL]]</f>
        <v>481.39</v>
      </c>
      <c r="S217" s="1"/>
      <c r="T217" s="1"/>
      <c r="U217" s="1"/>
      <c r="V217" s="3"/>
      <c r="W217" s="1"/>
      <c r="X217" s="1"/>
      <c r="Y217" s="1"/>
      <c r="Z217" s="1"/>
      <c r="AA217" s="1"/>
      <c r="AB217" s="1"/>
      <c r="AC217" s="1" t="s">
        <v>112</v>
      </c>
      <c r="AD217" s="1"/>
      <c r="AE217" s="1"/>
    </row>
    <row r="218" spans="1:31">
      <c r="A218" s="1" t="s">
        <v>149</v>
      </c>
      <c r="B218" s="2">
        <v>43867</v>
      </c>
      <c r="C218" s="1">
        <v>7853197</v>
      </c>
      <c r="D218" s="1" t="s">
        <v>1057</v>
      </c>
      <c r="E218" s="1" t="s">
        <v>24</v>
      </c>
      <c r="F218" s="1" t="s">
        <v>122</v>
      </c>
      <c r="G218" s="1" t="s">
        <v>24</v>
      </c>
      <c r="H218" s="1">
        <v>4501749094</v>
      </c>
      <c r="I218" s="1" t="s">
        <v>24</v>
      </c>
      <c r="J218" s="1" t="s">
        <v>1156</v>
      </c>
      <c r="K218" s="1">
        <v>4</v>
      </c>
      <c r="L218" s="1" t="s">
        <v>26</v>
      </c>
      <c r="M218" s="3">
        <v>732.98</v>
      </c>
      <c r="N218" s="3">
        <f t="shared" si="7"/>
        <v>2931.92</v>
      </c>
      <c r="O218" s="1"/>
      <c r="P218" s="1"/>
      <c r="Q218" s="3"/>
      <c r="R218" s="3">
        <f>Tabla13[[#This Row],[COSTO TOTAL]]</f>
        <v>2931.92</v>
      </c>
      <c r="S218" s="1"/>
      <c r="T218" s="1"/>
      <c r="U218" s="1"/>
      <c r="V218" s="3"/>
      <c r="W218" s="1"/>
      <c r="X218" s="1"/>
      <c r="Y218" s="1"/>
      <c r="Z218" s="1"/>
      <c r="AA218" s="1"/>
      <c r="AB218" s="1"/>
      <c r="AC218" s="1" t="s">
        <v>112</v>
      </c>
      <c r="AD218" s="1"/>
      <c r="AE218" s="1"/>
    </row>
    <row r="219" spans="1:31">
      <c r="A219" s="1" t="s">
        <v>149</v>
      </c>
      <c r="B219" s="2">
        <v>43867</v>
      </c>
      <c r="C219" s="1">
        <v>7853197</v>
      </c>
      <c r="D219" s="1" t="s">
        <v>1057</v>
      </c>
      <c r="E219" s="1" t="s">
        <v>24</v>
      </c>
      <c r="F219" s="1" t="s">
        <v>122</v>
      </c>
      <c r="G219" s="1" t="s">
        <v>24</v>
      </c>
      <c r="H219" s="1">
        <v>4501749094</v>
      </c>
      <c r="I219" s="1" t="s">
        <v>24</v>
      </c>
      <c r="J219" s="1" t="s">
        <v>1157</v>
      </c>
      <c r="K219" s="1">
        <v>14</v>
      </c>
      <c r="L219" s="1" t="s">
        <v>26</v>
      </c>
      <c r="M219" s="3">
        <v>983.34</v>
      </c>
      <c r="N219" s="3">
        <f t="shared" si="7"/>
        <v>13766.76</v>
      </c>
      <c r="O219" s="1"/>
      <c r="P219" s="1"/>
      <c r="Q219" s="3"/>
      <c r="R219" s="3">
        <f>Tabla13[[#This Row],[COSTO TOTAL]]</f>
        <v>13766.76</v>
      </c>
      <c r="S219" s="1"/>
      <c r="T219" s="1"/>
      <c r="U219" s="1"/>
      <c r="V219" s="3"/>
      <c r="W219" s="1"/>
      <c r="X219" s="1"/>
      <c r="Y219" s="1"/>
      <c r="Z219" s="1"/>
      <c r="AA219" s="1"/>
      <c r="AB219" s="1"/>
      <c r="AC219" s="1" t="s">
        <v>112</v>
      </c>
      <c r="AD219" s="1"/>
      <c r="AE219" s="1"/>
    </row>
    <row r="220" spans="1:31">
      <c r="A220" s="1" t="s">
        <v>59</v>
      </c>
      <c r="B220" s="2">
        <v>43867</v>
      </c>
      <c r="C220" s="1">
        <v>7853197</v>
      </c>
      <c r="D220" s="1" t="s">
        <v>1057</v>
      </c>
      <c r="E220" s="1" t="s">
        <v>24</v>
      </c>
      <c r="F220" s="1" t="s">
        <v>122</v>
      </c>
      <c r="G220" s="1" t="s">
        <v>24</v>
      </c>
      <c r="H220" s="1">
        <v>4501749094</v>
      </c>
      <c r="I220" s="1" t="s">
        <v>24</v>
      </c>
      <c r="J220" s="1" t="s">
        <v>1158</v>
      </c>
      <c r="K220" s="1">
        <v>5</v>
      </c>
      <c r="L220" s="1" t="s">
        <v>26</v>
      </c>
      <c r="M220" s="3">
        <v>49.65</v>
      </c>
      <c r="N220" s="3">
        <f t="shared" si="7"/>
        <v>248.25</v>
      </c>
      <c r="O220" s="1"/>
      <c r="P220" s="1"/>
      <c r="Q220" s="3"/>
      <c r="R220" s="3">
        <f>Tabla13[[#This Row],[COSTO TOTAL]]</f>
        <v>248.25</v>
      </c>
      <c r="S220" s="1"/>
      <c r="T220" s="1"/>
      <c r="U220" s="1"/>
      <c r="V220" s="3"/>
      <c r="W220" s="1"/>
      <c r="X220" s="1"/>
      <c r="Y220" s="1"/>
      <c r="Z220" s="1"/>
      <c r="AA220" s="1"/>
      <c r="AB220" s="1"/>
      <c r="AC220" s="1" t="s">
        <v>112</v>
      </c>
      <c r="AD220" s="1"/>
      <c r="AE220" s="1"/>
    </row>
    <row r="221" spans="1:31">
      <c r="A221" s="1" t="s">
        <v>59</v>
      </c>
      <c r="B221" s="2">
        <v>43867</v>
      </c>
      <c r="C221" s="1">
        <v>7853197</v>
      </c>
      <c r="D221" s="1" t="s">
        <v>1057</v>
      </c>
      <c r="E221" s="1" t="s">
        <v>24</v>
      </c>
      <c r="F221" s="1" t="s">
        <v>122</v>
      </c>
      <c r="G221" s="1" t="s">
        <v>24</v>
      </c>
      <c r="H221" s="1">
        <v>4501749094</v>
      </c>
      <c r="I221" s="1" t="s">
        <v>24</v>
      </c>
      <c r="J221" s="1" t="s">
        <v>1159</v>
      </c>
      <c r="K221" s="1">
        <v>17</v>
      </c>
      <c r="L221" s="1" t="s">
        <v>26</v>
      </c>
      <c r="M221" s="3">
        <v>69.28</v>
      </c>
      <c r="N221" s="3">
        <f t="shared" si="7"/>
        <v>1177.76</v>
      </c>
      <c r="O221" s="1"/>
      <c r="P221" s="1"/>
      <c r="Q221" s="3"/>
      <c r="R221" s="3">
        <f>Tabla13[[#This Row],[COSTO TOTAL]]</f>
        <v>1177.76</v>
      </c>
      <c r="S221" s="1"/>
      <c r="T221" s="1"/>
      <c r="U221" s="1"/>
      <c r="V221" s="3"/>
      <c r="W221" s="1"/>
      <c r="X221" s="1"/>
      <c r="Y221" s="1"/>
      <c r="Z221" s="1"/>
      <c r="AA221" s="1"/>
      <c r="AB221" s="1"/>
      <c r="AC221" s="1" t="s">
        <v>112</v>
      </c>
      <c r="AD221" s="1"/>
      <c r="AE221" s="1"/>
    </row>
    <row r="222" spans="1:31">
      <c r="A222" s="1" t="s">
        <v>59</v>
      </c>
      <c r="B222" s="2">
        <v>43867</v>
      </c>
      <c r="C222" s="1">
        <v>7853197</v>
      </c>
      <c r="D222" s="1" t="s">
        <v>1057</v>
      </c>
      <c r="E222" s="1" t="s">
        <v>24</v>
      </c>
      <c r="F222" s="1" t="s">
        <v>122</v>
      </c>
      <c r="G222" s="1" t="s">
        <v>24</v>
      </c>
      <c r="H222" s="1">
        <v>4501749094</v>
      </c>
      <c r="I222" s="1" t="s">
        <v>24</v>
      </c>
      <c r="J222" s="1" t="s">
        <v>1160</v>
      </c>
      <c r="K222" s="1">
        <v>2</v>
      </c>
      <c r="L222" s="1" t="s">
        <v>26</v>
      </c>
      <c r="M222" s="3">
        <v>159.03</v>
      </c>
      <c r="N222" s="3">
        <f t="shared" si="7"/>
        <v>318.06</v>
      </c>
      <c r="O222" s="1"/>
      <c r="P222" s="1"/>
      <c r="Q222" s="3"/>
      <c r="R222" s="3">
        <f>Tabla13[[#This Row],[COSTO TOTAL]]</f>
        <v>318.06</v>
      </c>
      <c r="S222" s="1"/>
      <c r="T222" s="1"/>
      <c r="U222" s="1"/>
      <c r="V222" s="3"/>
      <c r="W222" s="1"/>
      <c r="X222" s="1"/>
      <c r="Y222" s="1"/>
      <c r="Z222" s="1"/>
      <c r="AA222" s="1"/>
      <c r="AB222" s="1"/>
      <c r="AC222" s="1" t="s">
        <v>112</v>
      </c>
      <c r="AD222" s="1"/>
      <c r="AE222" s="1"/>
    </row>
    <row r="223" spans="1:31">
      <c r="A223" s="1" t="s">
        <v>59</v>
      </c>
      <c r="B223" s="2">
        <v>43867</v>
      </c>
      <c r="C223" s="1">
        <v>7853197</v>
      </c>
      <c r="D223" s="1" t="s">
        <v>1057</v>
      </c>
      <c r="E223" s="1" t="s">
        <v>24</v>
      </c>
      <c r="F223" s="1" t="s">
        <v>122</v>
      </c>
      <c r="G223" s="1" t="s">
        <v>24</v>
      </c>
      <c r="H223" s="1">
        <v>4501749094</v>
      </c>
      <c r="I223" s="1" t="s">
        <v>24</v>
      </c>
      <c r="J223" s="1" t="s">
        <v>1161</v>
      </c>
      <c r="K223" s="1">
        <v>2</v>
      </c>
      <c r="L223" s="1" t="s">
        <v>26</v>
      </c>
      <c r="M223" s="3">
        <v>83.31</v>
      </c>
      <c r="N223" s="3">
        <f t="shared" si="7"/>
        <v>166.62</v>
      </c>
      <c r="O223" s="1"/>
      <c r="P223" s="1"/>
      <c r="Q223" s="3"/>
      <c r="R223" s="3">
        <f>Tabla13[[#This Row],[COSTO TOTAL]]</f>
        <v>166.62</v>
      </c>
      <c r="S223" s="1"/>
      <c r="T223" s="1"/>
      <c r="U223" s="1"/>
      <c r="V223" s="3"/>
      <c r="W223" s="1"/>
      <c r="X223" s="1"/>
      <c r="Y223" s="1"/>
      <c r="Z223" s="1"/>
      <c r="AA223" s="1"/>
      <c r="AB223" s="1"/>
      <c r="AC223" s="1" t="s">
        <v>112</v>
      </c>
      <c r="AD223" s="1"/>
      <c r="AE223" s="1"/>
    </row>
    <row r="224" spans="1:31">
      <c r="A224" s="1" t="s">
        <v>59</v>
      </c>
      <c r="B224" s="2">
        <v>43867</v>
      </c>
      <c r="C224" s="1">
        <v>7853197</v>
      </c>
      <c r="D224" s="1" t="s">
        <v>1057</v>
      </c>
      <c r="E224" s="1" t="s">
        <v>24</v>
      </c>
      <c r="F224" s="1" t="s">
        <v>122</v>
      </c>
      <c r="G224" s="1" t="s">
        <v>24</v>
      </c>
      <c r="H224" s="1">
        <v>4501749094</v>
      </c>
      <c r="I224" s="1" t="s">
        <v>24</v>
      </c>
      <c r="J224" s="1" t="s">
        <v>1162</v>
      </c>
      <c r="K224" s="1">
        <v>10</v>
      </c>
      <c r="L224" s="1" t="s">
        <v>26</v>
      </c>
      <c r="M224" s="3">
        <v>122.86</v>
      </c>
      <c r="N224" s="3">
        <f t="shared" si="7"/>
        <v>1228.5999999999999</v>
      </c>
      <c r="O224" s="1"/>
      <c r="P224" s="1"/>
      <c r="Q224" s="3"/>
      <c r="R224" s="3">
        <f>Tabla13[[#This Row],[COSTO TOTAL]]</f>
        <v>1228.5999999999999</v>
      </c>
      <c r="S224" s="1"/>
      <c r="T224" s="1"/>
      <c r="U224" s="1"/>
      <c r="V224" s="3"/>
      <c r="W224" s="1"/>
      <c r="X224" s="1"/>
      <c r="Y224" s="1"/>
      <c r="Z224" s="1"/>
      <c r="AA224" s="1"/>
      <c r="AB224" s="1"/>
      <c r="AC224" s="1" t="s">
        <v>112</v>
      </c>
      <c r="AD224" s="1"/>
      <c r="AE224" s="1"/>
    </row>
    <row r="225" spans="1:31">
      <c r="A225" s="1" t="s">
        <v>59</v>
      </c>
      <c r="B225" s="2">
        <v>43867</v>
      </c>
      <c r="C225" s="1">
        <v>7853197</v>
      </c>
      <c r="D225" s="1" t="s">
        <v>1057</v>
      </c>
      <c r="E225" s="1" t="s">
        <v>24</v>
      </c>
      <c r="F225" s="1" t="s">
        <v>122</v>
      </c>
      <c r="G225" s="1" t="s">
        <v>24</v>
      </c>
      <c r="H225" s="1">
        <v>4501749094</v>
      </c>
      <c r="I225" s="1" t="s">
        <v>24</v>
      </c>
      <c r="J225" s="1" t="s">
        <v>1163</v>
      </c>
      <c r="K225" s="1">
        <v>4</v>
      </c>
      <c r="L225" s="1" t="s">
        <v>26</v>
      </c>
      <c r="M225" s="3">
        <v>107.42</v>
      </c>
      <c r="N225" s="3">
        <f t="shared" si="7"/>
        <v>429.68</v>
      </c>
      <c r="O225" s="1"/>
      <c r="P225" s="1"/>
      <c r="Q225" s="3"/>
      <c r="R225" s="3">
        <f>Tabla13[[#This Row],[COSTO TOTAL]]</f>
        <v>429.68</v>
      </c>
      <c r="S225" s="1"/>
      <c r="T225" s="1"/>
      <c r="U225" s="1"/>
      <c r="V225" s="3"/>
      <c r="W225" s="1"/>
      <c r="X225" s="1"/>
      <c r="Y225" s="1"/>
      <c r="Z225" s="1"/>
      <c r="AA225" s="1"/>
      <c r="AB225" s="1"/>
      <c r="AC225" s="1" t="s">
        <v>112</v>
      </c>
      <c r="AD225" s="1"/>
      <c r="AE225" s="1"/>
    </row>
    <row r="226" spans="1:31">
      <c r="A226" s="1" t="s">
        <v>59</v>
      </c>
      <c r="B226" s="2">
        <v>43867</v>
      </c>
      <c r="C226" s="1">
        <v>7853197</v>
      </c>
      <c r="D226" s="1" t="s">
        <v>1057</v>
      </c>
      <c r="E226" s="1" t="s">
        <v>24</v>
      </c>
      <c r="F226" s="1" t="s">
        <v>122</v>
      </c>
      <c r="G226" s="1" t="s">
        <v>24</v>
      </c>
      <c r="H226" s="1">
        <v>4501749094</v>
      </c>
      <c r="I226" s="1" t="s">
        <v>24</v>
      </c>
      <c r="J226" s="1" t="s">
        <v>1164</v>
      </c>
      <c r="K226" s="1">
        <v>2</v>
      </c>
      <c r="L226" s="1" t="s">
        <v>26</v>
      </c>
      <c r="M226" s="3">
        <v>218.75</v>
      </c>
      <c r="N226" s="3">
        <f t="shared" si="7"/>
        <v>437.5</v>
      </c>
      <c r="O226" s="1"/>
      <c r="P226" s="1"/>
      <c r="Q226" s="3"/>
      <c r="R226" s="3">
        <f>Tabla13[[#This Row],[COSTO TOTAL]]</f>
        <v>437.5</v>
      </c>
      <c r="S226" s="1"/>
      <c r="T226" s="1"/>
      <c r="U226" s="1"/>
      <c r="V226" s="3"/>
      <c r="W226" s="1"/>
      <c r="X226" s="1"/>
      <c r="Y226" s="1"/>
      <c r="Z226" s="1"/>
      <c r="AA226" s="1"/>
      <c r="AB226" s="1"/>
      <c r="AC226" s="1" t="s">
        <v>112</v>
      </c>
      <c r="AD226" s="1"/>
      <c r="AE226" s="1"/>
    </row>
    <row r="227" spans="1:31">
      <c r="A227" s="1" t="s">
        <v>59</v>
      </c>
      <c r="B227" s="2">
        <v>43867</v>
      </c>
      <c r="C227" s="1">
        <v>7853197</v>
      </c>
      <c r="D227" s="1" t="s">
        <v>1057</v>
      </c>
      <c r="E227" s="1" t="s">
        <v>24</v>
      </c>
      <c r="F227" s="1" t="s">
        <v>122</v>
      </c>
      <c r="G227" s="1" t="s">
        <v>24</v>
      </c>
      <c r="H227" s="1">
        <v>4501749094</v>
      </c>
      <c r="I227" s="1" t="s">
        <v>24</v>
      </c>
      <c r="J227" s="1" t="s">
        <v>1165</v>
      </c>
      <c r="K227" s="1">
        <v>3</v>
      </c>
      <c r="L227" s="1" t="s">
        <v>26</v>
      </c>
      <c r="M227" s="3">
        <v>325</v>
      </c>
      <c r="N227" s="3">
        <f t="shared" si="7"/>
        <v>975</v>
      </c>
      <c r="O227" s="1"/>
      <c r="P227" s="1"/>
      <c r="Q227" s="3"/>
      <c r="R227" s="3">
        <f>Tabla13[[#This Row],[COSTO TOTAL]]</f>
        <v>975</v>
      </c>
      <c r="S227" s="1"/>
      <c r="T227" s="1"/>
      <c r="U227" s="1"/>
      <c r="V227" s="3"/>
      <c r="W227" s="1"/>
      <c r="X227" s="1"/>
      <c r="Y227" s="1"/>
      <c r="Z227" s="1"/>
      <c r="AA227" s="1"/>
      <c r="AB227" s="1"/>
      <c r="AC227" s="1" t="s">
        <v>112</v>
      </c>
      <c r="AD227" s="1"/>
      <c r="AE227" s="1"/>
    </row>
    <row r="228" spans="1:31">
      <c r="A228" s="1" t="s">
        <v>149</v>
      </c>
      <c r="B228" s="2">
        <v>43867</v>
      </c>
      <c r="C228" s="1" t="s">
        <v>22</v>
      </c>
      <c r="D228" s="1" t="s">
        <v>1057</v>
      </c>
      <c r="E228" s="1" t="s">
        <v>24</v>
      </c>
      <c r="F228" s="1" t="s">
        <v>70</v>
      </c>
      <c r="G228" s="1" t="s">
        <v>24</v>
      </c>
      <c r="H228" s="1">
        <v>4501749102</v>
      </c>
      <c r="I228" s="1" t="s">
        <v>24</v>
      </c>
      <c r="J228" s="1" t="s">
        <v>1186</v>
      </c>
      <c r="K228" s="1">
        <v>1</v>
      </c>
      <c r="L228" s="1" t="s">
        <v>26</v>
      </c>
      <c r="M228" s="3">
        <v>725</v>
      </c>
      <c r="N228" s="3">
        <f t="shared" si="7"/>
        <v>725</v>
      </c>
      <c r="O228" s="1"/>
      <c r="P228" s="1"/>
      <c r="Q228" s="3"/>
      <c r="R228" s="3">
        <f>Tabla13[[#This Row],[COSTO TOTAL]]</f>
        <v>725</v>
      </c>
      <c r="S228" s="1"/>
      <c r="T228" s="1"/>
      <c r="U228" s="1"/>
      <c r="V228" s="3"/>
      <c r="W228" s="1"/>
      <c r="X228" s="1"/>
      <c r="Y228" s="1"/>
      <c r="Z228" s="1"/>
      <c r="AA228" s="1"/>
      <c r="AB228" s="1"/>
      <c r="AC228" s="1" t="s">
        <v>112</v>
      </c>
      <c r="AD228" s="1"/>
      <c r="AE228" s="1"/>
    </row>
    <row r="229" spans="1:31">
      <c r="A229" s="1" t="s">
        <v>149</v>
      </c>
      <c r="B229" s="2">
        <v>43867</v>
      </c>
      <c r="C229" s="1" t="s">
        <v>22</v>
      </c>
      <c r="D229" s="1" t="s">
        <v>1057</v>
      </c>
      <c r="E229" s="1" t="s">
        <v>24</v>
      </c>
      <c r="F229" s="1" t="s">
        <v>70</v>
      </c>
      <c r="G229" s="1" t="s">
        <v>24</v>
      </c>
      <c r="H229" s="1">
        <v>4501749102</v>
      </c>
      <c r="I229" s="1" t="s">
        <v>24</v>
      </c>
      <c r="J229" s="1" t="s">
        <v>1187</v>
      </c>
      <c r="K229" s="1">
        <v>10</v>
      </c>
      <c r="L229" s="1" t="s">
        <v>26</v>
      </c>
      <c r="M229" s="3">
        <v>3.5</v>
      </c>
      <c r="N229" s="3">
        <f t="shared" si="7"/>
        <v>35</v>
      </c>
      <c r="O229" s="1"/>
      <c r="P229" s="1"/>
      <c r="Q229" s="3"/>
      <c r="R229" s="3">
        <f>Tabla13[[#This Row],[COSTO TOTAL]]</f>
        <v>35</v>
      </c>
      <c r="S229" s="1"/>
      <c r="T229" s="1"/>
      <c r="U229" s="1"/>
      <c r="V229" s="3"/>
      <c r="W229" s="1"/>
      <c r="X229" s="1"/>
      <c r="Y229" s="1"/>
      <c r="Z229" s="1"/>
      <c r="AA229" s="1"/>
      <c r="AB229" s="1"/>
      <c r="AC229" s="1" t="s">
        <v>112</v>
      </c>
      <c r="AD229" s="1"/>
      <c r="AE229" s="1"/>
    </row>
    <row r="230" spans="1:31">
      <c r="A230" s="1" t="s">
        <v>59</v>
      </c>
      <c r="B230" s="2">
        <v>43867</v>
      </c>
      <c r="C230" s="1" t="s">
        <v>22</v>
      </c>
      <c r="D230" s="1" t="s">
        <v>1057</v>
      </c>
      <c r="E230" s="1" t="s">
        <v>24</v>
      </c>
      <c r="F230" s="1" t="s">
        <v>1228</v>
      </c>
      <c r="G230" s="1" t="s">
        <v>24</v>
      </c>
      <c r="H230" s="1">
        <v>4501749430</v>
      </c>
      <c r="I230" s="1" t="s">
        <v>24</v>
      </c>
      <c r="J230" s="1" t="s">
        <v>1229</v>
      </c>
      <c r="K230" s="1">
        <v>2</v>
      </c>
      <c r="L230" s="1" t="s">
        <v>26</v>
      </c>
      <c r="M230" s="3">
        <v>77.650000000000006</v>
      </c>
      <c r="N230" s="3">
        <f t="shared" si="7"/>
        <v>155.30000000000001</v>
      </c>
      <c r="O230" s="1"/>
      <c r="P230" s="1"/>
      <c r="Q230" s="3"/>
      <c r="R230" s="3">
        <f>Tabla13[[#This Row],[COSTO TOTAL]]</f>
        <v>155.30000000000001</v>
      </c>
      <c r="S230" s="1"/>
      <c r="T230" s="1"/>
      <c r="U230" s="1"/>
      <c r="V230" s="3"/>
      <c r="W230" s="1"/>
      <c r="X230" s="1"/>
      <c r="Y230" s="1"/>
      <c r="Z230" s="1"/>
      <c r="AA230" s="1"/>
      <c r="AB230" s="1"/>
      <c r="AC230" s="1" t="s">
        <v>112</v>
      </c>
      <c r="AD230" s="1"/>
      <c r="AE230" s="1"/>
    </row>
    <row r="231" spans="1:31">
      <c r="A231" s="1" t="s">
        <v>59</v>
      </c>
      <c r="B231" s="2">
        <v>43867</v>
      </c>
      <c r="C231" s="1" t="s">
        <v>22</v>
      </c>
      <c r="D231" s="1" t="s">
        <v>1057</v>
      </c>
      <c r="E231" s="1" t="s">
        <v>24</v>
      </c>
      <c r="F231" s="1" t="s">
        <v>1228</v>
      </c>
      <c r="G231" s="1" t="s">
        <v>24</v>
      </c>
      <c r="H231" s="1">
        <v>4501749430</v>
      </c>
      <c r="I231" s="1" t="s">
        <v>24</v>
      </c>
      <c r="J231" s="1" t="s">
        <v>1230</v>
      </c>
      <c r="K231" s="1">
        <v>2</v>
      </c>
      <c r="L231" s="1" t="s">
        <v>26</v>
      </c>
      <c r="M231" s="3">
        <v>26.7</v>
      </c>
      <c r="N231" s="3">
        <f t="shared" si="7"/>
        <v>53.4</v>
      </c>
      <c r="O231" s="1"/>
      <c r="P231" s="1"/>
      <c r="Q231" s="3"/>
      <c r="R231" s="3">
        <f>Tabla13[[#This Row],[COSTO TOTAL]]</f>
        <v>53.4</v>
      </c>
      <c r="S231" s="1"/>
      <c r="T231" s="1"/>
      <c r="U231" s="1"/>
      <c r="V231" s="3"/>
      <c r="W231" s="1"/>
      <c r="X231" s="1"/>
      <c r="Y231" s="1"/>
      <c r="Z231" s="1"/>
      <c r="AA231" s="1"/>
      <c r="AB231" s="1"/>
      <c r="AC231" s="1" t="s">
        <v>112</v>
      </c>
      <c r="AD231" s="1"/>
      <c r="AE231" s="1"/>
    </row>
    <row r="232" spans="1:31">
      <c r="A232" s="1" t="s">
        <v>59</v>
      </c>
      <c r="B232" s="2">
        <v>43867</v>
      </c>
      <c r="C232" s="1" t="s">
        <v>22</v>
      </c>
      <c r="D232" s="1" t="s">
        <v>1057</v>
      </c>
      <c r="E232" s="1" t="s">
        <v>24</v>
      </c>
      <c r="F232" s="1" t="s">
        <v>1228</v>
      </c>
      <c r="G232" s="1" t="s">
        <v>24</v>
      </c>
      <c r="H232" s="1">
        <v>4501749430</v>
      </c>
      <c r="I232" s="1" t="s">
        <v>24</v>
      </c>
      <c r="J232" s="1" t="s">
        <v>1231</v>
      </c>
      <c r="K232" s="1">
        <v>3</v>
      </c>
      <c r="L232" s="1" t="s">
        <v>26</v>
      </c>
      <c r="M232" s="3">
        <v>482.28</v>
      </c>
      <c r="N232" s="3">
        <f t="shared" si="7"/>
        <v>1446.84</v>
      </c>
      <c r="O232" s="1"/>
      <c r="P232" s="1"/>
      <c r="Q232" s="3"/>
      <c r="R232" s="3">
        <f>Tabla13[[#This Row],[COSTO TOTAL]]</f>
        <v>1446.84</v>
      </c>
      <c r="S232" s="1"/>
      <c r="T232" s="1"/>
      <c r="U232" s="1"/>
      <c r="V232" s="3"/>
      <c r="W232" s="1"/>
      <c r="X232" s="1"/>
      <c r="Y232" s="1"/>
      <c r="Z232" s="1"/>
      <c r="AA232" s="1"/>
      <c r="AB232" s="1"/>
      <c r="AC232" s="1" t="s">
        <v>112</v>
      </c>
      <c r="AD232" s="1"/>
      <c r="AE232" s="1"/>
    </row>
    <row r="233" spans="1:31">
      <c r="A233" s="1" t="s">
        <v>59</v>
      </c>
      <c r="B233" s="2">
        <v>43867</v>
      </c>
      <c r="C233" s="1" t="s">
        <v>22</v>
      </c>
      <c r="D233" s="1" t="s">
        <v>1057</v>
      </c>
      <c r="E233" s="1" t="s">
        <v>24</v>
      </c>
      <c r="F233" s="1" t="s">
        <v>1228</v>
      </c>
      <c r="G233" s="1" t="s">
        <v>24</v>
      </c>
      <c r="H233" s="1">
        <v>4501749430</v>
      </c>
      <c r="I233" s="1" t="s">
        <v>24</v>
      </c>
      <c r="J233" s="1" t="s">
        <v>1232</v>
      </c>
      <c r="K233" s="1">
        <v>3</v>
      </c>
      <c r="L233" s="1" t="s">
        <v>26</v>
      </c>
      <c r="M233" s="3">
        <v>15.23</v>
      </c>
      <c r="N233" s="3">
        <f t="shared" si="7"/>
        <v>45.69</v>
      </c>
      <c r="O233" s="1"/>
      <c r="P233" s="1"/>
      <c r="Q233" s="3"/>
      <c r="R233" s="3">
        <f>Tabla13[[#This Row],[COSTO TOTAL]]</f>
        <v>45.69</v>
      </c>
      <c r="S233" s="1"/>
      <c r="T233" s="1"/>
      <c r="U233" s="1"/>
      <c r="V233" s="3"/>
      <c r="W233" s="1"/>
      <c r="X233" s="1"/>
      <c r="Y233" s="1"/>
      <c r="Z233" s="1"/>
      <c r="AA233" s="1"/>
      <c r="AB233" s="1"/>
      <c r="AC233" s="1" t="s">
        <v>112</v>
      </c>
      <c r="AD233" s="1"/>
      <c r="AE233" s="1"/>
    </row>
    <row r="234" spans="1:31">
      <c r="A234" s="1" t="s">
        <v>59</v>
      </c>
      <c r="B234" s="2">
        <v>43867</v>
      </c>
      <c r="C234" s="1" t="s">
        <v>22</v>
      </c>
      <c r="D234" s="1" t="s">
        <v>1057</v>
      </c>
      <c r="E234" s="1" t="s">
        <v>24</v>
      </c>
      <c r="F234" s="1" t="s">
        <v>1228</v>
      </c>
      <c r="G234" s="1" t="s">
        <v>24</v>
      </c>
      <c r="H234" s="1">
        <v>4501749430</v>
      </c>
      <c r="I234" s="1" t="s">
        <v>24</v>
      </c>
      <c r="J234" s="1" t="s">
        <v>1233</v>
      </c>
      <c r="K234" s="1">
        <v>3</v>
      </c>
      <c r="L234" s="1" t="s">
        <v>26</v>
      </c>
      <c r="M234" s="3">
        <v>69</v>
      </c>
      <c r="N234" s="3">
        <f t="shared" si="7"/>
        <v>207</v>
      </c>
      <c r="O234" s="1"/>
      <c r="P234" s="1"/>
      <c r="Q234" s="3"/>
      <c r="R234" s="3">
        <f>Tabla13[[#This Row],[COSTO TOTAL]]</f>
        <v>207</v>
      </c>
      <c r="S234" s="1"/>
      <c r="T234" s="1"/>
      <c r="U234" s="1"/>
      <c r="V234" s="3"/>
      <c r="W234" s="1"/>
      <c r="X234" s="1"/>
      <c r="Y234" s="1"/>
      <c r="Z234" s="1"/>
      <c r="AA234" s="1"/>
      <c r="AB234" s="1"/>
      <c r="AC234" s="1" t="s">
        <v>112</v>
      </c>
      <c r="AD234" s="1"/>
      <c r="AE234" s="1"/>
    </row>
    <row r="235" spans="1:31">
      <c r="A235" s="1" t="s">
        <v>59</v>
      </c>
      <c r="B235" s="2">
        <v>43867</v>
      </c>
      <c r="C235" s="1" t="s">
        <v>22</v>
      </c>
      <c r="D235" s="1" t="s">
        <v>1057</v>
      </c>
      <c r="E235" s="1" t="s">
        <v>24</v>
      </c>
      <c r="F235" s="1" t="s">
        <v>1228</v>
      </c>
      <c r="G235" s="1" t="s">
        <v>24</v>
      </c>
      <c r="H235" s="1">
        <v>4501749430</v>
      </c>
      <c r="I235" s="1" t="s">
        <v>24</v>
      </c>
      <c r="J235" s="1" t="s">
        <v>1234</v>
      </c>
      <c r="K235" s="1">
        <v>1</v>
      </c>
      <c r="L235" s="1" t="s">
        <v>26</v>
      </c>
      <c r="M235" s="3">
        <v>35.72</v>
      </c>
      <c r="N235" s="3">
        <f t="shared" si="7"/>
        <v>35.72</v>
      </c>
      <c r="O235" s="1"/>
      <c r="P235" s="1"/>
      <c r="Q235" s="3"/>
      <c r="R235" s="3">
        <f>Tabla13[[#This Row],[COSTO TOTAL]]</f>
        <v>35.72</v>
      </c>
      <c r="S235" s="1"/>
      <c r="T235" s="1"/>
      <c r="U235" s="1"/>
      <c r="V235" s="3"/>
      <c r="W235" s="1"/>
      <c r="X235" s="1"/>
      <c r="Y235" s="1"/>
      <c r="Z235" s="1"/>
      <c r="AA235" s="1"/>
      <c r="AB235" s="1"/>
      <c r="AC235" s="1" t="s">
        <v>112</v>
      </c>
      <c r="AD235" s="1"/>
      <c r="AE235" s="1"/>
    </row>
    <row r="236" spans="1:31">
      <c r="A236" s="1" t="s">
        <v>149</v>
      </c>
      <c r="B236" s="2">
        <v>43867</v>
      </c>
      <c r="C236" s="1" t="s">
        <v>22</v>
      </c>
      <c r="D236" s="1" t="s">
        <v>1057</v>
      </c>
      <c r="E236" s="1" t="s">
        <v>24</v>
      </c>
      <c r="F236" s="1" t="s">
        <v>1228</v>
      </c>
      <c r="G236" s="1" t="s">
        <v>24</v>
      </c>
      <c r="H236" s="1">
        <v>4501749430</v>
      </c>
      <c r="I236" s="1" t="s">
        <v>24</v>
      </c>
      <c r="J236" s="1" t="s">
        <v>1235</v>
      </c>
      <c r="K236" s="1">
        <v>1</v>
      </c>
      <c r="L236" s="1" t="s">
        <v>26</v>
      </c>
      <c r="M236" s="3">
        <v>356.46</v>
      </c>
      <c r="N236" s="3">
        <f t="shared" si="7"/>
        <v>356.46</v>
      </c>
      <c r="O236" s="1"/>
      <c r="P236" s="1"/>
      <c r="Q236" s="3"/>
      <c r="R236" s="3">
        <f>Tabla13[[#This Row],[COSTO TOTAL]]</f>
        <v>356.46</v>
      </c>
      <c r="S236" s="1"/>
      <c r="T236" s="1"/>
      <c r="U236" s="1"/>
      <c r="V236" s="3"/>
      <c r="W236" s="1"/>
      <c r="X236" s="1"/>
      <c r="Y236" s="1"/>
      <c r="Z236" s="1"/>
      <c r="AA236" s="1"/>
      <c r="AB236" s="1"/>
      <c r="AC236" s="1" t="s">
        <v>112</v>
      </c>
      <c r="AD236" s="1"/>
      <c r="AE236" s="1"/>
    </row>
    <row r="237" spans="1:31">
      <c r="A237" s="1" t="s">
        <v>59</v>
      </c>
      <c r="B237" s="2">
        <v>43867</v>
      </c>
      <c r="C237" s="1" t="s">
        <v>22</v>
      </c>
      <c r="D237" s="1" t="s">
        <v>1057</v>
      </c>
      <c r="E237" s="1" t="s">
        <v>24</v>
      </c>
      <c r="F237" s="1" t="s">
        <v>1228</v>
      </c>
      <c r="G237" s="1" t="s">
        <v>24</v>
      </c>
      <c r="H237" s="1">
        <v>4501749430</v>
      </c>
      <c r="I237" s="1" t="s">
        <v>24</v>
      </c>
      <c r="J237" s="1" t="s">
        <v>1236</v>
      </c>
      <c r="K237" s="1">
        <v>1</v>
      </c>
      <c r="L237" s="1" t="s">
        <v>26</v>
      </c>
      <c r="M237" s="3">
        <v>190.84</v>
      </c>
      <c r="N237" s="3">
        <f t="shared" si="7"/>
        <v>190.84</v>
      </c>
      <c r="O237" s="1"/>
      <c r="P237" s="1"/>
      <c r="Q237" s="3"/>
      <c r="R237" s="3">
        <f>Tabla13[[#This Row],[COSTO TOTAL]]</f>
        <v>190.84</v>
      </c>
      <c r="S237" s="1"/>
      <c r="T237" s="1"/>
      <c r="U237" s="1"/>
      <c r="V237" s="3"/>
      <c r="W237" s="1"/>
      <c r="X237" s="1"/>
      <c r="Y237" s="1"/>
      <c r="Z237" s="1"/>
      <c r="AA237" s="1"/>
      <c r="AB237" s="1"/>
      <c r="AC237" s="1" t="s">
        <v>112</v>
      </c>
      <c r="AD237" s="1"/>
      <c r="AE237" s="1"/>
    </row>
    <row r="238" spans="1:31">
      <c r="A238" s="1" t="s">
        <v>21</v>
      </c>
      <c r="B238" s="2">
        <v>43874</v>
      </c>
      <c r="C238" s="1" t="s">
        <v>22</v>
      </c>
      <c r="D238" s="1" t="s">
        <v>1057</v>
      </c>
      <c r="E238" s="1" t="s">
        <v>24</v>
      </c>
      <c r="F238" s="1" t="s">
        <v>551</v>
      </c>
      <c r="G238" s="1" t="s">
        <v>24</v>
      </c>
      <c r="H238" s="1">
        <v>4501753457</v>
      </c>
      <c r="I238" s="1" t="s">
        <v>24</v>
      </c>
      <c r="J238" s="1" t="s">
        <v>1182</v>
      </c>
      <c r="K238" s="1">
        <v>6</v>
      </c>
      <c r="L238" s="1" t="s">
        <v>26</v>
      </c>
      <c r="M238" s="3">
        <v>35.200000000000003</v>
      </c>
      <c r="N238" s="3">
        <f t="shared" si="7"/>
        <v>211.20000000000002</v>
      </c>
      <c r="O238" s="1"/>
      <c r="P238" s="1"/>
      <c r="Q238" s="3"/>
      <c r="R238" s="3">
        <f>Tabla13[[#This Row],[COSTO TOTAL]]</f>
        <v>211.20000000000002</v>
      </c>
      <c r="S238" s="1"/>
      <c r="T238" s="1"/>
      <c r="U238" s="1"/>
      <c r="V238" s="3"/>
      <c r="W238" s="1"/>
      <c r="X238" s="1"/>
      <c r="Y238" s="1"/>
      <c r="Z238" s="1"/>
      <c r="AA238" s="1"/>
      <c r="AB238" s="1"/>
      <c r="AC238" s="1" t="s">
        <v>112</v>
      </c>
      <c r="AD238" s="1"/>
      <c r="AE238" s="1"/>
    </row>
    <row r="239" spans="1:31">
      <c r="A239" s="1" t="s">
        <v>21</v>
      </c>
      <c r="B239" s="2">
        <v>43874</v>
      </c>
      <c r="C239" s="1" t="s">
        <v>22</v>
      </c>
      <c r="D239" s="1" t="s">
        <v>1057</v>
      </c>
      <c r="E239" s="1" t="s">
        <v>24</v>
      </c>
      <c r="F239" s="1" t="s">
        <v>551</v>
      </c>
      <c r="G239" s="1" t="s">
        <v>24</v>
      </c>
      <c r="H239" s="1">
        <v>4501753457</v>
      </c>
      <c r="I239" s="1" t="s">
        <v>24</v>
      </c>
      <c r="J239" s="1" t="s">
        <v>1118</v>
      </c>
      <c r="K239" s="1">
        <v>1</v>
      </c>
      <c r="L239" s="1" t="s">
        <v>26</v>
      </c>
      <c r="M239" s="3">
        <v>49.04</v>
      </c>
      <c r="N239" s="3">
        <f t="shared" si="7"/>
        <v>49.04</v>
      </c>
      <c r="O239" s="1"/>
      <c r="P239" s="1"/>
      <c r="Q239" s="3"/>
      <c r="R239" s="3">
        <f>Tabla13[[#This Row],[COSTO TOTAL]]</f>
        <v>49.04</v>
      </c>
      <c r="S239" s="1"/>
      <c r="T239" s="1"/>
      <c r="U239" s="1"/>
      <c r="V239" s="3"/>
      <c r="W239" s="1"/>
      <c r="X239" s="1"/>
      <c r="Y239" s="1"/>
      <c r="Z239" s="1"/>
      <c r="AA239" s="1"/>
      <c r="AB239" s="1"/>
      <c r="AC239" s="1" t="s">
        <v>112</v>
      </c>
      <c r="AD239" s="1"/>
      <c r="AE239" s="1"/>
    </row>
    <row r="240" spans="1:31">
      <c r="A240" s="1" t="s">
        <v>149</v>
      </c>
      <c r="B240" s="2">
        <v>43874</v>
      </c>
      <c r="C240" s="1" t="s">
        <v>22</v>
      </c>
      <c r="D240" s="1" t="s">
        <v>1057</v>
      </c>
      <c r="E240" s="1" t="s">
        <v>24</v>
      </c>
      <c r="F240" s="1" t="s">
        <v>551</v>
      </c>
      <c r="G240" s="1" t="s">
        <v>24</v>
      </c>
      <c r="H240" s="1">
        <v>4501753457</v>
      </c>
      <c r="I240" s="1" t="s">
        <v>24</v>
      </c>
      <c r="J240" s="1" t="s">
        <v>1183</v>
      </c>
      <c r="K240" s="1">
        <v>3</v>
      </c>
      <c r="L240" s="1" t="s">
        <v>26</v>
      </c>
      <c r="M240" s="3">
        <v>47.94</v>
      </c>
      <c r="N240" s="3">
        <f t="shared" si="7"/>
        <v>143.82</v>
      </c>
      <c r="O240" s="1"/>
      <c r="P240" s="1"/>
      <c r="Q240" s="3"/>
      <c r="R240" s="3">
        <f>Tabla13[[#This Row],[COSTO TOTAL]]</f>
        <v>143.82</v>
      </c>
      <c r="S240" s="1"/>
      <c r="T240" s="1"/>
      <c r="U240" s="1"/>
      <c r="V240" s="3"/>
      <c r="W240" s="1"/>
      <c r="X240" s="1"/>
      <c r="Y240" s="1"/>
      <c r="Z240" s="1"/>
      <c r="AA240" s="1"/>
      <c r="AB240" s="1"/>
      <c r="AC240" s="1" t="s">
        <v>112</v>
      </c>
      <c r="AD240" s="1"/>
      <c r="AE240" s="1"/>
    </row>
    <row r="241" spans="1:31">
      <c r="A241" s="1" t="s">
        <v>149</v>
      </c>
      <c r="B241" s="2">
        <v>43874</v>
      </c>
      <c r="C241" s="1" t="s">
        <v>22</v>
      </c>
      <c r="D241" s="1" t="s">
        <v>1057</v>
      </c>
      <c r="E241" s="1" t="s">
        <v>24</v>
      </c>
      <c r="F241" s="1" t="s">
        <v>551</v>
      </c>
      <c r="G241" s="1" t="s">
        <v>24</v>
      </c>
      <c r="H241" s="1">
        <v>4501753457</v>
      </c>
      <c r="I241" s="1" t="s">
        <v>24</v>
      </c>
      <c r="J241" s="1" t="s">
        <v>1184</v>
      </c>
      <c r="K241" s="1">
        <v>100</v>
      </c>
      <c r="L241" s="1" t="s">
        <v>1062</v>
      </c>
      <c r="M241" s="3">
        <v>10.42</v>
      </c>
      <c r="N241" s="3">
        <f t="shared" si="7"/>
        <v>1042</v>
      </c>
      <c r="O241" s="1"/>
      <c r="P241" s="1"/>
      <c r="Q241" s="3"/>
      <c r="R241" s="3">
        <f>Tabla13[[#This Row],[COSTO TOTAL]]</f>
        <v>1042</v>
      </c>
      <c r="S241" s="1"/>
      <c r="T241" s="1"/>
      <c r="U241" s="1"/>
      <c r="V241" s="3"/>
      <c r="W241" s="1"/>
      <c r="X241" s="1"/>
      <c r="Y241" s="1"/>
      <c r="Z241" s="1"/>
      <c r="AA241" s="1"/>
      <c r="AB241" s="1"/>
      <c r="AC241" s="1" t="s">
        <v>112</v>
      </c>
      <c r="AD241" s="1"/>
      <c r="AE241" s="1"/>
    </row>
    <row r="242" spans="1:31">
      <c r="A242" s="1" t="s">
        <v>21</v>
      </c>
      <c r="B242" s="2">
        <v>43874</v>
      </c>
      <c r="C242" s="1" t="s">
        <v>22</v>
      </c>
      <c r="D242" s="1" t="s">
        <v>1057</v>
      </c>
      <c r="E242" s="1" t="s">
        <v>24</v>
      </c>
      <c r="F242" s="1" t="s">
        <v>551</v>
      </c>
      <c r="G242" s="1" t="s">
        <v>24</v>
      </c>
      <c r="H242" s="1">
        <v>4501753457</v>
      </c>
      <c r="I242" s="1" t="s">
        <v>24</v>
      </c>
      <c r="J242" s="1" t="s">
        <v>1185</v>
      </c>
      <c r="K242" s="1">
        <v>5</v>
      </c>
      <c r="L242" s="1" t="s">
        <v>26</v>
      </c>
      <c r="M242" s="3">
        <v>45.29</v>
      </c>
      <c r="N242" s="3">
        <f t="shared" si="7"/>
        <v>226.45</v>
      </c>
      <c r="O242" s="1"/>
      <c r="P242" s="1"/>
      <c r="Q242" s="3"/>
      <c r="R242" s="3">
        <f>Tabla13[[#This Row],[COSTO TOTAL]]</f>
        <v>226.45</v>
      </c>
      <c r="S242" s="1"/>
      <c r="T242" s="1"/>
      <c r="U242" s="1"/>
      <c r="V242" s="3"/>
      <c r="W242" s="1"/>
      <c r="X242" s="1"/>
      <c r="Y242" s="1"/>
      <c r="Z242" s="1"/>
      <c r="AA242" s="1"/>
      <c r="AB242" s="1"/>
      <c r="AC242" s="1" t="s">
        <v>112</v>
      </c>
      <c r="AD242" s="1"/>
      <c r="AE242" s="1"/>
    </row>
    <row r="243" spans="1:31">
      <c r="A243" s="1" t="s">
        <v>1134</v>
      </c>
      <c r="B243" s="2">
        <v>43874</v>
      </c>
      <c r="C243" s="1" t="s">
        <v>22</v>
      </c>
      <c r="D243" s="1" t="s">
        <v>1057</v>
      </c>
      <c r="E243" s="1" t="s">
        <v>24</v>
      </c>
      <c r="F243" s="1" t="s">
        <v>122</v>
      </c>
      <c r="G243" s="1" t="s">
        <v>24</v>
      </c>
      <c r="H243" s="1">
        <v>4501747496</v>
      </c>
      <c r="I243" s="1" t="s">
        <v>24</v>
      </c>
      <c r="J243" s="1" t="s">
        <v>1198</v>
      </c>
      <c r="K243" s="1">
        <v>3</v>
      </c>
      <c r="L243" s="1" t="s">
        <v>26</v>
      </c>
      <c r="M243" s="3">
        <v>14106.66</v>
      </c>
      <c r="N243" s="3">
        <f t="shared" si="7"/>
        <v>42319.979999999996</v>
      </c>
      <c r="O243" s="1"/>
      <c r="P243" s="1"/>
      <c r="Q243" s="3"/>
      <c r="R243" s="3">
        <f>Tabla13[[#This Row],[COSTO TOTAL]]</f>
        <v>42319.979999999996</v>
      </c>
      <c r="S243" s="1"/>
      <c r="T243" s="1"/>
      <c r="U243" s="1"/>
      <c r="V243" s="3"/>
      <c r="W243" s="1"/>
      <c r="X243" s="1"/>
      <c r="Y243" s="1"/>
      <c r="Z243" s="1"/>
      <c r="AA243" s="1"/>
      <c r="AB243" s="1"/>
      <c r="AC243" s="1" t="s">
        <v>112</v>
      </c>
      <c r="AD243" s="1"/>
      <c r="AE243" s="1"/>
    </row>
    <row r="244" spans="1:31">
      <c r="A244" s="1" t="s">
        <v>149</v>
      </c>
      <c r="B244" s="2">
        <v>43875</v>
      </c>
      <c r="C244" s="1" t="s">
        <v>22</v>
      </c>
      <c r="D244" s="1" t="s">
        <v>1057</v>
      </c>
      <c r="E244" s="1" t="s">
        <v>24</v>
      </c>
      <c r="F244" s="1" t="s">
        <v>551</v>
      </c>
      <c r="G244" s="1" t="s">
        <v>24</v>
      </c>
      <c r="H244" s="1">
        <v>4501753895</v>
      </c>
      <c r="I244" s="1" t="s">
        <v>24</v>
      </c>
      <c r="J244" s="1" t="s">
        <v>1199</v>
      </c>
      <c r="K244" s="1">
        <v>0</v>
      </c>
      <c r="L244" s="1" t="s">
        <v>26</v>
      </c>
      <c r="M244" s="3">
        <v>453.93</v>
      </c>
      <c r="N244" s="3">
        <f t="shared" si="7"/>
        <v>0</v>
      </c>
      <c r="O244" s="1"/>
      <c r="P244" s="1"/>
      <c r="Q244" s="3"/>
      <c r="R244" s="3">
        <f>Tabla13[[#This Row],[COSTO TOTAL]]</f>
        <v>0</v>
      </c>
      <c r="S244" s="1"/>
      <c r="T244" s="1"/>
      <c r="U244" s="1"/>
      <c r="V244" s="3"/>
      <c r="W244" s="1"/>
      <c r="X244" s="1"/>
      <c r="Y244" s="1"/>
      <c r="Z244" s="1"/>
      <c r="AA244" s="1"/>
      <c r="AB244" s="1"/>
      <c r="AC244" s="1"/>
      <c r="AD244" s="1" t="s">
        <v>112</v>
      </c>
      <c r="AE244" s="1"/>
    </row>
    <row r="245" spans="1:31">
      <c r="A245" s="1" t="s">
        <v>149</v>
      </c>
      <c r="B245" s="2">
        <v>43875</v>
      </c>
      <c r="C245" s="1" t="s">
        <v>22</v>
      </c>
      <c r="D245" s="1" t="s">
        <v>1057</v>
      </c>
      <c r="E245" s="1" t="s">
        <v>24</v>
      </c>
      <c r="F245" s="1" t="s">
        <v>551</v>
      </c>
      <c r="G245" s="1" t="s">
        <v>24</v>
      </c>
      <c r="H245" s="1">
        <v>4501753895</v>
      </c>
      <c r="I245" s="1" t="s">
        <v>24</v>
      </c>
      <c r="J245" s="1" t="s">
        <v>1200</v>
      </c>
      <c r="K245" s="1">
        <v>0</v>
      </c>
      <c r="L245" s="1" t="s">
        <v>26</v>
      </c>
      <c r="M245" s="3">
        <v>372.1</v>
      </c>
      <c r="N245" s="3">
        <f t="shared" si="7"/>
        <v>0</v>
      </c>
      <c r="O245" s="1"/>
      <c r="P245" s="1"/>
      <c r="Q245" s="3"/>
      <c r="R245" s="3">
        <f>Tabla13[[#This Row],[COSTO TOTAL]]</f>
        <v>0</v>
      </c>
      <c r="S245" s="1"/>
      <c r="T245" s="1"/>
      <c r="U245" s="1"/>
      <c r="V245" s="3"/>
      <c r="W245" s="1"/>
      <c r="X245" s="1"/>
      <c r="Y245" s="1"/>
      <c r="Z245" s="1"/>
      <c r="AA245" s="1"/>
      <c r="AB245" s="1"/>
      <c r="AC245" s="1"/>
      <c r="AD245" s="1" t="s">
        <v>112</v>
      </c>
      <c r="AE245" s="1"/>
    </row>
    <row r="246" spans="1:31">
      <c r="A246" s="1" t="s">
        <v>149</v>
      </c>
      <c r="B246" s="2">
        <v>43875</v>
      </c>
      <c r="C246" s="1" t="s">
        <v>22</v>
      </c>
      <c r="D246" s="1" t="s">
        <v>1057</v>
      </c>
      <c r="E246" s="1" t="s">
        <v>24</v>
      </c>
      <c r="F246" s="1" t="s">
        <v>551</v>
      </c>
      <c r="G246" s="1" t="s">
        <v>24</v>
      </c>
      <c r="H246" s="1">
        <v>4501753895</v>
      </c>
      <c r="I246" s="1" t="s">
        <v>24</v>
      </c>
      <c r="J246" s="1" t="s">
        <v>1201</v>
      </c>
      <c r="K246" s="1">
        <v>0</v>
      </c>
      <c r="L246" s="1" t="s">
        <v>26</v>
      </c>
      <c r="M246" s="3">
        <v>282.76</v>
      </c>
      <c r="N246" s="3">
        <f t="shared" si="7"/>
        <v>0</v>
      </c>
      <c r="O246" s="1"/>
      <c r="P246" s="1"/>
      <c r="Q246" s="3"/>
      <c r="R246" s="3">
        <f>Tabla13[[#This Row],[COSTO TOTAL]]</f>
        <v>0</v>
      </c>
      <c r="S246" s="1"/>
      <c r="T246" s="1"/>
      <c r="U246" s="1"/>
      <c r="V246" s="3"/>
      <c r="W246" s="1"/>
      <c r="X246" s="1"/>
      <c r="Y246" s="1"/>
      <c r="Z246" s="1"/>
      <c r="AA246" s="1"/>
      <c r="AB246" s="1"/>
      <c r="AC246" s="1"/>
      <c r="AD246" s="1" t="s">
        <v>112</v>
      </c>
      <c r="AE246" s="1"/>
    </row>
    <row r="247" spans="1:31">
      <c r="A247" s="1" t="s">
        <v>149</v>
      </c>
      <c r="B247" s="2">
        <v>43875</v>
      </c>
      <c r="C247" s="1" t="s">
        <v>22</v>
      </c>
      <c r="D247" s="1" t="s">
        <v>1057</v>
      </c>
      <c r="E247" s="1" t="s">
        <v>24</v>
      </c>
      <c r="F247" s="1" t="s">
        <v>551</v>
      </c>
      <c r="G247" s="1" t="s">
        <v>24</v>
      </c>
      <c r="H247" s="1">
        <v>4501753895</v>
      </c>
      <c r="I247" s="1" t="s">
        <v>24</v>
      </c>
      <c r="J247" s="1" t="s">
        <v>1202</v>
      </c>
      <c r="K247" s="1">
        <v>0</v>
      </c>
      <c r="L247" s="1" t="s">
        <v>26</v>
      </c>
      <c r="M247" s="3">
        <v>501.96</v>
      </c>
      <c r="N247" s="3">
        <f t="shared" si="7"/>
        <v>0</v>
      </c>
      <c r="O247" s="1"/>
      <c r="P247" s="1"/>
      <c r="Q247" s="3"/>
      <c r="R247" s="3">
        <f>Tabla13[[#This Row],[COSTO TOTAL]]</f>
        <v>0</v>
      </c>
      <c r="S247" s="1"/>
      <c r="T247" s="1"/>
      <c r="U247" s="1"/>
      <c r="V247" s="3"/>
      <c r="W247" s="1"/>
      <c r="X247" s="1"/>
      <c r="Y247" s="1"/>
      <c r="Z247" s="1"/>
      <c r="AA247" s="1"/>
      <c r="AB247" s="1"/>
      <c r="AC247" s="1"/>
      <c r="AD247" s="1" t="s">
        <v>112</v>
      </c>
      <c r="AE247" s="1"/>
    </row>
    <row r="248" spans="1:31">
      <c r="A248" s="1" t="s">
        <v>149</v>
      </c>
      <c r="B248" s="2">
        <v>43875</v>
      </c>
      <c r="C248" s="1" t="s">
        <v>22</v>
      </c>
      <c r="D248" s="1" t="s">
        <v>1057</v>
      </c>
      <c r="E248" s="1" t="s">
        <v>24</v>
      </c>
      <c r="F248" s="1" t="s">
        <v>551</v>
      </c>
      <c r="G248" s="1" t="s">
        <v>24</v>
      </c>
      <c r="H248" s="1">
        <v>4501753895</v>
      </c>
      <c r="I248" s="1" t="s">
        <v>24</v>
      </c>
      <c r="J248" s="1" t="s">
        <v>1203</v>
      </c>
      <c r="K248" s="1">
        <v>0</v>
      </c>
      <c r="L248" s="1" t="s">
        <v>26</v>
      </c>
      <c r="M248" s="3">
        <v>631.97</v>
      </c>
      <c r="N248" s="3">
        <f t="shared" si="7"/>
        <v>0</v>
      </c>
      <c r="O248" s="1"/>
      <c r="P248" s="1"/>
      <c r="Q248" s="3"/>
      <c r="R248" s="3">
        <f>Tabla13[[#This Row],[COSTO TOTAL]]</f>
        <v>0</v>
      </c>
      <c r="S248" s="1"/>
      <c r="T248" s="1"/>
      <c r="U248" s="1"/>
      <c r="V248" s="3"/>
      <c r="W248" s="1"/>
      <c r="X248" s="1"/>
      <c r="Y248" s="1"/>
      <c r="Z248" s="1"/>
      <c r="AA248" s="1"/>
      <c r="AB248" s="1"/>
      <c r="AC248" s="1"/>
      <c r="AD248" s="1" t="s">
        <v>112</v>
      </c>
      <c r="AE248" s="1"/>
    </row>
    <row r="249" spans="1:31">
      <c r="A249" s="1" t="s">
        <v>59</v>
      </c>
      <c r="B249" s="2">
        <v>43875</v>
      </c>
      <c r="C249" s="1" t="s">
        <v>22</v>
      </c>
      <c r="D249" s="1" t="s">
        <v>1057</v>
      </c>
      <c r="E249" s="1" t="s">
        <v>24</v>
      </c>
      <c r="F249" s="1" t="s">
        <v>551</v>
      </c>
      <c r="G249" s="1" t="s">
        <v>24</v>
      </c>
      <c r="H249" s="1">
        <v>4501753895</v>
      </c>
      <c r="I249" s="1" t="s">
        <v>24</v>
      </c>
      <c r="J249" s="43" t="s">
        <v>1271</v>
      </c>
      <c r="K249" s="1">
        <v>0</v>
      </c>
      <c r="L249" s="1" t="s">
        <v>26</v>
      </c>
      <c r="M249" s="3">
        <v>9.31</v>
      </c>
      <c r="N249" s="3">
        <f t="shared" si="7"/>
        <v>0</v>
      </c>
      <c r="O249" s="1"/>
      <c r="P249" s="1"/>
      <c r="Q249" s="3"/>
      <c r="R249" s="3">
        <f>Tabla13[[#This Row],[COSTO TOTAL]]</f>
        <v>0</v>
      </c>
      <c r="S249" s="1"/>
      <c r="T249" s="1"/>
      <c r="U249" s="1"/>
      <c r="V249" s="3"/>
      <c r="W249" s="1"/>
      <c r="X249" s="1"/>
      <c r="Y249" s="1"/>
      <c r="Z249" s="1"/>
      <c r="AA249" s="1"/>
      <c r="AB249" s="1"/>
      <c r="AC249" s="1"/>
      <c r="AD249" s="1" t="s">
        <v>112</v>
      </c>
      <c r="AE249" s="1"/>
    </row>
    <row r="250" spans="1:31">
      <c r="A250" s="1" t="s">
        <v>59</v>
      </c>
      <c r="B250" s="2">
        <v>43875</v>
      </c>
      <c r="C250" s="1" t="s">
        <v>22</v>
      </c>
      <c r="D250" s="1" t="s">
        <v>1057</v>
      </c>
      <c r="E250" s="1" t="s">
        <v>24</v>
      </c>
      <c r="F250" s="1" t="s">
        <v>551</v>
      </c>
      <c r="G250" s="1" t="s">
        <v>24</v>
      </c>
      <c r="H250" s="1">
        <v>4501753895</v>
      </c>
      <c r="I250" s="1" t="s">
        <v>24</v>
      </c>
      <c r="J250" s="43" t="s">
        <v>1272</v>
      </c>
      <c r="K250" s="1">
        <v>0</v>
      </c>
      <c r="L250" s="1" t="s">
        <v>26</v>
      </c>
      <c r="M250" s="3">
        <v>7.98</v>
      </c>
      <c r="N250" s="3">
        <f t="shared" si="7"/>
        <v>0</v>
      </c>
      <c r="O250" s="1"/>
      <c r="P250" s="1"/>
      <c r="Q250" s="3"/>
      <c r="R250" s="3">
        <f>Tabla13[[#This Row],[COSTO TOTAL]]</f>
        <v>0</v>
      </c>
      <c r="S250" s="1"/>
      <c r="T250" s="1"/>
      <c r="U250" s="1"/>
      <c r="V250" s="3"/>
      <c r="W250" s="1"/>
      <c r="X250" s="1"/>
      <c r="Y250" s="1"/>
      <c r="Z250" s="1"/>
      <c r="AA250" s="1"/>
      <c r="AB250" s="1"/>
      <c r="AC250" s="1"/>
      <c r="AD250" s="1" t="s">
        <v>112</v>
      </c>
      <c r="AE250" s="1"/>
    </row>
    <row r="251" spans="1:31">
      <c r="A251" s="1" t="s">
        <v>59</v>
      </c>
      <c r="B251" s="2">
        <v>43875</v>
      </c>
      <c r="C251" s="1" t="s">
        <v>22</v>
      </c>
      <c r="D251" s="1" t="s">
        <v>1057</v>
      </c>
      <c r="E251" s="1" t="s">
        <v>24</v>
      </c>
      <c r="F251" s="1" t="s">
        <v>551</v>
      </c>
      <c r="G251" s="1" t="s">
        <v>24</v>
      </c>
      <c r="H251" s="1">
        <v>4501753895</v>
      </c>
      <c r="I251" s="1" t="s">
        <v>24</v>
      </c>
      <c r="J251" s="43" t="s">
        <v>1273</v>
      </c>
      <c r="K251" s="1">
        <v>0</v>
      </c>
      <c r="L251" s="1" t="s">
        <v>26</v>
      </c>
      <c r="M251" s="3">
        <v>7.53</v>
      </c>
      <c r="N251" s="3">
        <f t="shared" ref="N251:N323" si="8">M251*K251</f>
        <v>0</v>
      </c>
      <c r="O251" s="1"/>
      <c r="P251" s="1"/>
      <c r="Q251" s="3"/>
      <c r="R251" s="3">
        <f>Tabla13[[#This Row],[COSTO TOTAL]]</f>
        <v>0</v>
      </c>
      <c r="S251" s="1"/>
      <c r="T251" s="1"/>
      <c r="U251" s="1"/>
      <c r="V251" s="3"/>
      <c r="W251" s="1"/>
      <c r="X251" s="1"/>
      <c r="Y251" s="1"/>
      <c r="Z251" s="1"/>
      <c r="AA251" s="1"/>
      <c r="AB251" s="1"/>
      <c r="AC251" s="1"/>
      <c r="AD251" s="1" t="s">
        <v>112</v>
      </c>
      <c r="AE251" s="1"/>
    </row>
    <row r="252" spans="1:31">
      <c r="A252" s="1" t="s">
        <v>59</v>
      </c>
      <c r="B252" s="2">
        <v>43875</v>
      </c>
      <c r="C252" s="1" t="s">
        <v>22</v>
      </c>
      <c r="D252" s="1" t="s">
        <v>1057</v>
      </c>
      <c r="E252" s="1" t="s">
        <v>24</v>
      </c>
      <c r="F252" s="1" t="s">
        <v>551</v>
      </c>
      <c r="G252" s="1" t="s">
        <v>24</v>
      </c>
      <c r="H252" s="1">
        <v>4501753895</v>
      </c>
      <c r="I252" s="1" t="s">
        <v>24</v>
      </c>
      <c r="J252" s="43" t="s">
        <v>1204</v>
      </c>
      <c r="K252" s="1">
        <v>0</v>
      </c>
      <c r="L252" s="1" t="s">
        <v>26</v>
      </c>
      <c r="M252" s="3">
        <v>20.8</v>
      </c>
      <c r="N252" s="3">
        <f t="shared" si="8"/>
        <v>0</v>
      </c>
      <c r="O252" s="1"/>
      <c r="P252" s="1"/>
      <c r="Q252" s="3"/>
      <c r="R252" s="3">
        <f>Tabla13[[#This Row],[COSTO TOTAL]]</f>
        <v>0</v>
      </c>
      <c r="S252" s="1"/>
      <c r="T252" s="1"/>
      <c r="U252" s="1"/>
      <c r="V252" s="3"/>
      <c r="W252" s="1"/>
      <c r="X252" s="1"/>
      <c r="Y252" s="1"/>
      <c r="Z252" s="1"/>
      <c r="AA252" s="1"/>
      <c r="AB252" s="1"/>
      <c r="AC252" s="1"/>
      <c r="AD252" s="1" t="s">
        <v>112</v>
      </c>
      <c r="AE252" s="1"/>
    </row>
    <row r="253" spans="1:31">
      <c r="A253" s="1" t="s">
        <v>59</v>
      </c>
      <c r="B253" s="2">
        <v>43875</v>
      </c>
      <c r="C253" s="1" t="s">
        <v>22</v>
      </c>
      <c r="D253" s="1" t="s">
        <v>1057</v>
      </c>
      <c r="E253" s="1" t="s">
        <v>24</v>
      </c>
      <c r="F253" s="1" t="s">
        <v>551</v>
      </c>
      <c r="G253" s="1" t="s">
        <v>24</v>
      </c>
      <c r="H253" s="1">
        <v>4501753895</v>
      </c>
      <c r="I253" s="1" t="s">
        <v>24</v>
      </c>
      <c r="J253" s="43" t="s">
        <v>1274</v>
      </c>
      <c r="K253" s="1">
        <v>0</v>
      </c>
      <c r="L253" s="1" t="s">
        <v>26</v>
      </c>
      <c r="M253" s="3">
        <v>73.38</v>
      </c>
      <c r="N253" s="3">
        <f t="shared" si="8"/>
        <v>0</v>
      </c>
      <c r="O253" s="1"/>
      <c r="P253" s="1"/>
      <c r="Q253" s="3"/>
      <c r="R253" s="3">
        <f>Tabla13[[#This Row],[COSTO TOTAL]]</f>
        <v>0</v>
      </c>
      <c r="S253" s="1"/>
      <c r="T253" s="1"/>
      <c r="U253" s="1"/>
      <c r="V253" s="3"/>
      <c r="W253" s="1"/>
      <c r="X253" s="1"/>
      <c r="Y253" s="1"/>
      <c r="Z253" s="1"/>
      <c r="AA253" s="1"/>
      <c r="AB253" s="1"/>
      <c r="AC253" s="1"/>
      <c r="AD253" s="1" t="s">
        <v>112</v>
      </c>
      <c r="AE253" s="1"/>
    </row>
    <row r="254" spans="1:31">
      <c r="A254" s="1" t="s">
        <v>59</v>
      </c>
      <c r="B254" s="2">
        <v>43524</v>
      </c>
      <c r="C254" s="1" t="s">
        <v>22</v>
      </c>
      <c r="D254" s="1" t="s">
        <v>1057</v>
      </c>
      <c r="E254" s="1" t="s">
        <v>24</v>
      </c>
      <c r="F254" s="1" t="s">
        <v>551</v>
      </c>
      <c r="G254" s="1" t="s">
        <v>24</v>
      </c>
      <c r="H254" s="1">
        <v>4501753895</v>
      </c>
      <c r="I254" s="1" t="s">
        <v>24</v>
      </c>
      <c r="J254" s="43" t="s">
        <v>1205</v>
      </c>
      <c r="K254" s="1">
        <v>5</v>
      </c>
      <c r="L254" s="1" t="s">
        <v>26</v>
      </c>
      <c r="M254" s="3">
        <v>44.03</v>
      </c>
      <c r="N254" s="3">
        <f t="shared" si="8"/>
        <v>220.15</v>
      </c>
      <c r="O254" s="1"/>
      <c r="P254" s="1"/>
      <c r="Q254" s="3"/>
      <c r="R254" s="3">
        <f>Tabla13[[#This Row],[COSTO TOTAL]]</f>
        <v>220.15</v>
      </c>
      <c r="S254" s="1"/>
      <c r="T254" s="1"/>
      <c r="U254" s="1"/>
      <c r="V254" s="3"/>
      <c r="W254" s="1"/>
      <c r="X254" s="1"/>
      <c r="Y254" s="1"/>
      <c r="Z254" s="1"/>
      <c r="AA254" s="1"/>
      <c r="AB254" s="1"/>
      <c r="AC254" s="1"/>
      <c r="AD254" s="1" t="s">
        <v>112</v>
      </c>
      <c r="AE254" s="1"/>
    </row>
    <row r="255" spans="1:31">
      <c r="A255" s="1" t="s">
        <v>59</v>
      </c>
      <c r="B255" s="2">
        <v>43875</v>
      </c>
      <c r="C255" s="1" t="s">
        <v>22</v>
      </c>
      <c r="D255" s="1" t="s">
        <v>1057</v>
      </c>
      <c r="E255" s="1" t="s">
        <v>24</v>
      </c>
      <c r="F255" s="1" t="s">
        <v>551</v>
      </c>
      <c r="G255" s="1" t="s">
        <v>24</v>
      </c>
      <c r="H255" s="1">
        <v>4501753895</v>
      </c>
      <c r="I255" s="1" t="s">
        <v>24</v>
      </c>
      <c r="J255" s="1" t="s">
        <v>1206</v>
      </c>
      <c r="K255" s="1">
        <v>7</v>
      </c>
      <c r="L255" s="1" t="s">
        <v>26</v>
      </c>
      <c r="M255" s="3">
        <v>65.010000000000005</v>
      </c>
      <c r="N255" s="3">
        <f t="shared" si="8"/>
        <v>455.07000000000005</v>
      </c>
      <c r="O255" s="1"/>
      <c r="P255" s="1"/>
      <c r="Q255" s="3"/>
      <c r="R255" s="3">
        <f>Tabla13[[#This Row],[COSTO TOTAL]]</f>
        <v>455.07000000000005</v>
      </c>
      <c r="S255" s="1"/>
      <c r="T255" s="1"/>
      <c r="U255" s="1"/>
      <c r="V255" s="3"/>
      <c r="W255" s="1"/>
      <c r="X255" s="1"/>
      <c r="Y255" s="1"/>
      <c r="Z255" s="1"/>
      <c r="AA255" s="1"/>
      <c r="AB255" s="1"/>
      <c r="AC255" s="1" t="s">
        <v>112</v>
      </c>
      <c r="AD255" s="1"/>
      <c r="AE255" s="1"/>
    </row>
    <row r="256" spans="1:31">
      <c r="A256" s="1" t="s">
        <v>59</v>
      </c>
      <c r="B256" s="2">
        <v>43875</v>
      </c>
      <c r="C256" s="1" t="s">
        <v>22</v>
      </c>
      <c r="D256" s="1" t="s">
        <v>1057</v>
      </c>
      <c r="E256" s="1" t="s">
        <v>24</v>
      </c>
      <c r="F256" s="1" t="s">
        <v>551</v>
      </c>
      <c r="G256" s="1" t="s">
        <v>24</v>
      </c>
      <c r="H256" s="1">
        <v>4501753895</v>
      </c>
      <c r="I256" s="1" t="s">
        <v>24</v>
      </c>
      <c r="J256" s="43" t="s">
        <v>1207</v>
      </c>
      <c r="K256" s="1">
        <v>0</v>
      </c>
      <c r="L256" s="1" t="s">
        <v>26</v>
      </c>
      <c r="M256" s="3">
        <v>19.2</v>
      </c>
      <c r="N256" s="3">
        <f t="shared" si="8"/>
        <v>0</v>
      </c>
      <c r="O256" s="1"/>
      <c r="P256" s="1"/>
      <c r="Q256" s="3"/>
      <c r="R256" s="3">
        <f>Tabla13[[#This Row],[COSTO TOTAL]]</f>
        <v>0</v>
      </c>
      <c r="S256" s="1"/>
      <c r="T256" s="1"/>
      <c r="U256" s="1"/>
      <c r="V256" s="3"/>
      <c r="W256" s="1"/>
      <c r="X256" s="1"/>
      <c r="Y256" s="1"/>
      <c r="Z256" s="1"/>
      <c r="AA256" s="1"/>
      <c r="AB256" s="1"/>
      <c r="AC256" s="1"/>
      <c r="AD256" s="1" t="s">
        <v>112</v>
      </c>
      <c r="AE256" s="1"/>
    </row>
    <row r="257" spans="1:31">
      <c r="A257" s="1" t="s">
        <v>59</v>
      </c>
      <c r="B257" s="2">
        <v>43875</v>
      </c>
      <c r="C257" s="1" t="s">
        <v>22</v>
      </c>
      <c r="D257" s="1" t="s">
        <v>1057</v>
      </c>
      <c r="E257" s="1" t="s">
        <v>24</v>
      </c>
      <c r="F257" s="1" t="s">
        <v>551</v>
      </c>
      <c r="G257" s="1" t="s">
        <v>24</v>
      </c>
      <c r="H257" s="1">
        <v>4501753895</v>
      </c>
      <c r="I257" s="1" t="s">
        <v>24</v>
      </c>
      <c r="J257" s="43" t="s">
        <v>1182</v>
      </c>
      <c r="K257" s="1">
        <v>0</v>
      </c>
      <c r="L257" s="1" t="s">
        <v>26</v>
      </c>
      <c r="M257" s="3">
        <v>35.200000000000003</v>
      </c>
      <c r="N257" s="3">
        <f t="shared" si="8"/>
        <v>0</v>
      </c>
      <c r="O257" s="1"/>
      <c r="P257" s="1"/>
      <c r="Q257" s="3"/>
      <c r="R257" s="3">
        <f>Tabla13[[#This Row],[COSTO TOTAL]]</f>
        <v>0</v>
      </c>
      <c r="S257" s="1"/>
      <c r="T257" s="1"/>
      <c r="U257" s="1"/>
      <c r="V257" s="3"/>
      <c r="W257" s="1"/>
      <c r="X257" s="1"/>
      <c r="Y257" s="1"/>
      <c r="Z257" s="1"/>
      <c r="AA257" s="1"/>
      <c r="AB257" s="1"/>
      <c r="AC257" s="1"/>
      <c r="AD257" s="1" t="s">
        <v>112</v>
      </c>
      <c r="AE257" s="1"/>
    </row>
    <row r="258" spans="1:31">
      <c r="A258" s="1" t="s">
        <v>59</v>
      </c>
      <c r="B258" s="2">
        <v>43875</v>
      </c>
      <c r="C258" s="1" t="s">
        <v>22</v>
      </c>
      <c r="D258" s="1" t="s">
        <v>1057</v>
      </c>
      <c r="E258" s="1" t="s">
        <v>24</v>
      </c>
      <c r="F258" s="1" t="s">
        <v>551</v>
      </c>
      <c r="G258" s="1" t="s">
        <v>24</v>
      </c>
      <c r="H258" s="1">
        <v>4501753895</v>
      </c>
      <c r="I258" s="1" t="s">
        <v>24</v>
      </c>
      <c r="J258" s="43" t="s">
        <v>1208</v>
      </c>
      <c r="K258" s="1">
        <v>0</v>
      </c>
      <c r="L258" s="1" t="s">
        <v>26</v>
      </c>
      <c r="M258" s="3">
        <v>50.88</v>
      </c>
      <c r="N258" s="3">
        <f t="shared" si="8"/>
        <v>0</v>
      </c>
      <c r="O258" s="1"/>
      <c r="P258" s="1"/>
      <c r="Q258" s="3"/>
      <c r="R258" s="3">
        <f>Tabla13[[#This Row],[COSTO TOTAL]]</f>
        <v>0</v>
      </c>
      <c r="S258" s="1"/>
      <c r="T258" s="1"/>
      <c r="U258" s="1"/>
      <c r="V258" s="3"/>
      <c r="W258" s="1"/>
      <c r="X258" s="1"/>
      <c r="Y258" s="1"/>
      <c r="Z258" s="1"/>
      <c r="AA258" s="1"/>
      <c r="AB258" s="1"/>
      <c r="AC258" s="1"/>
      <c r="AD258" s="1" t="s">
        <v>112</v>
      </c>
      <c r="AE258" s="1"/>
    </row>
    <row r="259" spans="1:31">
      <c r="A259" s="1" t="s">
        <v>59</v>
      </c>
      <c r="B259" s="2">
        <v>43875</v>
      </c>
      <c r="C259" s="1" t="s">
        <v>22</v>
      </c>
      <c r="D259" s="1" t="s">
        <v>1057</v>
      </c>
      <c r="E259" s="1" t="s">
        <v>24</v>
      </c>
      <c r="F259" s="1" t="s">
        <v>551</v>
      </c>
      <c r="G259" s="1" t="s">
        <v>24</v>
      </c>
      <c r="H259" s="1">
        <v>4501753895</v>
      </c>
      <c r="I259" s="1" t="s">
        <v>24</v>
      </c>
      <c r="J259" s="43" t="s">
        <v>1209</v>
      </c>
      <c r="K259" s="1">
        <v>0</v>
      </c>
      <c r="L259" s="1" t="s">
        <v>26</v>
      </c>
      <c r="M259" s="3">
        <v>81.92</v>
      </c>
      <c r="N259" s="3">
        <f t="shared" si="8"/>
        <v>0</v>
      </c>
      <c r="O259" s="1"/>
      <c r="P259" s="1"/>
      <c r="Q259" s="3"/>
      <c r="R259" s="3">
        <f>Tabla13[[#This Row],[COSTO TOTAL]]</f>
        <v>0</v>
      </c>
      <c r="S259" s="1"/>
      <c r="T259" s="1"/>
      <c r="U259" s="1"/>
      <c r="V259" s="3"/>
      <c r="W259" s="1"/>
      <c r="X259" s="1"/>
      <c r="Y259" s="1"/>
      <c r="Z259" s="1"/>
      <c r="AA259" s="1"/>
      <c r="AB259" s="1"/>
      <c r="AC259" s="1"/>
      <c r="AD259" s="1" t="s">
        <v>112</v>
      </c>
      <c r="AE259" s="1"/>
    </row>
    <row r="260" spans="1:31">
      <c r="A260" s="1" t="s">
        <v>59</v>
      </c>
      <c r="B260" s="2">
        <v>43875</v>
      </c>
      <c r="C260" s="1" t="s">
        <v>22</v>
      </c>
      <c r="D260" s="1" t="s">
        <v>1057</v>
      </c>
      <c r="E260" s="1" t="s">
        <v>24</v>
      </c>
      <c r="F260" s="1" t="s">
        <v>551</v>
      </c>
      <c r="G260" s="1" t="s">
        <v>24</v>
      </c>
      <c r="H260" s="1">
        <v>4501753895</v>
      </c>
      <c r="I260" s="1" t="s">
        <v>24</v>
      </c>
      <c r="J260" s="43" t="s">
        <v>1210</v>
      </c>
      <c r="K260" s="1">
        <v>0</v>
      </c>
      <c r="L260" s="1" t="s">
        <v>26</v>
      </c>
      <c r="M260" s="3">
        <v>6.08</v>
      </c>
      <c r="N260" s="3">
        <f t="shared" si="8"/>
        <v>0</v>
      </c>
      <c r="O260" s="1"/>
      <c r="P260" s="1"/>
      <c r="Q260" s="3"/>
      <c r="R260" s="3">
        <f>Tabla13[[#This Row],[COSTO TOTAL]]</f>
        <v>0</v>
      </c>
      <c r="S260" s="1"/>
      <c r="T260" s="1"/>
      <c r="U260" s="1"/>
      <c r="V260" s="3"/>
      <c r="W260" s="1"/>
      <c r="X260" s="1"/>
      <c r="Y260" s="1"/>
      <c r="Z260" s="1"/>
      <c r="AA260" s="1"/>
      <c r="AB260" s="1"/>
      <c r="AC260" s="1"/>
      <c r="AD260" s="1" t="s">
        <v>112</v>
      </c>
      <c r="AE260" s="1"/>
    </row>
    <row r="261" spans="1:31">
      <c r="A261" s="1" t="s">
        <v>59</v>
      </c>
      <c r="B261" s="2">
        <v>43875</v>
      </c>
      <c r="C261" s="1" t="s">
        <v>22</v>
      </c>
      <c r="D261" s="1" t="s">
        <v>1057</v>
      </c>
      <c r="E261" s="1" t="s">
        <v>24</v>
      </c>
      <c r="F261" s="1" t="s">
        <v>551</v>
      </c>
      <c r="G261" s="1" t="s">
        <v>24</v>
      </c>
      <c r="H261" s="1">
        <v>4501753895</v>
      </c>
      <c r="I261" s="1" t="s">
        <v>24</v>
      </c>
      <c r="J261" s="43" t="s">
        <v>1211</v>
      </c>
      <c r="K261" s="1">
        <v>4</v>
      </c>
      <c r="L261" s="1" t="s">
        <v>26</v>
      </c>
      <c r="M261" s="3">
        <v>151.6</v>
      </c>
      <c r="N261" s="3">
        <f t="shared" si="8"/>
        <v>606.4</v>
      </c>
      <c r="O261" s="1"/>
      <c r="P261" s="1"/>
      <c r="Q261" s="3"/>
      <c r="R261" s="3">
        <f>Tabla13[[#This Row],[COSTO TOTAL]]</f>
        <v>606.4</v>
      </c>
      <c r="S261" s="1"/>
      <c r="T261" s="1"/>
      <c r="U261" s="1"/>
      <c r="V261" s="3"/>
      <c r="W261" s="1"/>
      <c r="X261" s="1"/>
      <c r="Y261" s="1"/>
      <c r="Z261" s="1"/>
      <c r="AA261" s="1"/>
      <c r="AB261" s="1"/>
      <c r="AC261" s="1" t="s">
        <v>112</v>
      </c>
      <c r="AD261" s="1"/>
      <c r="AE261" s="1"/>
    </row>
    <row r="262" spans="1:31">
      <c r="A262" s="1" t="s">
        <v>59</v>
      </c>
      <c r="B262" s="2">
        <v>43875</v>
      </c>
      <c r="C262" s="1" t="s">
        <v>22</v>
      </c>
      <c r="D262" s="1" t="s">
        <v>1057</v>
      </c>
      <c r="E262" s="1" t="s">
        <v>24</v>
      </c>
      <c r="F262" s="1" t="s">
        <v>551</v>
      </c>
      <c r="G262" s="1" t="s">
        <v>24</v>
      </c>
      <c r="H262" s="1">
        <v>4501753895</v>
      </c>
      <c r="I262" s="1" t="s">
        <v>24</v>
      </c>
      <c r="J262" s="43" t="s">
        <v>1213</v>
      </c>
      <c r="K262" s="1">
        <v>0</v>
      </c>
      <c r="L262" s="1" t="s">
        <v>26</v>
      </c>
      <c r="M262" s="3">
        <v>26.41</v>
      </c>
      <c r="N262" s="3">
        <f t="shared" si="8"/>
        <v>0</v>
      </c>
      <c r="O262" s="1"/>
      <c r="P262" s="1"/>
      <c r="Q262" s="3"/>
      <c r="R262" s="3">
        <f>Tabla13[[#This Row],[COSTO TOTAL]]</f>
        <v>0</v>
      </c>
      <c r="S262" s="1"/>
      <c r="T262" s="1"/>
      <c r="U262" s="1"/>
      <c r="V262" s="3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>
      <c r="A263" s="1" t="s">
        <v>59</v>
      </c>
      <c r="B263" s="2">
        <v>43875</v>
      </c>
      <c r="C263" s="1" t="s">
        <v>22</v>
      </c>
      <c r="D263" s="1" t="s">
        <v>1057</v>
      </c>
      <c r="E263" s="1" t="s">
        <v>24</v>
      </c>
      <c r="F263" s="1" t="s">
        <v>551</v>
      </c>
      <c r="G263" s="1" t="s">
        <v>24</v>
      </c>
      <c r="H263" s="1">
        <v>4501753895</v>
      </c>
      <c r="I263" s="1" t="s">
        <v>24</v>
      </c>
      <c r="J263" s="43" t="s">
        <v>1214</v>
      </c>
      <c r="K263" s="1">
        <v>0</v>
      </c>
      <c r="L263" s="1" t="s">
        <v>26</v>
      </c>
      <c r="M263" s="3">
        <v>21.53</v>
      </c>
      <c r="N263" s="3">
        <f t="shared" si="8"/>
        <v>0</v>
      </c>
      <c r="O263" s="1"/>
      <c r="P263" s="1"/>
      <c r="Q263" s="3"/>
      <c r="R263" s="3">
        <f>Tabla13[[#This Row],[COSTO TOTAL]]</f>
        <v>0</v>
      </c>
      <c r="S263" s="1"/>
      <c r="T263" s="1"/>
      <c r="U263" s="1"/>
      <c r="V263" s="3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>
      <c r="A264" s="1" t="s">
        <v>59</v>
      </c>
      <c r="B264" s="2">
        <v>43875</v>
      </c>
      <c r="C264" s="1" t="s">
        <v>22</v>
      </c>
      <c r="D264" s="1" t="s">
        <v>1057</v>
      </c>
      <c r="E264" s="1" t="s">
        <v>24</v>
      </c>
      <c r="F264" s="1" t="s">
        <v>551</v>
      </c>
      <c r="G264" s="1" t="s">
        <v>24</v>
      </c>
      <c r="H264" s="1">
        <v>4501753895</v>
      </c>
      <c r="I264" s="1" t="s">
        <v>24</v>
      </c>
      <c r="J264" s="43" t="s">
        <v>1215</v>
      </c>
      <c r="K264" s="1">
        <v>0</v>
      </c>
      <c r="L264" s="1" t="s">
        <v>26</v>
      </c>
      <c r="M264" s="3">
        <v>22.48</v>
      </c>
      <c r="N264" s="3">
        <f t="shared" si="8"/>
        <v>0</v>
      </c>
      <c r="O264" s="1"/>
      <c r="P264" s="1"/>
      <c r="Q264" s="3"/>
      <c r="R264" s="3">
        <f>Tabla13[[#This Row],[COSTO TOTAL]]</f>
        <v>0</v>
      </c>
      <c r="S264" s="1"/>
      <c r="T264" s="1"/>
      <c r="U264" s="1"/>
      <c r="V264" s="3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>
      <c r="A265" s="1" t="s">
        <v>1227</v>
      </c>
      <c r="B265" s="2">
        <v>43875</v>
      </c>
      <c r="C265" s="1" t="s">
        <v>22</v>
      </c>
      <c r="D265" s="1" t="s">
        <v>1057</v>
      </c>
      <c r="E265" s="1" t="s">
        <v>24</v>
      </c>
      <c r="F265" s="1" t="s">
        <v>551</v>
      </c>
      <c r="G265" s="1" t="s">
        <v>24</v>
      </c>
      <c r="H265" s="1">
        <v>4501753895</v>
      </c>
      <c r="I265" s="1" t="s">
        <v>24</v>
      </c>
      <c r="J265" s="43" t="s">
        <v>1118</v>
      </c>
      <c r="K265" s="1">
        <v>0</v>
      </c>
      <c r="L265" s="1" t="s">
        <v>1117</v>
      </c>
      <c r="M265" s="3">
        <v>49.04</v>
      </c>
      <c r="N265" s="3">
        <f t="shared" si="8"/>
        <v>0</v>
      </c>
      <c r="O265" s="1"/>
      <c r="P265" s="1"/>
      <c r="Q265" s="3"/>
      <c r="R265" s="3">
        <f>Tabla13[[#This Row],[COSTO TOTAL]]</f>
        <v>0</v>
      </c>
      <c r="S265" s="1"/>
      <c r="T265" s="1"/>
      <c r="U265" s="1"/>
      <c r="V265" s="3"/>
      <c r="W265" s="1"/>
      <c r="X265" s="1"/>
      <c r="Y265" s="1"/>
      <c r="Z265" s="1"/>
      <c r="AA265" s="1"/>
      <c r="AB265" s="1"/>
      <c r="AC265" s="1"/>
      <c r="AD265" s="1" t="s">
        <v>112</v>
      </c>
      <c r="AE265" s="1"/>
    </row>
    <row r="266" spans="1:31">
      <c r="A266" s="1" t="s">
        <v>59</v>
      </c>
      <c r="B266" s="2">
        <v>43875</v>
      </c>
      <c r="C266" s="1" t="s">
        <v>22</v>
      </c>
      <c r="D266" s="1" t="s">
        <v>1057</v>
      </c>
      <c r="E266" s="1" t="s">
        <v>24</v>
      </c>
      <c r="F266" s="1" t="s">
        <v>551</v>
      </c>
      <c r="G266" s="1" t="s">
        <v>24</v>
      </c>
      <c r="H266" s="1">
        <v>4501753895</v>
      </c>
      <c r="I266" s="1" t="s">
        <v>24</v>
      </c>
      <c r="J266" s="1" t="s">
        <v>1223</v>
      </c>
      <c r="K266" s="1">
        <v>0</v>
      </c>
      <c r="L266" s="1" t="s">
        <v>1224</v>
      </c>
      <c r="M266" s="3">
        <v>33.049999999999997</v>
      </c>
      <c r="N266" s="3">
        <f t="shared" si="8"/>
        <v>0</v>
      </c>
      <c r="O266" s="1"/>
      <c r="P266" s="1"/>
      <c r="Q266" s="3"/>
      <c r="R266" s="3">
        <f>Tabla13[[#This Row],[COSTO TOTAL]]</f>
        <v>0</v>
      </c>
      <c r="S266" s="1"/>
      <c r="T266" s="1"/>
      <c r="U266" s="1"/>
      <c r="V266" s="3"/>
      <c r="W266" s="1"/>
      <c r="X266" s="1"/>
      <c r="Y266" s="1"/>
      <c r="Z266" s="1"/>
      <c r="AA266" s="1"/>
      <c r="AB266" s="1"/>
      <c r="AC266" s="1"/>
      <c r="AD266" s="1" t="s">
        <v>112</v>
      </c>
      <c r="AE266" s="1"/>
    </row>
    <row r="267" spans="1:31">
      <c r="A267" s="1" t="s">
        <v>59</v>
      </c>
      <c r="B267" s="2">
        <v>43875</v>
      </c>
      <c r="C267" s="1" t="s">
        <v>22</v>
      </c>
      <c r="D267" s="1" t="s">
        <v>1057</v>
      </c>
      <c r="E267" s="1" t="s">
        <v>24</v>
      </c>
      <c r="F267" s="1" t="s">
        <v>551</v>
      </c>
      <c r="G267" s="1" t="s">
        <v>24</v>
      </c>
      <c r="H267" s="1">
        <v>4501753895</v>
      </c>
      <c r="I267" s="1" t="s">
        <v>24</v>
      </c>
      <c r="J267" s="1" t="s">
        <v>1225</v>
      </c>
      <c r="K267" s="1">
        <v>0</v>
      </c>
      <c r="L267" s="1" t="s">
        <v>26</v>
      </c>
      <c r="M267" s="3">
        <v>40.67</v>
      </c>
      <c r="N267" s="3">
        <f t="shared" si="8"/>
        <v>0</v>
      </c>
      <c r="O267" s="1"/>
      <c r="P267" s="1"/>
      <c r="Q267" s="3"/>
      <c r="R267" s="3">
        <f>Tabla13[[#This Row],[COSTO TOTAL]]</f>
        <v>0</v>
      </c>
      <c r="S267" s="1"/>
      <c r="T267" s="1"/>
      <c r="U267" s="1"/>
      <c r="V267" s="3"/>
      <c r="W267" s="1"/>
      <c r="X267" s="1"/>
      <c r="Y267" s="1"/>
      <c r="Z267" s="1"/>
      <c r="AA267" s="1"/>
      <c r="AB267" s="1"/>
      <c r="AC267" s="1"/>
      <c r="AD267" s="1" t="s">
        <v>112</v>
      </c>
      <c r="AE267" s="1"/>
    </row>
    <row r="268" spans="1:31">
      <c r="A268" s="1" t="s">
        <v>59</v>
      </c>
      <c r="B268" s="2">
        <v>43875</v>
      </c>
      <c r="C268" s="1" t="s">
        <v>22</v>
      </c>
      <c r="D268" s="1" t="s">
        <v>1057</v>
      </c>
      <c r="E268" s="1" t="s">
        <v>24</v>
      </c>
      <c r="F268" s="1" t="s">
        <v>551</v>
      </c>
      <c r="G268" s="1" t="s">
        <v>24</v>
      </c>
      <c r="H268" s="1">
        <v>4501753895</v>
      </c>
      <c r="I268" s="1" t="s">
        <v>24</v>
      </c>
      <c r="J268" s="1" t="s">
        <v>1226</v>
      </c>
      <c r="K268" s="1">
        <v>0</v>
      </c>
      <c r="L268" s="1" t="s">
        <v>26</v>
      </c>
      <c r="M268" s="3">
        <v>67.709999999999994</v>
      </c>
      <c r="N268" s="3">
        <f t="shared" si="8"/>
        <v>0</v>
      </c>
      <c r="O268" s="1"/>
      <c r="P268" s="1"/>
      <c r="Q268" s="3"/>
      <c r="R268" s="3">
        <f>Tabla13[[#This Row],[COSTO TOTAL]]</f>
        <v>0</v>
      </c>
      <c r="S268" s="1"/>
      <c r="T268" s="1"/>
      <c r="U268" s="1"/>
      <c r="V268" s="3"/>
      <c r="W268" s="1"/>
      <c r="X268" s="1"/>
      <c r="Y268" s="1"/>
      <c r="Z268" s="1"/>
      <c r="AA268" s="1"/>
      <c r="AB268" s="1"/>
      <c r="AC268" s="1"/>
      <c r="AD268" s="1" t="s">
        <v>112</v>
      </c>
      <c r="AE268" s="1"/>
    </row>
    <row r="269" spans="1:31">
      <c r="A269" s="1" t="s">
        <v>59</v>
      </c>
      <c r="B269" s="2">
        <v>43879</v>
      </c>
      <c r="C269" s="1" t="s">
        <v>22</v>
      </c>
      <c r="D269" s="1" t="s">
        <v>1057</v>
      </c>
      <c r="E269" s="1" t="s">
        <v>24</v>
      </c>
      <c r="F269" s="1" t="s">
        <v>1237</v>
      </c>
      <c r="G269" s="1" t="s">
        <v>24</v>
      </c>
      <c r="H269" s="1">
        <v>4501753890</v>
      </c>
      <c r="I269" s="1" t="s">
        <v>24</v>
      </c>
      <c r="J269" s="1" t="s">
        <v>1238</v>
      </c>
      <c r="K269" s="1">
        <v>0</v>
      </c>
      <c r="L269" s="1" t="s">
        <v>26</v>
      </c>
      <c r="M269" s="3">
        <v>474</v>
      </c>
      <c r="N269" s="3">
        <f t="shared" si="8"/>
        <v>0</v>
      </c>
      <c r="O269" s="1"/>
      <c r="P269" s="1"/>
      <c r="Q269" s="3"/>
      <c r="R269" s="3">
        <f>Tabla13[[#This Row],[COSTO TOTAL]]</f>
        <v>0</v>
      </c>
      <c r="S269" s="1"/>
      <c r="T269" s="1"/>
      <c r="U269" s="1"/>
      <c r="V269" s="3"/>
      <c r="W269" s="1"/>
      <c r="X269" s="1"/>
      <c r="Y269" s="1"/>
      <c r="Z269" s="1"/>
      <c r="AA269" s="1"/>
      <c r="AB269" s="1"/>
      <c r="AC269" s="1"/>
      <c r="AD269" s="1" t="s">
        <v>112</v>
      </c>
      <c r="AE269" s="1"/>
    </row>
    <row r="270" spans="1:31">
      <c r="A270" s="1" t="s">
        <v>149</v>
      </c>
      <c r="B270" s="2">
        <v>43879</v>
      </c>
      <c r="C270" s="1" t="s">
        <v>22</v>
      </c>
      <c r="D270" s="1" t="s">
        <v>1057</v>
      </c>
      <c r="E270" s="1" t="s">
        <v>24</v>
      </c>
      <c r="F270" s="1" t="s">
        <v>1237</v>
      </c>
      <c r="G270" s="1" t="s">
        <v>24</v>
      </c>
      <c r="H270" s="1">
        <v>4501753890</v>
      </c>
      <c r="I270" s="1" t="s">
        <v>24</v>
      </c>
      <c r="J270" s="1" t="s">
        <v>1239</v>
      </c>
      <c r="K270" s="1">
        <v>3</v>
      </c>
      <c r="L270" s="1" t="s">
        <v>26</v>
      </c>
      <c r="M270" s="3">
        <v>484.03</v>
      </c>
      <c r="N270" s="3">
        <f t="shared" si="8"/>
        <v>1452.09</v>
      </c>
      <c r="O270" s="1"/>
      <c r="P270" s="1"/>
      <c r="Q270" s="3"/>
      <c r="R270" s="3">
        <f>Tabla13[[#This Row],[COSTO TOTAL]]</f>
        <v>1452.09</v>
      </c>
      <c r="S270" s="1"/>
      <c r="T270" s="1"/>
      <c r="U270" s="1"/>
      <c r="V270" s="3"/>
      <c r="W270" s="1"/>
      <c r="X270" s="1"/>
      <c r="Y270" s="1"/>
      <c r="Z270" s="1"/>
      <c r="AA270" s="1"/>
      <c r="AB270" s="1"/>
      <c r="AC270" s="1" t="s">
        <v>112</v>
      </c>
      <c r="AD270" s="1"/>
      <c r="AE270" s="1"/>
    </row>
    <row r="271" spans="1:31">
      <c r="A271" s="1" t="s">
        <v>149</v>
      </c>
      <c r="B271" s="2">
        <v>43879</v>
      </c>
      <c r="C271" s="1" t="s">
        <v>22</v>
      </c>
      <c r="D271" s="1" t="s">
        <v>1057</v>
      </c>
      <c r="E271" s="1" t="s">
        <v>24</v>
      </c>
      <c r="F271" s="1" t="s">
        <v>1237</v>
      </c>
      <c r="G271" s="1" t="s">
        <v>24</v>
      </c>
      <c r="H271" s="1">
        <v>4501753890</v>
      </c>
      <c r="I271" s="1" t="s">
        <v>24</v>
      </c>
      <c r="J271" s="1" t="s">
        <v>1240</v>
      </c>
      <c r="K271" s="1">
        <v>1</v>
      </c>
      <c r="L271" s="1" t="s">
        <v>26</v>
      </c>
      <c r="M271" s="3">
        <v>1051.6300000000001</v>
      </c>
      <c r="N271" s="3">
        <f t="shared" si="8"/>
        <v>1051.6300000000001</v>
      </c>
      <c r="O271" s="1"/>
      <c r="P271" s="1"/>
      <c r="Q271" s="3"/>
      <c r="R271" s="3">
        <f>Tabla13[[#This Row],[COSTO TOTAL]]</f>
        <v>1051.6300000000001</v>
      </c>
      <c r="S271" s="1"/>
      <c r="T271" s="1"/>
      <c r="U271" s="1"/>
      <c r="V271" s="3"/>
      <c r="W271" s="1"/>
      <c r="X271" s="1"/>
      <c r="Y271" s="1"/>
      <c r="Z271" s="1"/>
      <c r="AA271" s="1"/>
      <c r="AB271" s="1"/>
      <c r="AC271" s="1" t="s">
        <v>112</v>
      </c>
      <c r="AD271" s="1"/>
      <c r="AE271" s="1"/>
    </row>
    <row r="272" spans="1:31">
      <c r="A272" s="1" t="s">
        <v>149</v>
      </c>
      <c r="B272" s="2">
        <v>43879</v>
      </c>
      <c r="C272" s="1" t="s">
        <v>22</v>
      </c>
      <c r="D272" s="1" t="s">
        <v>1057</v>
      </c>
      <c r="E272" s="1" t="s">
        <v>24</v>
      </c>
      <c r="F272" s="1" t="s">
        <v>1237</v>
      </c>
      <c r="G272" s="1" t="s">
        <v>24</v>
      </c>
      <c r="H272" s="1">
        <v>4501753890</v>
      </c>
      <c r="I272" s="1" t="s">
        <v>24</v>
      </c>
      <c r="J272" s="1" t="s">
        <v>1241</v>
      </c>
      <c r="K272" s="1">
        <v>1</v>
      </c>
      <c r="L272" s="1" t="s">
        <v>26</v>
      </c>
      <c r="M272" s="3">
        <v>2062.5</v>
      </c>
      <c r="N272" s="3">
        <f t="shared" si="8"/>
        <v>2062.5</v>
      </c>
      <c r="O272" s="1"/>
      <c r="P272" s="1"/>
      <c r="Q272" s="3"/>
      <c r="R272" s="3">
        <f>Tabla13[[#This Row],[COSTO TOTAL]]</f>
        <v>2062.5</v>
      </c>
      <c r="S272" s="1"/>
      <c r="T272" s="1"/>
      <c r="U272" s="1"/>
      <c r="V272" s="3"/>
      <c r="W272" s="1"/>
      <c r="X272" s="1"/>
      <c r="Y272" s="1"/>
      <c r="Z272" s="1"/>
      <c r="AA272" s="1"/>
      <c r="AB272" s="1"/>
      <c r="AC272" s="1" t="s">
        <v>112</v>
      </c>
      <c r="AD272" s="1"/>
      <c r="AE272" s="1"/>
    </row>
    <row r="273" spans="1:31">
      <c r="A273" s="1" t="s">
        <v>149</v>
      </c>
      <c r="B273" s="2">
        <v>43879</v>
      </c>
      <c r="C273" s="1" t="s">
        <v>22</v>
      </c>
      <c r="D273" s="1" t="s">
        <v>1057</v>
      </c>
      <c r="E273" s="1" t="s">
        <v>24</v>
      </c>
      <c r="F273" s="1" t="s">
        <v>1237</v>
      </c>
      <c r="G273" s="1" t="s">
        <v>24</v>
      </c>
      <c r="H273" s="1">
        <v>4501753890</v>
      </c>
      <c r="I273" s="1" t="s">
        <v>24</v>
      </c>
      <c r="J273" s="1" t="s">
        <v>1242</v>
      </c>
      <c r="K273" s="1">
        <v>1</v>
      </c>
      <c r="L273" s="1" t="s">
        <v>26</v>
      </c>
      <c r="M273" s="3">
        <v>2873.61</v>
      </c>
      <c r="N273" s="3">
        <f t="shared" si="8"/>
        <v>2873.61</v>
      </c>
      <c r="O273" s="1"/>
      <c r="P273" s="1"/>
      <c r="Q273" s="3"/>
      <c r="R273" s="3">
        <f>Tabla13[[#This Row],[COSTO TOTAL]]</f>
        <v>2873.61</v>
      </c>
      <c r="S273" s="1"/>
      <c r="T273" s="1"/>
      <c r="U273" s="1"/>
      <c r="V273" s="3"/>
      <c r="W273" s="1"/>
      <c r="X273" s="1"/>
      <c r="Y273" s="1"/>
      <c r="Z273" s="1"/>
      <c r="AA273" s="1"/>
      <c r="AB273" s="1"/>
      <c r="AC273" s="1" t="s">
        <v>112</v>
      </c>
      <c r="AD273" s="1"/>
      <c r="AE273" s="1"/>
    </row>
    <row r="274" spans="1:31">
      <c r="A274" s="1" t="s">
        <v>1260</v>
      </c>
      <c r="B274" s="2">
        <v>43879</v>
      </c>
      <c r="C274" s="1" t="s">
        <v>22</v>
      </c>
      <c r="D274" s="1" t="s">
        <v>1057</v>
      </c>
      <c r="E274" s="1" t="s">
        <v>24</v>
      </c>
      <c r="F274" s="1" t="s">
        <v>1237</v>
      </c>
      <c r="G274" s="1" t="s">
        <v>24</v>
      </c>
      <c r="H274" s="1">
        <v>4501753890</v>
      </c>
      <c r="I274" s="1" t="s">
        <v>24</v>
      </c>
      <c r="J274" s="1" t="s">
        <v>1243</v>
      </c>
      <c r="K274" s="1">
        <v>1</v>
      </c>
      <c r="L274" s="1" t="s">
        <v>26</v>
      </c>
      <c r="M274" s="3">
        <v>4741.0200000000004</v>
      </c>
      <c r="N274" s="3">
        <f t="shared" si="8"/>
        <v>4741.0200000000004</v>
      </c>
      <c r="O274" s="1"/>
      <c r="P274" s="1"/>
      <c r="Q274" s="3"/>
      <c r="R274" s="3">
        <f>Tabla13[[#This Row],[COSTO TOTAL]]</f>
        <v>4741.0200000000004</v>
      </c>
      <c r="S274" s="1"/>
      <c r="T274" s="1"/>
      <c r="U274" s="1"/>
      <c r="V274" s="3"/>
      <c r="W274" s="1"/>
      <c r="X274" s="1"/>
      <c r="Y274" s="1"/>
      <c r="Z274" s="1"/>
      <c r="AA274" s="1"/>
      <c r="AB274" s="1"/>
      <c r="AC274" s="1" t="s">
        <v>112</v>
      </c>
      <c r="AD274" s="1"/>
      <c r="AE274" s="1"/>
    </row>
    <row r="275" spans="1:31">
      <c r="A275" s="1" t="s">
        <v>1260</v>
      </c>
      <c r="B275" s="2">
        <v>43879</v>
      </c>
      <c r="C275" s="1" t="s">
        <v>22</v>
      </c>
      <c r="D275" s="1" t="s">
        <v>1057</v>
      </c>
      <c r="E275" s="1" t="s">
        <v>24</v>
      </c>
      <c r="F275" s="1" t="s">
        <v>1237</v>
      </c>
      <c r="G275" s="1" t="s">
        <v>24</v>
      </c>
      <c r="H275" s="1">
        <v>4501753890</v>
      </c>
      <c r="I275" s="1" t="s">
        <v>24</v>
      </c>
      <c r="J275" s="1" t="s">
        <v>1305</v>
      </c>
      <c r="K275" s="1">
        <v>1</v>
      </c>
      <c r="L275" s="1" t="s">
        <v>26</v>
      </c>
      <c r="M275" s="3">
        <v>7087.78</v>
      </c>
      <c r="N275" s="3">
        <f t="shared" si="8"/>
        <v>7087.78</v>
      </c>
      <c r="O275" s="1"/>
      <c r="P275" s="1"/>
      <c r="Q275" s="3"/>
      <c r="R275" s="3">
        <f>Tabla13[[#This Row],[COSTO TOTAL]]</f>
        <v>7087.78</v>
      </c>
      <c r="S275" s="1"/>
      <c r="T275" s="1"/>
      <c r="U275" s="1"/>
      <c r="V275" s="3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>
      <c r="A276" s="1" t="s">
        <v>1051</v>
      </c>
      <c r="B276" s="2">
        <v>43879</v>
      </c>
      <c r="C276" s="1" t="s">
        <v>22</v>
      </c>
      <c r="D276" s="1" t="s">
        <v>1057</v>
      </c>
      <c r="E276" s="1" t="s">
        <v>24</v>
      </c>
      <c r="F276" s="1" t="s">
        <v>1237</v>
      </c>
      <c r="G276" s="1" t="s">
        <v>24</v>
      </c>
      <c r="H276" s="1">
        <v>4501753890</v>
      </c>
      <c r="I276" s="41" t="s">
        <v>1249</v>
      </c>
      <c r="J276" s="1" t="s">
        <v>1162</v>
      </c>
      <c r="K276" s="1">
        <v>6</v>
      </c>
      <c r="L276" s="1" t="s">
        <v>26</v>
      </c>
      <c r="M276" s="3">
        <v>152.78</v>
      </c>
      <c r="N276" s="3">
        <f t="shared" si="8"/>
        <v>916.68000000000006</v>
      </c>
      <c r="O276" s="1"/>
      <c r="P276" s="1"/>
      <c r="Q276" s="3"/>
      <c r="R276" s="3">
        <f>Tabla13[[#This Row],[COSTO TOTAL]]</f>
        <v>916.68000000000006</v>
      </c>
      <c r="S276" s="1"/>
      <c r="T276" s="1"/>
      <c r="U276" s="1"/>
      <c r="V276" s="3"/>
      <c r="W276" s="1"/>
      <c r="X276" s="1"/>
      <c r="Y276" s="1"/>
      <c r="Z276" s="1"/>
      <c r="AA276" s="1"/>
      <c r="AB276" s="1"/>
      <c r="AC276" s="1" t="s">
        <v>112</v>
      </c>
      <c r="AD276" s="1"/>
      <c r="AE276" s="1"/>
    </row>
    <row r="277" spans="1:31">
      <c r="A277" s="1"/>
      <c r="B277" s="2">
        <v>43879</v>
      </c>
      <c r="C277" s="1" t="s">
        <v>22</v>
      </c>
      <c r="D277" s="1" t="s">
        <v>1057</v>
      </c>
      <c r="E277" s="1" t="s">
        <v>24</v>
      </c>
      <c r="F277" s="1" t="s">
        <v>1237</v>
      </c>
      <c r="G277" s="1" t="s">
        <v>24</v>
      </c>
      <c r="H277" s="1">
        <v>4501753890</v>
      </c>
      <c r="I277" s="1" t="s">
        <v>24</v>
      </c>
      <c r="J277" s="1" t="s">
        <v>1250</v>
      </c>
      <c r="K277" s="1">
        <v>2</v>
      </c>
      <c r="L277" s="1" t="s">
        <v>26</v>
      </c>
      <c r="M277" s="3">
        <v>720.83</v>
      </c>
      <c r="N277" s="3">
        <f t="shared" si="8"/>
        <v>1441.66</v>
      </c>
      <c r="O277" s="1"/>
      <c r="P277" s="1"/>
      <c r="Q277" s="3"/>
      <c r="R277" s="3">
        <f>Tabla13[[#This Row],[COSTO TOTAL]]</f>
        <v>1441.66</v>
      </c>
      <c r="S277" s="1"/>
      <c r="T277" s="1"/>
      <c r="U277" s="1"/>
      <c r="V277" s="3"/>
      <c r="W277" s="1"/>
      <c r="X277" s="1"/>
      <c r="Y277" s="1"/>
      <c r="Z277" s="1"/>
      <c r="AA277" s="1"/>
      <c r="AB277" s="1"/>
      <c r="AC277" s="1" t="s">
        <v>112</v>
      </c>
      <c r="AD277" s="1"/>
      <c r="AE277" s="1"/>
    </row>
    <row r="278" spans="1:31">
      <c r="A278" s="1"/>
      <c r="B278" s="2">
        <v>43879</v>
      </c>
      <c r="C278" s="1" t="s">
        <v>22</v>
      </c>
      <c r="D278" s="1" t="s">
        <v>1057</v>
      </c>
      <c r="E278" s="1" t="s">
        <v>24</v>
      </c>
      <c r="F278" s="1" t="s">
        <v>1237</v>
      </c>
      <c r="G278" s="1" t="s">
        <v>24</v>
      </c>
      <c r="H278" s="1">
        <v>4501753890</v>
      </c>
      <c r="I278" s="1" t="s">
        <v>24</v>
      </c>
      <c r="J278" s="1" t="s">
        <v>1251</v>
      </c>
      <c r="K278" s="1">
        <v>1</v>
      </c>
      <c r="L278" s="1" t="s">
        <v>26</v>
      </c>
      <c r="M278" s="3">
        <v>847.22</v>
      </c>
      <c r="N278" s="3">
        <f t="shared" si="8"/>
        <v>847.22</v>
      </c>
      <c r="O278" s="1"/>
      <c r="P278" s="1"/>
      <c r="Q278" s="3"/>
      <c r="R278" s="3">
        <f>Tabla13[[#This Row],[COSTO TOTAL]]</f>
        <v>847.22</v>
      </c>
      <c r="S278" s="1"/>
      <c r="T278" s="1"/>
      <c r="U278" s="1"/>
      <c r="V278" s="3"/>
      <c r="W278" s="1"/>
      <c r="X278" s="1"/>
      <c r="Y278" s="1"/>
      <c r="Z278" s="1"/>
      <c r="AA278" s="1"/>
      <c r="AB278" s="1"/>
      <c r="AC278" s="1" t="s">
        <v>112</v>
      </c>
      <c r="AD278" s="1"/>
      <c r="AE278" s="1"/>
    </row>
    <row r="279" spans="1:31">
      <c r="A279" s="1"/>
      <c r="B279" s="2">
        <v>43879</v>
      </c>
      <c r="C279" s="1" t="s">
        <v>22</v>
      </c>
      <c r="D279" s="1" t="s">
        <v>1057</v>
      </c>
      <c r="E279" s="1" t="s">
        <v>24</v>
      </c>
      <c r="F279" s="1" t="s">
        <v>1237</v>
      </c>
      <c r="G279" s="1" t="s">
        <v>24</v>
      </c>
      <c r="H279" s="1">
        <v>4501753890</v>
      </c>
      <c r="I279" s="1" t="s">
        <v>24</v>
      </c>
      <c r="J279" s="1" t="s">
        <v>1160</v>
      </c>
      <c r="K279" s="1">
        <v>2</v>
      </c>
      <c r="L279" s="1" t="s">
        <v>26</v>
      </c>
      <c r="M279" s="3">
        <v>176.75</v>
      </c>
      <c r="N279" s="3">
        <f t="shared" si="8"/>
        <v>353.5</v>
      </c>
      <c r="O279" s="1"/>
      <c r="P279" s="1"/>
      <c r="Q279" s="3"/>
      <c r="R279" s="3">
        <f>Tabla13[[#This Row],[COSTO TOTAL]]</f>
        <v>353.5</v>
      </c>
      <c r="S279" s="1"/>
      <c r="T279" s="1"/>
      <c r="U279" s="1"/>
      <c r="V279" s="3"/>
      <c r="W279" s="1"/>
      <c r="X279" s="1"/>
      <c r="Y279" s="1"/>
      <c r="Z279" s="1"/>
      <c r="AA279" s="1"/>
      <c r="AB279" s="1"/>
      <c r="AC279" s="1" t="s">
        <v>112</v>
      </c>
      <c r="AD279" s="1"/>
      <c r="AE279" s="1"/>
    </row>
    <row r="280" spans="1:31">
      <c r="A280" s="1"/>
      <c r="B280" s="2">
        <v>43879</v>
      </c>
      <c r="C280" s="1" t="s">
        <v>22</v>
      </c>
      <c r="D280" s="1" t="s">
        <v>1057</v>
      </c>
      <c r="E280" s="1" t="s">
        <v>24</v>
      </c>
      <c r="F280" s="1" t="s">
        <v>1237</v>
      </c>
      <c r="G280" s="1" t="s">
        <v>24</v>
      </c>
      <c r="H280" s="1">
        <v>4501753890</v>
      </c>
      <c r="I280" s="1" t="s">
        <v>24</v>
      </c>
      <c r="J280" s="1" t="s">
        <v>1252</v>
      </c>
      <c r="K280" s="1">
        <v>2</v>
      </c>
      <c r="L280" s="1" t="s">
        <v>26</v>
      </c>
      <c r="M280" s="3">
        <v>13.29</v>
      </c>
      <c r="N280" s="3">
        <f t="shared" si="8"/>
        <v>26.58</v>
      </c>
      <c r="O280" s="1"/>
      <c r="P280" s="1"/>
      <c r="Q280" s="3"/>
      <c r="R280" s="3">
        <f>Tabla13[[#This Row],[COSTO TOTAL]]</f>
        <v>26.58</v>
      </c>
      <c r="S280" s="1"/>
      <c r="T280" s="1"/>
      <c r="U280" s="1"/>
      <c r="V280" s="3"/>
      <c r="W280" s="1"/>
      <c r="X280" s="1"/>
      <c r="Y280" s="1"/>
      <c r="Z280" s="1"/>
      <c r="AA280" s="1"/>
      <c r="AB280" s="1"/>
      <c r="AC280" s="1" t="s">
        <v>112</v>
      </c>
      <c r="AD280" s="1"/>
      <c r="AE280" s="1"/>
    </row>
    <row r="281" spans="1:31">
      <c r="A281" s="1"/>
      <c r="B281" s="2">
        <v>43879</v>
      </c>
      <c r="C281" s="1" t="s">
        <v>22</v>
      </c>
      <c r="D281" s="1" t="s">
        <v>1057</v>
      </c>
      <c r="E281" s="1" t="s">
        <v>24</v>
      </c>
      <c r="F281" s="1" t="s">
        <v>1237</v>
      </c>
      <c r="G281" s="1" t="s">
        <v>24</v>
      </c>
      <c r="H281" s="1">
        <v>4501753890</v>
      </c>
      <c r="I281" s="1" t="s">
        <v>24</v>
      </c>
      <c r="J281" s="1" t="s">
        <v>1253</v>
      </c>
      <c r="K281" s="1">
        <v>2</v>
      </c>
      <c r="L281" s="1" t="s">
        <v>26</v>
      </c>
      <c r="M281" s="3">
        <v>209</v>
      </c>
      <c r="N281" s="3">
        <f t="shared" si="8"/>
        <v>418</v>
      </c>
      <c r="O281" s="1"/>
      <c r="P281" s="1"/>
      <c r="Q281" s="3"/>
      <c r="R281" s="3">
        <f>Tabla13[[#This Row],[COSTO TOTAL]]</f>
        <v>418</v>
      </c>
      <c r="S281" s="1"/>
      <c r="T281" s="1"/>
      <c r="U281" s="1"/>
      <c r="V281" s="3"/>
      <c r="W281" s="1"/>
      <c r="X281" s="1"/>
      <c r="Y281" s="1"/>
      <c r="Z281" s="1"/>
      <c r="AA281" s="1"/>
      <c r="AB281" s="1"/>
      <c r="AC281" s="1" t="s">
        <v>112</v>
      </c>
      <c r="AD281" s="1"/>
      <c r="AE281" s="1"/>
    </row>
    <row r="282" spans="1:31">
      <c r="A282" s="1"/>
      <c r="B282" s="2">
        <v>43879</v>
      </c>
      <c r="C282" s="1" t="s">
        <v>22</v>
      </c>
      <c r="D282" s="1" t="s">
        <v>1057</v>
      </c>
      <c r="E282" s="1" t="s">
        <v>24</v>
      </c>
      <c r="F282" s="1" t="s">
        <v>1237</v>
      </c>
      <c r="G282" s="1" t="s">
        <v>24</v>
      </c>
      <c r="H282" s="1">
        <v>4501753890</v>
      </c>
      <c r="I282" s="1" t="s">
        <v>24</v>
      </c>
      <c r="J282" s="1" t="s">
        <v>1254</v>
      </c>
      <c r="K282" s="1">
        <v>1</v>
      </c>
      <c r="L282" s="1" t="s">
        <v>26</v>
      </c>
      <c r="M282" s="3">
        <v>444.92</v>
      </c>
      <c r="N282" s="3">
        <f t="shared" si="8"/>
        <v>444.92</v>
      </c>
      <c r="O282" s="1"/>
      <c r="P282" s="1"/>
      <c r="Q282" s="3"/>
      <c r="R282" s="3">
        <f>Tabla13[[#This Row],[COSTO TOTAL]]</f>
        <v>444.92</v>
      </c>
      <c r="S282" s="1"/>
      <c r="T282" s="1"/>
      <c r="U282" s="1"/>
      <c r="V282" s="3"/>
      <c r="W282" s="1"/>
      <c r="X282" s="1"/>
      <c r="Y282" s="1"/>
      <c r="Z282" s="1"/>
      <c r="AA282" s="1"/>
      <c r="AB282" s="1"/>
      <c r="AC282" s="1" t="s">
        <v>112</v>
      </c>
      <c r="AD282" s="1"/>
      <c r="AE282" s="1"/>
    </row>
    <row r="283" spans="1:31">
      <c r="A283" s="1"/>
      <c r="B283" s="2">
        <v>43879</v>
      </c>
      <c r="C283" s="1" t="s">
        <v>22</v>
      </c>
      <c r="D283" s="1" t="s">
        <v>1057</v>
      </c>
      <c r="E283" s="1" t="s">
        <v>24</v>
      </c>
      <c r="F283" s="1" t="s">
        <v>1237</v>
      </c>
      <c r="G283" s="1" t="s">
        <v>24</v>
      </c>
      <c r="H283" s="1">
        <v>4501753890</v>
      </c>
      <c r="I283" s="1" t="s">
        <v>24</v>
      </c>
      <c r="J283" s="1" t="s">
        <v>1255</v>
      </c>
      <c r="K283" s="1">
        <v>1</v>
      </c>
      <c r="L283" s="1" t="s">
        <v>26</v>
      </c>
      <c r="M283" s="3">
        <v>425.92</v>
      </c>
      <c r="N283" s="3">
        <f t="shared" si="8"/>
        <v>425.92</v>
      </c>
      <c r="O283" s="1"/>
      <c r="P283" s="1"/>
      <c r="Q283" s="3"/>
      <c r="R283" s="3">
        <f>Tabla13[[#This Row],[COSTO TOTAL]]</f>
        <v>425.92</v>
      </c>
      <c r="S283" s="1"/>
      <c r="T283" s="1"/>
      <c r="U283" s="1"/>
      <c r="V283" s="3"/>
      <c r="W283" s="1"/>
      <c r="X283" s="1"/>
      <c r="Y283" s="1"/>
      <c r="Z283" s="1"/>
      <c r="AA283" s="1"/>
      <c r="AB283" s="1"/>
      <c r="AC283" s="1" t="s">
        <v>112</v>
      </c>
      <c r="AD283" s="1"/>
      <c r="AE283" s="1"/>
    </row>
    <row r="284" spans="1:31">
      <c r="A284" s="1"/>
      <c r="B284" s="2">
        <v>43879</v>
      </c>
      <c r="C284" s="1" t="s">
        <v>22</v>
      </c>
      <c r="D284" s="1" t="s">
        <v>1057</v>
      </c>
      <c r="E284" s="1" t="s">
        <v>24</v>
      </c>
      <c r="F284" s="1" t="s">
        <v>1237</v>
      </c>
      <c r="G284" s="1" t="s">
        <v>24</v>
      </c>
      <c r="H284" s="1">
        <v>4501753890</v>
      </c>
      <c r="I284" s="1" t="s">
        <v>24</v>
      </c>
      <c r="J284" s="1" t="s">
        <v>1244</v>
      </c>
      <c r="K284" s="1">
        <v>1</v>
      </c>
      <c r="L284" s="1" t="s">
        <v>26</v>
      </c>
      <c r="M284" s="3">
        <v>7087.78</v>
      </c>
      <c r="N284" s="3">
        <f t="shared" si="8"/>
        <v>7087.78</v>
      </c>
      <c r="O284" s="1"/>
      <c r="P284" s="1"/>
      <c r="Q284" s="3"/>
      <c r="R284" s="3">
        <f>Tabla13[[#This Row],[COSTO TOTAL]]</f>
        <v>7087.78</v>
      </c>
      <c r="S284" s="1"/>
      <c r="T284" s="1"/>
      <c r="U284" s="1"/>
      <c r="V284" s="3"/>
      <c r="W284" s="1"/>
      <c r="X284" s="1"/>
      <c r="Y284" s="1"/>
      <c r="Z284" s="1"/>
      <c r="AA284" s="1"/>
      <c r="AB284" s="1"/>
      <c r="AC284" s="1" t="s">
        <v>112</v>
      </c>
      <c r="AD284" s="1"/>
      <c r="AE284" s="1"/>
    </row>
    <row r="285" spans="1:31">
      <c r="A285" s="1"/>
      <c r="B285" s="2">
        <v>43879</v>
      </c>
      <c r="C285" s="1" t="s">
        <v>22</v>
      </c>
      <c r="D285" s="1" t="s">
        <v>1057</v>
      </c>
      <c r="E285" s="1" t="s">
        <v>24</v>
      </c>
      <c r="F285" s="1" t="s">
        <v>1237</v>
      </c>
      <c r="G285" s="1" t="s">
        <v>24</v>
      </c>
      <c r="H285" s="1">
        <v>4501753890</v>
      </c>
      <c r="I285" s="1" t="s">
        <v>24</v>
      </c>
      <c r="J285" s="1" t="s">
        <v>1245</v>
      </c>
      <c r="K285" s="1">
        <v>5</v>
      </c>
      <c r="L285" s="1" t="s">
        <v>26</v>
      </c>
      <c r="M285" s="3">
        <v>29.15</v>
      </c>
      <c r="N285" s="3">
        <f t="shared" si="8"/>
        <v>145.75</v>
      </c>
      <c r="O285" s="1"/>
      <c r="P285" s="1"/>
      <c r="Q285" s="3"/>
      <c r="R285" s="3">
        <f>Tabla13[[#This Row],[COSTO TOTAL]]</f>
        <v>145.75</v>
      </c>
      <c r="S285" s="1"/>
      <c r="T285" s="1"/>
      <c r="U285" s="1"/>
      <c r="V285" s="3"/>
      <c r="W285" s="1"/>
      <c r="X285" s="1"/>
      <c r="Y285" s="1"/>
      <c r="Z285" s="1"/>
      <c r="AA285" s="1"/>
      <c r="AB285" s="1"/>
      <c r="AC285" s="1" t="s">
        <v>112</v>
      </c>
      <c r="AD285" s="1"/>
      <c r="AE285" s="1"/>
    </row>
    <row r="286" spans="1:31">
      <c r="A286" s="1"/>
      <c r="B286" s="2">
        <v>43879</v>
      </c>
      <c r="C286" s="1" t="s">
        <v>22</v>
      </c>
      <c r="D286" s="1" t="s">
        <v>1057</v>
      </c>
      <c r="E286" s="1" t="s">
        <v>24</v>
      </c>
      <c r="F286" s="1" t="s">
        <v>1237</v>
      </c>
      <c r="G286" s="1" t="s">
        <v>24</v>
      </c>
      <c r="H286" s="1">
        <v>4501753890</v>
      </c>
      <c r="I286" s="1" t="s">
        <v>24</v>
      </c>
      <c r="J286" s="1" t="s">
        <v>1246</v>
      </c>
      <c r="K286" s="1">
        <v>1</v>
      </c>
      <c r="L286" s="1" t="s">
        <v>26</v>
      </c>
      <c r="M286" s="3">
        <v>77.400000000000006</v>
      </c>
      <c r="N286" s="3">
        <f t="shared" si="8"/>
        <v>77.400000000000006</v>
      </c>
      <c r="O286" s="1"/>
      <c r="P286" s="1"/>
      <c r="Q286" s="3"/>
      <c r="R286" s="3">
        <f>Tabla13[[#This Row],[COSTO TOTAL]]</f>
        <v>77.400000000000006</v>
      </c>
      <c r="S286" s="1"/>
      <c r="T286" s="1"/>
      <c r="U286" s="1"/>
      <c r="V286" s="3"/>
      <c r="W286" s="1"/>
      <c r="X286" s="1"/>
      <c r="Y286" s="1"/>
      <c r="Z286" s="1"/>
      <c r="AA286" s="1"/>
      <c r="AB286" s="1"/>
      <c r="AC286" s="1" t="s">
        <v>112</v>
      </c>
      <c r="AD286" s="1"/>
      <c r="AE286" s="1"/>
    </row>
    <row r="287" spans="1:31">
      <c r="A287" s="1"/>
      <c r="B287" s="2">
        <v>43879</v>
      </c>
      <c r="C287" s="1" t="s">
        <v>22</v>
      </c>
      <c r="D287" s="1" t="s">
        <v>1057</v>
      </c>
      <c r="E287" s="1" t="s">
        <v>24</v>
      </c>
      <c r="F287" s="1" t="s">
        <v>1237</v>
      </c>
      <c r="G287" s="1" t="s">
        <v>24</v>
      </c>
      <c r="H287" s="1">
        <v>4501753890</v>
      </c>
      <c r="I287" s="1" t="s">
        <v>24</v>
      </c>
      <c r="J287" s="1" t="s">
        <v>1247</v>
      </c>
      <c r="K287" s="1">
        <v>1</v>
      </c>
      <c r="L287" s="1" t="s">
        <v>26</v>
      </c>
      <c r="M287" s="3">
        <v>182.71</v>
      </c>
      <c r="N287" s="3">
        <f t="shared" si="8"/>
        <v>182.71</v>
      </c>
      <c r="O287" s="1"/>
      <c r="P287" s="1"/>
      <c r="Q287" s="3"/>
      <c r="R287" s="3">
        <f>Tabla13[[#This Row],[COSTO TOTAL]]</f>
        <v>182.71</v>
      </c>
      <c r="S287" s="1"/>
      <c r="T287" s="1"/>
      <c r="U287" s="1"/>
      <c r="V287" s="3"/>
      <c r="W287" s="1"/>
      <c r="X287" s="1"/>
      <c r="Y287" s="1"/>
      <c r="Z287" s="1"/>
      <c r="AA287" s="1"/>
      <c r="AB287" s="1"/>
      <c r="AC287" s="1" t="s">
        <v>112</v>
      </c>
      <c r="AD287" s="1"/>
      <c r="AE287" s="1"/>
    </row>
    <row r="288" spans="1:31">
      <c r="A288" s="1"/>
      <c r="B288" s="2">
        <v>43879</v>
      </c>
      <c r="C288" s="1" t="s">
        <v>22</v>
      </c>
      <c r="D288" s="1" t="s">
        <v>1057</v>
      </c>
      <c r="E288" s="1" t="s">
        <v>24</v>
      </c>
      <c r="F288" s="1" t="s">
        <v>1237</v>
      </c>
      <c r="G288" s="1" t="s">
        <v>24</v>
      </c>
      <c r="H288" s="1">
        <v>4501753890</v>
      </c>
      <c r="I288" s="1" t="s">
        <v>24</v>
      </c>
      <c r="J288" s="1" t="s">
        <v>1248</v>
      </c>
      <c r="K288" s="1">
        <v>3</v>
      </c>
      <c r="L288" s="1" t="s">
        <v>26</v>
      </c>
      <c r="M288" s="3">
        <v>792.83</v>
      </c>
      <c r="N288" s="3">
        <f t="shared" si="8"/>
        <v>2378.4900000000002</v>
      </c>
      <c r="O288" s="1"/>
      <c r="P288" s="1"/>
      <c r="Q288" s="3"/>
      <c r="R288" s="3">
        <f>Tabla13[[#This Row],[COSTO TOTAL]]</f>
        <v>2378.4900000000002</v>
      </c>
      <c r="S288" s="1"/>
      <c r="T288" s="1"/>
      <c r="U288" s="1"/>
      <c r="V288" s="3"/>
      <c r="W288" s="1"/>
      <c r="X288" s="1"/>
      <c r="Y288" s="1"/>
      <c r="Z288" s="1"/>
      <c r="AA288" s="1"/>
      <c r="AB288" s="1"/>
      <c r="AC288" s="1" t="s">
        <v>112</v>
      </c>
      <c r="AD288" s="1"/>
      <c r="AE288" s="1"/>
    </row>
    <row r="289" spans="1:31">
      <c r="A289" s="1" t="s">
        <v>72</v>
      </c>
      <c r="B289" s="2">
        <v>43879</v>
      </c>
      <c r="C289" s="1" t="s">
        <v>22</v>
      </c>
      <c r="D289" s="1" t="s">
        <v>1057</v>
      </c>
      <c r="E289" s="1" t="s">
        <v>24</v>
      </c>
      <c r="F289" s="1" t="s">
        <v>551</v>
      </c>
      <c r="G289" s="1" t="s">
        <v>24</v>
      </c>
      <c r="H289" s="1">
        <v>4501753457</v>
      </c>
      <c r="I289" s="1" t="s">
        <v>24</v>
      </c>
      <c r="J289" s="1" t="s">
        <v>1258</v>
      </c>
      <c r="K289" s="1">
        <v>1</v>
      </c>
      <c r="L289" s="1" t="s">
        <v>54</v>
      </c>
      <c r="M289" s="3">
        <v>11378.84</v>
      </c>
      <c r="N289" s="3">
        <f t="shared" si="8"/>
        <v>11378.84</v>
      </c>
      <c r="O289" s="1"/>
      <c r="P289" s="1"/>
      <c r="Q289" s="3"/>
      <c r="R289" s="3">
        <f>Tabla13[[#This Row],[COSTO TOTAL]]</f>
        <v>11378.84</v>
      </c>
      <c r="S289" s="1"/>
      <c r="T289" s="1"/>
      <c r="U289" s="1"/>
      <c r="V289" s="3"/>
      <c r="W289" s="1"/>
      <c r="X289" s="1"/>
      <c r="Y289" s="1"/>
      <c r="Z289" s="1"/>
      <c r="AA289" s="1"/>
      <c r="AB289" s="1"/>
      <c r="AC289" s="1" t="s">
        <v>112</v>
      </c>
      <c r="AD289" s="1"/>
      <c r="AE289" s="1"/>
    </row>
    <row r="290" spans="1:31">
      <c r="A290" s="1" t="s">
        <v>1297</v>
      </c>
      <c r="B290" s="2">
        <v>43524</v>
      </c>
      <c r="C290" s="1" t="s">
        <v>22</v>
      </c>
      <c r="D290" s="1" t="s">
        <v>1057</v>
      </c>
      <c r="E290" s="1" t="s">
        <v>24</v>
      </c>
      <c r="F290" s="1" t="s">
        <v>758</v>
      </c>
      <c r="G290" s="1" t="s">
        <v>24</v>
      </c>
      <c r="H290" s="1">
        <v>4501749641</v>
      </c>
      <c r="I290" s="1" t="s">
        <v>24</v>
      </c>
      <c r="J290" s="1" t="s">
        <v>1298</v>
      </c>
      <c r="K290" s="1">
        <v>12</v>
      </c>
      <c r="L290" s="1" t="s">
        <v>26</v>
      </c>
      <c r="M290" s="3">
        <v>2642.85</v>
      </c>
      <c r="N290" s="3">
        <f>M290*K290</f>
        <v>31714.199999999997</v>
      </c>
      <c r="O290" s="1"/>
      <c r="P290" s="1"/>
      <c r="Q290" s="3"/>
      <c r="R290" s="3">
        <f>Tabla13[[#This Row],[COSTO TOTAL]]</f>
        <v>31714.199999999997</v>
      </c>
      <c r="S290" s="1"/>
      <c r="T290" s="1"/>
      <c r="U290" s="1"/>
      <c r="V290" s="3"/>
      <c r="W290" s="1"/>
      <c r="X290" s="1"/>
      <c r="Y290" s="1"/>
      <c r="Z290" s="1"/>
      <c r="AA290" s="1"/>
      <c r="AB290" s="1"/>
      <c r="AC290" s="1" t="s">
        <v>112</v>
      </c>
      <c r="AD290" s="1"/>
      <c r="AE290" s="1"/>
    </row>
    <row r="291" spans="1:31">
      <c r="A291" s="1" t="s">
        <v>72</v>
      </c>
      <c r="B291" s="2">
        <v>43524</v>
      </c>
      <c r="C291" s="1" t="s">
        <v>22</v>
      </c>
      <c r="D291" s="1" t="s">
        <v>1057</v>
      </c>
      <c r="E291" s="1" t="s">
        <v>24</v>
      </c>
      <c r="F291" s="1" t="s">
        <v>551</v>
      </c>
      <c r="G291" s="1" t="s">
        <v>24</v>
      </c>
      <c r="H291" s="1">
        <v>4501753457</v>
      </c>
      <c r="I291" s="1" t="s">
        <v>24</v>
      </c>
      <c r="J291" s="1" t="s">
        <v>1299</v>
      </c>
      <c r="K291" s="1">
        <v>1</v>
      </c>
      <c r="L291" s="1" t="s">
        <v>26</v>
      </c>
      <c r="M291" s="3">
        <v>12483.62</v>
      </c>
      <c r="N291" s="3">
        <f>M291*K291</f>
        <v>12483.62</v>
      </c>
      <c r="O291" s="1"/>
      <c r="P291" s="1"/>
      <c r="Q291" s="3"/>
      <c r="R291" s="3">
        <f>Tabla13[[#This Row],[COSTO TOTAL]]</f>
        <v>12483.62</v>
      </c>
      <c r="S291" s="1"/>
      <c r="T291" s="1"/>
      <c r="U291" s="1"/>
      <c r="V291" s="3"/>
      <c r="W291" s="1"/>
      <c r="X291" s="1"/>
      <c r="Y291" s="1"/>
      <c r="Z291" s="1"/>
      <c r="AA291" s="1"/>
      <c r="AB291" s="1"/>
      <c r="AC291" s="1" t="s">
        <v>112</v>
      </c>
      <c r="AD291" s="1"/>
      <c r="AE291" s="1"/>
    </row>
    <row r="292" spans="1:31">
      <c r="A292" s="1" t="s">
        <v>59</v>
      </c>
      <c r="B292" s="2">
        <v>43524</v>
      </c>
      <c r="C292" s="1" t="s">
        <v>22</v>
      </c>
      <c r="D292" s="1" t="s">
        <v>1057</v>
      </c>
      <c r="E292" s="1" t="s">
        <v>24</v>
      </c>
      <c r="F292" s="1" t="s">
        <v>551</v>
      </c>
      <c r="G292" s="1" t="s">
        <v>24</v>
      </c>
      <c r="H292" s="1">
        <v>4501755217</v>
      </c>
      <c r="I292" s="1" t="s">
        <v>24</v>
      </c>
      <c r="J292" s="1" t="s">
        <v>1271</v>
      </c>
      <c r="K292" s="1">
        <v>50</v>
      </c>
      <c r="L292" s="1" t="s">
        <v>26</v>
      </c>
      <c r="M292" s="3">
        <v>9.31</v>
      </c>
      <c r="N292" s="3">
        <f t="shared" ref="N292:N297" si="9">M292*K292</f>
        <v>465.5</v>
      </c>
      <c r="O292" s="1"/>
      <c r="P292" s="1"/>
      <c r="Q292" s="3"/>
      <c r="R292" s="3">
        <f>Tabla13[[#This Row],[COSTO TOTAL]]</f>
        <v>465.5</v>
      </c>
      <c r="S292" s="1"/>
      <c r="T292" s="1"/>
      <c r="U292" s="1"/>
      <c r="V292" s="3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>
      <c r="A293" s="1" t="s">
        <v>59</v>
      </c>
      <c r="B293" s="2">
        <v>43524</v>
      </c>
      <c r="C293" s="1" t="s">
        <v>22</v>
      </c>
      <c r="D293" s="1" t="s">
        <v>1057</v>
      </c>
      <c r="E293" s="1" t="s">
        <v>24</v>
      </c>
      <c r="F293" s="1" t="s">
        <v>551</v>
      </c>
      <c r="G293" s="1" t="s">
        <v>24</v>
      </c>
      <c r="H293" s="1">
        <v>4501755217</v>
      </c>
      <c r="I293" s="1" t="s">
        <v>24</v>
      </c>
      <c r="J293" s="1" t="s">
        <v>1272</v>
      </c>
      <c r="K293" s="1">
        <v>50</v>
      </c>
      <c r="L293" s="1" t="s">
        <v>26</v>
      </c>
      <c r="M293" s="3">
        <v>7.98</v>
      </c>
      <c r="N293" s="3">
        <f t="shared" si="9"/>
        <v>399</v>
      </c>
      <c r="O293" s="1"/>
      <c r="P293" s="1"/>
      <c r="Q293" s="3"/>
      <c r="R293" s="3">
        <f>Tabla13[[#This Row],[COSTO TOTAL]]</f>
        <v>399</v>
      </c>
      <c r="S293" s="1"/>
      <c r="T293" s="1"/>
      <c r="U293" s="1"/>
      <c r="V293" s="3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>
      <c r="A294" s="1" t="s">
        <v>59</v>
      </c>
      <c r="B294" s="2">
        <v>43524</v>
      </c>
      <c r="C294" s="1" t="s">
        <v>22</v>
      </c>
      <c r="D294" s="1" t="s">
        <v>1057</v>
      </c>
      <c r="E294" s="1" t="s">
        <v>24</v>
      </c>
      <c r="F294" s="1" t="s">
        <v>551</v>
      </c>
      <c r="G294" s="1" t="s">
        <v>24</v>
      </c>
      <c r="H294" s="1">
        <v>4501755217</v>
      </c>
      <c r="I294" s="1" t="s">
        <v>24</v>
      </c>
      <c r="J294" s="1" t="s">
        <v>1273</v>
      </c>
      <c r="K294" s="1">
        <v>50</v>
      </c>
      <c r="L294" s="1" t="s">
        <v>26</v>
      </c>
      <c r="M294" s="3">
        <v>7.53</v>
      </c>
      <c r="N294" s="3">
        <f t="shared" si="9"/>
        <v>376.5</v>
      </c>
      <c r="O294" s="1"/>
      <c r="P294" s="1"/>
      <c r="Q294" s="3"/>
      <c r="R294" s="3">
        <f>Tabla13[[#This Row],[COSTO TOTAL]]</f>
        <v>376.5</v>
      </c>
      <c r="S294" s="1"/>
      <c r="T294" s="1"/>
      <c r="U294" s="1"/>
      <c r="V294" s="3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>
      <c r="A295" s="1" t="s">
        <v>59</v>
      </c>
      <c r="B295" s="2">
        <v>43524</v>
      </c>
      <c r="C295" s="1" t="s">
        <v>22</v>
      </c>
      <c r="D295" s="1" t="s">
        <v>1057</v>
      </c>
      <c r="E295" s="1" t="s">
        <v>24</v>
      </c>
      <c r="F295" s="1" t="s">
        <v>551</v>
      </c>
      <c r="G295" s="1" t="s">
        <v>24</v>
      </c>
      <c r="H295" s="1">
        <v>4501755217</v>
      </c>
      <c r="I295" s="1" t="s">
        <v>24</v>
      </c>
      <c r="J295" s="1" t="s">
        <v>1309</v>
      </c>
      <c r="K295" s="1">
        <v>2</v>
      </c>
      <c r="L295" s="1" t="s">
        <v>26</v>
      </c>
      <c r="M295" s="3">
        <v>35.200000000000003</v>
      </c>
      <c r="N295" s="3">
        <f t="shared" si="9"/>
        <v>70.400000000000006</v>
      </c>
      <c r="O295" s="1"/>
      <c r="P295" s="1"/>
      <c r="Q295" s="3"/>
      <c r="R295" s="3">
        <f>Tabla13[[#This Row],[COSTO TOTAL]]</f>
        <v>70.400000000000006</v>
      </c>
      <c r="S295" s="1"/>
      <c r="T295" s="1"/>
      <c r="U295" s="1"/>
      <c r="V295" s="3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>
      <c r="A296" s="1" t="s">
        <v>59</v>
      </c>
      <c r="B296" s="2">
        <v>43524</v>
      </c>
      <c r="C296" s="1" t="s">
        <v>22</v>
      </c>
      <c r="D296" s="1" t="s">
        <v>1057</v>
      </c>
      <c r="E296" s="1" t="s">
        <v>24</v>
      </c>
      <c r="F296" s="1" t="s">
        <v>551</v>
      </c>
      <c r="G296" s="1" t="s">
        <v>24</v>
      </c>
      <c r="H296" s="1">
        <v>4501755217</v>
      </c>
      <c r="I296" s="1" t="s">
        <v>24</v>
      </c>
      <c r="J296" s="1" t="s">
        <v>1310</v>
      </c>
      <c r="K296" s="1">
        <v>2</v>
      </c>
      <c r="L296" s="1" t="s">
        <v>26</v>
      </c>
      <c r="M296" s="3">
        <v>19.2</v>
      </c>
      <c r="N296" s="3">
        <f t="shared" si="9"/>
        <v>38.4</v>
      </c>
      <c r="O296" s="1"/>
      <c r="P296" s="1"/>
      <c r="Q296" s="3"/>
      <c r="R296" s="3">
        <f>Tabla13[[#This Row],[COSTO TOTAL]]</f>
        <v>38.4</v>
      </c>
      <c r="S296" s="1"/>
      <c r="T296" s="1"/>
      <c r="U296" s="1"/>
      <c r="V296" s="3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>
      <c r="A297" s="1" t="s">
        <v>59</v>
      </c>
      <c r="B297" s="2">
        <v>43524</v>
      </c>
      <c r="C297" s="1" t="s">
        <v>22</v>
      </c>
      <c r="D297" s="1" t="s">
        <v>1057</v>
      </c>
      <c r="E297" s="1" t="s">
        <v>24</v>
      </c>
      <c r="F297" s="1" t="s">
        <v>551</v>
      </c>
      <c r="G297" s="1" t="s">
        <v>24</v>
      </c>
      <c r="H297" s="1">
        <v>4501755217</v>
      </c>
      <c r="I297" s="1" t="s">
        <v>24</v>
      </c>
      <c r="J297" s="1" t="s">
        <v>1115</v>
      </c>
      <c r="K297" s="1">
        <v>2</v>
      </c>
      <c r="L297" s="1" t="s">
        <v>26</v>
      </c>
      <c r="M297" s="3">
        <v>50.88</v>
      </c>
      <c r="N297" s="3">
        <f t="shared" si="9"/>
        <v>101.76</v>
      </c>
      <c r="O297" s="1"/>
      <c r="P297" s="1"/>
      <c r="Q297" s="3"/>
      <c r="R297" s="3">
        <f>Tabla13[[#This Row],[COSTO TOTAL]]</f>
        <v>101.76</v>
      </c>
      <c r="S297" s="1"/>
      <c r="T297" s="1"/>
      <c r="U297" s="1"/>
      <c r="V297" s="3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>
      <c r="A298" s="1" t="s">
        <v>72</v>
      </c>
      <c r="B298" s="2">
        <v>43524</v>
      </c>
      <c r="C298" s="1" t="s">
        <v>22</v>
      </c>
      <c r="D298" s="1" t="s">
        <v>1057</v>
      </c>
      <c r="E298" s="1" t="s">
        <v>1301</v>
      </c>
      <c r="F298" s="1" t="s">
        <v>551</v>
      </c>
      <c r="G298" s="1" t="s">
        <v>24</v>
      </c>
      <c r="H298" s="1">
        <v>4501757390</v>
      </c>
      <c r="I298" s="1" t="s">
        <v>24</v>
      </c>
      <c r="J298" s="1" t="s">
        <v>1302</v>
      </c>
      <c r="K298" s="1">
        <v>0</v>
      </c>
      <c r="L298" s="1" t="s">
        <v>26</v>
      </c>
      <c r="M298" s="3">
        <v>0.85</v>
      </c>
      <c r="N298" s="3">
        <f>M298*K298</f>
        <v>0</v>
      </c>
      <c r="O298" s="1"/>
      <c r="P298" s="1"/>
      <c r="Q298" s="3"/>
      <c r="R298" s="3">
        <f>Tabla13[[#This Row],[COSTO TOTAL]]</f>
        <v>0</v>
      </c>
      <c r="S298" s="1"/>
      <c r="T298" s="1"/>
      <c r="U298" s="1"/>
      <c r="V298" s="3"/>
      <c r="W298" s="1"/>
      <c r="X298" s="1"/>
      <c r="Y298" s="1"/>
      <c r="Z298" s="1"/>
      <c r="AA298" s="1"/>
      <c r="AB298" s="1"/>
      <c r="AC298" s="1"/>
      <c r="AD298" s="1" t="s">
        <v>112</v>
      </c>
      <c r="AE298" s="1"/>
    </row>
    <row r="299" spans="1:31">
      <c r="A299" s="9"/>
      <c r="B299" s="10"/>
      <c r="C299" s="9"/>
      <c r="D299" s="9"/>
      <c r="E299" s="9"/>
      <c r="F299" s="9"/>
      <c r="G299" s="9"/>
      <c r="H299" s="9"/>
      <c r="I299" s="9"/>
      <c r="J299" s="9" t="s">
        <v>18</v>
      </c>
      <c r="K299" s="9"/>
      <c r="L299" s="9"/>
      <c r="M299" s="11"/>
      <c r="N299" s="11">
        <f t="shared" si="8"/>
        <v>0</v>
      </c>
      <c r="O299" s="9"/>
      <c r="P299" s="9"/>
      <c r="Q299" s="9"/>
      <c r="R299" s="9"/>
      <c r="S299" s="9"/>
      <c r="T299" s="9"/>
      <c r="U299" s="9"/>
      <c r="V299" s="11"/>
      <c r="W299" s="9"/>
      <c r="X299" s="9"/>
      <c r="Y299" s="9"/>
      <c r="Z299" s="9"/>
      <c r="AA299" s="9"/>
      <c r="AB299" s="9"/>
      <c r="AC299" s="9"/>
      <c r="AD299" s="9"/>
      <c r="AE299" s="1"/>
    </row>
    <row r="300" spans="1:31">
      <c r="A300" s="1" t="s">
        <v>386</v>
      </c>
      <c r="B300" s="2">
        <v>43570</v>
      </c>
      <c r="C300" s="1" t="s">
        <v>24</v>
      </c>
      <c r="D300" s="1" t="s">
        <v>18</v>
      </c>
      <c r="E300" s="1" t="s">
        <v>24</v>
      </c>
      <c r="F300" s="1" t="s">
        <v>24</v>
      </c>
      <c r="G300" s="1" t="s">
        <v>24</v>
      </c>
      <c r="H300" s="1">
        <v>4501528405</v>
      </c>
      <c r="I300" s="1" t="s">
        <v>24</v>
      </c>
      <c r="J300" s="1" t="s">
        <v>387</v>
      </c>
      <c r="K300" s="1">
        <v>1</v>
      </c>
      <c r="L300" s="1" t="s">
        <v>26</v>
      </c>
      <c r="M300" s="3">
        <v>2789.6</v>
      </c>
      <c r="N300" s="3">
        <f t="shared" si="8"/>
        <v>2789.6</v>
      </c>
      <c r="O300" s="1"/>
      <c r="P300" s="1"/>
      <c r="Q300" s="1"/>
      <c r="R300" s="1"/>
      <c r="S300" s="3">
        <f>Tabla13[[#This Row],[COSTO TOTAL]]</f>
        <v>2789.6</v>
      </c>
      <c r="T300" s="1"/>
      <c r="U300" s="1"/>
      <c r="V300" s="3"/>
      <c r="W300" s="1"/>
      <c r="X300" s="1"/>
      <c r="Y300" s="1"/>
      <c r="Z300" s="3"/>
      <c r="AA300" s="1"/>
      <c r="AB300" s="1"/>
      <c r="AC300" s="1"/>
      <c r="AD300" s="1"/>
      <c r="AE300" s="1"/>
    </row>
    <row r="301" spans="1:31">
      <c r="A301" s="1" t="s">
        <v>386</v>
      </c>
      <c r="B301" s="2">
        <v>43570</v>
      </c>
      <c r="C301" s="1" t="s">
        <v>24</v>
      </c>
      <c r="D301" s="1" t="s">
        <v>18</v>
      </c>
      <c r="E301" s="1" t="s">
        <v>24</v>
      </c>
      <c r="F301" s="1" t="s">
        <v>24</v>
      </c>
      <c r="G301" s="1" t="s">
        <v>24</v>
      </c>
      <c r="H301" s="1">
        <v>4501635845</v>
      </c>
      <c r="I301" s="1"/>
      <c r="J301" s="1" t="s">
        <v>388</v>
      </c>
      <c r="K301" s="1">
        <v>0</v>
      </c>
      <c r="L301" s="1" t="s">
        <v>26</v>
      </c>
      <c r="M301" s="3"/>
      <c r="N301" s="3">
        <f t="shared" si="8"/>
        <v>0</v>
      </c>
      <c r="O301" s="1" t="s">
        <v>389</v>
      </c>
      <c r="P301" s="1"/>
      <c r="Q301" s="1"/>
      <c r="R301" s="1"/>
      <c r="S301" s="3">
        <f>Tabla13[[#This Row],[COSTO TOTAL]]</f>
        <v>0</v>
      </c>
      <c r="T301" s="1"/>
      <c r="U301" s="1"/>
      <c r="V301" s="3"/>
      <c r="W301" s="1"/>
      <c r="X301" s="1"/>
      <c r="Y301" s="1"/>
      <c r="Z301" s="3"/>
      <c r="AA301" s="1"/>
      <c r="AB301" s="1"/>
      <c r="AC301" s="1"/>
      <c r="AD301" s="1"/>
      <c r="AE301" s="1"/>
    </row>
    <row r="302" spans="1:31">
      <c r="A302" s="1" t="s">
        <v>386</v>
      </c>
      <c r="B302" s="2">
        <v>43570</v>
      </c>
      <c r="C302" s="1" t="s">
        <v>24</v>
      </c>
      <c r="D302" s="1" t="s">
        <v>18</v>
      </c>
      <c r="E302" s="1" t="s">
        <v>24</v>
      </c>
      <c r="F302" s="1" t="s">
        <v>24</v>
      </c>
      <c r="G302" s="1" t="s">
        <v>24</v>
      </c>
      <c r="H302" s="1">
        <v>4501635845</v>
      </c>
      <c r="I302" s="1"/>
      <c r="J302" s="1" t="s">
        <v>390</v>
      </c>
      <c r="K302" s="1">
        <v>0</v>
      </c>
      <c r="L302" s="1" t="s">
        <v>26</v>
      </c>
      <c r="M302" s="3"/>
      <c r="N302" s="3">
        <f t="shared" si="8"/>
        <v>0</v>
      </c>
      <c r="O302" s="1" t="s">
        <v>389</v>
      </c>
      <c r="P302" s="1"/>
      <c r="Q302" s="1"/>
      <c r="R302" s="1"/>
      <c r="S302" s="3">
        <f>Tabla13[[#This Row],[COSTO TOTAL]]</f>
        <v>0</v>
      </c>
      <c r="T302" s="1"/>
      <c r="U302" s="1"/>
      <c r="V302" s="3"/>
      <c r="W302" s="1"/>
      <c r="X302" s="1"/>
      <c r="Y302" s="1"/>
      <c r="Z302" s="3"/>
      <c r="AA302" s="1"/>
      <c r="AB302" s="1"/>
      <c r="AC302" s="1"/>
      <c r="AD302" s="1"/>
      <c r="AE302" s="1"/>
    </row>
    <row r="303" spans="1:31">
      <c r="A303" s="1" t="s">
        <v>386</v>
      </c>
      <c r="B303" s="2">
        <v>43570</v>
      </c>
      <c r="C303" s="1" t="s">
        <v>24</v>
      </c>
      <c r="D303" s="1" t="s">
        <v>18</v>
      </c>
      <c r="E303" s="1" t="s">
        <v>24</v>
      </c>
      <c r="F303" s="1" t="s">
        <v>24</v>
      </c>
      <c r="G303" s="1" t="s">
        <v>24</v>
      </c>
      <c r="H303" s="1">
        <v>4501528405</v>
      </c>
      <c r="I303" s="1" t="s">
        <v>24</v>
      </c>
      <c r="J303" s="1" t="s">
        <v>391</v>
      </c>
      <c r="K303" s="1">
        <v>1</v>
      </c>
      <c r="L303" s="1" t="s">
        <v>26</v>
      </c>
      <c r="M303" s="3">
        <v>4589.6000000000004</v>
      </c>
      <c r="N303" s="3">
        <f t="shared" si="8"/>
        <v>4589.6000000000004</v>
      </c>
      <c r="O303" s="1"/>
      <c r="P303" s="1"/>
      <c r="Q303" s="1"/>
      <c r="R303" s="1"/>
      <c r="S303" s="3">
        <f>Tabla13[[#This Row],[COSTO TOTAL]]</f>
        <v>4589.6000000000004</v>
      </c>
      <c r="T303" s="1"/>
      <c r="U303" s="1"/>
      <c r="V303" s="3"/>
      <c r="W303" s="1"/>
      <c r="X303" s="1"/>
      <c r="Y303" s="1"/>
      <c r="Z303" s="3"/>
      <c r="AA303" s="1"/>
      <c r="AB303" s="1"/>
      <c r="AC303" s="1"/>
      <c r="AD303" s="1"/>
      <c r="AE303" s="1"/>
    </row>
    <row r="304" spans="1:31">
      <c r="A304" s="1" t="s">
        <v>392</v>
      </c>
      <c r="B304" s="2">
        <v>43493</v>
      </c>
      <c r="C304" s="1">
        <v>7685164</v>
      </c>
      <c r="D304" s="1" t="s">
        <v>18</v>
      </c>
      <c r="E304" s="1" t="s">
        <v>393</v>
      </c>
      <c r="F304" s="1" t="s">
        <v>76</v>
      </c>
      <c r="G304" s="1" t="s">
        <v>393</v>
      </c>
      <c r="H304" s="1">
        <v>4501635845</v>
      </c>
      <c r="I304" s="1" t="s">
        <v>24</v>
      </c>
      <c r="J304" s="1" t="s">
        <v>394</v>
      </c>
      <c r="K304" s="1">
        <v>2</v>
      </c>
      <c r="L304" s="1" t="s">
        <v>26</v>
      </c>
      <c r="M304" s="3">
        <v>472.92</v>
      </c>
      <c r="N304" s="3">
        <f t="shared" si="8"/>
        <v>945.84</v>
      </c>
      <c r="O304" s="1"/>
      <c r="P304" s="1"/>
      <c r="Q304" s="1"/>
      <c r="R304" s="1"/>
      <c r="S304" s="3">
        <f>Tabla13[[#This Row],[COSTO TOTAL]]</f>
        <v>945.84</v>
      </c>
      <c r="T304" s="1"/>
      <c r="U304" s="1"/>
      <c r="V304" s="3"/>
      <c r="W304" s="1"/>
      <c r="X304" s="1"/>
      <c r="Y304" s="1"/>
      <c r="Z304" s="3"/>
      <c r="AA304" s="1"/>
      <c r="AB304" s="1"/>
      <c r="AC304" s="1"/>
      <c r="AD304" s="1"/>
      <c r="AE304" s="1"/>
    </row>
    <row r="305" spans="1:31">
      <c r="A305" s="1" t="s">
        <v>392</v>
      </c>
      <c r="B305" s="2">
        <v>43493</v>
      </c>
      <c r="C305" s="1">
        <v>7685164</v>
      </c>
      <c r="D305" s="1" t="s">
        <v>18</v>
      </c>
      <c r="E305" s="1" t="s">
        <v>393</v>
      </c>
      <c r="F305" s="1" t="s">
        <v>76</v>
      </c>
      <c r="G305" s="1" t="s">
        <v>393</v>
      </c>
      <c r="H305" s="1">
        <v>4501635845</v>
      </c>
      <c r="I305" s="1" t="s">
        <v>24</v>
      </c>
      <c r="J305" s="1" t="s">
        <v>395</v>
      </c>
      <c r="K305" s="1">
        <v>2</v>
      </c>
      <c r="L305" s="1" t="s">
        <v>26</v>
      </c>
      <c r="M305" s="3">
        <v>424.53</v>
      </c>
      <c r="N305" s="3">
        <f t="shared" si="8"/>
        <v>849.06</v>
      </c>
      <c r="O305" s="1"/>
      <c r="P305" s="1"/>
      <c r="Q305" s="1"/>
      <c r="R305" s="1"/>
      <c r="S305" s="3">
        <f>Tabla13[[#This Row],[COSTO TOTAL]]</f>
        <v>849.06</v>
      </c>
      <c r="T305" s="1"/>
      <c r="U305" s="1"/>
      <c r="V305" s="3"/>
      <c r="W305" s="1"/>
      <c r="X305" s="1"/>
      <c r="Y305" s="1"/>
      <c r="Z305" s="3"/>
      <c r="AA305" s="1"/>
      <c r="AB305" s="1"/>
      <c r="AC305" s="1"/>
      <c r="AD305" s="1"/>
      <c r="AE305" s="1"/>
    </row>
    <row r="306" spans="1:31">
      <c r="A306" s="1" t="s">
        <v>392</v>
      </c>
      <c r="B306" s="2">
        <v>43493</v>
      </c>
      <c r="C306" s="1">
        <v>7685164</v>
      </c>
      <c r="D306" s="1" t="s">
        <v>18</v>
      </c>
      <c r="E306" s="1" t="s">
        <v>393</v>
      </c>
      <c r="F306" s="1" t="s">
        <v>76</v>
      </c>
      <c r="G306" s="1" t="s">
        <v>393</v>
      </c>
      <c r="H306" s="1">
        <v>4501635845</v>
      </c>
      <c r="I306" s="1" t="s">
        <v>24</v>
      </c>
      <c r="J306" s="1" t="s">
        <v>396</v>
      </c>
      <c r="K306" s="1">
        <v>3</v>
      </c>
      <c r="L306" s="1" t="s">
        <v>26</v>
      </c>
      <c r="M306" s="3">
        <v>320</v>
      </c>
      <c r="N306" s="3">
        <f t="shared" si="8"/>
        <v>960</v>
      </c>
      <c r="O306" s="1" t="s">
        <v>397</v>
      </c>
      <c r="P306" s="1"/>
      <c r="Q306" s="1"/>
      <c r="R306" s="1"/>
      <c r="S306" s="3">
        <f>Tabla13[[#This Row],[COSTO TOTAL]]</f>
        <v>960</v>
      </c>
      <c r="T306" s="1"/>
      <c r="U306" s="1"/>
      <c r="V306" s="3"/>
      <c r="W306" s="1"/>
      <c r="X306" s="1"/>
      <c r="Y306" s="1"/>
      <c r="Z306" s="3"/>
      <c r="AA306" s="1"/>
      <c r="AB306" s="1"/>
      <c r="AC306" s="1"/>
      <c r="AD306" s="1"/>
      <c r="AE306" s="1"/>
    </row>
    <row r="307" spans="1:31">
      <c r="A307" s="1" t="s">
        <v>392</v>
      </c>
      <c r="B307" s="2">
        <v>43493</v>
      </c>
      <c r="C307" s="1">
        <v>7685164</v>
      </c>
      <c r="D307" s="1" t="s">
        <v>18</v>
      </c>
      <c r="E307" s="1" t="s">
        <v>393</v>
      </c>
      <c r="F307" s="1" t="s">
        <v>76</v>
      </c>
      <c r="G307" s="1" t="s">
        <v>393</v>
      </c>
      <c r="H307" s="1">
        <v>4501635845</v>
      </c>
      <c r="I307" s="1" t="s">
        <v>24</v>
      </c>
      <c r="J307" s="1" t="s">
        <v>398</v>
      </c>
      <c r="K307" s="1">
        <v>8</v>
      </c>
      <c r="L307" s="1" t="s">
        <v>26</v>
      </c>
      <c r="M307" s="3">
        <v>65.33</v>
      </c>
      <c r="N307" s="3">
        <f t="shared" si="8"/>
        <v>522.64</v>
      </c>
      <c r="O307" s="1"/>
      <c r="P307" s="1"/>
      <c r="Q307" s="1"/>
      <c r="R307" s="1"/>
      <c r="S307" s="3">
        <f>Tabla13[[#This Row],[COSTO TOTAL]]</f>
        <v>522.64</v>
      </c>
      <c r="T307" s="1"/>
      <c r="U307" s="1"/>
      <c r="V307" s="3"/>
      <c r="W307" s="1"/>
      <c r="X307" s="1"/>
      <c r="Y307" s="1"/>
      <c r="Z307" s="3"/>
      <c r="AA307" s="1"/>
      <c r="AB307" s="1"/>
      <c r="AC307" s="1"/>
      <c r="AD307" s="1"/>
      <c r="AE307" s="1"/>
    </row>
    <row r="308" spans="1:31">
      <c r="A308" s="1" t="s">
        <v>392</v>
      </c>
      <c r="B308" s="2">
        <v>43493</v>
      </c>
      <c r="C308" s="1">
        <v>7685506</v>
      </c>
      <c r="D308" s="1" t="s">
        <v>18</v>
      </c>
      <c r="E308" s="1" t="s">
        <v>399</v>
      </c>
      <c r="F308" s="1" t="s">
        <v>76</v>
      </c>
      <c r="G308" s="1" t="s">
        <v>399</v>
      </c>
      <c r="H308" s="1">
        <v>4501637321</v>
      </c>
      <c r="I308" s="1" t="s">
        <v>24</v>
      </c>
      <c r="J308" s="1" t="s">
        <v>400</v>
      </c>
      <c r="K308" s="1">
        <v>22</v>
      </c>
      <c r="L308" s="1" t="s">
        <v>26</v>
      </c>
      <c r="M308" s="3">
        <v>25.86</v>
      </c>
      <c r="N308" s="3">
        <f t="shared" si="8"/>
        <v>568.91999999999996</v>
      </c>
      <c r="O308" s="1" t="s">
        <v>401</v>
      </c>
      <c r="P308" s="1"/>
      <c r="Q308" s="1"/>
      <c r="R308" s="1"/>
      <c r="S308" s="3">
        <f>Tabla13[[#This Row],[COSTO TOTAL]]</f>
        <v>568.91999999999996</v>
      </c>
      <c r="T308" s="1"/>
      <c r="U308" s="1"/>
      <c r="V308" s="3"/>
      <c r="W308" s="1"/>
      <c r="X308" s="1"/>
      <c r="Y308" s="1"/>
      <c r="Z308" s="3"/>
      <c r="AA308" s="1"/>
      <c r="AB308" s="1"/>
      <c r="AC308" s="1"/>
      <c r="AD308" s="1"/>
      <c r="AE308" s="1"/>
    </row>
    <row r="309" spans="1:31">
      <c r="A309" s="1" t="s">
        <v>392</v>
      </c>
      <c r="B309" s="2">
        <v>43493</v>
      </c>
      <c r="C309" s="1">
        <v>7685506</v>
      </c>
      <c r="D309" s="1" t="s">
        <v>18</v>
      </c>
      <c r="E309" s="1" t="s">
        <v>399</v>
      </c>
      <c r="F309" s="1" t="s">
        <v>76</v>
      </c>
      <c r="G309" s="1" t="s">
        <v>399</v>
      </c>
      <c r="H309" s="1">
        <v>4501637321</v>
      </c>
      <c r="I309" s="1" t="s">
        <v>24</v>
      </c>
      <c r="J309" s="1" t="s">
        <v>402</v>
      </c>
      <c r="K309" s="1">
        <v>2</v>
      </c>
      <c r="L309" s="1" t="s">
        <v>26</v>
      </c>
      <c r="M309" s="3">
        <v>31.46</v>
      </c>
      <c r="N309" s="3">
        <f t="shared" si="8"/>
        <v>62.92</v>
      </c>
      <c r="O309" s="1"/>
      <c r="P309" s="1"/>
      <c r="Q309" s="1"/>
      <c r="R309" s="1"/>
      <c r="S309" s="3">
        <f>Tabla13[[#This Row],[COSTO TOTAL]]</f>
        <v>62.92</v>
      </c>
      <c r="T309" s="1"/>
      <c r="U309" s="1"/>
      <c r="V309" s="3"/>
      <c r="W309" s="1"/>
      <c r="X309" s="1"/>
      <c r="Y309" s="1"/>
      <c r="Z309" s="3"/>
      <c r="AA309" s="1"/>
      <c r="AB309" s="1"/>
      <c r="AC309" s="1"/>
      <c r="AD309" s="1"/>
      <c r="AE309" s="1"/>
    </row>
    <row r="310" spans="1:31">
      <c r="A310" s="1" t="s">
        <v>392</v>
      </c>
      <c r="B310" s="2">
        <v>43493</v>
      </c>
      <c r="C310" s="1">
        <v>7685506</v>
      </c>
      <c r="D310" s="1" t="s">
        <v>18</v>
      </c>
      <c r="E310" s="1" t="s">
        <v>399</v>
      </c>
      <c r="F310" s="1" t="s">
        <v>76</v>
      </c>
      <c r="G310" s="1" t="s">
        <v>399</v>
      </c>
      <c r="H310" s="1">
        <v>4501637321</v>
      </c>
      <c r="I310" s="1" t="s">
        <v>24</v>
      </c>
      <c r="J310" s="1" t="s">
        <v>403</v>
      </c>
      <c r="K310" s="1">
        <v>4</v>
      </c>
      <c r="L310" s="1" t="s">
        <v>26</v>
      </c>
      <c r="M310" s="3">
        <v>41.33</v>
      </c>
      <c r="N310" s="3">
        <f t="shared" si="8"/>
        <v>165.32</v>
      </c>
      <c r="O310" s="1"/>
      <c r="P310" s="1"/>
      <c r="Q310" s="1"/>
      <c r="R310" s="1"/>
      <c r="S310" s="3">
        <f>Tabla13[[#This Row],[COSTO TOTAL]]</f>
        <v>165.32</v>
      </c>
      <c r="T310" s="1"/>
      <c r="U310" s="1"/>
      <c r="V310" s="3"/>
      <c r="W310" s="1"/>
      <c r="X310" s="1"/>
      <c r="Y310" s="1"/>
      <c r="Z310" s="3"/>
      <c r="AA310" s="1"/>
      <c r="AB310" s="1"/>
      <c r="AC310" s="1"/>
      <c r="AD310" s="1"/>
      <c r="AE310" s="1"/>
    </row>
    <row r="311" spans="1:31">
      <c r="A311" s="1" t="s">
        <v>392</v>
      </c>
      <c r="B311" s="2">
        <v>43493</v>
      </c>
      <c r="C311" s="1">
        <v>7685506</v>
      </c>
      <c r="D311" s="1" t="s">
        <v>18</v>
      </c>
      <c r="E311" s="1" t="s">
        <v>399</v>
      </c>
      <c r="F311" s="1" t="s">
        <v>76</v>
      </c>
      <c r="G311" s="1" t="s">
        <v>399</v>
      </c>
      <c r="H311" s="1">
        <v>4501637321</v>
      </c>
      <c r="I311" s="1" t="s">
        <v>24</v>
      </c>
      <c r="J311" s="1" t="s">
        <v>404</v>
      </c>
      <c r="K311" s="1">
        <v>22</v>
      </c>
      <c r="L311" s="1" t="s">
        <v>26</v>
      </c>
      <c r="M311" s="3">
        <v>69.33</v>
      </c>
      <c r="N311" s="3">
        <f t="shared" si="8"/>
        <v>1525.26</v>
      </c>
      <c r="O311" s="1" t="s">
        <v>405</v>
      </c>
      <c r="P311" s="1"/>
      <c r="Q311" s="1"/>
      <c r="R311" s="1"/>
      <c r="S311" s="3">
        <f>Tabla13[[#This Row],[COSTO TOTAL]]</f>
        <v>1525.26</v>
      </c>
      <c r="T311" s="1"/>
      <c r="U311" s="1"/>
      <c r="V311" s="3"/>
      <c r="W311" s="1"/>
      <c r="X311" s="1"/>
      <c r="Y311" s="1"/>
      <c r="Z311" s="3"/>
      <c r="AA311" s="1"/>
      <c r="AB311" s="1"/>
      <c r="AC311" s="1"/>
      <c r="AD311" s="1"/>
      <c r="AE311" s="1"/>
    </row>
    <row r="312" spans="1:31">
      <c r="A312" s="1" t="s">
        <v>392</v>
      </c>
      <c r="B312" s="2">
        <v>43493</v>
      </c>
      <c r="C312" s="1">
        <v>7685506</v>
      </c>
      <c r="D312" s="1" t="s">
        <v>18</v>
      </c>
      <c r="E312" s="1" t="s">
        <v>399</v>
      </c>
      <c r="F312" s="1" t="s">
        <v>76</v>
      </c>
      <c r="G312" s="1" t="s">
        <v>399</v>
      </c>
      <c r="H312" s="1">
        <v>4501637321</v>
      </c>
      <c r="I312" s="1" t="s">
        <v>24</v>
      </c>
      <c r="J312" s="1" t="s">
        <v>406</v>
      </c>
      <c r="K312" s="1">
        <v>15</v>
      </c>
      <c r="L312" s="1" t="s">
        <v>26</v>
      </c>
      <c r="M312" s="3">
        <v>91.46</v>
      </c>
      <c r="N312" s="3">
        <f t="shared" si="8"/>
        <v>1371.8999999999999</v>
      </c>
      <c r="O312" s="1"/>
      <c r="P312" s="1"/>
      <c r="Q312" s="1"/>
      <c r="R312" s="1"/>
      <c r="S312" s="3">
        <f>Tabla13[[#This Row],[COSTO TOTAL]]</f>
        <v>1371.8999999999999</v>
      </c>
      <c r="T312" s="1"/>
      <c r="U312" s="1"/>
      <c r="V312" s="3"/>
      <c r="W312" s="1"/>
      <c r="X312" s="1"/>
      <c r="Y312" s="1"/>
      <c r="Z312" s="3"/>
      <c r="AA312" s="1"/>
      <c r="AB312" s="1"/>
      <c r="AC312" s="1"/>
      <c r="AD312" s="1"/>
      <c r="AE312" s="1"/>
    </row>
    <row r="313" spans="1:31">
      <c r="A313" s="1" t="s">
        <v>392</v>
      </c>
      <c r="B313" s="2">
        <v>43493</v>
      </c>
      <c r="C313" s="1">
        <v>7685506</v>
      </c>
      <c r="D313" s="1" t="s">
        <v>18</v>
      </c>
      <c r="E313" s="1" t="s">
        <v>399</v>
      </c>
      <c r="F313" s="1" t="s">
        <v>76</v>
      </c>
      <c r="G313" s="1" t="s">
        <v>399</v>
      </c>
      <c r="H313" s="1">
        <v>4501637321</v>
      </c>
      <c r="I313" s="1" t="s">
        <v>24</v>
      </c>
      <c r="J313" s="1" t="s">
        <v>407</v>
      </c>
      <c r="K313" s="1">
        <v>48</v>
      </c>
      <c r="L313" s="1" t="s">
        <v>26</v>
      </c>
      <c r="M313" s="3">
        <v>47.24</v>
      </c>
      <c r="N313" s="3">
        <f t="shared" si="8"/>
        <v>2267.52</v>
      </c>
      <c r="O313" s="1" t="s">
        <v>405</v>
      </c>
      <c r="P313" s="1"/>
      <c r="Q313" s="1"/>
      <c r="R313" s="1"/>
      <c r="S313" s="3">
        <f>Tabla13[[#This Row],[COSTO TOTAL]]</f>
        <v>2267.52</v>
      </c>
      <c r="T313" s="1"/>
      <c r="U313" s="1"/>
      <c r="V313" s="3"/>
      <c r="W313" s="1"/>
      <c r="X313" s="1"/>
      <c r="Y313" s="1"/>
      <c r="Z313" s="3"/>
      <c r="AA313" s="1"/>
      <c r="AB313" s="1"/>
      <c r="AC313" s="1"/>
      <c r="AD313" s="1"/>
      <c r="AE313" s="1"/>
    </row>
    <row r="314" spans="1:31">
      <c r="A314" s="1" t="s">
        <v>392</v>
      </c>
      <c r="B314" s="2">
        <v>43493</v>
      </c>
      <c r="C314" s="1">
        <v>7685506</v>
      </c>
      <c r="D314" s="1" t="s">
        <v>18</v>
      </c>
      <c r="E314" s="1" t="s">
        <v>399</v>
      </c>
      <c r="F314" s="1" t="s">
        <v>76</v>
      </c>
      <c r="G314" s="1" t="s">
        <v>399</v>
      </c>
      <c r="H314" s="1">
        <v>4501637321</v>
      </c>
      <c r="I314" s="1" t="s">
        <v>24</v>
      </c>
      <c r="J314" s="1" t="s">
        <v>409</v>
      </c>
      <c r="K314" s="1">
        <v>10</v>
      </c>
      <c r="L314" s="1" t="s">
        <v>26</v>
      </c>
      <c r="M314" s="3">
        <v>42</v>
      </c>
      <c r="N314" s="3">
        <f t="shared" si="8"/>
        <v>420</v>
      </c>
      <c r="O314" s="1"/>
      <c r="P314" s="1"/>
      <c r="Q314" s="1"/>
      <c r="R314" s="1"/>
      <c r="S314" s="3">
        <f>Tabla13[[#This Row],[COSTO TOTAL]]</f>
        <v>420</v>
      </c>
      <c r="T314" s="1"/>
      <c r="U314" s="1"/>
      <c r="V314" s="3"/>
      <c r="W314" s="1"/>
      <c r="X314" s="1"/>
      <c r="Y314" s="1"/>
      <c r="Z314" s="3"/>
      <c r="AA314" s="1"/>
      <c r="AB314" s="1"/>
      <c r="AC314" s="1"/>
      <c r="AD314" s="1"/>
      <c r="AE314" s="1"/>
    </row>
    <row r="315" spans="1:31">
      <c r="A315" s="1" t="s">
        <v>392</v>
      </c>
      <c r="B315" s="2">
        <v>43493</v>
      </c>
      <c r="C315" s="1">
        <v>7685506</v>
      </c>
      <c r="D315" s="1" t="s">
        <v>18</v>
      </c>
      <c r="E315" s="1" t="s">
        <v>399</v>
      </c>
      <c r="F315" s="1" t="s">
        <v>76</v>
      </c>
      <c r="G315" s="1" t="s">
        <v>399</v>
      </c>
      <c r="H315" s="1">
        <v>4501637321</v>
      </c>
      <c r="I315" s="1" t="s">
        <v>24</v>
      </c>
      <c r="J315" s="1" t="s">
        <v>410</v>
      </c>
      <c r="K315" s="1">
        <v>6</v>
      </c>
      <c r="L315" s="1" t="s">
        <v>26</v>
      </c>
      <c r="M315" s="3">
        <v>62.4</v>
      </c>
      <c r="N315" s="3">
        <f t="shared" si="8"/>
        <v>374.4</v>
      </c>
      <c r="O315" s="1"/>
      <c r="P315" s="1"/>
      <c r="Q315" s="1"/>
      <c r="R315" s="1"/>
      <c r="S315" s="3">
        <f>Tabla13[[#This Row],[COSTO TOTAL]]</f>
        <v>374.4</v>
      </c>
      <c r="T315" s="1"/>
      <c r="U315" s="1"/>
      <c r="V315" s="3"/>
      <c r="W315" s="1"/>
      <c r="X315" s="1"/>
      <c r="Y315" s="1"/>
      <c r="Z315" s="3"/>
      <c r="AA315" s="1"/>
      <c r="AB315" s="1"/>
      <c r="AC315" s="1"/>
      <c r="AD315" s="1"/>
      <c r="AE315" s="1"/>
    </row>
    <row r="316" spans="1:31">
      <c r="A316" s="1" t="s">
        <v>392</v>
      </c>
      <c r="B316" s="2">
        <v>43493</v>
      </c>
      <c r="C316" s="1">
        <v>7685506</v>
      </c>
      <c r="D316" s="1" t="s">
        <v>18</v>
      </c>
      <c r="E316" s="1" t="s">
        <v>399</v>
      </c>
      <c r="F316" s="1" t="s">
        <v>76</v>
      </c>
      <c r="G316" s="1" t="s">
        <v>399</v>
      </c>
      <c r="H316" s="1">
        <v>4501637321</v>
      </c>
      <c r="I316" s="1" t="s">
        <v>24</v>
      </c>
      <c r="J316" s="1" t="s">
        <v>411</v>
      </c>
      <c r="K316" s="1">
        <v>9</v>
      </c>
      <c r="L316" s="1" t="s">
        <v>26</v>
      </c>
      <c r="M316" s="3">
        <v>153.6</v>
      </c>
      <c r="N316" s="3">
        <f t="shared" si="8"/>
        <v>1382.3999999999999</v>
      </c>
      <c r="O316" s="1"/>
      <c r="P316" s="1"/>
      <c r="Q316" s="1"/>
      <c r="R316" s="1"/>
      <c r="S316" s="3">
        <f>Tabla13[[#This Row],[COSTO TOTAL]]</f>
        <v>1382.3999999999999</v>
      </c>
      <c r="T316" s="1"/>
      <c r="U316" s="1"/>
      <c r="V316" s="3"/>
      <c r="W316" s="1"/>
      <c r="X316" s="1"/>
      <c r="Y316" s="1"/>
      <c r="Z316" s="3"/>
      <c r="AA316" s="1"/>
      <c r="AB316" s="1"/>
      <c r="AC316" s="1"/>
      <c r="AD316" s="1"/>
      <c r="AE316" s="1"/>
    </row>
    <row r="317" spans="1:31">
      <c r="A317" s="1" t="s">
        <v>392</v>
      </c>
      <c r="B317" s="2">
        <v>43493</v>
      </c>
      <c r="C317" s="1">
        <v>7685506</v>
      </c>
      <c r="D317" s="1" t="s">
        <v>18</v>
      </c>
      <c r="E317" s="1" t="s">
        <v>399</v>
      </c>
      <c r="F317" s="1" t="s">
        <v>76</v>
      </c>
      <c r="G317" s="1" t="s">
        <v>399</v>
      </c>
      <c r="H317" s="1">
        <v>4501637321</v>
      </c>
      <c r="I317" s="1" t="s">
        <v>24</v>
      </c>
      <c r="J317" s="1" t="s">
        <v>412</v>
      </c>
      <c r="K317" s="1">
        <v>15</v>
      </c>
      <c r="L317" s="1" t="s">
        <v>26</v>
      </c>
      <c r="M317" s="3">
        <v>199.73</v>
      </c>
      <c r="N317" s="3">
        <f t="shared" si="8"/>
        <v>2995.95</v>
      </c>
      <c r="O317" s="1"/>
      <c r="P317" s="1"/>
      <c r="Q317" s="1"/>
      <c r="R317" s="1"/>
      <c r="S317" s="3">
        <f>Tabla13[[#This Row],[COSTO TOTAL]]</f>
        <v>2995.95</v>
      </c>
      <c r="T317" s="1"/>
      <c r="U317" s="1"/>
      <c r="V317" s="3"/>
      <c r="W317" s="1"/>
      <c r="X317" s="1"/>
      <c r="Y317" s="1"/>
      <c r="Z317" s="3"/>
      <c r="AA317" s="1"/>
      <c r="AB317" s="1"/>
      <c r="AC317" s="1"/>
      <c r="AD317" s="1"/>
      <c r="AE317" s="1"/>
    </row>
    <row r="318" spans="1:31">
      <c r="A318" s="1" t="s">
        <v>392</v>
      </c>
      <c r="B318" s="2">
        <v>43493</v>
      </c>
      <c r="C318" s="1">
        <v>7685506</v>
      </c>
      <c r="D318" s="1" t="s">
        <v>18</v>
      </c>
      <c r="E318" s="1" t="s">
        <v>399</v>
      </c>
      <c r="F318" s="1" t="s">
        <v>76</v>
      </c>
      <c r="G318" s="1" t="s">
        <v>399</v>
      </c>
      <c r="H318" s="1">
        <v>4501637321</v>
      </c>
      <c r="I318" s="1" t="s">
        <v>24</v>
      </c>
      <c r="J318" s="1" t="s">
        <v>413</v>
      </c>
      <c r="K318" s="1">
        <v>46</v>
      </c>
      <c r="L318" s="1" t="s">
        <v>26</v>
      </c>
      <c r="M318" s="3">
        <v>35.9</v>
      </c>
      <c r="N318" s="3">
        <f t="shared" si="8"/>
        <v>1651.3999999999999</v>
      </c>
      <c r="O318" s="1"/>
      <c r="P318" s="1"/>
      <c r="Q318" s="1"/>
      <c r="R318" s="1"/>
      <c r="S318" s="3">
        <f>Tabla13[[#This Row],[COSTO TOTAL]]</f>
        <v>1651.3999999999999</v>
      </c>
      <c r="T318" s="1"/>
      <c r="U318" s="1"/>
      <c r="V318" s="3"/>
      <c r="W318" s="1"/>
      <c r="X318" s="1"/>
      <c r="Y318" s="1"/>
      <c r="Z318" s="3"/>
      <c r="AA318" s="1"/>
      <c r="AB318" s="1"/>
      <c r="AC318" s="1"/>
      <c r="AD318" s="1"/>
      <c r="AE318" s="1"/>
    </row>
    <row r="319" spans="1:31">
      <c r="A319" s="1" t="s">
        <v>392</v>
      </c>
      <c r="B319" s="2">
        <v>43493</v>
      </c>
      <c r="C319" s="1">
        <v>7685506</v>
      </c>
      <c r="D319" s="1" t="s">
        <v>18</v>
      </c>
      <c r="E319" s="1" t="s">
        <v>399</v>
      </c>
      <c r="F319" s="1" t="s">
        <v>76</v>
      </c>
      <c r="G319" s="1" t="s">
        <v>399</v>
      </c>
      <c r="H319" s="1">
        <v>4501637321</v>
      </c>
      <c r="I319" s="1" t="s">
        <v>24</v>
      </c>
      <c r="J319" s="1" t="s">
        <v>414</v>
      </c>
      <c r="K319" s="1">
        <v>9</v>
      </c>
      <c r="L319" s="1" t="s">
        <v>26</v>
      </c>
      <c r="M319" s="3">
        <v>26.4</v>
      </c>
      <c r="N319" s="3">
        <f t="shared" si="8"/>
        <v>237.6</v>
      </c>
      <c r="O319" s="1"/>
      <c r="P319" s="1"/>
      <c r="Q319" s="1"/>
      <c r="R319" s="1"/>
      <c r="S319" s="3">
        <f>Tabla13[[#This Row],[COSTO TOTAL]]</f>
        <v>237.6</v>
      </c>
      <c r="T319" s="1"/>
      <c r="U319" s="1"/>
      <c r="V319" s="3"/>
      <c r="W319" s="1"/>
      <c r="X319" s="1"/>
      <c r="Y319" s="1"/>
      <c r="Z319" s="3"/>
      <c r="AA319" s="1"/>
      <c r="AB319" s="1"/>
      <c r="AC319" s="1"/>
      <c r="AD319" s="1"/>
      <c r="AE319" s="1"/>
    </row>
    <row r="320" spans="1:31">
      <c r="A320" s="1" t="s">
        <v>392</v>
      </c>
      <c r="B320" s="2">
        <v>43493</v>
      </c>
      <c r="C320" s="1">
        <v>7685506</v>
      </c>
      <c r="D320" s="1" t="s">
        <v>18</v>
      </c>
      <c r="E320" s="1" t="s">
        <v>399</v>
      </c>
      <c r="F320" s="1" t="s">
        <v>76</v>
      </c>
      <c r="G320" s="1" t="s">
        <v>399</v>
      </c>
      <c r="H320" s="1">
        <v>4501637321</v>
      </c>
      <c r="I320" s="1" t="s">
        <v>24</v>
      </c>
      <c r="J320" s="1" t="s">
        <v>415</v>
      </c>
      <c r="K320" s="1">
        <v>7</v>
      </c>
      <c r="L320" s="1" t="s">
        <v>26</v>
      </c>
      <c r="M320" s="3">
        <v>46.13</v>
      </c>
      <c r="N320" s="3">
        <f t="shared" si="8"/>
        <v>322.91000000000003</v>
      </c>
      <c r="O320" s="1"/>
      <c r="P320" s="1"/>
      <c r="Q320" s="1"/>
      <c r="R320" s="1"/>
      <c r="S320" s="3">
        <f>Tabla13[[#This Row],[COSTO TOTAL]]</f>
        <v>322.91000000000003</v>
      </c>
      <c r="T320" s="1"/>
      <c r="U320" s="1"/>
      <c r="V320" s="3"/>
      <c r="W320" s="1"/>
      <c r="X320" s="1"/>
      <c r="Y320" s="1"/>
      <c r="Z320" s="3"/>
      <c r="AA320" s="1"/>
      <c r="AB320" s="1"/>
      <c r="AC320" s="1"/>
      <c r="AD320" s="1"/>
      <c r="AE320" s="1"/>
    </row>
    <row r="321" spans="1:31">
      <c r="A321" s="1" t="s">
        <v>392</v>
      </c>
      <c r="B321" s="2">
        <v>43493</v>
      </c>
      <c r="C321" s="1">
        <v>7685506</v>
      </c>
      <c r="D321" s="1" t="s">
        <v>18</v>
      </c>
      <c r="E321" s="1" t="s">
        <v>399</v>
      </c>
      <c r="F321" s="1" t="s">
        <v>76</v>
      </c>
      <c r="G321" s="1" t="s">
        <v>399</v>
      </c>
      <c r="H321" s="1">
        <v>4501637321</v>
      </c>
      <c r="I321" s="1" t="s">
        <v>24</v>
      </c>
      <c r="J321" s="1" t="s">
        <v>416</v>
      </c>
      <c r="K321" s="1">
        <v>7</v>
      </c>
      <c r="L321" s="1" t="s">
        <v>26</v>
      </c>
      <c r="M321" s="3">
        <v>142.49</v>
      </c>
      <c r="N321" s="3">
        <f t="shared" si="8"/>
        <v>997.43000000000006</v>
      </c>
      <c r="O321" s="1"/>
      <c r="P321" s="1"/>
      <c r="Q321" s="1"/>
      <c r="R321" s="1"/>
      <c r="S321" s="3">
        <f>Tabla13[[#This Row],[COSTO TOTAL]]</f>
        <v>997.43000000000006</v>
      </c>
      <c r="T321" s="1"/>
      <c r="U321" s="1"/>
      <c r="V321" s="3"/>
      <c r="W321" s="1"/>
      <c r="X321" s="1"/>
      <c r="Y321" s="1"/>
      <c r="Z321" s="3"/>
      <c r="AA321" s="1"/>
      <c r="AB321" s="1"/>
      <c r="AC321" s="1"/>
      <c r="AD321" s="1"/>
      <c r="AE321" s="1"/>
    </row>
    <row r="322" spans="1:31">
      <c r="A322" s="1" t="s">
        <v>392</v>
      </c>
      <c r="B322" s="2">
        <v>43493</v>
      </c>
      <c r="C322" s="1">
        <v>7685506</v>
      </c>
      <c r="D322" s="1" t="s">
        <v>18</v>
      </c>
      <c r="E322" s="1" t="s">
        <v>399</v>
      </c>
      <c r="F322" s="1" t="s">
        <v>76</v>
      </c>
      <c r="G322" s="1" t="s">
        <v>393</v>
      </c>
      <c r="H322" s="1">
        <v>4501637321</v>
      </c>
      <c r="I322" s="1" t="s">
        <v>24</v>
      </c>
      <c r="J322" s="1" t="s">
        <v>417</v>
      </c>
      <c r="K322" s="1">
        <v>11</v>
      </c>
      <c r="L322" s="1" t="s">
        <v>26</v>
      </c>
      <c r="M322" s="3">
        <v>222.66</v>
      </c>
      <c r="N322" s="3">
        <f t="shared" si="8"/>
        <v>2449.2599999999998</v>
      </c>
      <c r="O322" s="1"/>
      <c r="P322" s="1"/>
      <c r="Q322" s="1"/>
      <c r="R322" s="1"/>
      <c r="S322" s="3">
        <f>Tabla13[[#This Row],[COSTO TOTAL]]</f>
        <v>2449.2599999999998</v>
      </c>
      <c r="T322" s="1"/>
      <c r="U322" s="1"/>
      <c r="V322" s="3"/>
      <c r="W322" s="1"/>
      <c r="X322" s="1"/>
      <c r="Y322" s="1"/>
      <c r="Z322" s="3"/>
      <c r="AA322" s="1"/>
      <c r="AB322" s="1"/>
      <c r="AC322" s="1"/>
      <c r="AD322" s="1"/>
      <c r="AE322" s="1"/>
    </row>
    <row r="323" spans="1:31">
      <c r="A323" s="1" t="s">
        <v>392</v>
      </c>
      <c r="B323" s="2">
        <v>43493</v>
      </c>
      <c r="C323" s="1">
        <v>7685506</v>
      </c>
      <c r="D323" s="1" t="s">
        <v>18</v>
      </c>
      <c r="E323" s="1" t="s">
        <v>399</v>
      </c>
      <c r="F323" s="1" t="s">
        <v>76</v>
      </c>
      <c r="G323" s="1" t="s">
        <v>393</v>
      </c>
      <c r="H323" s="1">
        <v>4501637321</v>
      </c>
      <c r="I323" s="1" t="s">
        <v>24</v>
      </c>
      <c r="J323" s="1" t="s">
        <v>418</v>
      </c>
      <c r="K323" s="1">
        <v>3</v>
      </c>
      <c r="L323" s="1" t="s">
        <v>26</v>
      </c>
      <c r="M323" s="3">
        <v>236</v>
      </c>
      <c r="N323" s="3">
        <f t="shared" si="8"/>
        <v>708</v>
      </c>
      <c r="O323" s="1"/>
      <c r="P323" s="1"/>
      <c r="Q323" s="1"/>
      <c r="R323" s="1"/>
      <c r="S323" s="3">
        <f>Tabla13[[#This Row],[COSTO TOTAL]]</f>
        <v>708</v>
      </c>
      <c r="T323" s="1"/>
      <c r="U323" s="1"/>
      <c r="V323" s="3"/>
      <c r="W323" s="1"/>
      <c r="X323" s="1"/>
      <c r="Y323" s="1"/>
      <c r="Z323" s="3"/>
      <c r="AA323" s="1"/>
      <c r="AB323" s="1"/>
      <c r="AC323" s="1"/>
      <c r="AD323" s="1"/>
      <c r="AE323" s="1"/>
    </row>
    <row r="324" spans="1:31">
      <c r="A324" s="1" t="s">
        <v>392</v>
      </c>
      <c r="B324" s="2">
        <v>43493</v>
      </c>
      <c r="C324" s="1">
        <v>7685506</v>
      </c>
      <c r="D324" s="1" t="s">
        <v>18</v>
      </c>
      <c r="E324" s="1" t="s">
        <v>399</v>
      </c>
      <c r="F324" s="1" t="s">
        <v>76</v>
      </c>
      <c r="G324" s="1" t="s">
        <v>393</v>
      </c>
      <c r="H324" s="1">
        <v>4501637321</v>
      </c>
      <c r="I324" s="1" t="s">
        <v>24</v>
      </c>
      <c r="J324" s="1" t="s">
        <v>419</v>
      </c>
      <c r="K324" s="1">
        <v>1</v>
      </c>
      <c r="L324" s="1" t="s">
        <v>26</v>
      </c>
      <c r="M324" s="3">
        <v>166.93</v>
      </c>
      <c r="N324" s="3">
        <f t="shared" ref="N324:N387" si="10">M324*K324</f>
        <v>166.93</v>
      </c>
      <c r="O324" s="1"/>
      <c r="P324" s="1"/>
      <c r="Q324" s="1"/>
      <c r="R324" s="1"/>
      <c r="S324" s="3">
        <f>Tabla13[[#This Row],[COSTO TOTAL]]</f>
        <v>166.93</v>
      </c>
      <c r="T324" s="1"/>
      <c r="U324" s="1"/>
      <c r="V324" s="3"/>
      <c r="W324" s="1"/>
      <c r="X324" s="1"/>
      <c r="Y324" s="1"/>
      <c r="Z324" s="3"/>
      <c r="AA324" s="1"/>
      <c r="AB324" s="1"/>
      <c r="AC324" s="1"/>
      <c r="AD324" s="1"/>
      <c r="AE324" s="1"/>
    </row>
    <row r="325" spans="1:31">
      <c r="A325" s="1" t="s">
        <v>392</v>
      </c>
      <c r="B325" s="2">
        <v>43493</v>
      </c>
      <c r="C325" s="1">
        <v>7685506</v>
      </c>
      <c r="D325" s="1" t="s">
        <v>18</v>
      </c>
      <c r="E325" s="1" t="s">
        <v>399</v>
      </c>
      <c r="F325" s="1" t="s">
        <v>76</v>
      </c>
      <c r="G325" s="1" t="s">
        <v>393</v>
      </c>
      <c r="H325" s="1">
        <v>4501637321</v>
      </c>
      <c r="I325" s="1" t="s">
        <v>24</v>
      </c>
      <c r="J325" s="1" t="s">
        <v>420</v>
      </c>
      <c r="K325" s="1">
        <v>1</v>
      </c>
      <c r="L325" s="1" t="s">
        <v>26</v>
      </c>
      <c r="M325" s="3">
        <v>511.11</v>
      </c>
      <c r="N325" s="3">
        <f t="shared" si="10"/>
        <v>511.11</v>
      </c>
      <c r="O325" s="1" t="s">
        <v>421</v>
      </c>
      <c r="P325" s="1"/>
      <c r="Q325" s="1"/>
      <c r="R325" s="1"/>
      <c r="S325" s="3">
        <f>Tabla13[[#This Row],[COSTO TOTAL]]</f>
        <v>511.11</v>
      </c>
      <c r="T325" s="1"/>
      <c r="U325" s="1"/>
      <c r="V325" s="3"/>
      <c r="W325" s="1"/>
      <c r="X325" s="1"/>
      <c r="Y325" s="1"/>
      <c r="Z325" s="3"/>
      <c r="AA325" s="1"/>
      <c r="AB325" s="1"/>
      <c r="AC325" s="1"/>
      <c r="AD325" s="1"/>
      <c r="AE325" s="1"/>
    </row>
    <row r="326" spans="1:31">
      <c r="A326" s="1" t="s">
        <v>392</v>
      </c>
      <c r="B326" s="2">
        <v>43493</v>
      </c>
      <c r="C326" s="1">
        <v>7685506</v>
      </c>
      <c r="D326" s="1" t="s">
        <v>18</v>
      </c>
      <c r="E326" s="1" t="s">
        <v>399</v>
      </c>
      <c r="F326" s="1" t="s">
        <v>76</v>
      </c>
      <c r="G326" s="1" t="s">
        <v>393</v>
      </c>
      <c r="H326" s="1">
        <v>4501637321</v>
      </c>
      <c r="I326" s="1" t="s">
        <v>24</v>
      </c>
      <c r="J326" s="1" t="s">
        <v>422</v>
      </c>
      <c r="K326" s="1">
        <v>1</v>
      </c>
      <c r="L326" s="1" t="s">
        <v>26</v>
      </c>
      <c r="M326" s="3">
        <v>103.2</v>
      </c>
      <c r="N326" s="3">
        <f t="shared" si="10"/>
        <v>103.2</v>
      </c>
      <c r="O326" s="1" t="s">
        <v>423</v>
      </c>
      <c r="P326" s="1"/>
      <c r="Q326" s="1"/>
      <c r="R326" s="1"/>
      <c r="S326" s="3">
        <f>Tabla13[[#This Row],[COSTO TOTAL]]</f>
        <v>103.2</v>
      </c>
      <c r="T326" s="1"/>
      <c r="U326" s="1"/>
      <c r="V326" s="3"/>
      <c r="W326" s="1"/>
      <c r="X326" s="1"/>
      <c r="Y326" s="1"/>
      <c r="Z326" s="3"/>
      <c r="AA326" s="1"/>
      <c r="AB326" s="1"/>
      <c r="AC326" s="1"/>
      <c r="AD326" s="1"/>
      <c r="AE326" s="1"/>
    </row>
    <row r="327" spans="1:31">
      <c r="A327" s="1" t="s">
        <v>392</v>
      </c>
      <c r="B327" s="2">
        <v>43493</v>
      </c>
      <c r="C327" s="1">
        <v>7685506</v>
      </c>
      <c r="D327" s="1" t="s">
        <v>18</v>
      </c>
      <c r="E327" s="1" t="s">
        <v>399</v>
      </c>
      <c r="F327" s="1" t="s">
        <v>76</v>
      </c>
      <c r="G327" s="1" t="s">
        <v>393</v>
      </c>
      <c r="H327" s="1">
        <v>4501637321</v>
      </c>
      <c r="I327" s="1" t="s">
        <v>24</v>
      </c>
      <c r="J327" s="1" t="s">
        <v>424</v>
      </c>
      <c r="K327" s="1">
        <v>4</v>
      </c>
      <c r="L327" s="1" t="s">
        <v>26</v>
      </c>
      <c r="M327" s="3">
        <v>150.83000000000001</v>
      </c>
      <c r="N327" s="3">
        <f t="shared" si="10"/>
        <v>603.32000000000005</v>
      </c>
      <c r="O327" s="1"/>
      <c r="P327" s="1"/>
      <c r="Q327" s="1"/>
      <c r="R327" s="1"/>
      <c r="S327" s="3">
        <f>Tabla13[[#This Row],[COSTO TOTAL]]</f>
        <v>603.32000000000005</v>
      </c>
      <c r="T327" s="1"/>
      <c r="U327" s="1"/>
      <c r="V327" s="3"/>
      <c r="W327" s="1"/>
      <c r="X327" s="1"/>
      <c r="Y327" s="1"/>
      <c r="Z327" s="3"/>
      <c r="AA327" s="1"/>
      <c r="AB327" s="1"/>
      <c r="AC327" s="1"/>
      <c r="AD327" s="1"/>
      <c r="AE327" s="1"/>
    </row>
    <row r="328" spans="1:31">
      <c r="A328" s="1" t="s">
        <v>392</v>
      </c>
      <c r="B328" s="2">
        <v>43493</v>
      </c>
      <c r="C328" s="1">
        <v>7685506</v>
      </c>
      <c r="D328" s="1" t="s">
        <v>18</v>
      </c>
      <c r="E328" s="1" t="s">
        <v>399</v>
      </c>
      <c r="F328" s="1" t="s">
        <v>76</v>
      </c>
      <c r="G328" s="1" t="s">
        <v>393</v>
      </c>
      <c r="H328" s="1">
        <v>4501637321</v>
      </c>
      <c r="I328" s="1" t="s">
        <v>24</v>
      </c>
      <c r="J328" s="1" t="s">
        <v>425</v>
      </c>
      <c r="K328" s="1">
        <v>4</v>
      </c>
      <c r="L328" s="1" t="s">
        <v>26</v>
      </c>
      <c r="M328" s="3">
        <v>18.399999999999999</v>
      </c>
      <c r="N328" s="3">
        <f t="shared" si="10"/>
        <v>73.599999999999994</v>
      </c>
      <c r="O328" s="1"/>
      <c r="P328" s="1"/>
      <c r="Q328" s="1"/>
      <c r="R328" s="1"/>
      <c r="S328" s="3">
        <f>Tabla13[[#This Row],[COSTO TOTAL]]</f>
        <v>73.599999999999994</v>
      </c>
      <c r="T328" s="1"/>
      <c r="U328" s="1"/>
      <c r="V328" s="3"/>
      <c r="W328" s="1"/>
      <c r="X328" s="1"/>
      <c r="Y328" s="1"/>
      <c r="Z328" s="3"/>
      <c r="AA328" s="1"/>
      <c r="AB328" s="1"/>
      <c r="AC328" s="1"/>
      <c r="AD328" s="1"/>
      <c r="AE328" s="1"/>
    </row>
    <row r="329" spans="1:31">
      <c r="A329" s="1" t="s">
        <v>392</v>
      </c>
      <c r="B329" s="2">
        <v>43493</v>
      </c>
      <c r="C329" s="1">
        <v>7685506</v>
      </c>
      <c r="D329" s="1" t="s">
        <v>18</v>
      </c>
      <c r="E329" s="1" t="s">
        <v>399</v>
      </c>
      <c r="F329" s="1" t="s">
        <v>76</v>
      </c>
      <c r="G329" s="1" t="s">
        <v>393</v>
      </c>
      <c r="H329" s="1">
        <v>4501637321</v>
      </c>
      <c r="I329" s="1" t="s">
        <v>24</v>
      </c>
      <c r="J329" s="1" t="s">
        <v>426</v>
      </c>
      <c r="K329" s="1">
        <v>5</v>
      </c>
      <c r="L329" s="1" t="s">
        <v>26</v>
      </c>
      <c r="M329" s="3">
        <v>153.86000000000001</v>
      </c>
      <c r="N329" s="3">
        <f t="shared" si="10"/>
        <v>769.30000000000007</v>
      </c>
      <c r="O329" s="1"/>
      <c r="P329" s="1"/>
      <c r="Q329" s="1"/>
      <c r="R329" s="1"/>
      <c r="S329" s="3">
        <f>Tabla13[[#This Row],[COSTO TOTAL]]</f>
        <v>769.30000000000007</v>
      </c>
      <c r="T329" s="1"/>
      <c r="U329" s="1"/>
      <c r="V329" s="3"/>
      <c r="W329" s="1"/>
      <c r="X329" s="1"/>
      <c r="Y329" s="1"/>
      <c r="Z329" s="3"/>
      <c r="AA329" s="1"/>
      <c r="AB329" s="1"/>
      <c r="AC329" s="1"/>
      <c r="AD329" s="1"/>
      <c r="AE329" s="1"/>
    </row>
    <row r="330" spans="1:31">
      <c r="A330" s="1" t="s">
        <v>392</v>
      </c>
      <c r="B330" s="2" t="s">
        <v>37</v>
      </c>
      <c r="C330" s="1" t="s">
        <v>24</v>
      </c>
      <c r="D330" s="1" t="s">
        <v>18</v>
      </c>
      <c r="E330" s="1" t="s">
        <v>24</v>
      </c>
      <c r="F330" s="1" t="s">
        <v>113</v>
      </c>
      <c r="G330" s="1" t="s">
        <v>24</v>
      </c>
      <c r="H330" s="1">
        <v>4501642312</v>
      </c>
      <c r="I330" s="1" t="s">
        <v>24</v>
      </c>
      <c r="J330" s="1" t="s">
        <v>428</v>
      </c>
      <c r="K330" s="1">
        <v>1</v>
      </c>
      <c r="L330" s="1" t="s">
        <v>26</v>
      </c>
      <c r="M330" s="3">
        <v>2470</v>
      </c>
      <c r="N330" s="3">
        <f t="shared" si="10"/>
        <v>2470</v>
      </c>
      <c r="O330" s="1"/>
      <c r="P330" s="1"/>
      <c r="Q330" s="1"/>
      <c r="R330" s="1"/>
      <c r="S330" s="3">
        <f>Tabla13[[#This Row],[COSTO TOTAL]]</f>
        <v>2470</v>
      </c>
      <c r="T330" s="1"/>
      <c r="U330" s="1"/>
      <c r="V330" s="3"/>
      <c r="W330" s="1"/>
      <c r="X330" s="1"/>
      <c r="Y330" s="1"/>
      <c r="Z330" s="3"/>
      <c r="AA330" s="1"/>
      <c r="AB330" s="1"/>
      <c r="AC330" s="1"/>
      <c r="AD330" s="1"/>
      <c r="AE330" s="1"/>
    </row>
    <row r="331" spans="1:31">
      <c r="A331" s="1" t="s">
        <v>246</v>
      </c>
      <c r="B331" s="2">
        <v>43413</v>
      </c>
      <c r="C331" s="1">
        <v>7643495</v>
      </c>
      <c r="D331" s="1" t="s">
        <v>18</v>
      </c>
      <c r="E331" s="1" t="s">
        <v>429</v>
      </c>
      <c r="F331" s="1" t="s">
        <v>113</v>
      </c>
      <c r="G331" s="1" t="s">
        <v>24</v>
      </c>
      <c r="H331" s="1">
        <v>4501609938</v>
      </c>
      <c r="I331" s="1" t="s">
        <v>430</v>
      </c>
      <c r="J331" s="1" t="s">
        <v>431</v>
      </c>
      <c r="K331" s="1">
        <v>3</v>
      </c>
      <c r="L331" s="1" t="s">
        <v>26</v>
      </c>
      <c r="M331" s="3">
        <v>1185</v>
      </c>
      <c r="N331" s="3">
        <f t="shared" si="10"/>
        <v>3555</v>
      </c>
      <c r="O331" s="1" t="s">
        <v>432</v>
      </c>
      <c r="P331" s="1"/>
      <c r="Q331" s="1"/>
      <c r="R331" s="1"/>
      <c r="S331" s="3">
        <f>Tabla13[[#This Row],[COSTO TOTAL]]</f>
        <v>3555</v>
      </c>
      <c r="T331" s="1"/>
      <c r="U331" s="1"/>
      <c r="V331" s="3"/>
      <c r="W331" s="1"/>
      <c r="X331" s="1"/>
      <c r="Y331" s="1"/>
      <c r="Z331" s="3"/>
      <c r="AA331" s="1"/>
      <c r="AB331" s="1"/>
      <c r="AC331" s="1"/>
      <c r="AD331" s="1"/>
      <c r="AE331" s="1"/>
    </row>
    <row r="332" spans="1:31">
      <c r="A332" s="1" t="s">
        <v>246</v>
      </c>
      <c r="B332" s="2" t="s">
        <v>37</v>
      </c>
      <c r="C332" s="1" t="s">
        <v>24</v>
      </c>
      <c r="D332" s="1" t="s">
        <v>18</v>
      </c>
      <c r="E332" s="1" t="s">
        <v>24</v>
      </c>
      <c r="F332" s="1" t="s">
        <v>113</v>
      </c>
      <c r="G332" s="1" t="s">
        <v>24</v>
      </c>
      <c r="H332" s="1">
        <v>4501642312</v>
      </c>
      <c r="I332" s="1" t="s">
        <v>24</v>
      </c>
      <c r="J332" s="1" t="s">
        <v>431</v>
      </c>
      <c r="K332" s="1">
        <v>9</v>
      </c>
      <c r="L332" s="1" t="s">
        <v>26</v>
      </c>
      <c r="M332" s="3">
        <v>1185</v>
      </c>
      <c r="N332" s="3">
        <f t="shared" si="10"/>
        <v>10665</v>
      </c>
      <c r="O332" s="1"/>
      <c r="P332" s="1"/>
      <c r="Q332" s="1"/>
      <c r="R332" s="1"/>
      <c r="S332" s="3">
        <f>Tabla13[[#This Row],[COSTO TOTAL]]</f>
        <v>10665</v>
      </c>
      <c r="T332" s="1"/>
      <c r="U332" s="1"/>
      <c r="V332" s="3"/>
      <c r="W332" s="1"/>
      <c r="X332" s="1"/>
      <c r="Y332" s="1"/>
      <c r="Z332" s="3"/>
      <c r="AA332" s="1"/>
      <c r="AB332" s="1"/>
      <c r="AC332" s="1"/>
      <c r="AD332" s="1"/>
      <c r="AE332" s="1"/>
    </row>
    <row r="333" spans="1:31">
      <c r="A333" s="1" t="s">
        <v>246</v>
      </c>
      <c r="B333" s="2">
        <v>43810</v>
      </c>
      <c r="C333" s="1" t="s">
        <v>24</v>
      </c>
      <c r="D333" s="1" t="s">
        <v>18</v>
      </c>
      <c r="E333" s="1" t="s">
        <v>24</v>
      </c>
      <c r="F333" s="1" t="s">
        <v>24</v>
      </c>
      <c r="G333" s="1" t="s">
        <v>24</v>
      </c>
      <c r="H333" s="1">
        <v>4501732774</v>
      </c>
      <c r="I333" s="1" t="s">
        <v>24</v>
      </c>
      <c r="J333" s="1" t="s">
        <v>433</v>
      </c>
      <c r="K333" s="1">
        <v>2</v>
      </c>
      <c r="L333" s="1" t="s">
        <v>26</v>
      </c>
      <c r="M333" s="3">
        <v>1035.5999999999999</v>
      </c>
      <c r="N333" s="3">
        <f t="shared" si="10"/>
        <v>2071.1999999999998</v>
      </c>
      <c r="O333" s="1"/>
      <c r="P333" s="1"/>
      <c r="Q333" s="1"/>
      <c r="R333" s="1"/>
      <c r="S333" s="3">
        <f>Tabla13[[#This Row],[COSTO TOTAL]]</f>
        <v>2071.1999999999998</v>
      </c>
      <c r="T333" s="1"/>
      <c r="U333" s="1"/>
      <c r="V333" s="3"/>
      <c r="W333" s="1"/>
      <c r="X333" s="1"/>
      <c r="Y333" s="1"/>
      <c r="Z333" s="3"/>
      <c r="AA333" s="1"/>
      <c r="AB333" s="1"/>
      <c r="AC333" s="1"/>
      <c r="AD333" s="1" t="s">
        <v>112</v>
      </c>
      <c r="AE333" s="1"/>
    </row>
    <row r="334" spans="1:31">
      <c r="A334" s="1" t="s">
        <v>434</v>
      </c>
      <c r="B334" s="2">
        <v>43549</v>
      </c>
      <c r="C334" s="1">
        <v>7716940</v>
      </c>
      <c r="D334" s="1" t="s">
        <v>18</v>
      </c>
      <c r="E334" s="1" t="s">
        <v>24</v>
      </c>
      <c r="F334" s="1" t="s">
        <v>24</v>
      </c>
      <c r="G334" s="1" t="s">
        <v>24</v>
      </c>
      <c r="H334" s="1">
        <v>4501658717</v>
      </c>
      <c r="I334" s="1" t="s">
        <v>24</v>
      </c>
      <c r="J334" s="1" t="s">
        <v>435</v>
      </c>
      <c r="K334" s="1">
        <v>3</v>
      </c>
      <c r="L334" s="1" t="s">
        <v>26</v>
      </c>
      <c r="M334" s="3">
        <v>1548.74</v>
      </c>
      <c r="N334" s="3">
        <f t="shared" si="10"/>
        <v>4646.22</v>
      </c>
      <c r="O334" s="1"/>
      <c r="P334" s="1"/>
      <c r="Q334" s="1"/>
      <c r="R334" s="1"/>
      <c r="S334" s="3">
        <f>Tabla13[[#This Row],[COSTO TOTAL]]</f>
        <v>4646.22</v>
      </c>
      <c r="T334" s="1"/>
      <c r="U334" s="1"/>
      <c r="V334" s="3"/>
      <c r="W334" s="1"/>
      <c r="X334" s="1"/>
      <c r="Y334" s="1"/>
      <c r="Z334" s="3"/>
      <c r="AA334" s="1"/>
      <c r="AB334" s="1"/>
      <c r="AC334" s="1"/>
      <c r="AD334" s="1"/>
      <c r="AE334" s="1"/>
    </row>
    <row r="335" spans="1:31">
      <c r="A335" s="1" t="s">
        <v>434</v>
      </c>
      <c r="B335" s="2">
        <v>43549</v>
      </c>
      <c r="C335" s="1">
        <v>7716940</v>
      </c>
      <c r="D335" s="1" t="s">
        <v>18</v>
      </c>
      <c r="E335" s="1" t="s">
        <v>24</v>
      </c>
      <c r="F335" s="1" t="s">
        <v>24</v>
      </c>
      <c r="G335" s="1" t="s">
        <v>24</v>
      </c>
      <c r="H335" s="1">
        <v>4501658717</v>
      </c>
      <c r="I335" s="1" t="s">
        <v>24</v>
      </c>
      <c r="J335" s="1" t="s">
        <v>436</v>
      </c>
      <c r="K335" s="1">
        <v>6</v>
      </c>
      <c r="L335" s="1" t="s">
        <v>26</v>
      </c>
      <c r="M335" s="3"/>
      <c r="N335" s="3">
        <f t="shared" si="10"/>
        <v>0</v>
      </c>
      <c r="O335" s="1"/>
      <c r="P335" s="1"/>
      <c r="Q335" s="1"/>
      <c r="R335" s="1"/>
      <c r="S335" s="3">
        <f>Tabla13[[#This Row],[COSTO TOTAL]]</f>
        <v>0</v>
      </c>
      <c r="T335" s="1"/>
      <c r="U335" s="1"/>
      <c r="V335" s="3"/>
      <c r="W335" s="1"/>
      <c r="X335" s="1"/>
      <c r="Y335" s="1"/>
      <c r="Z335" s="3"/>
      <c r="AA335" s="1"/>
      <c r="AB335" s="1"/>
      <c r="AC335" s="1"/>
      <c r="AD335" s="1"/>
      <c r="AE335" s="1"/>
    </row>
    <row r="336" spans="1:31">
      <c r="A336" s="1" t="s">
        <v>434</v>
      </c>
      <c r="B336" s="2">
        <v>43549</v>
      </c>
      <c r="C336" s="1">
        <v>7716940</v>
      </c>
      <c r="D336" s="1" t="s">
        <v>18</v>
      </c>
      <c r="E336" s="1" t="s">
        <v>24</v>
      </c>
      <c r="F336" s="1" t="s">
        <v>24</v>
      </c>
      <c r="G336" s="1" t="s">
        <v>24</v>
      </c>
      <c r="H336" s="1">
        <v>4501658717</v>
      </c>
      <c r="I336" s="1" t="s">
        <v>24</v>
      </c>
      <c r="J336" s="1" t="s">
        <v>437</v>
      </c>
      <c r="K336" s="1">
        <v>12</v>
      </c>
      <c r="L336" s="1" t="s">
        <v>26</v>
      </c>
      <c r="M336" s="3"/>
      <c r="N336" s="3">
        <f t="shared" si="10"/>
        <v>0</v>
      </c>
      <c r="O336" s="1"/>
      <c r="P336" s="1"/>
      <c r="Q336" s="1"/>
      <c r="R336" s="1"/>
      <c r="S336" s="3">
        <f>Tabla13[[#This Row],[COSTO TOTAL]]</f>
        <v>0</v>
      </c>
      <c r="T336" s="1"/>
      <c r="U336" s="1"/>
      <c r="V336" s="3"/>
      <c r="W336" s="1"/>
      <c r="X336" s="1"/>
      <c r="Y336" s="1"/>
      <c r="Z336" s="3"/>
      <c r="AA336" s="1"/>
      <c r="AB336" s="1"/>
      <c r="AC336" s="1"/>
      <c r="AD336" s="1"/>
      <c r="AE336" s="1"/>
    </row>
    <row r="337" spans="1:31">
      <c r="A337" s="1" t="s">
        <v>434</v>
      </c>
      <c r="B337" s="2">
        <v>43549</v>
      </c>
      <c r="C337" s="1">
        <v>7716940</v>
      </c>
      <c r="D337" s="1" t="s">
        <v>18</v>
      </c>
      <c r="E337" s="1" t="s">
        <v>24</v>
      </c>
      <c r="F337" s="1" t="s">
        <v>24</v>
      </c>
      <c r="G337" s="1" t="s">
        <v>24</v>
      </c>
      <c r="H337" s="1">
        <v>4501658717</v>
      </c>
      <c r="I337" s="1" t="s">
        <v>24</v>
      </c>
      <c r="J337" s="1" t="s">
        <v>438</v>
      </c>
      <c r="K337" s="1">
        <v>3</v>
      </c>
      <c r="L337" s="1" t="s">
        <v>26</v>
      </c>
      <c r="M337" s="3"/>
      <c r="N337" s="3">
        <f t="shared" si="10"/>
        <v>0</v>
      </c>
      <c r="O337" s="1"/>
      <c r="P337" s="1"/>
      <c r="Q337" s="1"/>
      <c r="R337" s="1"/>
      <c r="S337" s="3">
        <f>Tabla13[[#This Row],[COSTO TOTAL]]</f>
        <v>0</v>
      </c>
      <c r="T337" s="1"/>
      <c r="U337" s="1"/>
      <c r="V337" s="3"/>
      <c r="W337" s="1"/>
      <c r="X337" s="1"/>
      <c r="Y337" s="1"/>
      <c r="Z337" s="3"/>
      <c r="AA337" s="1"/>
      <c r="AB337" s="1"/>
      <c r="AC337" s="1"/>
      <c r="AD337" s="1"/>
      <c r="AE337" s="1"/>
    </row>
    <row r="338" spans="1:31">
      <c r="A338" s="1" t="s">
        <v>434</v>
      </c>
      <c r="B338" s="2">
        <v>43549</v>
      </c>
      <c r="C338" s="1">
        <v>7716940</v>
      </c>
      <c r="D338" s="1" t="s">
        <v>18</v>
      </c>
      <c r="E338" s="1" t="s">
        <v>24</v>
      </c>
      <c r="F338" s="1" t="s">
        <v>24</v>
      </c>
      <c r="G338" s="1" t="s">
        <v>24</v>
      </c>
      <c r="H338" s="1">
        <v>4501655548</v>
      </c>
      <c r="I338" s="1" t="s">
        <v>24</v>
      </c>
      <c r="J338" s="1" t="s">
        <v>439</v>
      </c>
      <c r="K338" s="1">
        <v>12</v>
      </c>
      <c r="L338" s="1" t="s">
        <v>26</v>
      </c>
      <c r="M338" s="3">
        <v>1307.3800000000001</v>
      </c>
      <c r="N338" s="3">
        <f t="shared" si="10"/>
        <v>15688.560000000001</v>
      </c>
      <c r="O338" s="1"/>
      <c r="P338" s="1"/>
      <c r="Q338" s="1"/>
      <c r="R338" s="1"/>
      <c r="S338" s="3">
        <f>Tabla13[[#This Row],[COSTO TOTAL]]</f>
        <v>15688.560000000001</v>
      </c>
      <c r="T338" s="1"/>
      <c r="U338" s="1"/>
      <c r="V338" s="3"/>
      <c r="W338" s="1"/>
      <c r="X338" s="1"/>
      <c r="Y338" s="1"/>
      <c r="Z338" s="3"/>
      <c r="AA338" s="1"/>
      <c r="AB338" s="1"/>
      <c r="AC338" s="1"/>
      <c r="AD338" s="1"/>
      <c r="AE338" s="1"/>
    </row>
    <row r="339" spans="1:31">
      <c r="A339" s="1" t="s">
        <v>434</v>
      </c>
      <c r="B339" s="2">
        <v>43551</v>
      </c>
      <c r="C339" s="1">
        <v>7716940</v>
      </c>
      <c r="D339" s="1" t="s">
        <v>18</v>
      </c>
      <c r="E339" s="1" t="s">
        <v>440</v>
      </c>
      <c r="F339" s="1" t="s">
        <v>76</v>
      </c>
      <c r="G339" s="1" t="s">
        <v>24</v>
      </c>
      <c r="H339" s="1">
        <v>4501655548</v>
      </c>
      <c r="I339" s="1" t="s">
        <v>24</v>
      </c>
      <c r="J339" s="1" t="s">
        <v>441</v>
      </c>
      <c r="K339" s="1">
        <v>4</v>
      </c>
      <c r="L339" s="1" t="s">
        <v>26</v>
      </c>
      <c r="M339" s="3">
        <v>1004.36</v>
      </c>
      <c r="N339" s="3">
        <f t="shared" si="10"/>
        <v>4017.44</v>
      </c>
      <c r="O339" s="1"/>
      <c r="P339" s="1"/>
      <c r="Q339" s="1"/>
      <c r="R339" s="1"/>
      <c r="S339" s="3">
        <f>Tabla13[[#This Row],[COSTO TOTAL]]</f>
        <v>4017.44</v>
      </c>
      <c r="T339" s="1"/>
      <c r="U339" s="1"/>
      <c r="V339" s="3"/>
      <c r="W339" s="1"/>
      <c r="X339" s="1"/>
      <c r="Y339" s="1"/>
      <c r="Z339" s="3"/>
      <c r="AA339" s="1"/>
      <c r="AB339" s="1"/>
      <c r="AC339" s="1"/>
      <c r="AD339" s="1"/>
      <c r="AE339" s="1"/>
    </row>
    <row r="340" spans="1:31">
      <c r="A340" s="1" t="s">
        <v>272</v>
      </c>
      <c r="B340" s="2">
        <v>43284</v>
      </c>
      <c r="C340" s="1">
        <v>7551986</v>
      </c>
      <c r="D340" s="1" t="s">
        <v>18</v>
      </c>
      <c r="E340" s="1" t="s">
        <v>24</v>
      </c>
      <c r="F340" s="1" t="s">
        <v>113</v>
      </c>
      <c r="G340" s="1"/>
      <c r="H340" s="1">
        <v>4501576550</v>
      </c>
      <c r="I340" s="1" t="s">
        <v>24</v>
      </c>
      <c r="J340" s="1" t="s">
        <v>442</v>
      </c>
      <c r="K340" s="1">
        <v>1</v>
      </c>
      <c r="L340" s="1" t="s">
        <v>26</v>
      </c>
      <c r="M340" s="3">
        <v>240</v>
      </c>
      <c r="N340" s="3">
        <f t="shared" si="10"/>
        <v>240</v>
      </c>
      <c r="O340" s="1"/>
      <c r="P340" s="1"/>
      <c r="Q340" s="1"/>
      <c r="R340" s="1"/>
      <c r="S340" s="3">
        <f>Tabla13[[#This Row],[COSTO TOTAL]]</f>
        <v>240</v>
      </c>
      <c r="T340" s="1"/>
      <c r="U340" s="1"/>
      <c r="V340" s="3"/>
      <c r="W340" s="1"/>
      <c r="X340" s="1"/>
      <c r="Y340" s="1"/>
      <c r="Z340" s="3"/>
      <c r="AA340" s="1"/>
      <c r="AB340" s="1"/>
      <c r="AC340" s="1"/>
      <c r="AD340" s="1"/>
      <c r="AE340" s="1"/>
    </row>
    <row r="341" spans="1:31">
      <c r="A341" s="1" t="s">
        <v>272</v>
      </c>
      <c r="B341" s="2">
        <v>43284</v>
      </c>
      <c r="C341" s="1">
        <v>7551986</v>
      </c>
      <c r="D341" s="1" t="s">
        <v>18</v>
      </c>
      <c r="E341" s="1" t="s">
        <v>24</v>
      </c>
      <c r="F341" s="1" t="s">
        <v>113</v>
      </c>
      <c r="G341" s="1"/>
      <c r="H341" s="1">
        <v>4501576550</v>
      </c>
      <c r="I341" s="1" t="s">
        <v>24</v>
      </c>
      <c r="J341" s="1" t="s">
        <v>443</v>
      </c>
      <c r="K341" s="1">
        <v>3</v>
      </c>
      <c r="L341" s="1" t="s">
        <v>26</v>
      </c>
      <c r="M341" s="3">
        <v>210</v>
      </c>
      <c r="N341" s="3">
        <f t="shared" si="10"/>
        <v>630</v>
      </c>
      <c r="O341" s="1"/>
      <c r="P341" s="1"/>
      <c r="Q341" s="1"/>
      <c r="R341" s="1"/>
      <c r="S341" s="3">
        <f>Tabla13[[#This Row],[COSTO TOTAL]]</f>
        <v>630</v>
      </c>
      <c r="T341" s="1"/>
      <c r="U341" s="1"/>
      <c r="V341" s="3"/>
      <c r="W341" s="1"/>
      <c r="X341" s="1"/>
      <c r="Y341" s="1"/>
      <c r="Z341" s="3"/>
      <c r="AA341" s="1"/>
      <c r="AB341" s="1"/>
      <c r="AC341" s="1"/>
      <c r="AD341" s="1"/>
      <c r="AE341" s="1"/>
    </row>
    <row r="342" spans="1:31">
      <c r="A342" s="1" t="s">
        <v>272</v>
      </c>
      <c r="B342" s="2" t="s">
        <v>37</v>
      </c>
      <c r="C342" s="1" t="s">
        <v>22</v>
      </c>
      <c r="D342" s="1" t="s">
        <v>18</v>
      </c>
      <c r="E342" s="1" t="s">
        <v>367</v>
      </c>
      <c r="F342" s="1" t="s">
        <v>24</v>
      </c>
      <c r="G342" s="1" t="s">
        <v>24</v>
      </c>
      <c r="H342" s="1" t="s">
        <v>24</v>
      </c>
      <c r="I342" s="1" t="s">
        <v>24</v>
      </c>
      <c r="J342" s="1" t="s">
        <v>444</v>
      </c>
      <c r="K342" s="1">
        <v>1</v>
      </c>
      <c r="L342" s="1" t="s">
        <v>26</v>
      </c>
      <c r="M342" s="3"/>
      <c r="N342" s="3">
        <f t="shared" si="10"/>
        <v>0</v>
      </c>
      <c r="O342" s="1"/>
      <c r="P342" s="1"/>
      <c r="Q342" s="1"/>
      <c r="R342" s="1"/>
      <c r="S342" s="3">
        <f>Tabla13[[#This Row],[COSTO TOTAL]]</f>
        <v>0</v>
      </c>
      <c r="T342" s="1"/>
      <c r="U342" s="1"/>
      <c r="V342" s="3"/>
      <c r="W342" s="1"/>
      <c r="X342" s="1"/>
      <c r="Y342" s="1"/>
      <c r="Z342" s="3"/>
      <c r="AA342" s="1"/>
      <c r="AB342" s="1"/>
      <c r="AC342" s="1"/>
      <c r="AD342" s="1"/>
      <c r="AE342" s="1"/>
    </row>
    <row r="343" spans="1:31">
      <c r="A343" s="1" t="s">
        <v>272</v>
      </c>
      <c r="B343" s="2">
        <v>43336</v>
      </c>
      <c r="C343" s="1">
        <v>7521559</v>
      </c>
      <c r="D343" s="1" t="s">
        <v>18</v>
      </c>
      <c r="E343" s="1" t="s">
        <v>445</v>
      </c>
      <c r="F343" s="1" t="s">
        <v>446</v>
      </c>
      <c r="G343" s="1" t="s">
        <v>24</v>
      </c>
      <c r="H343" s="1">
        <v>4501535181</v>
      </c>
      <c r="I343" s="1" t="s">
        <v>24</v>
      </c>
      <c r="J343" s="1" t="s">
        <v>447</v>
      </c>
      <c r="K343" s="1">
        <v>1</v>
      </c>
      <c r="L343" s="1" t="s">
        <v>26</v>
      </c>
      <c r="M343" s="3">
        <v>21</v>
      </c>
      <c r="N343" s="3">
        <f t="shared" si="10"/>
        <v>21</v>
      </c>
      <c r="O343" s="1"/>
      <c r="P343" s="1"/>
      <c r="Q343" s="1"/>
      <c r="R343" s="1"/>
      <c r="S343" s="3">
        <f>Tabla13[[#This Row],[COSTO TOTAL]]</f>
        <v>21</v>
      </c>
      <c r="T343" s="1"/>
      <c r="U343" s="1"/>
      <c r="V343" s="3"/>
      <c r="W343" s="1"/>
      <c r="X343" s="1"/>
      <c r="Y343" s="1"/>
      <c r="Z343" s="3"/>
      <c r="AA343" s="1"/>
      <c r="AB343" s="1"/>
      <c r="AC343" s="1"/>
      <c r="AD343" s="1"/>
      <c r="AE343" s="1"/>
    </row>
    <row r="344" spans="1:31">
      <c r="A344" s="1" t="s">
        <v>272</v>
      </c>
      <c r="B344" s="2">
        <v>43516</v>
      </c>
      <c r="C344" s="1">
        <v>7673982</v>
      </c>
      <c r="D344" s="1" t="s">
        <v>18</v>
      </c>
      <c r="E344" s="1" t="s">
        <v>448</v>
      </c>
      <c r="F344" s="1" t="s">
        <v>449</v>
      </c>
      <c r="G344" s="1" t="s">
        <v>24</v>
      </c>
      <c r="H344" s="1">
        <v>4501634720</v>
      </c>
      <c r="I344" s="1" t="s">
        <v>450</v>
      </c>
      <c r="J344" s="1" t="s">
        <v>451</v>
      </c>
      <c r="K344" s="1">
        <v>1</v>
      </c>
      <c r="L344" s="1" t="s">
        <v>26</v>
      </c>
      <c r="M344" s="3">
        <v>17132.599999999999</v>
      </c>
      <c r="N344" s="3">
        <f t="shared" si="10"/>
        <v>17132.599999999999</v>
      </c>
      <c r="O344" s="1"/>
      <c r="P344" s="1"/>
      <c r="Q344" s="1"/>
      <c r="R344" s="1"/>
      <c r="S344" s="3">
        <f>Tabla13[[#This Row],[COSTO TOTAL]]</f>
        <v>17132.599999999999</v>
      </c>
      <c r="T344" s="1"/>
      <c r="U344" s="1"/>
      <c r="V344" s="3"/>
      <c r="W344" s="1"/>
      <c r="X344" s="1"/>
      <c r="Y344" s="1"/>
      <c r="Z344" s="3"/>
      <c r="AA344" s="1"/>
      <c r="AB344" s="1"/>
      <c r="AC344" s="1"/>
      <c r="AD344" s="1"/>
      <c r="AE344" s="1"/>
    </row>
    <row r="345" spans="1:31">
      <c r="A345" s="1" t="s">
        <v>272</v>
      </c>
      <c r="B345" s="2">
        <v>43343</v>
      </c>
      <c r="C345" s="1">
        <v>7563061</v>
      </c>
      <c r="D345" s="1" t="s">
        <v>18</v>
      </c>
      <c r="E345" s="1" t="s">
        <v>452</v>
      </c>
      <c r="F345" s="1" t="s">
        <v>76</v>
      </c>
      <c r="G345" s="1"/>
      <c r="H345" s="1">
        <v>4501547756</v>
      </c>
      <c r="I345" s="1" t="s">
        <v>24</v>
      </c>
      <c r="J345" s="1" t="s">
        <v>453</v>
      </c>
      <c r="K345" s="1">
        <v>4</v>
      </c>
      <c r="L345" s="1" t="s">
        <v>26</v>
      </c>
      <c r="M345" s="3">
        <v>212.31</v>
      </c>
      <c r="N345" s="3">
        <f t="shared" si="10"/>
        <v>849.24</v>
      </c>
      <c r="O345" s="1"/>
      <c r="P345" s="1"/>
      <c r="Q345" s="1"/>
      <c r="R345" s="1"/>
      <c r="S345" s="3">
        <f>Tabla13[[#This Row],[COSTO TOTAL]]</f>
        <v>849.24</v>
      </c>
      <c r="T345" s="1"/>
      <c r="U345" s="1"/>
      <c r="V345" s="3"/>
      <c r="W345" s="1"/>
      <c r="X345" s="1"/>
      <c r="Y345" s="1"/>
      <c r="Z345" s="3"/>
      <c r="AA345" s="1"/>
      <c r="AB345" s="1"/>
      <c r="AC345" s="1"/>
      <c r="AD345" s="1"/>
      <c r="AE345" s="1"/>
    </row>
    <row r="346" spans="1:31">
      <c r="A346" s="1" t="s">
        <v>272</v>
      </c>
      <c r="B346" s="2">
        <v>43343</v>
      </c>
      <c r="C346" s="1">
        <v>7563061</v>
      </c>
      <c r="D346" s="1" t="s">
        <v>18</v>
      </c>
      <c r="E346" s="1" t="s">
        <v>452</v>
      </c>
      <c r="F346" s="1" t="s">
        <v>76</v>
      </c>
      <c r="G346" s="1"/>
      <c r="H346" s="1">
        <v>4501547756</v>
      </c>
      <c r="I346" s="1" t="s">
        <v>24</v>
      </c>
      <c r="J346" s="1" t="s">
        <v>454</v>
      </c>
      <c r="K346" s="1">
        <v>3</v>
      </c>
      <c r="L346" s="1" t="s">
        <v>26</v>
      </c>
      <c r="M346" s="3">
        <v>83.67</v>
      </c>
      <c r="N346" s="3">
        <f t="shared" si="10"/>
        <v>251.01</v>
      </c>
      <c r="O346" s="1"/>
      <c r="P346" s="1"/>
      <c r="Q346" s="1"/>
      <c r="R346" s="1"/>
      <c r="S346" s="3">
        <f>Tabla13[[#This Row],[COSTO TOTAL]]</f>
        <v>251.01</v>
      </c>
      <c r="T346" s="1"/>
      <c r="U346" s="1"/>
      <c r="V346" s="3"/>
      <c r="W346" s="1"/>
      <c r="X346" s="1"/>
      <c r="Y346" s="1"/>
      <c r="Z346" s="3"/>
      <c r="AA346" s="1"/>
      <c r="AB346" s="1"/>
      <c r="AC346" s="1"/>
      <c r="AD346" s="1"/>
      <c r="AE346" s="1"/>
    </row>
    <row r="347" spans="1:31">
      <c r="A347" s="1" t="s">
        <v>272</v>
      </c>
      <c r="B347" s="2">
        <v>43343</v>
      </c>
      <c r="C347" s="1">
        <v>7563061</v>
      </c>
      <c r="D347" s="1" t="s">
        <v>18</v>
      </c>
      <c r="E347" s="1" t="s">
        <v>452</v>
      </c>
      <c r="F347" s="1" t="s">
        <v>76</v>
      </c>
      <c r="G347" s="1"/>
      <c r="H347" s="1">
        <v>4501547756</v>
      </c>
      <c r="I347" s="1" t="s">
        <v>24</v>
      </c>
      <c r="J347" s="1" t="s">
        <v>455</v>
      </c>
      <c r="K347" s="1">
        <v>3</v>
      </c>
      <c r="L347" s="1" t="s">
        <v>26</v>
      </c>
      <c r="M347" s="3">
        <v>257.87</v>
      </c>
      <c r="N347" s="3">
        <f t="shared" si="10"/>
        <v>773.61</v>
      </c>
      <c r="O347" s="1"/>
      <c r="P347" s="1"/>
      <c r="Q347" s="1"/>
      <c r="R347" s="1"/>
      <c r="S347" s="3">
        <f>Tabla13[[#This Row],[COSTO TOTAL]]</f>
        <v>773.61</v>
      </c>
      <c r="T347" s="1"/>
      <c r="U347" s="1"/>
      <c r="V347" s="3"/>
      <c r="W347" s="1"/>
      <c r="X347" s="1"/>
      <c r="Y347" s="1"/>
      <c r="Z347" s="3"/>
      <c r="AA347" s="1"/>
      <c r="AB347" s="1"/>
      <c r="AC347" s="1"/>
      <c r="AD347" s="1"/>
      <c r="AE347" s="1"/>
    </row>
    <row r="348" spans="1:31">
      <c r="A348" s="1" t="s">
        <v>272</v>
      </c>
      <c r="B348" s="2">
        <v>43343</v>
      </c>
      <c r="C348" s="1">
        <v>7563061</v>
      </c>
      <c r="D348" s="1" t="s">
        <v>18</v>
      </c>
      <c r="E348" s="1" t="s">
        <v>452</v>
      </c>
      <c r="F348" s="1" t="s">
        <v>76</v>
      </c>
      <c r="G348" s="1"/>
      <c r="H348" s="1">
        <v>4501547756</v>
      </c>
      <c r="I348" s="1" t="s">
        <v>24</v>
      </c>
      <c r="J348" s="1" t="s">
        <v>456</v>
      </c>
      <c r="K348" s="1">
        <v>3</v>
      </c>
      <c r="L348" s="1" t="s">
        <v>26</v>
      </c>
      <c r="M348" s="3">
        <v>140</v>
      </c>
      <c r="N348" s="3">
        <f t="shared" si="10"/>
        <v>420</v>
      </c>
      <c r="O348" s="1"/>
      <c r="P348" s="1"/>
      <c r="Q348" s="1"/>
      <c r="R348" s="1"/>
      <c r="S348" s="3">
        <f>Tabla13[[#This Row],[COSTO TOTAL]]</f>
        <v>420</v>
      </c>
      <c r="T348" s="1"/>
      <c r="U348" s="1"/>
      <c r="V348" s="3"/>
      <c r="W348" s="1"/>
      <c r="X348" s="1"/>
      <c r="Y348" s="1"/>
      <c r="Z348" s="3"/>
      <c r="AA348" s="1"/>
      <c r="AB348" s="1"/>
      <c r="AC348" s="1"/>
      <c r="AD348" s="1"/>
      <c r="AE348" s="1"/>
    </row>
    <row r="349" spans="1:31">
      <c r="A349" s="1" t="s">
        <v>272</v>
      </c>
      <c r="B349" s="2">
        <v>43343</v>
      </c>
      <c r="C349" s="1">
        <v>7563061</v>
      </c>
      <c r="D349" s="1" t="s">
        <v>18</v>
      </c>
      <c r="E349" s="1" t="s">
        <v>452</v>
      </c>
      <c r="F349" s="1" t="s">
        <v>76</v>
      </c>
      <c r="G349" s="1"/>
      <c r="H349" s="1">
        <v>4501547756</v>
      </c>
      <c r="I349" s="1" t="s">
        <v>24</v>
      </c>
      <c r="J349" s="1" t="s">
        <v>457</v>
      </c>
      <c r="K349" s="1">
        <v>3</v>
      </c>
      <c r="L349" s="1" t="s">
        <v>26</v>
      </c>
      <c r="M349" s="3">
        <v>474.33</v>
      </c>
      <c r="N349" s="3">
        <f t="shared" si="10"/>
        <v>1422.99</v>
      </c>
      <c r="O349" s="1"/>
      <c r="P349" s="1"/>
      <c r="Q349" s="1"/>
      <c r="R349" s="1"/>
      <c r="S349" s="3">
        <f>Tabla13[[#This Row],[COSTO TOTAL]]</f>
        <v>1422.99</v>
      </c>
      <c r="T349" s="1"/>
      <c r="U349" s="1"/>
      <c r="V349" s="3"/>
      <c r="W349" s="1"/>
      <c r="X349" s="1"/>
      <c r="Y349" s="1"/>
      <c r="Z349" s="3"/>
      <c r="AA349" s="1"/>
      <c r="AB349" s="1"/>
      <c r="AC349" s="1"/>
      <c r="AD349" s="1"/>
      <c r="AE349" s="1"/>
    </row>
    <row r="350" spans="1:31">
      <c r="A350" s="1" t="s">
        <v>272</v>
      </c>
      <c r="B350" s="2">
        <v>43343</v>
      </c>
      <c r="C350" s="1">
        <v>7563061</v>
      </c>
      <c r="D350" s="1" t="s">
        <v>18</v>
      </c>
      <c r="E350" s="1" t="s">
        <v>452</v>
      </c>
      <c r="F350" s="1" t="s">
        <v>76</v>
      </c>
      <c r="G350" s="1"/>
      <c r="H350" s="1">
        <v>4501547756</v>
      </c>
      <c r="I350" s="1" t="s">
        <v>24</v>
      </c>
      <c r="J350" s="1" t="s">
        <v>458</v>
      </c>
      <c r="K350" s="1">
        <v>1</v>
      </c>
      <c r="L350" s="1" t="s">
        <v>26</v>
      </c>
      <c r="M350" s="3">
        <v>54.51</v>
      </c>
      <c r="N350" s="3">
        <f t="shared" si="10"/>
        <v>54.51</v>
      </c>
      <c r="O350" s="1"/>
      <c r="P350" s="1"/>
      <c r="Q350" s="1"/>
      <c r="R350" s="1"/>
      <c r="S350" s="3">
        <f>Tabla13[[#This Row],[COSTO TOTAL]]</f>
        <v>54.51</v>
      </c>
      <c r="T350" s="1"/>
      <c r="U350" s="1"/>
      <c r="V350" s="3"/>
      <c r="W350" s="1"/>
      <c r="X350" s="1"/>
      <c r="Y350" s="1"/>
      <c r="Z350" s="3"/>
      <c r="AA350" s="1"/>
      <c r="AB350" s="1"/>
      <c r="AC350" s="1"/>
      <c r="AD350" s="1"/>
      <c r="AE350" s="1"/>
    </row>
    <row r="351" spans="1:31">
      <c r="A351" s="1" t="s">
        <v>272</v>
      </c>
      <c r="B351" s="2">
        <v>43343</v>
      </c>
      <c r="C351" s="1">
        <v>7563061</v>
      </c>
      <c r="D351" s="1" t="s">
        <v>18</v>
      </c>
      <c r="E351" s="1" t="s">
        <v>452</v>
      </c>
      <c r="F351" s="1" t="s">
        <v>76</v>
      </c>
      <c r="G351" s="1"/>
      <c r="H351" s="1">
        <v>4501547756</v>
      </c>
      <c r="I351" s="1" t="s">
        <v>24</v>
      </c>
      <c r="J351" s="1" t="s">
        <v>459</v>
      </c>
      <c r="K351" s="1">
        <v>3</v>
      </c>
      <c r="L351" s="1" t="s">
        <v>26</v>
      </c>
      <c r="M351" s="3">
        <v>695</v>
      </c>
      <c r="N351" s="3">
        <f t="shared" si="10"/>
        <v>2085</v>
      </c>
      <c r="O351" s="1"/>
      <c r="P351" s="1"/>
      <c r="Q351" s="1"/>
      <c r="R351" s="1"/>
      <c r="S351" s="3">
        <f>Tabla13[[#This Row],[COSTO TOTAL]]</f>
        <v>2085</v>
      </c>
      <c r="T351" s="1"/>
      <c r="U351" s="1"/>
      <c r="V351" s="3"/>
      <c r="W351" s="1"/>
      <c r="X351" s="1"/>
      <c r="Y351" s="1"/>
      <c r="Z351" s="3"/>
      <c r="AA351" s="1"/>
      <c r="AB351" s="1"/>
      <c r="AC351" s="1"/>
      <c r="AD351" s="1"/>
      <c r="AE351" s="1"/>
    </row>
    <row r="352" spans="1:31">
      <c r="A352" s="1" t="s">
        <v>272</v>
      </c>
      <c r="B352" s="2">
        <v>43580</v>
      </c>
      <c r="C352" s="1" t="s">
        <v>22</v>
      </c>
      <c r="D352" s="1" t="s">
        <v>18</v>
      </c>
      <c r="E352" s="1" t="s">
        <v>24</v>
      </c>
      <c r="F352" s="1" t="s">
        <v>24</v>
      </c>
      <c r="G352" s="1" t="s">
        <v>24</v>
      </c>
      <c r="H352" s="1">
        <v>4501665521</v>
      </c>
      <c r="I352" s="1" t="s">
        <v>24</v>
      </c>
      <c r="J352" s="1" t="s">
        <v>460</v>
      </c>
      <c r="K352" s="1">
        <v>4</v>
      </c>
      <c r="L352" s="1" t="s">
        <v>26</v>
      </c>
      <c r="M352" s="3">
        <v>486</v>
      </c>
      <c r="N352" s="3">
        <f t="shared" si="10"/>
        <v>1944</v>
      </c>
      <c r="O352" s="1"/>
      <c r="P352" s="1"/>
      <c r="Q352" s="1"/>
      <c r="R352" s="1"/>
      <c r="S352" s="3">
        <f>Tabla13[[#This Row],[COSTO TOTAL]]</f>
        <v>1944</v>
      </c>
      <c r="T352" s="1"/>
      <c r="U352" s="1"/>
      <c r="V352" s="3"/>
      <c r="W352" s="1"/>
      <c r="X352" s="1"/>
      <c r="Y352" s="1"/>
      <c r="Z352" s="3"/>
      <c r="AA352" s="1"/>
      <c r="AB352" s="1"/>
      <c r="AC352" s="1"/>
      <c r="AD352" s="1"/>
      <c r="AE352" s="1"/>
    </row>
    <row r="353" spans="1:31">
      <c r="A353" s="1" t="s">
        <v>272</v>
      </c>
      <c r="B353" s="2">
        <v>43580</v>
      </c>
      <c r="C353" s="1" t="s">
        <v>22</v>
      </c>
      <c r="D353" s="1" t="s">
        <v>18</v>
      </c>
      <c r="E353" s="1" t="s">
        <v>24</v>
      </c>
      <c r="F353" s="1" t="s">
        <v>24</v>
      </c>
      <c r="G353" s="1" t="s">
        <v>24</v>
      </c>
      <c r="H353" s="1">
        <v>4501665521</v>
      </c>
      <c r="I353" s="1" t="s">
        <v>24</v>
      </c>
      <c r="J353" s="1" t="s">
        <v>461</v>
      </c>
      <c r="K353" s="1">
        <v>3</v>
      </c>
      <c r="L353" s="1" t="s">
        <v>26</v>
      </c>
      <c r="M353" s="3">
        <v>96.56</v>
      </c>
      <c r="N353" s="3">
        <f t="shared" si="10"/>
        <v>289.68</v>
      </c>
      <c r="O353" s="1"/>
      <c r="P353" s="1"/>
      <c r="Q353" s="1"/>
      <c r="R353" s="1"/>
      <c r="S353" s="3">
        <f>Tabla13[[#This Row],[COSTO TOTAL]]</f>
        <v>289.68</v>
      </c>
      <c r="T353" s="1"/>
      <c r="U353" s="1"/>
      <c r="V353" s="3"/>
      <c r="W353" s="1"/>
      <c r="X353" s="1"/>
      <c r="Y353" s="1"/>
      <c r="Z353" s="3"/>
      <c r="AA353" s="1"/>
      <c r="AB353" s="1"/>
      <c r="AC353" s="1"/>
      <c r="AD353" s="1"/>
      <c r="AE353" s="1"/>
    </row>
    <row r="354" spans="1:31">
      <c r="A354" s="1" t="s">
        <v>272</v>
      </c>
      <c r="B354" s="2">
        <v>43580</v>
      </c>
      <c r="C354" s="1" t="s">
        <v>22</v>
      </c>
      <c r="D354" s="1" t="s">
        <v>18</v>
      </c>
      <c r="E354" s="1" t="s">
        <v>24</v>
      </c>
      <c r="F354" s="1" t="s">
        <v>24</v>
      </c>
      <c r="G354" s="1" t="s">
        <v>24</v>
      </c>
      <c r="H354" s="1">
        <v>4501665521</v>
      </c>
      <c r="I354" s="1" t="s">
        <v>24</v>
      </c>
      <c r="J354" s="1" t="s">
        <v>462</v>
      </c>
      <c r="K354" s="1">
        <v>2</v>
      </c>
      <c r="L354" s="1" t="s">
        <v>26</v>
      </c>
      <c r="M354" s="3">
        <v>44.41</v>
      </c>
      <c r="N354" s="3">
        <f t="shared" si="10"/>
        <v>88.82</v>
      </c>
      <c r="O354" s="1"/>
      <c r="P354" s="1"/>
      <c r="Q354" s="1"/>
      <c r="R354" s="1"/>
      <c r="S354" s="3">
        <f>Tabla13[[#This Row],[COSTO TOTAL]]</f>
        <v>88.82</v>
      </c>
      <c r="T354" s="1"/>
      <c r="U354" s="1"/>
      <c r="V354" s="3"/>
      <c r="W354" s="1"/>
      <c r="X354" s="1"/>
      <c r="Y354" s="1"/>
      <c r="Z354" s="3"/>
      <c r="AA354" s="1"/>
      <c r="AB354" s="1"/>
      <c r="AC354" s="1"/>
      <c r="AD354" s="1"/>
      <c r="AE354" s="1"/>
    </row>
    <row r="355" spans="1:31">
      <c r="A355" s="1" t="s">
        <v>272</v>
      </c>
      <c r="B355" s="2">
        <v>43580</v>
      </c>
      <c r="C355" s="1" t="s">
        <v>22</v>
      </c>
      <c r="D355" s="1" t="s">
        <v>18</v>
      </c>
      <c r="E355" s="1" t="s">
        <v>24</v>
      </c>
      <c r="F355" s="1" t="s">
        <v>24</v>
      </c>
      <c r="G355" s="1" t="s">
        <v>24</v>
      </c>
      <c r="H355" s="1">
        <v>4501665521</v>
      </c>
      <c r="I355" s="1" t="s">
        <v>24</v>
      </c>
      <c r="J355" s="1" t="s">
        <v>463</v>
      </c>
      <c r="K355" s="1">
        <v>1</v>
      </c>
      <c r="L355" s="1" t="s">
        <v>26</v>
      </c>
      <c r="M355" s="3">
        <v>662.26</v>
      </c>
      <c r="N355" s="3">
        <f t="shared" si="10"/>
        <v>662.26</v>
      </c>
      <c r="O355" s="1" t="s">
        <v>464</v>
      </c>
      <c r="P355" s="1"/>
      <c r="Q355" s="1"/>
      <c r="R355" s="1"/>
      <c r="S355" s="3">
        <f>Tabla13[[#This Row],[COSTO TOTAL]]</f>
        <v>662.26</v>
      </c>
      <c r="T355" s="1"/>
      <c r="U355" s="1"/>
      <c r="V355" s="3"/>
      <c r="W355" s="1"/>
      <c r="X355" s="1"/>
      <c r="Y355" s="1"/>
      <c r="Z355" s="3"/>
      <c r="AA355" s="1"/>
      <c r="AB355" s="1"/>
      <c r="AC355" s="1"/>
      <c r="AD355" s="1"/>
      <c r="AE355" s="1"/>
    </row>
    <row r="356" spans="1:31">
      <c r="A356" s="1" t="s">
        <v>272</v>
      </c>
      <c r="B356" s="2">
        <v>43580</v>
      </c>
      <c r="C356" s="1" t="s">
        <v>22</v>
      </c>
      <c r="D356" s="1" t="s">
        <v>18</v>
      </c>
      <c r="E356" s="1" t="s">
        <v>24</v>
      </c>
      <c r="F356" s="1" t="s">
        <v>24</v>
      </c>
      <c r="G356" s="1" t="s">
        <v>24</v>
      </c>
      <c r="H356" s="1">
        <v>4501665521</v>
      </c>
      <c r="I356" s="1" t="s">
        <v>24</v>
      </c>
      <c r="J356" s="1" t="s">
        <v>465</v>
      </c>
      <c r="K356" s="1">
        <v>10</v>
      </c>
      <c r="L356" s="1" t="s">
        <v>26</v>
      </c>
      <c r="M356" s="3">
        <v>35.1</v>
      </c>
      <c r="N356" s="3">
        <f t="shared" si="10"/>
        <v>351</v>
      </c>
      <c r="O356" s="1"/>
      <c r="P356" s="1"/>
      <c r="Q356" s="1"/>
      <c r="R356" s="1"/>
      <c r="S356" s="3">
        <f>Tabla13[[#This Row],[COSTO TOTAL]]</f>
        <v>351</v>
      </c>
      <c r="T356" s="1"/>
      <c r="U356" s="1"/>
      <c r="V356" s="3"/>
      <c r="W356" s="1"/>
      <c r="X356" s="1"/>
      <c r="Y356" s="1"/>
      <c r="Z356" s="3"/>
      <c r="AA356" s="1"/>
      <c r="AB356" s="1"/>
      <c r="AC356" s="1"/>
      <c r="AD356" s="1"/>
      <c r="AE356" s="1"/>
    </row>
    <row r="357" spans="1:31">
      <c r="A357" s="1" t="s">
        <v>272</v>
      </c>
      <c r="B357" s="2">
        <v>43686</v>
      </c>
      <c r="C357" s="1" t="s">
        <v>24</v>
      </c>
      <c r="D357" s="1" t="s">
        <v>18</v>
      </c>
      <c r="E357" s="1" t="s">
        <v>24</v>
      </c>
      <c r="F357" s="1" t="s">
        <v>122</v>
      </c>
      <c r="G357" s="1" t="s">
        <v>24</v>
      </c>
      <c r="H357" s="1">
        <v>4501695058</v>
      </c>
      <c r="I357" s="1" t="s">
        <v>24</v>
      </c>
      <c r="J357" s="1" t="s">
        <v>466</v>
      </c>
      <c r="K357" s="1">
        <v>2</v>
      </c>
      <c r="L357" s="1" t="s">
        <v>26</v>
      </c>
      <c r="M357" s="3">
        <v>970.73</v>
      </c>
      <c r="N357" s="3">
        <f t="shared" si="10"/>
        <v>1941.46</v>
      </c>
      <c r="O357" s="1"/>
      <c r="P357" s="1"/>
      <c r="Q357" s="1"/>
      <c r="R357" s="1"/>
      <c r="S357" s="3">
        <f>Tabla13[[#This Row],[COSTO TOTAL]]</f>
        <v>1941.46</v>
      </c>
      <c r="T357" s="1"/>
      <c r="U357" s="1"/>
      <c r="V357" s="3"/>
      <c r="W357" s="1"/>
      <c r="X357" s="1"/>
      <c r="Y357" s="1"/>
      <c r="Z357" s="3"/>
      <c r="AA357" s="1"/>
      <c r="AB357" s="1"/>
      <c r="AC357" s="1"/>
      <c r="AD357" s="1"/>
      <c r="AE357" s="1"/>
    </row>
    <row r="358" spans="1:31">
      <c r="A358" s="1" t="s">
        <v>272</v>
      </c>
      <c r="B358" s="2">
        <v>43686</v>
      </c>
      <c r="C358" s="1" t="s">
        <v>24</v>
      </c>
      <c r="D358" s="1" t="s">
        <v>18</v>
      </c>
      <c r="E358" s="1" t="s">
        <v>24</v>
      </c>
      <c r="F358" s="1" t="s">
        <v>122</v>
      </c>
      <c r="G358" s="1" t="s">
        <v>24</v>
      </c>
      <c r="H358" s="1">
        <v>4501695058</v>
      </c>
      <c r="I358" s="1" t="s">
        <v>24</v>
      </c>
      <c r="J358" s="1" t="s">
        <v>467</v>
      </c>
      <c r="K358" s="1">
        <v>3</v>
      </c>
      <c r="L358" s="1" t="s">
        <v>26</v>
      </c>
      <c r="M358" s="3">
        <v>162.5</v>
      </c>
      <c r="N358" s="3">
        <f t="shared" si="10"/>
        <v>487.5</v>
      </c>
      <c r="O358" s="1"/>
      <c r="P358" s="1"/>
      <c r="Q358" s="1"/>
      <c r="R358" s="1"/>
      <c r="S358" s="3">
        <f>Tabla13[[#This Row],[COSTO TOTAL]]</f>
        <v>487.5</v>
      </c>
      <c r="T358" s="1"/>
      <c r="U358" s="1"/>
      <c r="V358" s="3"/>
      <c r="W358" s="1"/>
      <c r="X358" s="1"/>
      <c r="Y358" s="1"/>
      <c r="Z358" s="3"/>
      <c r="AA358" s="1"/>
      <c r="AB358" s="1"/>
      <c r="AC358" s="1"/>
      <c r="AD358" s="1"/>
      <c r="AE358" s="1"/>
    </row>
    <row r="359" spans="1:31">
      <c r="A359" s="1" t="s">
        <v>272</v>
      </c>
      <c r="B359" s="2" t="s">
        <v>37</v>
      </c>
      <c r="C359" s="1" t="s">
        <v>22</v>
      </c>
      <c r="D359" s="1" t="s">
        <v>18</v>
      </c>
      <c r="E359" s="1" t="s">
        <v>24</v>
      </c>
      <c r="F359" s="1" t="s">
        <v>468</v>
      </c>
      <c r="G359" s="1" t="s">
        <v>24</v>
      </c>
      <c r="H359" s="1" t="s">
        <v>24</v>
      </c>
      <c r="I359" s="1" t="s">
        <v>24</v>
      </c>
      <c r="J359" s="1" t="s">
        <v>469</v>
      </c>
      <c r="K359" s="1">
        <v>1</v>
      </c>
      <c r="L359" s="1" t="s">
        <v>26</v>
      </c>
      <c r="M359" s="3"/>
      <c r="N359" s="3">
        <f t="shared" si="10"/>
        <v>0</v>
      </c>
      <c r="O359" s="1"/>
      <c r="P359" s="1"/>
      <c r="Q359" s="1"/>
      <c r="R359" s="1"/>
      <c r="S359" s="3">
        <f>Tabla13[[#This Row],[COSTO TOTAL]]</f>
        <v>0</v>
      </c>
      <c r="T359" s="1"/>
      <c r="U359" s="1"/>
      <c r="V359" s="3"/>
      <c r="W359" s="1"/>
      <c r="X359" s="1"/>
      <c r="Y359" s="1"/>
      <c r="Z359" s="3"/>
      <c r="AA359" s="1"/>
      <c r="AB359" s="1"/>
      <c r="AC359" s="1"/>
      <c r="AD359" s="1"/>
      <c r="AE359" s="1"/>
    </row>
    <row r="360" spans="1:31">
      <c r="A360" s="1" t="s">
        <v>272</v>
      </c>
      <c r="B360" s="2" t="s">
        <v>37</v>
      </c>
      <c r="C360" s="1" t="s">
        <v>22</v>
      </c>
      <c r="D360" s="1" t="s">
        <v>18</v>
      </c>
      <c r="E360" s="1" t="s">
        <v>24</v>
      </c>
      <c r="F360" s="1" t="s">
        <v>24</v>
      </c>
      <c r="G360" s="1"/>
      <c r="H360" s="1">
        <v>4501420063</v>
      </c>
      <c r="I360" s="1" t="s">
        <v>24</v>
      </c>
      <c r="J360" s="1" t="s">
        <v>470</v>
      </c>
      <c r="K360" s="1">
        <v>1</v>
      </c>
      <c r="L360" s="1" t="s">
        <v>26</v>
      </c>
      <c r="M360" s="3"/>
      <c r="N360" s="3">
        <f t="shared" si="10"/>
        <v>0</v>
      </c>
      <c r="O360" s="1"/>
      <c r="P360" s="1"/>
      <c r="Q360" s="1"/>
      <c r="R360" s="1"/>
      <c r="S360" s="3">
        <f>Tabla13[[#This Row],[COSTO TOTAL]]</f>
        <v>0</v>
      </c>
      <c r="T360" s="1"/>
      <c r="U360" s="1"/>
      <c r="V360" s="3"/>
      <c r="W360" s="1"/>
      <c r="X360" s="1"/>
      <c r="Y360" s="1"/>
      <c r="Z360" s="3"/>
      <c r="AA360" s="1"/>
      <c r="AB360" s="1"/>
      <c r="AC360" s="1"/>
      <c r="AD360" s="1"/>
      <c r="AE360" s="1"/>
    </row>
    <row r="361" spans="1:31">
      <c r="A361" s="1" t="s">
        <v>275</v>
      </c>
      <c r="B361" s="2" t="s">
        <v>37</v>
      </c>
      <c r="C361" s="1">
        <v>78985322</v>
      </c>
      <c r="D361" s="1" t="s">
        <v>18</v>
      </c>
      <c r="E361" s="1" t="s">
        <v>24</v>
      </c>
      <c r="F361" s="1" t="s">
        <v>471</v>
      </c>
      <c r="G361" s="1" t="s">
        <v>24</v>
      </c>
      <c r="H361" s="1">
        <v>4501603975</v>
      </c>
      <c r="I361" s="1" t="s">
        <v>24</v>
      </c>
      <c r="J361" s="1" t="s">
        <v>472</v>
      </c>
      <c r="K361" s="1">
        <v>1</v>
      </c>
      <c r="L361" s="1" t="s">
        <v>26</v>
      </c>
      <c r="M361" s="3">
        <v>15900</v>
      </c>
      <c r="N361" s="3">
        <f t="shared" si="10"/>
        <v>15900</v>
      </c>
      <c r="O361" s="1"/>
      <c r="P361" s="1"/>
      <c r="Q361" s="1"/>
      <c r="R361" s="1"/>
      <c r="S361" s="3">
        <f>Tabla13[[#This Row],[COSTO TOTAL]]</f>
        <v>15900</v>
      </c>
      <c r="T361" s="1"/>
      <c r="U361" s="1"/>
      <c r="V361" s="3"/>
      <c r="W361" s="1"/>
      <c r="X361" s="1"/>
      <c r="Y361" s="1"/>
      <c r="Z361" s="3"/>
      <c r="AA361" s="1"/>
      <c r="AB361" s="1"/>
      <c r="AC361" s="1"/>
      <c r="AD361" s="1"/>
      <c r="AE361" s="1"/>
    </row>
    <row r="362" spans="1:31">
      <c r="A362" s="1" t="s">
        <v>275</v>
      </c>
      <c r="B362" s="2" t="s">
        <v>37</v>
      </c>
      <c r="C362" s="1">
        <v>78985322</v>
      </c>
      <c r="D362" s="1" t="s">
        <v>18</v>
      </c>
      <c r="E362" s="1" t="s">
        <v>24</v>
      </c>
      <c r="F362" s="1" t="s">
        <v>471</v>
      </c>
      <c r="G362" s="1" t="s">
        <v>24</v>
      </c>
      <c r="H362" s="1">
        <v>4501603975</v>
      </c>
      <c r="I362" s="1" t="s">
        <v>24</v>
      </c>
      <c r="J362" s="1" t="s">
        <v>473</v>
      </c>
      <c r="K362" s="1">
        <v>1</v>
      </c>
      <c r="L362" s="1" t="s">
        <v>26</v>
      </c>
      <c r="M362" s="3">
        <v>96360</v>
      </c>
      <c r="N362" s="3">
        <f t="shared" si="10"/>
        <v>96360</v>
      </c>
      <c r="O362" s="1"/>
      <c r="P362" s="1"/>
      <c r="Q362" s="1"/>
      <c r="R362" s="1"/>
      <c r="S362" s="3">
        <f>Tabla13[[#This Row],[COSTO TOTAL]]</f>
        <v>96360</v>
      </c>
      <c r="T362" s="1"/>
      <c r="U362" s="1"/>
      <c r="V362" s="3"/>
      <c r="W362" s="1"/>
      <c r="X362" s="1"/>
      <c r="Y362" s="1"/>
      <c r="Z362" s="3"/>
      <c r="AA362" s="1"/>
      <c r="AB362" s="1"/>
      <c r="AC362" s="1"/>
      <c r="AD362" s="1"/>
      <c r="AE362" s="1"/>
    </row>
    <row r="363" spans="1:31">
      <c r="A363" s="1" t="s">
        <v>275</v>
      </c>
      <c r="B363" s="2">
        <v>43413</v>
      </c>
      <c r="C363" s="1">
        <v>7646549</v>
      </c>
      <c r="D363" s="1" t="s">
        <v>18</v>
      </c>
      <c r="E363" s="1" t="s">
        <v>474</v>
      </c>
      <c r="F363" s="1" t="s">
        <v>475</v>
      </c>
      <c r="G363" s="1" t="s">
        <v>24</v>
      </c>
      <c r="H363" s="1">
        <v>4501610699</v>
      </c>
      <c r="I363" s="1" t="s">
        <v>476</v>
      </c>
      <c r="J363" s="1" t="s">
        <v>477</v>
      </c>
      <c r="K363" s="1">
        <v>1</v>
      </c>
      <c r="L363" s="1" t="s">
        <v>26</v>
      </c>
      <c r="M363" s="3">
        <v>13410</v>
      </c>
      <c r="N363" s="3">
        <f t="shared" si="10"/>
        <v>13410</v>
      </c>
      <c r="O363" s="1"/>
      <c r="P363" s="1"/>
      <c r="Q363" s="1"/>
      <c r="R363" s="1"/>
      <c r="S363" s="3">
        <f>Tabla13[[#This Row],[COSTO TOTAL]]</f>
        <v>13410</v>
      </c>
      <c r="T363" s="1"/>
      <c r="U363" s="1"/>
      <c r="V363" s="3"/>
      <c r="W363" s="1"/>
      <c r="X363" s="1"/>
      <c r="Y363" s="1"/>
      <c r="Z363" s="3"/>
      <c r="AA363" s="1"/>
      <c r="AB363" s="1"/>
      <c r="AC363" s="1"/>
      <c r="AD363" s="1"/>
      <c r="AE363" s="1"/>
    </row>
    <row r="364" spans="1:31">
      <c r="A364" s="1" t="s">
        <v>275</v>
      </c>
      <c r="B364" s="2">
        <v>43413</v>
      </c>
      <c r="C364" s="1">
        <v>7646549</v>
      </c>
      <c r="D364" s="1" t="s">
        <v>18</v>
      </c>
      <c r="E364" s="1" t="s">
        <v>474</v>
      </c>
      <c r="F364" s="1" t="s">
        <v>475</v>
      </c>
      <c r="G364" s="1" t="s">
        <v>24</v>
      </c>
      <c r="H364" s="1">
        <v>4501610699</v>
      </c>
      <c r="I364" s="1" t="s">
        <v>476</v>
      </c>
      <c r="J364" s="1" t="s">
        <v>478</v>
      </c>
      <c r="K364" s="1">
        <v>2</v>
      </c>
      <c r="L364" s="1" t="s">
        <v>26</v>
      </c>
      <c r="M364" s="3">
        <v>300</v>
      </c>
      <c r="N364" s="3">
        <f t="shared" si="10"/>
        <v>600</v>
      </c>
      <c r="O364" s="1"/>
      <c r="P364" s="1"/>
      <c r="Q364" s="1"/>
      <c r="R364" s="1"/>
      <c r="S364" s="3">
        <f>Tabla13[[#This Row],[COSTO TOTAL]]</f>
        <v>600</v>
      </c>
      <c r="T364" s="1"/>
      <c r="U364" s="1"/>
      <c r="V364" s="3"/>
      <c r="W364" s="1"/>
      <c r="X364" s="1"/>
      <c r="Y364" s="1"/>
      <c r="Z364" s="3"/>
      <c r="AA364" s="1"/>
      <c r="AB364" s="1"/>
      <c r="AC364" s="1"/>
      <c r="AD364" s="1"/>
      <c r="AE364" s="1"/>
    </row>
    <row r="365" spans="1:31">
      <c r="A365" s="1" t="s">
        <v>275</v>
      </c>
      <c r="B365" s="2">
        <v>43308</v>
      </c>
      <c r="C365" s="1">
        <v>7571047</v>
      </c>
      <c r="D365" s="1" t="s">
        <v>18</v>
      </c>
      <c r="E365" s="1" t="s">
        <v>479</v>
      </c>
      <c r="F365" s="1" t="s">
        <v>481</v>
      </c>
      <c r="G365" s="1" t="s">
        <v>24</v>
      </c>
      <c r="H365" s="1">
        <v>4501552530</v>
      </c>
      <c r="I365" s="1" t="s">
        <v>24</v>
      </c>
      <c r="J365" s="1" t="s">
        <v>483</v>
      </c>
      <c r="K365" s="1">
        <v>0</v>
      </c>
      <c r="L365" s="1" t="s">
        <v>26</v>
      </c>
      <c r="M365" s="3">
        <v>9819.4</v>
      </c>
      <c r="N365" s="3">
        <f t="shared" si="10"/>
        <v>0</v>
      </c>
      <c r="O365" s="1" t="s">
        <v>485</v>
      </c>
      <c r="P365" s="1"/>
      <c r="Q365" s="1"/>
      <c r="R365" s="1"/>
      <c r="S365" s="3">
        <f>Tabla13[[#This Row],[COSTO TOTAL]]</f>
        <v>0</v>
      </c>
      <c r="T365" s="1"/>
      <c r="U365" s="1"/>
      <c r="V365" s="3"/>
      <c r="W365" s="1"/>
      <c r="X365" s="1"/>
      <c r="Y365" s="1"/>
      <c r="Z365" s="3"/>
      <c r="AA365" s="1"/>
      <c r="AB365" s="1"/>
      <c r="AC365" s="1"/>
      <c r="AD365" s="1" t="s">
        <v>112</v>
      </c>
      <c r="AE365" s="1"/>
    </row>
    <row r="366" spans="1:31">
      <c r="A366" s="1" t="s">
        <v>275</v>
      </c>
      <c r="B366" s="2">
        <v>43322</v>
      </c>
      <c r="C366" s="1">
        <v>7593351</v>
      </c>
      <c r="D366" s="1" t="s">
        <v>18</v>
      </c>
      <c r="E366" s="1" t="s">
        <v>480</v>
      </c>
      <c r="F366" s="1" t="s">
        <v>482</v>
      </c>
      <c r="G366" s="1"/>
      <c r="H366" s="1">
        <v>4501567131</v>
      </c>
      <c r="I366" s="1" t="s">
        <v>24</v>
      </c>
      <c r="J366" s="1" t="s">
        <v>484</v>
      </c>
      <c r="K366" s="1">
        <v>1</v>
      </c>
      <c r="L366" s="1" t="s">
        <v>26</v>
      </c>
      <c r="M366" s="3">
        <v>8800</v>
      </c>
      <c r="N366" s="3">
        <f t="shared" si="10"/>
        <v>8800</v>
      </c>
      <c r="O366" s="1"/>
      <c r="P366" s="1"/>
      <c r="Q366" s="1"/>
      <c r="R366" s="1"/>
      <c r="S366" s="3">
        <f>Tabla13[[#This Row],[COSTO TOTAL]]</f>
        <v>8800</v>
      </c>
      <c r="T366" s="1"/>
      <c r="U366" s="1"/>
      <c r="V366" s="3"/>
      <c r="W366" s="1"/>
      <c r="X366" s="1"/>
      <c r="Y366" s="1"/>
      <c r="Z366" s="3"/>
      <c r="AA366" s="1"/>
      <c r="AB366" s="1"/>
      <c r="AC366" s="1"/>
      <c r="AD366" s="1"/>
      <c r="AE366" s="1"/>
    </row>
    <row r="367" spans="1:31">
      <c r="A367" s="1" t="s">
        <v>275</v>
      </c>
      <c r="B367" s="2">
        <v>42926</v>
      </c>
      <c r="C367" s="1" t="s">
        <v>22</v>
      </c>
      <c r="D367" s="1" t="s">
        <v>18</v>
      </c>
      <c r="E367" s="1" t="s">
        <v>24</v>
      </c>
      <c r="F367" s="1" t="s">
        <v>24</v>
      </c>
      <c r="G367" s="1"/>
      <c r="H367" s="1">
        <v>4501449600</v>
      </c>
      <c r="I367" s="1" t="s">
        <v>24</v>
      </c>
      <c r="J367" s="1" t="s">
        <v>487</v>
      </c>
      <c r="K367" s="1">
        <v>3</v>
      </c>
      <c r="L367" s="1" t="s">
        <v>26</v>
      </c>
      <c r="M367" s="3">
        <v>36809.599999999999</v>
      </c>
      <c r="N367" s="3">
        <f t="shared" si="10"/>
        <v>110428.79999999999</v>
      </c>
      <c r="O367" s="1"/>
      <c r="P367" s="1"/>
      <c r="Q367" s="1"/>
      <c r="R367" s="1"/>
      <c r="S367" s="3">
        <f>Tabla13[[#This Row],[COSTO TOTAL]]</f>
        <v>110428.79999999999</v>
      </c>
      <c r="T367" s="1"/>
      <c r="U367" s="1"/>
      <c r="V367" s="3"/>
      <c r="W367" s="1"/>
      <c r="X367" s="1"/>
      <c r="Y367" s="1"/>
      <c r="Z367" s="3"/>
      <c r="AA367" s="1"/>
      <c r="AB367" s="1"/>
      <c r="AC367" s="1"/>
      <c r="AD367" s="1"/>
      <c r="AE367" s="1"/>
    </row>
    <row r="368" spans="1:31">
      <c r="A368" s="1" t="s">
        <v>275</v>
      </c>
      <c r="B368" s="2">
        <v>43205</v>
      </c>
      <c r="C368" s="1" t="s">
        <v>24</v>
      </c>
      <c r="D368" s="1" t="s">
        <v>18</v>
      </c>
      <c r="E368" s="1" t="s">
        <v>24</v>
      </c>
      <c r="F368" s="1" t="s">
        <v>486</v>
      </c>
      <c r="G368" s="1" t="s">
        <v>24</v>
      </c>
      <c r="H368" s="1">
        <v>4501661849</v>
      </c>
      <c r="I368" s="1" t="s">
        <v>24</v>
      </c>
      <c r="J368" s="1" t="s">
        <v>488</v>
      </c>
      <c r="K368" s="1">
        <v>1</v>
      </c>
      <c r="L368" s="1" t="s">
        <v>26</v>
      </c>
      <c r="M368" s="3">
        <v>1560</v>
      </c>
      <c r="N368" s="3">
        <f t="shared" si="10"/>
        <v>1560</v>
      </c>
      <c r="O368" s="1"/>
      <c r="P368" s="1"/>
      <c r="Q368" s="1"/>
      <c r="R368" s="1"/>
      <c r="S368" s="3">
        <f>Tabla13[[#This Row],[COSTO TOTAL]]</f>
        <v>1560</v>
      </c>
      <c r="T368" s="1"/>
      <c r="U368" s="1"/>
      <c r="V368" s="3"/>
      <c r="W368" s="1"/>
      <c r="X368" s="1"/>
      <c r="Y368" s="1"/>
      <c r="Z368" s="3"/>
      <c r="AA368" s="1"/>
      <c r="AB368" s="1"/>
      <c r="AC368" s="1"/>
      <c r="AD368" s="1"/>
      <c r="AE368" s="1"/>
    </row>
    <row r="369" spans="1:31">
      <c r="A369" s="1" t="s">
        <v>275</v>
      </c>
      <c r="B369" s="2">
        <v>43205</v>
      </c>
      <c r="C369" s="1" t="s">
        <v>24</v>
      </c>
      <c r="D369" s="1" t="s">
        <v>18</v>
      </c>
      <c r="E369" s="1" t="s">
        <v>24</v>
      </c>
      <c r="F369" s="1" t="s">
        <v>486</v>
      </c>
      <c r="G369" s="1" t="s">
        <v>24</v>
      </c>
      <c r="H369" s="1">
        <v>4501661849</v>
      </c>
      <c r="I369" s="1" t="s">
        <v>24</v>
      </c>
      <c r="J369" s="1" t="s">
        <v>489</v>
      </c>
      <c r="K369" s="1">
        <v>1</v>
      </c>
      <c r="L369" s="1" t="s">
        <v>26</v>
      </c>
      <c r="M369" s="3">
        <v>1560</v>
      </c>
      <c r="N369" s="3">
        <f t="shared" si="10"/>
        <v>1560</v>
      </c>
      <c r="O369" s="1"/>
      <c r="P369" s="1"/>
      <c r="Q369" s="1"/>
      <c r="R369" s="1"/>
      <c r="S369" s="3">
        <f>Tabla13[[#This Row],[COSTO TOTAL]]</f>
        <v>1560</v>
      </c>
      <c r="T369" s="1"/>
      <c r="U369" s="1"/>
      <c r="V369" s="3"/>
      <c r="W369" s="1"/>
      <c r="X369" s="1"/>
      <c r="Y369" s="1"/>
      <c r="Z369" s="3"/>
      <c r="AA369" s="1"/>
      <c r="AB369" s="1"/>
      <c r="AC369" s="1"/>
      <c r="AD369" s="1"/>
      <c r="AE369" s="1"/>
    </row>
    <row r="370" spans="1:31">
      <c r="A370" s="1" t="s">
        <v>275</v>
      </c>
      <c r="B370" s="2">
        <v>43591</v>
      </c>
      <c r="C370" s="1">
        <v>7651959</v>
      </c>
      <c r="D370" s="1" t="s">
        <v>18</v>
      </c>
      <c r="E370" s="1" t="s">
        <v>490</v>
      </c>
      <c r="F370" s="1" t="s">
        <v>113</v>
      </c>
      <c r="G370" s="1" t="s">
        <v>24</v>
      </c>
      <c r="H370" s="1">
        <v>4501619106</v>
      </c>
      <c r="I370" s="1" t="s">
        <v>491</v>
      </c>
      <c r="J370" s="1" t="s">
        <v>492</v>
      </c>
      <c r="K370" s="1">
        <v>1</v>
      </c>
      <c r="L370" s="1" t="s">
        <v>54</v>
      </c>
      <c r="M370" s="3">
        <v>880</v>
      </c>
      <c r="N370" s="3">
        <f t="shared" si="10"/>
        <v>880</v>
      </c>
      <c r="O370" s="1"/>
      <c r="P370" s="1"/>
      <c r="Q370" s="1"/>
      <c r="R370" s="1"/>
      <c r="S370" s="3">
        <f>Tabla13[[#This Row],[COSTO TOTAL]]</f>
        <v>880</v>
      </c>
      <c r="T370" s="1"/>
      <c r="U370" s="1"/>
      <c r="V370" s="3"/>
      <c r="W370" s="1"/>
      <c r="X370" s="1"/>
      <c r="Y370" s="1"/>
      <c r="Z370" s="3"/>
      <c r="AA370" s="1"/>
      <c r="AB370" s="1"/>
      <c r="AC370" s="1"/>
      <c r="AD370" s="1"/>
      <c r="AE370" s="1"/>
    </row>
    <row r="371" spans="1:31">
      <c r="A371" s="1" t="s">
        <v>275</v>
      </c>
      <c r="B371" s="2">
        <v>43591</v>
      </c>
      <c r="C371" s="1">
        <v>7651959</v>
      </c>
      <c r="D371" s="1" t="s">
        <v>18</v>
      </c>
      <c r="E371" s="1" t="s">
        <v>490</v>
      </c>
      <c r="F371" s="1" t="s">
        <v>113</v>
      </c>
      <c r="G371" s="1" t="s">
        <v>24</v>
      </c>
      <c r="H371" s="1">
        <v>4501619106</v>
      </c>
      <c r="I371" s="1" t="s">
        <v>491</v>
      </c>
      <c r="J371" s="1" t="s">
        <v>493</v>
      </c>
      <c r="K371" s="1">
        <v>1</v>
      </c>
      <c r="L371" s="1" t="s">
        <v>54</v>
      </c>
      <c r="M371" s="3">
        <v>1300</v>
      </c>
      <c r="N371" s="3">
        <f t="shared" si="10"/>
        <v>1300</v>
      </c>
      <c r="O371" s="1"/>
      <c r="P371" s="1"/>
      <c r="Q371" s="1"/>
      <c r="R371" s="1"/>
      <c r="S371" s="3">
        <f>Tabla13[[#This Row],[COSTO TOTAL]]</f>
        <v>1300</v>
      </c>
      <c r="T371" s="1"/>
      <c r="U371" s="1"/>
      <c r="V371" s="3"/>
      <c r="W371" s="1"/>
      <c r="X371" s="1"/>
      <c r="Y371" s="1"/>
      <c r="Z371" s="3"/>
      <c r="AA371" s="1"/>
      <c r="AB371" s="1"/>
      <c r="AC371" s="1"/>
      <c r="AD371" s="1"/>
      <c r="AE371" s="1"/>
    </row>
    <row r="372" spans="1:31">
      <c r="A372" s="1" t="s">
        <v>275</v>
      </c>
      <c r="B372" s="2">
        <v>43591</v>
      </c>
      <c r="C372" s="1">
        <v>7651959</v>
      </c>
      <c r="D372" s="1" t="s">
        <v>18</v>
      </c>
      <c r="E372" s="1" t="s">
        <v>490</v>
      </c>
      <c r="F372" s="1" t="s">
        <v>113</v>
      </c>
      <c r="G372" s="1" t="s">
        <v>24</v>
      </c>
      <c r="H372" s="1">
        <v>4501619106</v>
      </c>
      <c r="I372" s="1" t="s">
        <v>491</v>
      </c>
      <c r="J372" s="1" t="s">
        <v>494</v>
      </c>
      <c r="K372" s="1">
        <v>1</v>
      </c>
      <c r="L372" s="1" t="s">
        <v>54</v>
      </c>
      <c r="M372" s="3">
        <v>3720</v>
      </c>
      <c r="N372" s="3">
        <f t="shared" si="10"/>
        <v>3720</v>
      </c>
      <c r="O372" s="1"/>
      <c r="P372" s="1"/>
      <c r="Q372" s="1"/>
      <c r="R372" s="1"/>
      <c r="S372" s="3">
        <f>Tabla13[[#This Row],[COSTO TOTAL]]</f>
        <v>3720</v>
      </c>
      <c r="T372" s="1"/>
      <c r="U372" s="1"/>
      <c r="V372" s="3"/>
      <c r="W372" s="1"/>
      <c r="X372" s="1"/>
      <c r="Y372" s="1"/>
      <c r="Z372" s="3"/>
      <c r="AA372" s="1"/>
      <c r="AB372" s="1"/>
      <c r="AC372" s="1"/>
      <c r="AD372" s="1"/>
      <c r="AE372" s="1"/>
    </row>
    <row r="373" spans="1:31">
      <c r="A373" s="1" t="s">
        <v>275</v>
      </c>
      <c r="B373" s="2">
        <v>43661</v>
      </c>
      <c r="C373" s="1" t="s">
        <v>24</v>
      </c>
      <c r="D373" s="1" t="s">
        <v>18</v>
      </c>
      <c r="E373" s="1" t="s">
        <v>24</v>
      </c>
      <c r="F373" s="1" t="s">
        <v>481</v>
      </c>
      <c r="G373" s="1" t="s">
        <v>24</v>
      </c>
      <c r="H373" s="1">
        <v>4501680904</v>
      </c>
      <c r="I373" s="1" t="s">
        <v>24</v>
      </c>
      <c r="J373" s="1" t="s">
        <v>495</v>
      </c>
      <c r="K373" s="1">
        <v>1</v>
      </c>
      <c r="L373" s="1" t="s">
        <v>26</v>
      </c>
      <c r="M373" s="3">
        <v>586.79999999999995</v>
      </c>
      <c r="N373" s="3">
        <f t="shared" si="10"/>
        <v>586.79999999999995</v>
      </c>
      <c r="O373" s="1"/>
      <c r="P373" s="1"/>
      <c r="Q373" s="1"/>
      <c r="R373" s="1"/>
      <c r="S373" s="3">
        <f>Tabla13[[#This Row],[COSTO TOTAL]]</f>
        <v>586.79999999999995</v>
      </c>
      <c r="T373" s="1"/>
      <c r="U373" s="1"/>
      <c r="V373" s="3"/>
      <c r="W373" s="1"/>
      <c r="X373" s="1"/>
      <c r="Y373" s="1"/>
      <c r="Z373" s="3"/>
      <c r="AA373" s="1"/>
      <c r="AB373" s="1"/>
      <c r="AC373" s="1"/>
      <c r="AD373" s="1"/>
      <c r="AE373" s="1"/>
    </row>
    <row r="374" spans="1:31">
      <c r="A374" s="1" t="s">
        <v>275</v>
      </c>
      <c r="B374" s="2">
        <v>43661</v>
      </c>
      <c r="C374" s="1" t="s">
        <v>24</v>
      </c>
      <c r="D374" s="1" t="s">
        <v>18</v>
      </c>
      <c r="E374" s="1" t="s">
        <v>24</v>
      </c>
      <c r="F374" s="1" t="s">
        <v>481</v>
      </c>
      <c r="G374" s="1" t="s">
        <v>24</v>
      </c>
      <c r="H374" s="1">
        <v>4501680904</v>
      </c>
      <c r="I374" s="1" t="s">
        <v>24</v>
      </c>
      <c r="J374" s="1" t="s">
        <v>496</v>
      </c>
      <c r="K374" s="1">
        <v>1</v>
      </c>
      <c r="L374" s="1" t="s">
        <v>26</v>
      </c>
      <c r="M374" s="3">
        <v>1725</v>
      </c>
      <c r="N374" s="3">
        <f t="shared" si="10"/>
        <v>1725</v>
      </c>
      <c r="O374" s="1"/>
      <c r="P374" s="1"/>
      <c r="Q374" s="1"/>
      <c r="R374" s="1"/>
      <c r="S374" s="3">
        <f>Tabla13[[#This Row],[COSTO TOTAL]]</f>
        <v>1725</v>
      </c>
      <c r="T374" s="1"/>
      <c r="U374" s="1"/>
      <c r="V374" s="3"/>
      <c r="W374" s="1"/>
      <c r="X374" s="1"/>
      <c r="Y374" s="1"/>
      <c r="Z374" s="3"/>
      <c r="AA374" s="1"/>
      <c r="AB374" s="1"/>
      <c r="AC374" s="1"/>
      <c r="AD374" s="1"/>
      <c r="AE374" s="1"/>
    </row>
    <row r="375" spans="1:31">
      <c r="A375" s="1" t="s">
        <v>275</v>
      </c>
      <c r="B375" s="2">
        <v>43661</v>
      </c>
      <c r="C375" s="1" t="s">
        <v>24</v>
      </c>
      <c r="D375" s="1" t="s">
        <v>18</v>
      </c>
      <c r="E375" s="1" t="s">
        <v>24</v>
      </c>
      <c r="F375" s="1" t="s">
        <v>481</v>
      </c>
      <c r="G375" s="1" t="s">
        <v>24</v>
      </c>
      <c r="H375" s="1">
        <v>4501680904</v>
      </c>
      <c r="I375" s="1" t="s">
        <v>24</v>
      </c>
      <c r="J375" s="1" t="s">
        <v>497</v>
      </c>
      <c r="K375" s="1">
        <v>1</v>
      </c>
      <c r="L375" s="1" t="s">
        <v>26</v>
      </c>
      <c r="M375" s="3">
        <v>862.6</v>
      </c>
      <c r="N375" s="3">
        <f t="shared" si="10"/>
        <v>862.6</v>
      </c>
      <c r="O375" s="1"/>
      <c r="P375" s="1"/>
      <c r="Q375" s="1"/>
      <c r="R375" s="1"/>
      <c r="S375" s="3">
        <f>Tabla13[[#This Row],[COSTO TOTAL]]</f>
        <v>862.6</v>
      </c>
      <c r="T375" s="1"/>
      <c r="U375" s="1"/>
      <c r="V375" s="3"/>
      <c r="W375" s="1"/>
      <c r="X375" s="1"/>
      <c r="Y375" s="1"/>
      <c r="Z375" s="3"/>
      <c r="AA375" s="1"/>
      <c r="AB375" s="1"/>
      <c r="AC375" s="1"/>
      <c r="AD375" s="1"/>
      <c r="AE375" s="1"/>
    </row>
    <row r="376" spans="1:31">
      <c r="A376" s="1" t="s">
        <v>275</v>
      </c>
      <c r="B376" s="2">
        <v>43661</v>
      </c>
      <c r="C376" s="1" t="s">
        <v>24</v>
      </c>
      <c r="D376" s="1" t="s">
        <v>18</v>
      </c>
      <c r="E376" s="1" t="s">
        <v>24</v>
      </c>
      <c r="F376" s="1" t="s">
        <v>481</v>
      </c>
      <c r="G376" s="1" t="s">
        <v>24</v>
      </c>
      <c r="H376" s="1">
        <v>4501680904</v>
      </c>
      <c r="I376" s="1" t="s">
        <v>24</v>
      </c>
      <c r="J376" s="1" t="s">
        <v>498</v>
      </c>
      <c r="K376" s="1">
        <v>1</v>
      </c>
      <c r="L376" s="1" t="s">
        <v>26</v>
      </c>
      <c r="M376" s="3">
        <v>1695.4</v>
      </c>
      <c r="N376" s="3">
        <f t="shared" si="10"/>
        <v>1695.4</v>
      </c>
      <c r="O376" s="1"/>
      <c r="P376" s="1"/>
      <c r="Q376" s="1"/>
      <c r="R376" s="1"/>
      <c r="S376" s="3">
        <f>Tabla13[[#This Row],[COSTO TOTAL]]</f>
        <v>1695.4</v>
      </c>
      <c r="T376" s="1"/>
      <c r="U376" s="1"/>
      <c r="V376" s="3"/>
      <c r="W376" s="1"/>
      <c r="X376" s="1"/>
      <c r="Y376" s="1"/>
      <c r="Z376" s="3"/>
      <c r="AA376" s="1"/>
      <c r="AB376" s="1"/>
      <c r="AC376" s="1"/>
      <c r="AD376" s="1"/>
      <c r="AE376" s="1"/>
    </row>
    <row r="377" spans="1:31">
      <c r="A377" s="1" t="s">
        <v>279</v>
      </c>
      <c r="B377" s="2">
        <v>43346</v>
      </c>
      <c r="C377" s="1">
        <v>7557555</v>
      </c>
      <c r="D377" s="1" t="s">
        <v>18</v>
      </c>
      <c r="E377" s="1" t="s">
        <v>499</v>
      </c>
      <c r="F377" s="1" t="s">
        <v>500</v>
      </c>
      <c r="G377" s="1"/>
      <c r="H377" s="1">
        <v>4501574530</v>
      </c>
      <c r="I377" s="1" t="s">
        <v>24</v>
      </c>
      <c r="J377" s="1" t="s">
        <v>501</v>
      </c>
      <c r="K377" s="1">
        <v>1</v>
      </c>
      <c r="L377" s="1" t="s">
        <v>26</v>
      </c>
      <c r="M377" s="3">
        <v>1068</v>
      </c>
      <c r="N377" s="3">
        <f t="shared" si="10"/>
        <v>1068</v>
      </c>
      <c r="O377" s="1"/>
      <c r="P377" s="1"/>
      <c r="Q377" s="1"/>
      <c r="R377" s="1"/>
      <c r="S377" s="3">
        <f>Tabla13[[#This Row],[COSTO TOTAL]]</f>
        <v>1068</v>
      </c>
      <c r="T377" s="1"/>
      <c r="U377" s="1"/>
      <c r="V377" s="3"/>
      <c r="W377" s="1"/>
      <c r="X377" s="1"/>
      <c r="Y377" s="1"/>
      <c r="Z377" s="3"/>
      <c r="AA377" s="1"/>
      <c r="AB377" s="1"/>
      <c r="AC377" s="1"/>
      <c r="AD377" s="1"/>
      <c r="AE377" s="1"/>
    </row>
    <row r="378" spans="1:31">
      <c r="A378" s="1" t="s">
        <v>279</v>
      </c>
      <c r="B378" s="2">
        <v>43313</v>
      </c>
      <c r="C378" s="1">
        <v>7523894</v>
      </c>
      <c r="D378" s="1" t="s">
        <v>18</v>
      </c>
      <c r="E378" s="1" t="s">
        <v>502</v>
      </c>
      <c r="F378" s="1" t="s">
        <v>503</v>
      </c>
      <c r="G378" s="1" t="s">
        <v>24</v>
      </c>
      <c r="H378" s="1">
        <v>4501564246</v>
      </c>
      <c r="I378" s="1" t="s">
        <v>24</v>
      </c>
      <c r="J378" s="1" t="s">
        <v>504</v>
      </c>
      <c r="K378" s="1">
        <v>1</v>
      </c>
      <c r="L378" s="1" t="s">
        <v>26</v>
      </c>
      <c r="M378" s="3">
        <v>17217</v>
      </c>
      <c r="N378" s="3">
        <f t="shared" si="10"/>
        <v>17217</v>
      </c>
      <c r="O378" s="1"/>
      <c r="P378" s="1"/>
      <c r="Q378" s="1"/>
      <c r="R378" s="1"/>
      <c r="S378" s="3">
        <f>Tabla13[[#This Row],[COSTO TOTAL]]</f>
        <v>17217</v>
      </c>
      <c r="T378" s="1"/>
      <c r="U378" s="1"/>
      <c r="V378" s="3"/>
      <c r="W378" s="1"/>
      <c r="X378" s="1"/>
      <c r="Y378" s="1"/>
      <c r="Z378" s="3"/>
      <c r="AA378" s="1"/>
      <c r="AB378" s="1"/>
      <c r="AC378" s="1"/>
      <c r="AD378" s="1"/>
      <c r="AE378" s="1"/>
    </row>
    <row r="379" spans="1:31">
      <c r="A379" s="1" t="s">
        <v>279</v>
      </c>
      <c r="B379" s="2">
        <v>43406</v>
      </c>
      <c r="C379" s="1">
        <v>7607662</v>
      </c>
      <c r="D379" s="1" t="s">
        <v>18</v>
      </c>
      <c r="E379" s="1" t="s">
        <v>505</v>
      </c>
      <c r="F379" s="1" t="s">
        <v>503</v>
      </c>
      <c r="G379" s="1" t="s">
        <v>24</v>
      </c>
      <c r="H379" s="1">
        <v>4501603982</v>
      </c>
      <c r="I379" s="1" t="s">
        <v>506</v>
      </c>
      <c r="J379" s="1" t="s">
        <v>507</v>
      </c>
      <c r="K379" s="1">
        <v>1</v>
      </c>
      <c r="L379" s="1" t="s">
        <v>26</v>
      </c>
      <c r="M379" s="3">
        <v>27946</v>
      </c>
      <c r="N379" s="3">
        <f t="shared" si="10"/>
        <v>27946</v>
      </c>
      <c r="O379" s="1"/>
      <c r="P379" s="1"/>
      <c r="Q379" s="1"/>
      <c r="R379" s="1"/>
      <c r="S379" s="3">
        <f>Tabla13[[#This Row],[COSTO TOTAL]]</f>
        <v>27946</v>
      </c>
      <c r="T379" s="1"/>
      <c r="U379" s="1"/>
      <c r="V379" s="3"/>
      <c r="W379" s="1"/>
      <c r="X379" s="1"/>
      <c r="Y379" s="1"/>
      <c r="Z379" s="3"/>
      <c r="AA379" s="1"/>
      <c r="AB379" s="1"/>
      <c r="AC379" s="1"/>
      <c r="AD379" s="1"/>
      <c r="AE379" s="1"/>
    </row>
    <row r="380" spans="1:31">
      <c r="A380" s="1" t="s">
        <v>279</v>
      </c>
      <c r="B380" s="2">
        <v>43406</v>
      </c>
      <c r="C380" s="1">
        <v>7607662</v>
      </c>
      <c r="D380" s="1" t="s">
        <v>18</v>
      </c>
      <c r="E380" s="1" t="s">
        <v>505</v>
      </c>
      <c r="F380" s="1" t="s">
        <v>503</v>
      </c>
      <c r="G380" s="1" t="s">
        <v>24</v>
      </c>
      <c r="H380" s="1">
        <v>4501603982</v>
      </c>
      <c r="I380" s="1" t="s">
        <v>506</v>
      </c>
      <c r="J380" s="1" t="s">
        <v>508</v>
      </c>
      <c r="K380" s="1">
        <v>1</v>
      </c>
      <c r="L380" s="1" t="s">
        <v>26</v>
      </c>
      <c r="M380" s="3">
        <v>18564</v>
      </c>
      <c r="N380" s="3">
        <f t="shared" si="10"/>
        <v>18564</v>
      </c>
      <c r="O380" s="1"/>
      <c r="P380" s="1"/>
      <c r="Q380" s="1"/>
      <c r="R380" s="1"/>
      <c r="S380" s="3">
        <f>Tabla13[[#This Row],[COSTO TOTAL]]</f>
        <v>18564</v>
      </c>
      <c r="T380" s="1"/>
      <c r="U380" s="1"/>
      <c r="V380" s="3"/>
      <c r="W380" s="1"/>
      <c r="X380" s="1"/>
      <c r="Y380" s="1"/>
      <c r="Z380" s="3"/>
      <c r="AA380" s="1"/>
      <c r="AB380" s="1"/>
      <c r="AC380" s="1"/>
      <c r="AD380" s="1"/>
      <c r="AE380" s="1"/>
    </row>
    <row r="381" spans="1:31">
      <c r="A381" s="1" t="s">
        <v>279</v>
      </c>
      <c r="B381" s="2">
        <v>43406</v>
      </c>
      <c r="C381" s="1">
        <v>7607662</v>
      </c>
      <c r="D381" s="1" t="s">
        <v>18</v>
      </c>
      <c r="E381" s="1" t="s">
        <v>505</v>
      </c>
      <c r="F381" s="1" t="s">
        <v>503</v>
      </c>
      <c r="G381" s="1" t="s">
        <v>24</v>
      </c>
      <c r="H381" s="1">
        <v>4501603982</v>
      </c>
      <c r="I381" s="1" t="s">
        <v>506</v>
      </c>
      <c r="J381" s="1" t="s">
        <v>509</v>
      </c>
      <c r="K381" s="1">
        <v>1</v>
      </c>
      <c r="L381" s="1" t="s">
        <v>26</v>
      </c>
      <c r="M381" s="3">
        <v>10267.6</v>
      </c>
      <c r="N381" s="3">
        <f t="shared" si="10"/>
        <v>10267.6</v>
      </c>
      <c r="O381" s="1"/>
      <c r="P381" s="1"/>
      <c r="Q381" s="1"/>
      <c r="R381" s="1"/>
      <c r="S381" s="3">
        <f>Tabla13[[#This Row],[COSTO TOTAL]]</f>
        <v>10267.6</v>
      </c>
      <c r="T381" s="1"/>
      <c r="U381" s="1"/>
      <c r="V381" s="3"/>
      <c r="W381" s="1"/>
      <c r="X381" s="1"/>
      <c r="Y381" s="1"/>
      <c r="Z381" s="3"/>
      <c r="AA381" s="1"/>
      <c r="AB381" s="1"/>
      <c r="AC381" s="1"/>
      <c r="AD381" s="1"/>
      <c r="AE381" s="1"/>
    </row>
    <row r="382" spans="1:31">
      <c r="A382" s="1" t="s">
        <v>279</v>
      </c>
      <c r="B382" s="2">
        <v>43600</v>
      </c>
      <c r="C382" s="1">
        <v>7732414</v>
      </c>
      <c r="D382" s="1" t="s">
        <v>18</v>
      </c>
      <c r="E382" s="1" t="s">
        <v>24</v>
      </c>
      <c r="F382" s="1" t="s">
        <v>24</v>
      </c>
      <c r="G382" s="1" t="s">
        <v>24</v>
      </c>
      <c r="H382" s="1">
        <v>4501668268</v>
      </c>
      <c r="I382" s="1" t="s">
        <v>24</v>
      </c>
      <c r="J382" s="1" t="s">
        <v>510</v>
      </c>
      <c r="K382" s="1">
        <v>1</v>
      </c>
      <c r="L382" s="1" t="s">
        <v>26</v>
      </c>
      <c r="M382" s="3">
        <v>6000</v>
      </c>
      <c r="N382" s="3">
        <f t="shared" si="10"/>
        <v>6000</v>
      </c>
      <c r="O382" s="1" t="s">
        <v>511</v>
      </c>
      <c r="P382" s="1"/>
      <c r="Q382" s="1"/>
      <c r="R382" s="1"/>
      <c r="S382" s="3">
        <f>Tabla13[[#This Row],[COSTO TOTAL]]</f>
        <v>6000</v>
      </c>
      <c r="T382" s="1"/>
      <c r="U382" s="1"/>
      <c r="V382" s="3"/>
      <c r="W382" s="1"/>
      <c r="X382" s="1"/>
      <c r="Y382" s="1"/>
      <c r="Z382" s="3"/>
      <c r="AA382" s="1"/>
      <c r="AB382" s="1"/>
      <c r="AC382" s="1"/>
      <c r="AD382" s="1"/>
      <c r="AE382" s="1"/>
    </row>
    <row r="383" spans="1:31">
      <c r="A383" s="1" t="s">
        <v>279</v>
      </c>
      <c r="B383" s="2">
        <v>43692</v>
      </c>
      <c r="C383" s="1">
        <v>7712386</v>
      </c>
      <c r="D383" s="1" t="s">
        <v>18</v>
      </c>
      <c r="E383" s="1" t="s">
        <v>24</v>
      </c>
      <c r="F383" s="1" t="s">
        <v>277</v>
      </c>
      <c r="G383" s="1" t="s">
        <v>24</v>
      </c>
      <c r="H383" s="1">
        <v>4501686145</v>
      </c>
      <c r="I383" s="1" t="s">
        <v>24</v>
      </c>
      <c r="J383" s="1" t="s">
        <v>509</v>
      </c>
      <c r="K383" s="1">
        <v>1</v>
      </c>
      <c r="L383" s="1" t="s">
        <v>26</v>
      </c>
      <c r="M383" s="3">
        <v>10575.4</v>
      </c>
      <c r="N383" s="3">
        <f t="shared" si="10"/>
        <v>10575.4</v>
      </c>
      <c r="O383" s="1"/>
      <c r="P383" s="1"/>
      <c r="Q383" s="1"/>
      <c r="R383" s="1"/>
      <c r="S383" s="3">
        <f>Tabla13[[#This Row],[COSTO TOTAL]]</f>
        <v>10575.4</v>
      </c>
      <c r="T383" s="1"/>
      <c r="U383" s="1"/>
      <c r="V383" s="3"/>
      <c r="W383" s="1"/>
      <c r="X383" s="1"/>
      <c r="Y383" s="1"/>
      <c r="Z383" s="3"/>
      <c r="AA383" s="1"/>
      <c r="AB383" s="1"/>
      <c r="AC383" s="1"/>
      <c r="AD383" s="1"/>
      <c r="AE383" s="1"/>
    </row>
    <row r="384" spans="1:31">
      <c r="A384" s="1" t="s">
        <v>279</v>
      </c>
      <c r="B384" s="2">
        <v>43791</v>
      </c>
      <c r="C384" s="1" t="s">
        <v>24</v>
      </c>
      <c r="D384" s="1" t="s">
        <v>18</v>
      </c>
      <c r="E384" s="1" t="s">
        <v>24</v>
      </c>
      <c r="F384" s="1" t="s">
        <v>277</v>
      </c>
      <c r="G384" s="1" t="s">
        <v>24</v>
      </c>
      <c r="H384" s="1">
        <v>4501717358</v>
      </c>
      <c r="I384" s="1" t="s">
        <v>24</v>
      </c>
      <c r="J384" s="1" t="s">
        <v>512</v>
      </c>
      <c r="K384" s="1">
        <v>1</v>
      </c>
      <c r="L384" s="1" t="s">
        <v>26</v>
      </c>
      <c r="M384" s="3">
        <v>5636.6</v>
      </c>
      <c r="N384" s="3">
        <f t="shared" si="10"/>
        <v>5636.6</v>
      </c>
      <c r="O384" s="1"/>
      <c r="P384" s="1"/>
      <c r="Q384" s="1"/>
      <c r="R384" s="1"/>
      <c r="S384" s="3">
        <f>Tabla13[[#This Row],[COSTO TOTAL]]</f>
        <v>5636.6</v>
      </c>
      <c r="T384" s="1"/>
      <c r="U384" s="1"/>
      <c r="V384" s="3"/>
      <c r="W384" s="1"/>
      <c r="X384" s="1"/>
      <c r="Y384" s="1"/>
      <c r="Z384" s="3"/>
      <c r="AA384" s="1"/>
      <c r="AB384" s="1"/>
      <c r="AC384" s="1"/>
      <c r="AD384" s="1"/>
      <c r="AE384" s="1"/>
    </row>
    <row r="385" spans="1:31">
      <c r="A385" s="1" t="s">
        <v>290</v>
      </c>
      <c r="B385" s="2">
        <v>43789</v>
      </c>
      <c r="C385" s="1" t="s">
        <v>24</v>
      </c>
      <c r="D385" s="1" t="s">
        <v>18</v>
      </c>
      <c r="E385" s="1" t="s">
        <v>24</v>
      </c>
      <c r="F385" s="1" t="s">
        <v>513</v>
      </c>
      <c r="G385" s="1" t="s">
        <v>24</v>
      </c>
      <c r="H385" s="1">
        <v>4501726900</v>
      </c>
      <c r="I385" s="1" t="s">
        <v>24</v>
      </c>
      <c r="J385" s="1" t="s">
        <v>514</v>
      </c>
      <c r="K385" s="1">
        <v>6</v>
      </c>
      <c r="L385" s="1" t="s">
        <v>26</v>
      </c>
      <c r="M385" s="3">
        <v>239</v>
      </c>
      <c r="N385" s="3">
        <f t="shared" si="10"/>
        <v>1434</v>
      </c>
      <c r="O385" s="1" t="s">
        <v>515</v>
      </c>
      <c r="P385" s="1"/>
      <c r="Q385" s="1"/>
      <c r="R385" s="1"/>
      <c r="S385" s="3">
        <f>Tabla13[[#This Row],[COSTO TOTAL]]</f>
        <v>1434</v>
      </c>
      <c r="T385" s="1"/>
      <c r="U385" s="1"/>
      <c r="V385" s="3"/>
      <c r="W385" s="1"/>
      <c r="X385" s="1"/>
      <c r="Y385" s="1"/>
      <c r="Z385" s="3"/>
      <c r="AA385" s="1"/>
      <c r="AB385" s="1"/>
      <c r="AC385" s="1"/>
      <c r="AD385" s="1"/>
      <c r="AE385" s="1"/>
    </row>
    <row r="386" spans="1:31">
      <c r="A386" s="1" t="s">
        <v>296</v>
      </c>
      <c r="B386" s="2">
        <v>43356</v>
      </c>
      <c r="C386" s="1">
        <v>7604487</v>
      </c>
      <c r="D386" s="1" t="s">
        <v>18</v>
      </c>
      <c r="E386" s="1" t="s">
        <v>516</v>
      </c>
      <c r="F386" s="1" t="s">
        <v>113</v>
      </c>
      <c r="G386" s="1" t="s">
        <v>24</v>
      </c>
      <c r="H386" s="1">
        <v>4501574943</v>
      </c>
      <c r="I386" s="1" t="s">
        <v>24</v>
      </c>
      <c r="J386" s="1" t="s">
        <v>517</v>
      </c>
      <c r="K386" s="1">
        <v>1</v>
      </c>
      <c r="L386" s="1" t="s">
        <v>26</v>
      </c>
      <c r="M386" s="3"/>
      <c r="N386" s="3">
        <f t="shared" si="10"/>
        <v>0</v>
      </c>
      <c r="O386" s="1"/>
      <c r="P386" s="1"/>
      <c r="Q386" s="1"/>
      <c r="R386" s="1"/>
      <c r="S386" s="3">
        <f>Tabla13[[#This Row],[COSTO TOTAL]]</f>
        <v>0</v>
      </c>
      <c r="T386" s="1"/>
      <c r="U386" s="1"/>
      <c r="V386" s="3"/>
      <c r="W386" s="1"/>
      <c r="X386" s="1"/>
      <c r="Y386" s="1"/>
      <c r="Z386" s="3"/>
      <c r="AA386" s="1"/>
      <c r="AB386" s="1"/>
      <c r="AC386" s="1"/>
      <c r="AD386" s="1"/>
      <c r="AE386" s="1"/>
    </row>
    <row r="387" spans="1:31">
      <c r="A387" s="1" t="s">
        <v>296</v>
      </c>
      <c r="B387" s="2">
        <v>43356</v>
      </c>
      <c r="C387" s="1">
        <v>7604487</v>
      </c>
      <c r="D387" s="1" t="s">
        <v>18</v>
      </c>
      <c r="E387" s="1" t="s">
        <v>516</v>
      </c>
      <c r="F387" s="1" t="s">
        <v>113</v>
      </c>
      <c r="G387" s="1" t="s">
        <v>24</v>
      </c>
      <c r="H387" s="1">
        <v>4501574943</v>
      </c>
      <c r="I387" s="1" t="s">
        <v>24</v>
      </c>
      <c r="J387" s="1" t="s">
        <v>518</v>
      </c>
      <c r="K387" s="1">
        <v>2</v>
      </c>
      <c r="L387" s="1" t="s">
        <v>26</v>
      </c>
      <c r="M387" s="3"/>
      <c r="N387" s="3">
        <f t="shared" si="10"/>
        <v>0</v>
      </c>
      <c r="O387" s="1"/>
      <c r="P387" s="1"/>
      <c r="Q387" s="1"/>
      <c r="R387" s="1"/>
      <c r="S387" s="3">
        <f>Tabla13[[#This Row],[COSTO TOTAL]]</f>
        <v>0</v>
      </c>
      <c r="T387" s="1"/>
      <c r="U387" s="1"/>
      <c r="V387" s="3"/>
      <c r="W387" s="1"/>
      <c r="X387" s="1"/>
      <c r="Y387" s="1"/>
      <c r="Z387" s="3"/>
      <c r="AA387" s="1"/>
      <c r="AB387" s="1"/>
      <c r="AC387" s="1"/>
      <c r="AD387" s="1"/>
      <c r="AE387" s="1"/>
    </row>
    <row r="388" spans="1:31">
      <c r="A388" s="1" t="s">
        <v>296</v>
      </c>
      <c r="B388" s="2">
        <v>43356</v>
      </c>
      <c r="C388" s="1">
        <v>7604487</v>
      </c>
      <c r="D388" s="1" t="s">
        <v>18</v>
      </c>
      <c r="E388" s="1" t="s">
        <v>516</v>
      </c>
      <c r="F388" s="1" t="s">
        <v>113</v>
      </c>
      <c r="G388" s="1" t="s">
        <v>24</v>
      </c>
      <c r="H388" s="1">
        <v>4501574943</v>
      </c>
      <c r="I388" s="1" t="s">
        <v>24</v>
      </c>
      <c r="J388" s="1" t="s">
        <v>519</v>
      </c>
      <c r="K388" s="1">
        <v>2</v>
      </c>
      <c r="L388" s="1" t="s">
        <v>26</v>
      </c>
      <c r="M388" s="3"/>
      <c r="N388" s="3">
        <f t="shared" ref="N388:N450" si="11">M388*K388</f>
        <v>0</v>
      </c>
      <c r="O388" s="1"/>
      <c r="P388" s="1"/>
      <c r="Q388" s="1"/>
      <c r="R388" s="1"/>
      <c r="S388" s="3">
        <f>Tabla13[[#This Row],[COSTO TOTAL]]</f>
        <v>0</v>
      </c>
      <c r="T388" s="1"/>
      <c r="U388" s="1"/>
      <c r="V388" s="3"/>
      <c r="W388" s="1"/>
      <c r="X388" s="1"/>
      <c r="Y388" s="1"/>
      <c r="Z388" s="3"/>
      <c r="AA388" s="1"/>
      <c r="AB388" s="1"/>
      <c r="AC388" s="1"/>
      <c r="AD388" s="1"/>
      <c r="AE388" s="1"/>
    </row>
    <row r="389" spans="1:31">
      <c r="A389" s="1" t="s">
        <v>296</v>
      </c>
      <c r="B389" s="2">
        <v>43356</v>
      </c>
      <c r="C389" s="1">
        <v>7604487</v>
      </c>
      <c r="D389" s="1" t="s">
        <v>18</v>
      </c>
      <c r="E389" s="1" t="s">
        <v>516</v>
      </c>
      <c r="F389" s="1" t="s">
        <v>113</v>
      </c>
      <c r="G389" s="1" t="s">
        <v>24</v>
      </c>
      <c r="H389" s="1">
        <v>4501574943</v>
      </c>
      <c r="I389" s="1" t="s">
        <v>24</v>
      </c>
      <c r="J389" s="1" t="s">
        <v>520</v>
      </c>
      <c r="K389" s="1">
        <v>2</v>
      </c>
      <c r="L389" s="1" t="s">
        <v>26</v>
      </c>
      <c r="M389" s="3"/>
      <c r="N389" s="3">
        <f t="shared" si="11"/>
        <v>0</v>
      </c>
      <c r="O389" s="1"/>
      <c r="P389" s="1"/>
      <c r="Q389" s="1"/>
      <c r="R389" s="1"/>
      <c r="S389" s="3">
        <f>Tabla13[[#This Row],[COSTO TOTAL]]</f>
        <v>0</v>
      </c>
      <c r="T389" s="1"/>
      <c r="U389" s="1"/>
      <c r="V389" s="3"/>
      <c r="W389" s="1"/>
      <c r="X389" s="1"/>
      <c r="Y389" s="1"/>
      <c r="Z389" s="3"/>
      <c r="AA389" s="1"/>
      <c r="AB389" s="1"/>
      <c r="AC389" s="1"/>
      <c r="AD389" s="1"/>
      <c r="AE389" s="1"/>
    </row>
    <row r="390" spans="1:31">
      <c r="A390" s="1" t="s">
        <v>296</v>
      </c>
      <c r="B390" s="2">
        <v>43356</v>
      </c>
      <c r="C390" s="1">
        <v>7604487</v>
      </c>
      <c r="D390" s="1" t="s">
        <v>18</v>
      </c>
      <c r="E390" s="1" t="s">
        <v>516</v>
      </c>
      <c r="F390" s="1" t="s">
        <v>113</v>
      </c>
      <c r="G390" s="1" t="s">
        <v>24</v>
      </c>
      <c r="H390" s="1">
        <v>4501574943</v>
      </c>
      <c r="I390" s="1" t="s">
        <v>24</v>
      </c>
      <c r="J390" s="1" t="s">
        <v>520</v>
      </c>
      <c r="K390" s="1">
        <v>2</v>
      </c>
      <c r="L390" s="1" t="s">
        <v>26</v>
      </c>
      <c r="M390" s="3"/>
      <c r="N390" s="3">
        <f t="shared" si="11"/>
        <v>0</v>
      </c>
      <c r="O390" s="1"/>
      <c r="P390" s="1"/>
      <c r="Q390" s="1"/>
      <c r="R390" s="1"/>
      <c r="S390" s="3">
        <f>Tabla13[[#This Row],[COSTO TOTAL]]</f>
        <v>0</v>
      </c>
      <c r="T390" s="1"/>
      <c r="U390" s="1"/>
      <c r="V390" s="3"/>
      <c r="W390" s="1"/>
      <c r="X390" s="1"/>
      <c r="Y390" s="1"/>
      <c r="Z390" s="3"/>
      <c r="AA390" s="1"/>
      <c r="AB390" s="1"/>
      <c r="AC390" s="1"/>
      <c r="AD390" s="1"/>
      <c r="AE390" s="1"/>
    </row>
    <row r="391" spans="1:31">
      <c r="A391" s="1" t="s">
        <v>296</v>
      </c>
      <c r="B391" s="2">
        <v>43356</v>
      </c>
      <c r="C391" s="1">
        <v>7604487</v>
      </c>
      <c r="D391" s="1" t="s">
        <v>18</v>
      </c>
      <c r="E391" s="1" t="s">
        <v>516</v>
      </c>
      <c r="F391" s="1" t="s">
        <v>113</v>
      </c>
      <c r="G391" s="1" t="s">
        <v>24</v>
      </c>
      <c r="H391" s="1">
        <v>4501574943</v>
      </c>
      <c r="I391" s="1" t="s">
        <v>24</v>
      </c>
      <c r="J391" s="1" t="s">
        <v>520</v>
      </c>
      <c r="K391" s="1">
        <v>1</v>
      </c>
      <c r="L391" s="1" t="s">
        <v>26</v>
      </c>
      <c r="M391" s="3"/>
      <c r="N391" s="3">
        <f t="shared" si="11"/>
        <v>0</v>
      </c>
      <c r="O391" s="1"/>
      <c r="P391" s="1"/>
      <c r="Q391" s="1"/>
      <c r="R391" s="1"/>
      <c r="S391" s="3">
        <f>Tabla13[[#This Row],[COSTO TOTAL]]</f>
        <v>0</v>
      </c>
      <c r="T391" s="1"/>
      <c r="U391" s="1"/>
      <c r="V391" s="3"/>
      <c r="W391" s="1"/>
      <c r="X391" s="1"/>
      <c r="Y391" s="1"/>
      <c r="Z391" s="3"/>
      <c r="AA391" s="1"/>
      <c r="AB391" s="1"/>
      <c r="AC391" s="1"/>
      <c r="AD391" s="1"/>
      <c r="AE391" s="1"/>
    </row>
    <row r="392" spans="1:31">
      <c r="A392" s="1" t="s">
        <v>296</v>
      </c>
      <c r="B392" s="2">
        <v>43356</v>
      </c>
      <c r="C392" s="1">
        <v>7604487</v>
      </c>
      <c r="D392" s="1" t="s">
        <v>18</v>
      </c>
      <c r="E392" s="1" t="s">
        <v>516</v>
      </c>
      <c r="F392" s="1" t="s">
        <v>113</v>
      </c>
      <c r="G392" s="1" t="s">
        <v>24</v>
      </c>
      <c r="H392" s="1">
        <v>4501574943</v>
      </c>
      <c r="I392" s="1" t="s">
        <v>24</v>
      </c>
      <c r="J392" s="1" t="s">
        <v>520</v>
      </c>
      <c r="K392" s="1">
        <v>1</v>
      </c>
      <c r="L392" s="1" t="s">
        <v>26</v>
      </c>
      <c r="M392" s="3"/>
      <c r="N392" s="3">
        <f t="shared" si="11"/>
        <v>0</v>
      </c>
      <c r="O392" s="1"/>
      <c r="P392" s="1"/>
      <c r="Q392" s="1"/>
      <c r="R392" s="1"/>
      <c r="S392" s="3">
        <f>Tabla13[[#This Row],[COSTO TOTAL]]</f>
        <v>0</v>
      </c>
      <c r="T392" s="1"/>
      <c r="U392" s="1"/>
      <c r="V392" s="3"/>
      <c r="W392" s="1"/>
      <c r="X392" s="1"/>
      <c r="Y392" s="1"/>
      <c r="Z392" s="3"/>
      <c r="AA392" s="1"/>
      <c r="AB392" s="1"/>
      <c r="AC392" s="1"/>
      <c r="AD392" s="1"/>
      <c r="AE392" s="1"/>
    </row>
    <row r="393" spans="1:31">
      <c r="A393" s="1" t="s">
        <v>296</v>
      </c>
      <c r="B393" s="2">
        <v>43356</v>
      </c>
      <c r="C393" s="1">
        <v>7604487</v>
      </c>
      <c r="D393" s="1" t="s">
        <v>18</v>
      </c>
      <c r="E393" s="1" t="s">
        <v>516</v>
      </c>
      <c r="F393" s="1" t="s">
        <v>113</v>
      </c>
      <c r="G393" s="1" t="s">
        <v>24</v>
      </c>
      <c r="H393" s="1">
        <v>4501574943</v>
      </c>
      <c r="I393" s="1" t="s">
        <v>24</v>
      </c>
      <c r="J393" s="1" t="s">
        <v>520</v>
      </c>
      <c r="K393" s="1">
        <v>1</v>
      </c>
      <c r="L393" s="1" t="s">
        <v>26</v>
      </c>
      <c r="M393" s="3"/>
      <c r="N393" s="3">
        <f t="shared" si="11"/>
        <v>0</v>
      </c>
      <c r="O393" s="1"/>
      <c r="P393" s="1"/>
      <c r="Q393" s="1"/>
      <c r="R393" s="1"/>
      <c r="S393" s="3">
        <f>Tabla13[[#This Row],[COSTO TOTAL]]</f>
        <v>0</v>
      </c>
      <c r="T393" s="1"/>
      <c r="U393" s="1"/>
      <c r="V393" s="3"/>
      <c r="W393" s="1"/>
      <c r="X393" s="1"/>
      <c r="Y393" s="1"/>
      <c r="Z393" s="3"/>
      <c r="AA393" s="1"/>
      <c r="AB393" s="1"/>
      <c r="AC393" s="1"/>
      <c r="AD393" s="1"/>
      <c r="AE393" s="1"/>
    </row>
    <row r="394" spans="1:31">
      <c r="A394" s="1" t="s">
        <v>296</v>
      </c>
      <c r="B394" s="2">
        <v>43356</v>
      </c>
      <c r="C394" s="1">
        <v>7604487</v>
      </c>
      <c r="D394" s="1" t="s">
        <v>18</v>
      </c>
      <c r="E394" s="1" t="s">
        <v>516</v>
      </c>
      <c r="F394" s="1" t="s">
        <v>113</v>
      </c>
      <c r="G394" s="1" t="s">
        <v>24</v>
      </c>
      <c r="H394" s="1">
        <v>4501574943</v>
      </c>
      <c r="I394" s="1" t="s">
        <v>24</v>
      </c>
      <c r="J394" s="1" t="s">
        <v>520</v>
      </c>
      <c r="K394" s="1">
        <v>1</v>
      </c>
      <c r="L394" s="1" t="s">
        <v>26</v>
      </c>
      <c r="M394" s="3"/>
      <c r="N394" s="3">
        <f t="shared" si="11"/>
        <v>0</v>
      </c>
      <c r="O394" s="1"/>
      <c r="P394" s="1"/>
      <c r="Q394" s="1"/>
      <c r="R394" s="1"/>
      <c r="S394" s="3">
        <f>Tabla13[[#This Row],[COSTO TOTAL]]</f>
        <v>0</v>
      </c>
      <c r="T394" s="1"/>
      <c r="U394" s="1"/>
      <c r="V394" s="3"/>
      <c r="W394" s="1"/>
      <c r="X394" s="1"/>
      <c r="Y394" s="1"/>
      <c r="Z394" s="3"/>
      <c r="AA394" s="1"/>
      <c r="AB394" s="1"/>
      <c r="AC394" s="1"/>
      <c r="AD394" s="1"/>
      <c r="AE394" s="1"/>
    </row>
    <row r="395" spans="1:31">
      <c r="A395" s="1" t="s">
        <v>296</v>
      </c>
      <c r="B395" s="2">
        <v>43356</v>
      </c>
      <c r="C395" s="1">
        <v>7604487</v>
      </c>
      <c r="D395" s="1" t="s">
        <v>18</v>
      </c>
      <c r="E395" s="1" t="s">
        <v>516</v>
      </c>
      <c r="F395" s="1" t="s">
        <v>113</v>
      </c>
      <c r="G395" s="1" t="s">
        <v>24</v>
      </c>
      <c r="H395" s="1">
        <v>4501574943</v>
      </c>
      <c r="I395" s="1" t="s">
        <v>24</v>
      </c>
      <c r="J395" s="1" t="s">
        <v>520</v>
      </c>
      <c r="K395" s="1">
        <v>1</v>
      </c>
      <c r="L395" s="1" t="s">
        <v>26</v>
      </c>
      <c r="M395" s="3"/>
      <c r="N395" s="3">
        <f t="shared" si="11"/>
        <v>0</v>
      </c>
      <c r="O395" s="1"/>
      <c r="P395" s="1"/>
      <c r="Q395" s="1"/>
      <c r="R395" s="1"/>
      <c r="S395" s="3">
        <f>Tabla13[[#This Row],[COSTO TOTAL]]</f>
        <v>0</v>
      </c>
      <c r="T395" s="1"/>
      <c r="U395" s="1"/>
      <c r="V395" s="3"/>
      <c r="W395" s="1"/>
      <c r="X395" s="1"/>
      <c r="Y395" s="1"/>
      <c r="Z395" s="3"/>
      <c r="AA395" s="1"/>
      <c r="AB395" s="1"/>
      <c r="AC395" s="1"/>
      <c r="AD395" s="1"/>
      <c r="AE395" s="1"/>
    </row>
    <row r="396" spans="1:31">
      <c r="A396" s="1" t="s">
        <v>296</v>
      </c>
      <c r="B396" s="2">
        <v>43356</v>
      </c>
      <c r="C396" s="1">
        <v>7604487</v>
      </c>
      <c r="D396" s="1" t="s">
        <v>18</v>
      </c>
      <c r="E396" s="1" t="s">
        <v>516</v>
      </c>
      <c r="F396" s="1" t="s">
        <v>113</v>
      </c>
      <c r="G396" s="1" t="s">
        <v>24</v>
      </c>
      <c r="H396" s="1">
        <v>4501574943</v>
      </c>
      <c r="I396" s="1" t="s">
        <v>24</v>
      </c>
      <c r="J396" s="1" t="s">
        <v>520</v>
      </c>
      <c r="K396" s="1">
        <v>1</v>
      </c>
      <c r="L396" s="1" t="s">
        <v>26</v>
      </c>
      <c r="M396" s="3"/>
      <c r="N396" s="3">
        <f t="shared" si="11"/>
        <v>0</v>
      </c>
      <c r="O396" s="1"/>
      <c r="P396" s="1"/>
      <c r="Q396" s="1"/>
      <c r="R396" s="1"/>
      <c r="S396" s="3">
        <f>Tabla13[[#This Row],[COSTO TOTAL]]</f>
        <v>0</v>
      </c>
      <c r="T396" s="1"/>
      <c r="U396" s="1"/>
      <c r="V396" s="3"/>
      <c r="W396" s="1"/>
      <c r="X396" s="1"/>
      <c r="Y396" s="1"/>
      <c r="Z396" s="3"/>
      <c r="AA396" s="1"/>
      <c r="AB396" s="1"/>
      <c r="AC396" s="1"/>
      <c r="AD396" s="1"/>
      <c r="AE396" s="1"/>
    </row>
    <row r="397" spans="1:31">
      <c r="A397" s="1" t="s">
        <v>296</v>
      </c>
      <c r="B397" s="2">
        <v>43356</v>
      </c>
      <c r="C397" s="1">
        <v>7604487</v>
      </c>
      <c r="D397" s="1" t="s">
        <v>18</v>
      </c>
      <c r="E397" s="1" t="s">
        <v>516</v>
      </c>
      <c r="F397" s="1" t="s">
        <v>113</v>
      </c>
      <c r="G397" s="1" t="s">
        <v>24</v>
      </c>
      <c r="H397" s="1">
        <v>4501574943</v>
      </c>
      <c r="I397" s="1" t="s">
        <v>24</v>
      </c>
      <c r="J397" s="1" t="s">
        <v>520</v>
      </c>
      <c r="K397" s="1">
        <v>1</v>
      </c>
      <c r="L397" s="1" t="s">
        <v>26</v>
      </c>
      <c r="M397" s="3"/>
      <c r="N397" s="3">
        <f t="shared" si="11"/>
        <v>0</v>
      </c>
      <c r="O397" s="1"/>
      <c r="P397" s="1"/>
      <c r="Q397" s="1"/>
      <c r="R397" s="1"/>
      <c r="S397" s="3">
        <f>Tabla13[[#This Row],[COSTO TOTAL]]</f>
        <v>0</v>
      </c>
      <c r="T397" s="1"/>
      <c r="U397" s="1"/>
      <c r="V397" s="3"/>
      <c r="W397" s="1"/>
      <c r="X397" s="1"/>
      <c r="Y397" s="1"/>
      <c r="Z397" s="3"/>
      <c r="AA397" s="1"/>
      <c r="AB397" s="1"/>
      <c r="AC397" s="1"/>
      <c r="AD397" s="1"/>
      <c r="AE397" s="1"/>
    </row>
    <row r="398" spans="1:31">
      <c r="A398" s="1" t="s">
        <v>296</v>
      </c>
      <c r="B398" s="2">
        <v>43356</v>
      </c>
      <c r="C398" s="1">
        <v>7604487</v>
      </c>
      <c r="D398" s="1" t="s">
        <v>18</v>
      </c>
      <c r="E398" s="1" t="s">
        <v>516</v>
      </c>
      <c r="F398" s="1" t="s">
        <v>113</v>
      </c>
      <c r="G398" s="1" t="s">
        <v>24</v>
      </c>
      <c r="H398" s="1">
        <v>4501574943</v>
      </c>
      <c r="I398" s="1" t="s">
        <v>24</v>
      </c>
      <c r="J398" s="1" t="s">
        <v>520</v>
      </c>
      <c r="K398" s="1">
        <v>1</v>
      </c>
      <c r="L398" s="1" t="s">
        <v>26</v>
      </c>
      <c r="M398" s="3"/>
      <c r="N398" s="3">
        <f t="shared" si="11"/>
        <v>0</v>
      </c>
      <c r="O398" s="1"/>
      <c r="P398" s="1"/>
      <c r="Q398" s="1"/>
      <c r="R398" s="1"/>
      <c r="S398" s="3">
        <f>Tabla13[[#This Row],[COSTO TOTAL]]</f>
        <v>0</v>
      </c>
      <c r="T398" s="1"/>
      <c r="U398" s="1"/>
      <c r="V398" s="3"/>
      <c r="W398" s="1"/>
      <c r="X398" s="1"/>
      <c r="Y398" s="1"/>
      <c r="Z398" s="3"/>
      <c r="AA398" s="1"/>
      <c r="AB398" s="1"/>
      <c r="AC398" s="1"/>
      <c r="AD398" s="1"/>
      <c r="AE398" s="1"/>
    </row>
    <row r="399" spans="1:31">
      <c r="A399" s="1" t="s">
        <v>296</v>
      </c>
      <c r="B399" s="2">
        <v>43356</v>
      </c>
      <c r="C399" s="1">
        <v>7604487</v>
      </c>
      <c r="D399" s="1" t="s">
        <v>18</v>
      </c>
      <c r="E399" s="1" t="s">
        <v>516</v>
      </c>
      <c r="F399" s="1" t="s">
        <v>113</v>
      </c>
      <c r="G399" s="1" t="s">
        <v>24</v>
      </c>
      <c r="H399" s="1">
        <v>4501574943</v>
      </c>
      <c r="I399" s="1" t="s">
        <v>24</v>
      </c>
      <c r="J399" s="1" t="s">
        <v>520</v>
      </c>
      <c r="K399" s="1">
        <v>1</v>
      </c>
      <c r="L399" s="1" t="s">
        <v>26</v>
      </c>
      <c r="M399" s="3">
        <v>147000</v>
      </c>
      <c r="N399" s="3">
        <f t="shared" si="11"/>
        <v>147000</v>
      </c>
      <c r="O399" s="1"/>
      <c r="P399" s="1"/>
      <c r="Q399" s="1"/>
      <c r="R399" s="1"/>
      <c r="S399" s="3">
        <f>Tabla13[[#This Row],[COSTO TOTAL]]</f>
        <v>147000</v>
      </c>
      <c r="T399" s="1"/>
      <c r="U399" s="1"/>
      <c r="V399" s="3"/>
      <c r="W399" s="1"/>
      <c r="X399" s="1"/>
      <c r="Y399" s="1"/>
      <c r="Z399" s="3"/>
      <c r="AA399" s="1"/>
      <c r="AB399" s="1"/>
      <c r="AC399" s="1"/>
      <c r="AD399" s="1"/>
      <c r="AE399" s="1"/>
    </row>
    <row r="400" spans="1:31">
      <c r="A400" s="1" t="s">
        <v>296</v>
      </c>
      <c r="B400" s="2">
        <v>43356</v>
      </c>
      <c r="C400" s="1">
        <v>7604487</v>
      </c>
      <c r="D400" s="1" t="s">
        <v>18</v>
      </c>
      <c r="E400" s="1" t="s">
        <v>516</v>
      </c>
      <c r="F400" s="1" t="s">
        <v>113</v>
      </c>
      <c r="G400" s="1" t="s">
        <v>24</v>
      </c>
      <c r="H400" s="1">
        <v>4501574943</v>
      </c>
      <c r="I400" s="1" t="s">
        <v>24</v>
      </c>
      <c r="J400" s="1" t="s">
        <v>520</v>
      </c>
      <c r="K400" s="1">
        <v>1</v>
      </c>
      <c r="L400" s="1" t="s">
        <v>26</v>
      </c>
      <c r="M400" s="3"/>
      <c r="N400" s="3">
        <f t="shared" si="11"/>
        <v>0</v>
      </c>
      <c r="O400" s="1"/>
      <c r="P400" s="1"/>
      <c r="Q400" s="1"/>
      <c r="R400" s="1"/>
      <c r="S400" s="3">
        <f>Tabla13[[#This Row],[COSTO TOTAL]]</f>
        <v>0</v>
      </c>
      <c r="T400" s="1"/>
      <c r="U400" s="1"/>
      <c r="V400" s="3"/>
      <c r="W400" s="1"/>
      <c r="X400" s="1"/>
      <c r="Y400" s="1"/>
      <c r="Z400" s="3"/>
      <c r="AA400" s="1"/>
      <c r="AB400" s="1"/>
      <c r="AC400" s="1"/>
      <c r="AD400" s="1"/>
      <c r="AE400" s="1"/>
    </row>
    <row r="401" spans="1:31">
      <c r="A401" s="1" t="s">
        <v>296</v>
      </c>
      <c r="B401" s="2">
        <v>43356</v>
      </c>
      <c r="C401" s="1">
        <v>7604487</v>
      </c>
      <c r="D401" s="1" t="s">
        <v>18</v>
      </c>
      <c r="E401" s="1" t="s">
        <v>516</v>
      </c>
      <c r="F401" s="1" t="s">
        <v>113</v>
      </c>
      <c r="G401" s="1" t="s">
        <v>24</v>
      </c>
      <c r="H401" s="1">
        <v>4501574943</v>
      </c>
      <c r="I401" s="1" t="s">
        <v>24</v>
      </c>
      <c r="J401" s="1" t="s">
        <v>520</v>
      </c>
      <c r="K401" s="1">
        <v>1</v>
      </c>
      <c r="L401" s="1" t="s">
        <v>26</v>
      </c>
      <c r="M401" s="3"/>
      <c r="N401" s="3">
        <f t="shared" si="11"/>
        <v>0</v>
      </c>
      <c r="O401" s="1"/>
      <c r="P401" s="1"/>
      <c r="Q401" s="1"/>
      <c r="R401" s="1"/>
      <c r="S401" s="3">
        <f>Tabla13[[#This Row],[COSTO TOTAL]]</f>
        <v>0</v>
      </c>
      <c r="T401" s="1"/>
      <c r="U401" s="1"/>
      <c r="V401" s="3"/>
      <c r="W401" s="1"/>
      <c r="X401" s="1"/>
      <c r="Y401" s="1"/>
      <c r="Z401" s="3"/>
      <c r="AA401" s="1"/>
      <c r="AB401" s="1"/>
      <c r="AC401" s="1"/>
      <c r="AD401" s="1"/>
      <c r="AE401" s="1"/>
    </row>
    <row r="402" spans="1:31">
      <c r="A402" s="1" t="s">
        <v>296</v>
      </c>
      <c r="B402" s="2">
        <v>43356</v>
      </c>
      <c r="C402" s="1">
        <v>7604487</v>
      </c>
      <c r="D402" s="1" t="s">
        <v>18</v>
      </c>
      <c r="E402" s="1" t="s">
        <v>516</v>
      </c>
      <c r="F402" s="1" t="s">
        <v>113</v>
      </c>
      <c r="G402" s="1" t="s">
        <v>24</v>
      </c>
      <c r="H402" s="1">
        <v>4501574943</v>
      </c>
      <c r="I402" s="1" t="s">
        <v>24</v>
      </c>
      <c r="J402" s="1" t="s">
        <v>521</v>
      </c>
      <c r="K402" s="1">
        <v>2</v>
      </c>
      <c r="L402" s="1" t="s">
        <v>26</v>
      </c>
      <c r="M402" s="3"/>
      <c r="N402" s="3">
        <f t="shared" si="11"/>
        <v>0</v>
      </c>
      <c r="O402" s="1"/>
      <c r="P402" s="1"/>
      <c r="Q402" s="1"/>
      <c r="R402" s="1"/>
      <c r="S402" s="3">
        <f>Tabla13[[#This Row],[COSTO TOTAL]]</f>
        <v>0</v>
      </c>
      <c r="T402" s="1"/>
      <c r="U402" s="1"/>
      <c r="V402" s="3"/>
      <c r="W402" s="1"/>
      <c r="X402" s="1"/>
      <c r="Y402" s="1"/>
      <c r="Z402" s="3"/>
      <c r="AA402" s="1"/>
      <c r="AB402" s="1"/>
      <c r="AC402" s="1"/>
      <c r="AD402" s="1"/>
      <c r="AE402" s="1"/>
    </row>
    <row r="403" spans="1:31">
      <c r="A403" s="1" t="s">
        <v>296</v>
      </c>
      <c r="B403" s="2">
        <v>43356</v>
      </c>
      <c r="C403" s="1">
        <v>7604487</v>
      </c>
      <c r="D403" s="1" t="s">
        <v>18</v>
      </c>
      <c r="E403" s="1" t="s">
        <v>516</v>
      </c>
      <c r="F403" s="1" t="s">
        <v>113</v>
      </c>
      <c r="G403" s="1" t="s">
        <v>24</v>
      </c>
      <c r="H403" s="1">
        <v>4501574943</v>
      </c>
      <c r="I403" s="1" t="s">
        <v>24</v>
      </c>
      <c r="J403" s="1" t="s">
        <v>522</v>
      </c>
      <c r="K403" s="1">
        <v>1</v>
      </c>
      <c r="L403" s="1" t="s">
        <v>26</v>
      </c>
      <c r="M403" s="3"/>
      <c r="N403" s="3">
        <f t="shared" si="11"/>
        <v>0</v>
      </c>
      <c r="O403" s="1"/>
      <c r="P403" s="1"/>
      <c r="Q403" s="1"/>
      <c r="R403" s="1"/>
      <c r="S403" s="3">
        <f>Tabla13[[#This Row],[COSTO TOTAL]]</f>
        <v>0</v>
      </c>
      <c r="T403" s="1"/>
      <c r="U403" s="1"/>
      <c r="V403" s="3"/>
      <c r="W403" s="1"/>
      <c r="X403" s="1"/>
      <c r="Y403" s="1"/>
      <c r="Z403" s="3"/>
      <c r="AA403" s="1"/>
      <c r="AB403" s="1"/>
      <c r="AC403" s="1"/>
      <c r="AD403" s="1"/>
      <c r="AE403" s="1"/>
    </row>
    <row r="404" spans="1:31">
      <c r="A404" s="1" t="s">
        <v>296</v>
      </c>
      <c r="B404" s="2">
        <v>43356</v>
      </c>
      <c r="C404" s="1">
        <v>7604487</v>
      </c>
      <c r="D404" s="1" t="s">
        <v>18</v>
      </c>
      <c r="E404" s="1" t="s">
        <v>516</v>
      </c>
      <c r="F404" s="1" t="s">
        <v>113</v>
      </c>
      <c r="G404" s="1" t="s">
        <v>24</v>
      </c>
      <c r="H404" s="1">
        <v>4501574943</v>
      </c>
      <c r="I404" s="1" t="s">
        <v>24</v>
      </c>
      <c r="J404" s="1" t="s">
        <v>523</v>
      </c>
      <c r="K404" s="1">
        <v>1</v>
      </c>
      <c r="L404" s="1" t="s">
        <v>26</v>
      </c>
      <c r="M404" s="3"/>
      <c r="N404" s="3">
        <f t="shared" si="11"/>
        <v>0</v>
      </c>
      <c r="O404" s="1"/>
      <c r="P404" s="1"/>
      <c r="Q404" s="1"/>
      <c r="R404" s="1"/>
      <c r="S404" s="3">
        <f>Tabla13[[#This Row],[COSTO TOTAL]]</f>
        <v>0</v>
      </c>
      <c r="T404" s="1"/>
      <c r="U404" s="1"/>
      <c r="V404" s="3"/>
      <c r="W404" s="1"/>
      <c r="X404" s="1"/>
      <c r="Y404" s="1"/>
      <c r="Z404" s="3"/>
      <c r="AA404" s="1"/>
      <c r="AB404" s="1"/>
      <c r="AC404" s="1"/>
      <c r="AD404" s="1"/>
      <c r="AE404" s="1"/>
    </row>
    <row r="405" spans="1:31">
      <c r="A405" s="1" t="s">
        <v>296</v>
      </c>
      <c r="B405" s="2">
        <v>43356</v>
      </c>
      <c r="C405" s="1">
        <v>7604487</v>
      </c>
      <c r="D405" s="1" t="s">
        <v>18</v>
      </c>
      <c r="E405" s="1" t="s">
        <v>516</v>
      </c>
      <c r="F405" s="1" t="s">
        <v>113</v>
      </c>
      <c r="G405" s="1" t="s">
        <v>24</v>
      </c>
      <c r="H405" s="1">
        <v>4501574943</v>
      </c>
      <c r="I405" s="1" t="s">
        <v>24</v>
      </c>
      <c r="J405" s="1" t="s">
        <v>524</v>
      </c>
      <c r="K405" s="1">
        <v>2</v>
      </c>
      <c r="L405" s="1" t="s">
        <v>26</v>
      </c>
      <c r="M405" s="3"/>
      <c r="N405" s="3">
        <f t="shared" si="11"/>
        <v>0</v>
      </c>
      <c r="O405" s="1"/>
      <c r="P405" s="1"/>
      <c r="Q405" s="1"/>
      <c r="R405" s="1"/>
      <c r="S405" s="3">
        <f>Tabla13[[#This Row],[COSTO TOTAL]]</f>
        <v>0</v>
      </c>
      <c r="T405" s="1"/>
      <c r="U405" s="1"/>
      <c r="V405" s="3"/>
      <c r="W405" s="1"/>
      <c r="X405" s="1"/>
      <c r="Y405" s="1"/>
      <c r="Z405" s="3"/>
      <c r="AA405" s="1"/>
      <c r="AB405" s="1"/>
      <c r="AC405" s="1"/>
      <c r="AD405" s="1"/>
      <c r="AE405" s="1"/>
    </row>
    <row r="406" spans="1:31">
      <c r="A406" s="1" t="s">
        <v>296</v>
      </c>
      <c r="B406" s="2">
        <v>43356</v>
      </c>
      <c r="C406" s="1">
        <v>7604487</v>
      </c>
      <c r="D406" s="1" t="s">
        <v>18</v>
      </c>
      <c r="E406" s="1" t="s">
        <v>516</v>
      </c>
      <c r="F406" s="1" t="s">
        <v>113</v>
      </c>
      <c r="G406" s="1" t="s">
        <v>24</v>
      </c>
      <c r="H406" s="1">
        <v>4501574943</v>
      </c>
      <c r="I406" s="1" t="s">
        <v>24</v>
      </c>
      <c r="J406" s="1" t="s">
        <v>520</v>
      </c>
      <c r="K406" s="1">
        <v>1</v>
      </c>
      <c r="L406" s="1" t="s">
        <v>26</v>
      </c>
      <c r="M406" s="3"/>
      <c r="N406" s="3">
        <f t="shared" si="11"/>
        <v>0</v>
      </c>
      <c r="O406" s="1"/>
      <c r="P406" s="1"/>
      <c r="Q406" s="1"/>
      <c r="R406" s="1"/>
      <c r="S406" s="3">
        <f>Tabla13[[#This Row],[COSTO TOTAL]]</f>
        <v>0</v>
      </c>
      <c r="T406" s="1"/>
      <c r="U406" s="1"/>
      <c r="V406" s="3"/>
      <c r="W406" s="1"/>
      <c r="X406" s="1"/>
      <c r="Y406" s="1"/>
      <c r="Z406" s="3"/>
      <c r="AA406" s="1"/>
      <c r="AB406" s="1"/>
      <c r="AC406" s="1"/>
      <c r="AD406" s="1"/>
      <c r="AE406" s="1"/>
    </row>
    <row r="407" spans="1:31">
      <c r="A407" s="1" t="s">
        <v>296</v>
      </c>
      <c r="B407" s="2">
        <v>43356</v>
      </c>
      <c r="C407" s="1">
        <v>7604487</v>
      </c>
      <c r="D407" s="1" t="s">
        <v>18</v>
      </c>
      <c r="E407" s="1" t="s">
        <v>516</v>
      </c>
      <c r="F407" s="1" t="s">
        <v>113</v>
      </c>
      <c r="G407" s="1" t="s">
        <v>24</v>
      </c>
      <c r="H407" s="1">
        <v>4501574943</v>
      </c>
      <c r="I407" s="1" t="s">
        <v>24</v>
      </c>
      <c r="J407" s="1" t="s">
        <v>520</v>
      </c>
      <c r="K407" s="1">
        <v>2</v>
      </c>
      <c r="L407" s="1" t="s">
        <v>26</v>
      </c>
      <c r="M407" s="3"/>
      <c r="N407" s="3">
        <f t="shared" si="11"/>
        <v>0</v>
      </c>
      <c r="O407" s="1"/>
      <c r="P407" s="1"/>
      <c r="Q407" s="1"/>
      <c r="R407" s="1"/>
      <c r="S407" s="3">
        <f>Tabla13[[#This Row],[COSTO TOTAL]]</f>
        <v>0</v>
      </c>
      <c r="T407" s="1"/>
      <c r="U407" s="1"/>
      <c r="V407" s="3"/>
      <c r="W407" s="1"/>
      <c r="X407" s="1"/>
      <c r="Y407" s="1"/>
      <c r="Z407" s="3"/>
      <c r="AA407" s="1"/>
      <c r="AB407" s="1"/>
      <c r="AC407" s="1"/>
      <c r="AD407" s="1"/>
      <c r="AE407" s="1"/>
    </row>
    <row r="408" spans="1:31">
      <c r="A408" s="1" t="s">
        <v>296</v>
      </c>
      <c r="B408" s="2">
        <v>43356</v>
      </c>
      <c r="C408" s="1">
        <v>7604487</v>
      </c>
      <c r="D408" s="1" t="s">
        <v>18</v>
      </c>
      <c r="E408" s="1" t="s">
        <v>516</v>
      </c>
      <c r="F408" s="1" t="s">
        <v>113</v>
      </c>
      <c r="G408" s="1" t="s">
        <v>24</v>
      </c>
      <c r="H408" s="1">
        <v>4501574943</v>
      </c>
      <c r="I408" s="1" t="s">
        <v>24</v>
      </c>
      <c r="J408" s="1" t="s">
        <v>525</v>
      </c>
      <c r="K408" s="1">
        <v>2</v>
      </c>
      <c r="L408" s="1" t="s">
        <v>26</v>
      </c>
      <c r="M408" s="3"/>
      <c r="N408" s="3">
        <f t="shared" si="11"/>
        <v>0</v>
      </c>
      <c r="O408" s="1"/>
      <c r="P408" s="1"/>
      <c r="Q408" s="1"/>
      <c r="R408" s="1"/>
      <c r="S408" s="3">
        <f>Tabla13[[#This Row],[COSTO TOTAL]]</f>
        <v>0</v>
      </c>
      <c r="T408" s="1"/>
      <c r="U408" s="1"/>
      <c r="V408" s="3"/>
      <c r="W408" s="1"/>
      <c r="X408" s="1"/>
      <c r="Y408" s="1"/>
      <c r="Z408" s="3"/>
      <c r="AA408" s="1"/>
      <c r="AB408" s="1"/>
      <c r="AC408" s="1"/>
      <c r="AD408" s="1"/>
      <c r="AE408" s="1"/>
    </row>
    <row r="409" spans="1:31">
      <c r="A409" s="1" t="s">
        <v>296</v>
      </c>
      <c r="B409" s="2">
        <v>43356</v>
      </c>
      <c r="C409" s="1">
        <v>7604487</v>
      </c>
      <c r="D409" s="1" t="s">
        <v>18</v>
      </c>
      <c r="E409" s="1" t="s">
        <v>516</v>
      </c>
      <c r="F409" s="1" t="s">
        <v>113</v>
      </c>
      <c r="G409" s="1" t="s">
        <v>24</v>
      </c>
      <c r="H409" s="1">
        <v>4501574943</v>
      </c>
      <c r="I409" s="1" t="s">
        <v>24</v>
      </c>
      <c r="J409" s="1" t="s">
        <v>526</v>
      </c>
      <c r="K409" s="1">
        <v>2</v>
      </c>
      <c r="L409" s="1" t="s">
        <v>26</v>
      </c>
      <c r="M409" s="3"/>
      <c r="N409" s="3">
        <f t="shared" si="11"/>
        <v>0</v>
      </c>
      <c r="O409" s="1"/>
      <c r="P409" s="1"/>
      <c r="Q409" s="1"/>
      <c r="R409" s="1"/>
      <c r="S409" s="3">
        <f>Tabla13[[#This Row],[COSTO TOTAL]]</f>
        <v>0</v>
      </c>
      <c r="T409" s="1"/>
      <c r="U409" s="1"/>
      <c r="V409" s="3"/>
      <c r="W409" s="1"/>
      <c r="X409" s="1"/>
      <c r="Y409" s="1"/>
      <c r="Z409" s="3"/>
      <c r="AA409" s="1"/>
      <c r="AB409" s="1"/>
      <c r="AC409" s="1"/>
      <c r="AD409" s="1"/>
      <c r="AE409" s="1"/>
    </row>
    <row r="410" spans="1:31">
      <c r="A410" s="1" t="s">
        <v>383</v>
      </c>
      <c r="B410" s="2">
        <v>43600</v>
      </c>
      <c r="C410" s="1" t="s">
        <v>24</v>
      </c>
      <c r="D410" s="1" t="s">
        <v>18</v>
      </c>
      <c r="E410" s="1" t="s">
        <v>24</v>
      </c>
      <c r="F410" s="1" t="s">
        <v>113</v>
      </c>
      <c r="G410" s="1" t="s">
        <v>24</v>
      </c>
      <c r="H410" s="1">
        <v>4501663804</v>
      </c>
      <c r="I410" s="1" t="s">
        <v>24</v>
      </c>
      <c r="J410" s="1" t="s">
        <v>527</v>
      </c>
      <c r="K410" s="1">
        <v>1</v>
      </c>
      <c r="L410" s="1" t="s">
        <v>26</v>
      </c>
      <c r="M410" s="3">
        <v>53276.42</v>
      </c>
      <c r="N410" s="3">
        <f t="shared" si="11"/>
        <v>53276.42</v>
      </c>
      <c r="O410" s="1"/>
      <c r="P410" s="1"/>
      <c r="Q410" s="1"/>
      <c r="R410" s="1"/>
      <c r="S410" s="3">
        <f>Tabla13[[#This Row],[COSTO TOTAL]]</f>
        <v>53276.42</v>
      </c>
      <c r="T410" s="1"/>
      <c r="U410" s="1"/>
      <c r="V410" s="3"/>
      <c r="W410" s="1"/>
      <c r="X410" s="1"/>
      <c r="Y410" s="1"/>
      <c r="Z410" s="3"/>
      <c r="AA410" s="1"/>
      <c r="AB410" s="1"/>
      <c r="AC410" s="1"/>
      <c r="AD410" s="1"/>
      <c r="AE410" s="1"/>
    </row>
    <row r="411" spans="1:31">
      <c r="A411" s="1" t="s">
        <v>383</v>
      </c>
      <c r="B411" s="2">
        <v>43600</v>
      </c>
      <c r="C411" s="1" t="s">
        <v>24</v>
      </c>
      <c r="D411" s="1" t="s">
        <v>18</v>
      </c>
      <c r="E411" s="1" t="s">
        <v>24</v>
      </c>
      <c r="F411" s="1" t="s">
        <v>113</v>
      </c>
      <c r="G411" s="1" t="s">
        <v>24</v>
      </c>
      <c r="H411" s="1">
        <v>4501663804</v>
      </c>
      <c r="I411" s="1" t="s">
        <v>24</v>
      </c>
      <c r="J411" s="1" t="s">
        <v>528</v>
      </c>
      <c r="K411" s="1">
        <v>2</v>
      </c>
      <c r="L411" s="1" t="s">
        <v>26</v>
      </c>
      <c r="M411" s="3"/>
      <c r="N411" s="3">
        <f t="shared" si="11"/>
        <v>0</v>
      </c>
      <c r="O411" s="1"/>
      <c r="P411" s="1"/>
      <c r="Q411" s="1"/>
      <c r="R411" s="1"/>
      <c r="S411" s="3">
        <f>Tabla13[[#This Row],[COSTO TOTAL]]</f>
        <v>0</v>
      </c>
      <c r="T411" s="1"/>
      <c r="U411" s="1"/>
      <c r="V411" s="3"/>
      <c r="W411" s="1"/>
      <c r="X411" s="1"/>
      <c r="Y411" s="1"/>
      <c r="Z411" s="3"/>
      <c r="AA411" s="1"/>
      <c r="AB411" s="1"/>
      <c r="AC411" s="1"/>
      <c r="AD411" s="1"/>
      <c r="AE411" s="1"/>
    </row>
    <row r="412" spans="1:31">
      <c r="A412" s="1" t="s">
        <v>383</v>
      </c>
      <c r="B412" s="2">
        <v>43600</v>
      </c>
      <c r="C412" s="1" t="s">
        <v>24</v>
      </c>
      <c r="D412" s="1" t="s">
        <v>18</v>
      </c>
      <c r="E412" s="1" t="s">
        <v>24</v>
      </c>
      <c r="F412" s="1" t="s">
        <v>113</v>
      </c>
      <c r="G412" s="1" t="s">
        <v>24</v>
      </c>
      <c r="H412" s="1">
        <v>4501663804</v>
      </c>
      <c r="I412" s="1" t="s">
        <v>24</v>
      </c>
      <c r="J412" s="1" t="s">
        <v>529</v>
      </c>
      <c r="K412" s="1">
        <v>1</v>
      </c>
      <c r="L412" s="1" t="s">
        <v>26</v>
      </c>
      <c r="M412" s="3"/>
      <c r="N412" s="3">
        <f t="shared" si="11"/>
        <v>0</v>
      </c>
      <c r="O412" s="1"/>
      <c r="P412" s="1"/>
      <c r="Q412" s="1"/>
      <c r="R412" s="1"/>
      <c r="S412" s="3">
        <f>Tabla13[[#This Row],[COSTO TOTAL]]</f>
        <v>0</v>
      </c>
      <c r="T412" s="1"/>
      <c r="U412" s="1"/>
      <c r="V412" s="3"/>
      <c r="W412" s="1"/>
      <c r="X412" s="1"/>
      <c r="Y412" s="1"/>
      <c r="Z412" s="3"/>
      <c r="AA412" s="1"/>
      <c r="AB412" s="1"/>
      <c r="AC412" s="1"/>
      <c r="AD412" s="1"/>
      <c r="AE412" s="1"/>
    </row>
    <row r="413" spans="1:31">
      <c r="A413" s="1" t="s">
        <v>392</v>
      </c>
      <c r="B413" s="2">
        <v>43493</v>
      </c>
      <c r="C413" s="1">
        <v>7685506</v>
      </c>
      <c r="D413" s="1" t="s">
        <v>18</v>
      </c>
      <c r="E413" s="1" t="s">
        <v>399</v>
      </c>
      <c r="F413" s="1" t="s">
        <v>76</v>
      </c>
      <c r="G413" s="1" t="s">
        <v>393</v>
      </c>
      <c r="H413" s="1">
        <v>4501637321</v>
      </c>
      <c r="I413" s="1" t="s">
        <v>24</v>
      </c>
      <c r="J413" s="1" t="s">
        <v>427</v>
      </c>
      <c r="K413" s="1">
        <v>0</v>
      </c>
      <c r="L413" s="1" t="s">
        <v>26</v>
      </c>
      <c r="M413" s="3">
        <v>170.13</v>
      </c>
      <c r="N413" s="3">
        <f t="shared" si="11"/>
        <v>0</v>
      </c>
      <c r="O413" s="1" t="s">
        <v>1003</v>
      </c>
      <c r="P413" s="1"/>
      <c r="Q413" s="1"/>
      <c r="R413" s="1"/>
      <c r="S413" s="3">
        <f>Tabla13[[#This Row],[COSTO TOTAL]]</f>
        <v>0</v>
      </c>
      <c r="T413" s="1"/>
      <c r="U413" s="1"/>
      <c r="V413" s="3"/>
      <c r="W413" s="1"/>
      <c r="X413" s="1"/>
      <c r="Y413" s="3"/>
      <c r="Z413" s="1"/>
      <c r="AA413" s="1"/>
      <c r="AB413" s="1"/>
      <c r="AC413" s="1"/>
      <c r="AD413" s="1"/>
      <c r="AE413" s="1"/>
    </row>
    <row r="414" spans="1:31">
      <c r="A414" s="1" t="s">
        <v>383</v>
      </c>
      <c r="B414" s="2">
        <v>43600</v>
      </c>
      <c r="C414" s="1" t="s">
        <v>24</v>
      </c>
      <c r="D414" s="1" t="s">
        <v>18</v>
      </c>
      <c r="E414" s="1" t="s">
        <v>24</v>
      </c>
      <c r="F414" s="1" t="s">
        <v>113</v>
      </c>
      <c r="G414" s="1" t="s">
        <v>24</v>
      </c>
      <c r="H414" s="1">
        <v>4501663804</v>
      </c>
      <c r="I414" s="1" t="s">
        <v>24</v>
      </c>
      <c r="J414" s="1" t="s">
        <v>530</v>
      </c>
      <c r="K414" s="1">
        <v>14</v>
      </c>
      <c r="L414" s="1" t="s">
        <v>26</v>
      </c>
      <c r="M414" s="3"/>
      <c r="N414" s="3">
        <f t="shared" si="11"/>
        <v>0</v>
      </c>
      <c r="O414" s="1"/>
      <c r="P414" s="1"/>
      <c r="Q414" s="1"/>
      <c r="R414" s="1"/>
      <c r="S414" s="3">
        <f>Tabla13[[#This Row],[COSTO TOTAL]]</f>
        <v>0</v>
      </c>
      <c r="T414" s="1"/>
      <c r="U414" s="1"/>
      <c r="V414" s="3"/>
      <c r="W414" s="1"/>
      <c r="X414" s="1"/>
      <c r="Y414" s="1"/>
      <c r="Z414" s="3"/>
      <c r="AA414" s="1"/>
      <c r="AB414" s="1"/>
      <c r="AC414" s="1"/>
      <c r="AD414" s="1"/>
      <c r="AE414" s="1"/>
    </row>
    <row r="415" spans="1:31">
      <c r="A415" s="1" t="s">
        <v>383</v>
      </c>
      <c r="B415" s="2">
        <v>43600</v>
      </c>
      <c r="C415" s="1" t="s">
        <v>24</v>
      </c>
      <c r="D415" s="1" t="s">
        <v>18</v>
      </c>
      <c r="E415" s="1" t="s">
        <v>24</v>
      </c>
      <c r="F415" s="1" t="s">
        <v>113</v>
      </c>
      <c r="G415" s="1" t="s">
        <v>24</v>
      </c>
      <c r="H415" s="1">
        <v>4501663804</v>
      </c>
      <c r="I415" s="1" t="s">
        <v>24</v>
      </c>
      <c r="J415" s="1" t="s">
        <v>531</v>
      </c>
      <c r="K415" s="1">
        <v>1</v>
      </c>
      <c r="L415" s="1" t="s">
        <v>26</v>
      </c>
      <c r="M415" s="3"/>
      <c r="N415" s="3">
        <f t="shared" si="11"/>
        <v>0</v>
      </c>
      <c r="O415" s="1"/>
      <c r="P415" s="1"/>
      <c r="Q415" s="1"/>
      <c r="R415" s="1"/>
      <c r="S415" s="3">
        <f>Tabla13[[#This Row],[COSTO TOTAL]]</f>
        <v>0</v>
      </c>
      <c r="T415" s="1"/>
      <c r="U415" s="1"/>
      <c r="V415" s="3"/>
      <c r="W415" s="1"/>
      <c r="X415" s="1"/>
      <c r="Y415" s="1"/>
      <c r="Z415" s="3"/>
      <c r="AA415" s="1"/>
      <c r="AB415" s="1"/>
      <c r="AC415" s="1"/>
      <c r="AD415" s="1"/>
      <c r="AE415" s="1"/>
    </row>
    <row r="416" spans="1:31">
      <c r="A416" s="1" t="s">
        <v>383</v>
      </c>
      <c r="B416" s="2">
        <v>43600</v>
      </c>
      <c r="C416" s="1" t="s">
        <v>24</v>
      </c>
      <c r="D416" s="1" t="s">
        <v>18</v>
      </c>
      <c r="E416" s="1" t="s">
        <v>24</v>
      </c>
      <c r="F416" s="1" t="s">
        <v>113</v>
      </c>
      <c r="G416" s="1" t="s">
        <v>24</v>
      </c>
      <c r="H416" s="1">
        <v>4501663804</v>
      </c>
      <c r="I416" s="1" t="s">
        <v>24</v>
      </c>
      <c r="J416" s="1" t="s">
        <v>532</v>
      </c>
      <c r="K416" s="1">
        <v>1</v>
      </c>
      <c r="L416" s="1" t="s">
        <v>26</v>
      </c>
      <c r="M416" s="3"/>
      <c r="N416" s="3">
        <f t="shared" si="11"/>
        <v>0</v>
      </c>
      <c r="O416" s="1"/>
      <c r="P416" s="1"/>
      <c r="Q416" s="1"/>
      <c r="R416" s="1"/>
      <c r="S416" s="3">
        <f>Tabla13[[#This Row],[COSTO TOTAL]]</f>
        <v>0</v>
      </c>
      <c r="T416" s="1"/>
      <c r="U416" s="1"/>
      <c r="V416" s="3"/>
      <c r="W416" s="1"/>
      <c r="X416" s="1"/>
      <c r="Y416" s="1"/>
      <c r="Z416" s="3"/>
      <c r="AA416" s="1"/>
      <c r="AB416" s="1"/>
      <c r="AC416" s="1"/>
      <c r="AD416" s="1"/>
      <c r="AE416" s="1"/>
    </row>
    <row r="417" spans="1:31">
      <c r="A417" s="1" t="s">
        <v>383</v>
      </c>
      <c r="B417" s="2">
        <v>43600</v>
      </c>
      <c r="C417" s="1" t="s">
        <v>24</v>
      </c>
      <c r="D417" s="1" t="s">
        <v>18</v>
      </c>
      <c r="E417" s="1" t="s">
        <v>24</v>
      </c>
      <c r="F417" s="1" t="s">
        <v>113</v>
      </c>
      <c r="G417" s="1" t="s">
        <v>24</v>
      </c>
      <c r="H417" s="1">
        <v>4501663804</v>
      </c>
      <c r="I417" s="1" t="s">
        <v>24</v>
      </c>
      <c r="J417" s="1" t="s">
        <v>533</v>
      </c>
      <c r="K417" s="1">
        <v>14</v>
      </c>
      <c r="L417" s="1" t="s">
        <v>26</v>
      </c>
      <c r="M417" s="3"/>
      <c r="N417" s="3">
        <f t="shared" si="11"/>
        <v>0</v>
      </c>
      <c r="O417" s="1"/>
      <c r="P417" s="1"/>
      <c r="Q417" s="1"/>
      <c r="R417" s="1"/>
      <c r="S417" s="3">
        <f>Tabla13[[#This Row],[COSTO TOTAL]]</f>
        <v>0</v>
      </c>
      <c r="T417" s="1"/>
      <c r="U417" s="1"/>
      <c r="V417" s="3"/>
      <c r="W417" s="1"/>
      <c r="X417" s="1"/>
      <c r="Y417" s="1"/>
      <c r="Z417" s="3"/>
      <c r="AA417" s="1"/>
      <c r="AB417" s="1"/>
      <c r="AC417" s="1"/>
      <c r="AD417" s="1"/>
      <c r="AE417" s="1"/>
    </row>
    <row r="418" spans="1:31">
      <c r="A418" s="1" t="s">
        <v>383</v>
      </c>
      <c r="B418" s="2">
        <v>43600</v>
      </c>
      <c r="C418" s="1" t="s">
        <v>24</v>
      </c>
      <c r="D418" s="1" t="s">
        <v>18</v>
      </c>
      <c r="E418" s="1" t="s">
        <v>24</v>
      </c>
      <c r="F418" s="1" t="s">
        <v>113</v>
      </c>
      <c r="G418" s="1" t="s">
        <v>24</v>
      </c>
      <c r="H418" s="1">
        <v>4501663804</v>
      </c>
      <c r="I418" s="1" t="s">
        <v>24</v>
      </c>
      <c r="J418" s="1" t="s">
        <v>534</v>
      </c>
      <c r="K418" s="1">
        <v>2</v>
      </c>
      <c r="L418" s="1" t="s">
        <v>26</v>
      </c>
      <c r="M418" s="3"/>
      <c r="N418" s="3">
        <f t="shared" si="11"/>
        <v>0</v>
      </c>
      <c r="O418" s="1"/>
      <c r="P418" s="1"/>
      <c r="Q418" s="1"/>
      <c r="R418" s="1"/>
      <c r="S418" s="3">
        <f>Tabla13[[#This Row],[COSTO TOTAL]]</f>
        <v>0</v>
      </c>
      <c r="T418" s="1"/>
      <c r="U418" s="1"/>
      <c r="V418" s="3"/>
      <c r="W418" s="1"/>
      <c r="X418" s="1"/>
      <c r="Y418" s="1"/>
      <c r="Z418" s="3"/>
      <c r="AA418" s="1"/>
      <c r="AB418" s="1"/>
      <c r="AC418" s="1"/>
      <c r="AD418" s="1"/>
      <c r="AE418" s="1"/>
    </row>
    <row r="419" spans="1:31">
      <c r="A419" s="1" t="s">
        <v>383</v>
      </c>
      <c r="B419" s="2">
        <v>43600</v>
      </c>
      <c r="C419" s="1" t="s">
        <v>24</v>
      </c>
      <c r="D419" s="1" t="s">
        <v>18</v>
      </c>
      <c r="E419" s="1" t="s">
        <v>24</v>
      </c>
      <c r="F419" s="1" t="s">
        <v>113</v>
      </c>
      <c r="G419" s="1" t="s">
        <v>24</v>
      </c>
      <c r="H419" s="1">
        <v>4501663804</v>
      </c>
      <c r="I419" s="1" t="s">
        <v>24</v>
      </c>
      <c r="J419" s="1" t="s">
        <v>535</v>
      </c>
      <c r="K419" s="1">
        <v>1</v>
      </c>
      <c r="L419" s="1" t="s">
        <v>26</v>
      </c>
      <c r="M419" s="3">
        <v>11227.06</v>
      </c>
      <c r="N419" s="3">
        <f t="shared" si="11"/>
        <v>11227.06</v>
      </c>
      <c r="O419" s="1"/>
      <c r="P419" s="1"/>
      <c r="Q419" s="1"/>
      <c r="R419" s="1"/>
      <c r="S419" s="3">
        <f>Tabla13[[#This Row],[COSTO TOTAL]]</f>
        <v>11227.06</v>
      </c>
      <c r="T419" s="1"/>
      <c r="U419" s="1"/>
      <c r="V419" s="3"/>
      <c r="W419" s="1"/>
      <c r="X419" s="1"/>
      <c r="Y419" s="1"/>
      <c r="Z419" s="3"/>
      <c r="AA419" s="1"/>
      <c r="AB419" s="1"/>
      <c r="AC419" s="1"/>
      <c r="AD419" s="1"/>
      <c r="AE419" s="1"/>
    </row>
    <row r="420" spans="1:31">
      <c r="A420" s="1" t="s">
        <v>383</v>
      </c>
      <c r="B420" s="2">
        <v>43600</v>
      </c>
      <c r="C420" s="1" t="s">
        <v>24</v>
      </c>
      <c r="D420" s="1" t="s">
        <v>18</v>
      </c>
      <c r="E420" s="1" t="s">
        <v>24</v>
      </c>
      <c r="F420" s="1" t="s">
        <v>113</v>
      </c>
      <c r="G420" s="1" t="s">
        <v>24</v>
      </c>
      <c r="H420" s="1">
        <v>4501663804</v>
      </c>
      <c r="I420" s="1" t="s">
        <v>24</v>
      </c>
      <c r="J420" s="1" t="s">
        <v>536</v>
      </c>
      <c r="K420" s="1">
        <v>1</v>
      </c>
      <c r="L420" s="1" t="s">
        <v>26</v>
      </c>
      <c r="M420" s="3"/>
      <c r="N420" s="3">
        <f t="shared" si="11"/>
        <v>0</v>
      </c>
      <c r="O420" s="1"/>
      <c r="P420" s="1"/>
      <c r="Q420" s="1"/>
      <c r="R420" s="1"/>
      <c r="S420" s="3">
        <f>Tabla13[[#This Row],[COSTO TOTAL]]</f>
        <v>0</v>
      </c>
      <c r="T420" s="1"/>
      <c r="U420" s="1"/>
      <c r="V420" s="3"/>
      <c r="W420" s="1"/>
      <c r="X420" s="1"/>
      <c r="Y420" s="1"/>
      <c r="Z420" s="3"/>
      <c r="AA420" s="1"/>
      <c r="AB420" s="1"/>
      <c r="AC420" s="1"/>
      <c r="AD420" s="1"/>
      <c r="AE420" s="1"/>
    </row>
    <row r="421" spans="1:31">
      <c r="A421" s="1" t="s">
        <v>383</v>
      </c>
      <c r="B421" s="2">
        <v>43600</v>
      </c>
      <c r="C421" s="1" t="s">
        <v>24</v>
      </c>
      <c r="D421" s="1" t="s">
        <v>18</v>
      </c>
      <c r="E421" s="1" t="s">
        <v>24</v>
      </c>
      <c r="F421" s="1" t="s">
        <v>113</v>
      </c>
      <c r="G421" s="1" t="s">
        <v>24</v>
      </c>
      <c r="H421" s="1">
        <v>4501663804</v>
      </c>
      <c r="I421" s="1" t="s">
        <v>24</v>
      </c>
      <c r="J421" s="1" t="s">
        <v>537</v>
      </c>
      <c r="K421" s="1">
        <v>1</v>
      </c>
      <c r="L421" s="1" t="s">
        <v>26</v>
      </c>
      <c r="M421" s="3"/>
      <c r="N421" s="3">
        <f t="shared" si="11"/>
        <v>0</v>
      </c>
      <c r="O421" s="1"/>
      <c r="P421" s="1"/>
      <c r="Q421" s="1"/>
      <c r="R421" s="1"/>
      <c r="S421" s="3">
        <f>Tabla13[[#This Row],[COSTO TOTAL]]</f>
        <v>0</v>
      </c>
      <c r="T421" s="1"/>
      <c r="U421" s="1"/>
      <c r="V421" s="3"/>
      <c r="W421" s="1"/>
      <c r="X421" s="1"/>
      <c r="Y421" s="1"/>
      <c r="Z421" s="3"/>
      <c r="AA421" s="1"/>
      <c r="AB421" s="1"/>
      <c r="AC421" s="1"/>
      <c r="AD421" s="1"/>
      <c r="AE421" s="1"/>
    </row>
    <row r="422" spans="1:31">
      <c r="A422" s="1" t="s">
        <v>383</v>
      </c>
      <c r="B422" s="2">
        <v>43600</v>
      </c>
      <c r="C422" s="1" t="s">
        <v>24</v>
      </c>
      <c r="D422" s="1" t="s">
        <v>18</v>
      </c>
      <c r="E422" s="1" t="s">
        <v>24</v>
      </c>
      <c r="F422" s="1" t="s">
        <v>113</v>
      </c>
      <c r="G422" s="1" t="s">
        <v>24</v>
      </c>
      <c r="H422" s="1">
        <v>4501663804</v>
      </c>
      <c r="I422" s="1" t="s">
        <v>24</v>
      </c>
      <c r="J422" s="1" t="s">
        <v>538</v>
      </c>
      <c r="K422" s="1">
        <v>8</v>
      </c>
      <c r="L422" s="1" t="s">
        <v>26</v>
      </c>
      <c r="M422" s="3"/>
      <c r="N422" s="3">
        <f t="shared" si="11"/>
        <v>0</v>
      </c>
      <c r="O422" s="1"/>
      <c r="P422" s="1"/>
      <c r="Q422" s="1"/>
      <c r="R422" s="1"/>
      <c r="S422" s="3">
        <f>Tabla13[[#This Row],[COSTO TOTAL]]</f>
        <v>0</v>
      </c>
      <c r="T422" s="1"/>
      <c r="U422" s="1"/>
      <c r="V422" s="3"/>
      <c r="W422" s="1"/>
      <c r="X422" s="1"/>
      <c r="Y422" s="1"/>
      <c r="Z422" s="3"/>
      <c r="AA422" s="1"/>
      <c r="AB422" s="1"/>
      <c r="AC422" s="1"/>
      <c r="AD422" s="1"/>
      <c r="AE422" s="1"/>
    </row>
    <row r="423" spans="1:31">
      <c r="A423" s="1" t="s">
        <v>383</v>
      </c>
      <c r="B423" s="2">
        <v>43600</v>
      </c>
      <c r="C423" s="1" t="s">
        <v>24</v>
      </c>
      <c r="D423" s="1" t="s">
        <v>18</v>
      </c>
      <c r="E423" s="1" t="s">
        <v>24</v>
      </c>
      <c r="F423" s="1" t="s">
        <v>113</v>
      </c>
      <c r="G423" s="1" t="s">
        <v>24</v>
      </c>
      <c r="H423" s="1">
        <v>4501663804</v>
      </c>
      <c r="I423" s="1" t="s">
        <v>24</v>
      </c>
      <c r="J423" s="1" t="s">
        <v>539</v>
      </c>
      <c r="K423" s="1">
        <v>4</v>
      </c>
      <c r="L423" s="1" t="s">
        <v>26</v>
      </c>
      <c r="M423" s="3"/>
      <c r="N423" s="3">
        <f t="shared" si="11"/>
        <v>0</v>
      </c>
      <c r="O423" s="1"/>
      <c r="P423" s="1"/>
      <c r="Q423" s="1"/>
      <c r="R423" s="1"/>
      <c r="S423" s="3">
        <f>Tabla13[[#This Row],[COSTO TOTAL]]</f>
        <v>0</v>
      </c>
      <c r="T423" s="1"/>
      <c r="U423" s="1"/>
      <c r="V423" s="3"/>
      <c r="W423" s="1"/>
      <c r="X423" s="1"/>
      <c r="Y423" s="1"/>
      <c r="Z423" s="3"/>
      <c r="AA423" s="1"/>
      <c r="AB423" s="1"/>
      <c r="AC423" s="1"/>
      <c r="AD423" s="1"/>
      <c r="AE423" s="1"/>
    </row>
    <row r="424" spans="1:31">
      <c r="A424" s="1" t="s">
        <v>383</v>
      </c>
      <c r="B424" s="2">
        <v>43600</v>
      </c>
      <c r="C424" s="1" t="s">
        <v>24</v>
      </c>
      <c r="D424" s="1" t="s">
        <v>18</v>
      </c>
      <c r="E424" s="1" t="s">
        <v>24</v>
      </c>
      <c r="F424" s="1" t="s">
        <v>113</v>
      </c>
      <c r="G424" s="1" t="s">
        <v>24</v>
      </c>
      <c r="H424" s="1">
        <v>4501663804</v>
      </c>
      <c r="I424" s="1" t="s">
        <v>24</v>
      </c>
      <c r="J424" s="1" t="s">
        <v>540</v>
      </c>
      <c r="K424" s="1">
        <v>1</v>
      </c>
      <c r="L424" s="1" t="s">
        <v>26</v>
      </c>
      <c r="M424" s="3"/>
      <c r="N424" s="3">
        <f t="shared" si="11"/>
        <v>0</v>
      </c>
      <c r="O424" s="1"/>
      <c r="P424" s="1"/>
      <c r="Q424" s="1"/>
      <c r="R424" s="1"/>
      <c r="S424" s="3">
        <f>Tabla13[[#This Row],[COSTO TOTAL]]</f>
        <v>0</v>
      </c>
      <c r="T424" s="1"/>
      <c r="U424" s="1"/>
      <c r="V424" s="3"/>
      <c r="W424" s="1"/>
      <c r="X424" s="1"/>
      <c r="Y424" s="1"/>
      <c r="Z424" s="3"/>
      <c r="AA424" s="1"/>
      <c r="AB424" s="1"/>
      <c r="AC424" s="1"/>
      <c r="AD424" s="1"/>
      <c r="AE424" s="1"/>
    </row>
    <row r="425" spans="1:31">
      <c r="A425" s="1" t="s">
        <v>383</v>
      </c>
      <c r="B425" s="2">
        <v>43600</v>
      </c>
      <c r="C425" s="1" t="s">
        <v>24</v>
      </c>
      <c r="D425" s="1" t="s">
        <v>18</v>
      </c>
      <c r="E425" s="1" t="s">
        <v>24</v>
      </c>
      <c r="F425" s="1" t="s">
        <v>113</v>
      </c>
      <c r="G425" s="1" t="s">
        <v>24</v>
      </c>
      <c r="H425" s="1">
        <v>4501663804</v>
      </c>
      <c r="I425" s="1" t="s">
        <v>24</v>
      </c>
      <c r="J425" s="1" t="s">
        <v>541</v>
      </c>
      <c r="K425" s="1">
        <v>1</v>
      </c>
      <c r="L425" s="1" t="s">
        <v>26</v>
      </c>
      <c r="M425" s="3"/>
      <c r="N425" s="3">
        <f t="shared" si="11"/>
        <v>0</v>
      </c>
      <c r="O425" s="1"/>
      <c r="P425" s="1"/>
      <c r="Q425" s="1"/>
      <c r="R425" s="1"/>
      <c r="S425" s="3">
        <f>Tabla13[[#This Row],[COSTO TOTAL]]</f>
        <v>0</v>
      </c>
      <c r="T425" s="1"/>
      <c r="U425" s="1"/>
      <c r="V425" s="3"/>
      <c r="W425" s="1"/>
      <c r="X425" s="1"/>
      <c r="Y425" s="1"/>
      <c r="Z425" s="3"/>
      <c r="AA425" s="1"/>
      <c r="AB425" s="1"/>
      <c r="AC425" s="1"/>
      <c r="AD425" s="1"/>
      <c r="AE425" s="1"/>
    </row>
    <row r="426" spans="1:31">
      <c r="A426" s="1" t="s">
        <v>383</v>
      </c>
      <c r="B426" s="2">
        <v>43600</v>
      </c>
      <c r="C426" s="1" t="s">
        <v>24</v>
      </c>
      <c r="D426" s="1" t="s">
        <v>18</v>
      </c>
      <c r="E426" s="1" t="s">
        <v>24</v>
      </c>
      <c r="F426" s="1" t="s">
        <v>113</v>
      </c>
      <c r="G426" s="1" t="s">
        <v>24</v>
      </c>
      <c r="H426" s="1">
        <v>4501663804</v>
      </c>
      <c r="I426" s="1" t="s">
        <v>24</v>
      </c>
      <c r="J426" s="1" t="s">
        <v>542</v>
      </c>
      <c r="K426" s="1">
        <v>2</v>
      </c>
      <c r="L426" s="1" t="s">
        <v>26</v>
      </c>
      <c r="M426" s="3"/>
      <c r="N426" s="3">
        <f t="shared" si="11"/>
        <v>0</v>
      </c>
      <c r="O426" s="1"/>
      <c r="P426" s="1"/>
      <c r="Q426" s="1"/>
      <c r="R426" s="1"/>
      <c r="S426" s="3">
        <f>Tabla13[[#This Row],[COSTO TOTAL]]</f>
        <v>0</v>
      </c>
      <c r="T426" s="1"/>
      <c r="U426" s="1"/>
      <c r="V426" s="3"/>
      <c r="W426" s="1"/>
      <c r="X426" s="1"/>
      <c r="Y426" s="1"/>
      <c r="Z426" s="3"/>
      <c r="AA426" s="1"/>
      <c r="AB426" s="1"/>
      <c r="AC426" s="1"/>
      <c r="AD426" s="1"/>
      <c r="AE426" s="1"/>
    </row>
    <row r="427" spans="1:31">
      <c r="A427" s="1" t="s">
        <v>383</v>
      </c>
      <c r="B427" s="2">
        <v>43600</v>
      </c>
      <c r="C427" s="1" t="s">
        <v>24</v>
      </c>
      <c r="D427" s="1" t="s">
        <v>18</v>
      </c>
      <c r="E427" s="1" t="s">
        <v>24</v>
      </c>
      <c r="F427" s="1" t="s">
        <v>113</v>
      </c>
      <c r="G427" s="1" t="s">
        <v>24</v>
      </c>
      <c r="H427" s="1">
        <v>4501663804</v>
      </c>
      <c r="I427" s="1" t="s">
        <v>24</v>
      </c>
      <c r="J427" s="1" t="s">
        <v>543</v>
      </c>
      <c r="K427" s="1">
        <v>1</v>
      </c>
      <c r="L427" s="1" t="s">
        <v>26</v>
      </c>
      <c r="M427" s="3"/>
      <c r="N427" s="3">
        <f t="shared" si="11"/>
        <v>0</v>
      </c>
      <c r="O427" s="1"/>
      <c r="P427" s="1"/>
      <c r="Q427" s="1"/>
      <c r="R427" s="1"/>
      <c r="S427" s="3">
        <f>Tabla13[[#This Row],[COSTO TOTAL]]</f>
        <v>0</v>
      </c>
      <c r="T427" s="1"/>
      <c r="U427" s="1"/>
      <c r="V427" s="3"/>
      <c r="W427" s="1"/>
      <c r="X427" s="1"/>
      <c r="Y427" s="1"/>
      <c r="Z427" s="3"/>
      <c r="AA427" s="1"/>
      <c r="AB427" s="1"/>
      <c r="AC427" s="1"/>
      <c r="AD427" s="1"/>
      <c r="AE427" s="1"/>
    </row>
    <row r="428" spans="1:31">
      <c r="A428" s="1" t="s">
        <v>383</v>
      </c>
      <c r="B428" s="2">
        <v>43641</v>
      </c>
      <c r="C428" s="1" t="s">
        <v>24</v>
      </c>
      <c r="D428" s="1" t="s">
        <v>18</v>
      </c>
      <c r="E428" s="1" t="s">
        <v>24</v>
      </c>
      <c r="F428" s="1" t="s">
        <v>113</v>
      </c>
      <c r="G428" s="1" t="s">
        <v>24</v>
      </c>
      <c r="H428" s="1">
        <v>4501663804</v>
      </c>
      <c r="I428" s="1" t="s">
        <v>24</v>
      </c>
      <c r="J428" s="1" t="s">
        <v>544</v>
      </c>
      <c r="K428" s="1">
        <v>1</v>
      </c>
      <c r="L428" s="1" t="s">
        <v>26</v>
      </c>
      <c r="M428" s="3"/>
      <c r="N428" s="3">
        <f t="shared" si="11"/>
        <v>0</v>
      </c>
      <c r="O428" s="1"/>
      <c r="P428" s="1"/>
      <c r="Q428" s="1"/>
      <c r="R428" s="1"/>
      <c r="S428" s="3">
        <f>Tabla13[[#This Row],[COSTO TOTAL]]</f>
        <v>0</v>
      </c>
      <c r="T428" s="1"/>
      <c r="U428" s="1"/>
      <c r="V428" s="3"/>
      <c r="W428" s="1"/>
      <c r="X428" s="1"/>
      <c r="Y428" s="1"/>
      <c r="Z428" s="3"/>
      <c r="AA428" s="1"/>
      <c r="AB428" s="1"/>
      <c r="AC428" s="1"/>
      <c r="AD428" s="1"/>
      <c r="AE428" s="1"/>
    </row>
    <row r="429" spans="1:31">
      <c r="A429" s="1" t="s">
        <v>299</v>
      </c>
      <c r="B429" s="2">
        <v>43607</v>
      </c>
      <c r="C429" s="1" t="s">
        <v>24</v>
      </c>
      <c r="D429" s="1" t="s">
        <v>18</v>
      </c>
      <c r="E429" s="1" t="s">
        <v>24</v>
      </c>
      <c r="F429" s="1" t="s">
        <v>545</v>
      </c>
      <c r="G429" s="1" t="s">
        <v>24</v>
      </c>
      <c r="H429" s="1">
        <v>4501645770</v>
      </c>
      <c r="I429" s="1" t="s">
        <v>24</v>
      </c>
      <c r="J429" s="1" t="s">
        <v>546</v>
      </c>
      <c r="K429" s="1">
        <v>1</v>
      </c>
      <c r="L429" s="1" t="s">
        <v>54</v>
      </c>
      <c r="M429" s="3">
        <v>1288.96</v>
      </c>
      <c r="N429" s="3">
        <f t="shared" si="11"/>
        <v>1288.96</v>
      </c>
      <c r="O429" s="1"/>
      <c r="P429" s="1"/>
      <c r="Q429" s="1"/>
      <c r="R429" s="1"/>
      <c r="S429" s="3">
        <f>Tabla13[[#This Row],[COSTO TOTAL]]</f>
        <v>1288.96</v>
      </c>
      <c r="T429" s="1"/>
      <c r="U429" s="1"/>
      <c r="V429" s="3"/>
      <c r="W429" s="1"/>
      <c r="X429" s="1"/>
      <c r="Y429" s="1"/>
      <c r="Z429" s="3"/>
      <c r="AA429" s="1"/>
      <c r="AB429" s="1"/>
      <c r="AC429" s="1"/>
      <c r="AD429" s="1"/>
      <c r="AE429" s="1"/>
    </row>
    <row r="430" spans="1:31">
      <c r="A430" s="1" t="s">
        <v>299</v>
      </c>
      <c r="B430" s="2">
        <v>43607</v>
      </c>
      <c r="C430" s="1" t="s">
        <v>24</v>
      </c>
      <c r="D430" s="1" t="s">
        <v>18</v>
      </c>
      <c r="E430" s="1" t="s">
        <v>24</v>
      </c>
      <c r="F430" s="1" t="s">
        <v>24</v>
      </c>
      <c r="G430" s="1" t="s">
        <v>24</v>
      </c>
      <c r="H430" s="1">
        <v>4501621949</v>
      </c>
      <c r="I430" s="1" t="s">
        <v>24</v>
      </c>
      <c r="J430" s="1" t="s">
        <v>1285</v>
      </c>
      <c r="K430" s="1">
        <v>1</v>
      </c>
      <c r="L430" s="1" t="s">
        <v>26</v>
      </c>
      <c r="M430" s="3"/>
      <c r="N430" s="3">
        <f>M430*K430</f>
        <v>0</v>
      </c>
      <c r="O430" s="1"/>
      <c r="P430" s="1"/>
      <c r="Q430" s="1"/>
      <c r="R430" s="1"/>
      <c r="S430" s="3">
        <f>Tabla13[[#This Row],[COSTO TOTAL]]</f>
        <v>0</v>
      </c>
      <c r="T430" s="1"/>
      <c r="U430" s="1"/>
      <c r="V430" s="3"/>
      <c r="W430" s="1"/>
      <c r="X430" s="1"/>
      <c r="Y430" s="1"/>
      <c r="Z430" s="3"/>
      <c r="AA430" s="1"/>
      <c r="AB430" s="1"/>
      <c r="AC430" s="1"/>
      <c r="AD430" s="1"/>
      <c r="AE430" s="1"/>
    </row>
    <row r="431" spans="1:31">
      <c r="A431" s="1" t="s">
        <v>299</v>
      </c>
      <c r="B431" s="2">
        <v>43354</v>
      </c>
      <c r="C431" s="1">
        <v>7544222</v>
      </c>
      <c r="D431" s="1" t="s">
        <v>18</v>
      </c>
      <c r="E431" s="1" t="s">
        <v>547</v>
      </c>
      <c r="F431" s="1" t="s">
        <v>113</v>
      </c>
      <c r="G431" s="1" t="s">
        <v>24</v>
      </c>
      <c r="H431" s="1">
        <v>4501531846</v>
      </c>
      <c r="I431" s="1" t="s">
        <v>24</v>
      </c>
      <c r="J431" s="1" t="s">
        <v>548</v>
      </c>
      <c r="K431" s="1">
        <v>2</v>
      </c>
      <c r="L431" s="1" t="s">
        <v>26</v>
      </c>
      <c r="M431" s="3">
        <v>4120</v>
      </c>
      <c r="N431" s="3">
        <f t="shared" si="11"/>
        <v>8240</v>
      </c>
      <c r="O431" s="1"/>
      <c r="P431" s="1"/>
      <c r="Q431" s="1"/>
      <c r="R431" s="1"/>
      <c r="S431" s="3">
        <f>Tabla13[[#This Row],[COSTO TOTAL]]</f>
        <v>8240</v>
      </c>
      <c r="T431" s="1"/>
      <c r="U431" s="1"/>
      <c r="V431" s="3"/>
      <c r="W431" s="1"/>
      <c r="X431" s="1"/>
      <c r="Y431" s="1"/>
      <c r="Z431" s="3"/>
      <c r="AA431" s="1"/>
      <c r="AB431" s="1"/>
      <c r="AC431" s="1"/>
      <c r="AD431" s="1"/>
      <c r="AE431" s="1"/>
    </row>
    <row r="432" spans="1:31">
      <c r="A432" s="1" t="s">
        <v>299</v>
      </c>
      <c r="B432" s="2">
        <v>43354</v>
      </c>
      <c r="C432" s="1">
        <v>7544222</v>
      </c>
      <c r="D432" s="1" t="s">
        <v>18</v>
      </c>
      <c r="E432" s="1" t="s">
        <v>547</v>
      </c>
      <c r="F432" s="1" t="s">
        <v>113</v>
      </c>
      <c r="G432" s="1" t="s">
        <v>24</v>
      </c>
      <c r="H432" s="1">
        <v>4501531846</v>
      </c>
      <c r="I432" s="1" t="s">
        <v>24</v>
      </c>
      <c r="J432" s="1" t="s">
        <v>549</v>
      </c>
      <c r="K432" s="1">
        <v>2</v>
      </c>
      <c r="L432" s="1" t="s">
        <v>26</v>
      </c>
      <c r="M432" s="3">
        <v>740</v>
      </c>
      <c r="N432" s="3">
        <f t="shared" si="11"/>
        <v>1480</v>
      </c>
      <c r="O432" s="1"/>
      <c r="P432" s="1"/>
      <c r="Q432" s="1"/>
      <c r="R432" s="1"/>
      <c r="S432" s="3">
        <f>Tabla13[[#This Row],[COSTO TOTAL]]</f>
        <v>1480</v>
      </c>
      <c r="T432" s="1"/>
      <c r="U432" s="1"/>
      <c r="V432" s="3"/>
      <c r="W432" s="1"/>
      <c r="X432" s="1"/>
      <c r="Y432" s="1"/>
      <c r="Z432" s="3"/>
      <c r="AA432" s="1"/>
      <c r="AB432" s="1"/>
      <c r="AC432" s="1"/>
      <c r="AD432" s="1"/>
      <c r="AE432" s="1"/>
    </row>
    <row r="433" spans="1:31">
      <c r="A433" s="1" t="s">
        <v>299</v>
      </c>
      <c r="B433" s="2" t="s">
        <v>37</v>
      </c>
      <c r="C433" s="1">
        <v>7637380</v>
      </c>
      <c r="D433" s="1" t="s">
        <v>18</v>
      </c>
      <c r="E433" s="1" t="s">
        <v>24</v>
      </c>
      <c r="F433" s="1" t="s">
        <v>113</v>
      </c>
      <c r="G433" s="1" t="s">
        <v>24</v>
      </c>
      <c r="H433" s="1">
        <v>4501637836</v>
      </c>
      <c r="I433" s="1" t="s">
        <v>24</v>
      </c>
      <c r="J433" s="1" t="s">
        <v>550</v>
      </c>
      <c r="K433" s="1">
        <v>3</v>
      </c>
      <c r="L433" s="1" t="s">
        <v>26</v>
      </c>
      <c r="M433" s="3">
        <v>7225.5</v>
      </c>
      <c r="N433" s="3">
        <f t="shared" si="11"/>
        <v>21676.5</v>
      </c>
      <c r="O433" s="1"/>
      <c r="P433" s="1"/>
      <c r="Q433" s="1"/>
      <c r="R433" s="1"/>
      <c r="S433" s="3">
        <f>Tabla13[[#This Row],[COSTO TOTAL]]</f>
        <v>21676.5</v>
      </c>
      <c r="T433" s="1"/>
      <c r="U433" s="1"/>
      <c r="V433" s="3"/>
      <c r="W433" s="1"/>
      <c r="X433" s="1"/>
      <c r="Y433" s="1"/>
      <c r="Z433" s="3"/>
      <c r="AA433" s="1"/>
      <c r="AB433" s="1"/>
      <c r="AC433" s="1"/>
      <c r="AD433" s="1"/>
      <c r="AE433" s="1"/>
    </row>
    <row r="434" spans="1:31">
      <c r="A434" s="1" t="s">
        <v>299</v>
      </c>
      <c r="B434" s="2">
        <v>43593</v>
      </c>
      <c r="C434" s="1">
        <v>7716940</v>
      </c>
      <c r="D434" s="1" t="s">
        <v>18</v>
      </c>
      <c r="E434" s="1" t="s">
        <v>24</v>
      </c>
      <c r="F434" s="1" t="s">
        <v>551</v>
      </c>
      <c r="G434" s="1" t="s">
        <v>24</v>
      </c>
      <c r="H434" s="1">
        <v>4501665521</v>
      </c>
      <c r="I434" s="1" t="s">
        <v>24</v>
      </c>
      <c r="J434" s="1" t="s">
        <v>552</v>
      </c>
      <c r="K434" s="1">
        <v>21</v>
      </c>
      <c r="L434" s="1" t="s">
        <v>26</v>
      </c>
      <c r="M434" s="3">
        <v>10.76</v>
      </c>
      <c r="N434" s="3">
        <f t="shared" si="11"/>
        <v>225.96</v>
      </c>
      <c r="O434" s="1" t="s">
        <v>1002</v>
      </c>
      <c r="P434" s="1"/>
      <c r="Q434" s="1"/>
      <c r="R434" s="1"/>
      <c r="S434" s="3">
        <f>Tabla13[[#This Row],[COSTO TOTAL]]</f>
        <v>225.96</v>
      </c>
      <c r="T434" s="1"/>
      <c r="U434" s="1"/>
      <c r="V434" s="3"/>
      <c r="W434" s="1"/>
      <c r="X434" s="1"/>
      <c r="Y434" s="1"/>
      <c r="Z434" s="3"/>
      <c r="AA434" s="1"/>
      <c r="AB434" s="1"/>
      <c r="AC434" s="1"/>
      <c r="AD434" s="1"/>
      <c r="AE434" s="1"/>
    </row>
    <row r="435" spans="1:31">
      <c r="A435" s="1" t="s">
        <v>299</v>
      </c>
      <c r="B435" s="2">
        <v>43825</v>
      </c>
      <c r="C435" s="1" t="s">
        <v>24</v>
      </c>
      <c r="D435" s="1" t="s">
        <v>18</v>
      </c>
      <c r="E435" s="1" t="s">
        <v>24</v>
      </c>
      <c r="F435" s="1" t="s">
        <v>553</v>
      </c>
      <c r="G435" s="1" t="s">
        <v>24</v>
      </c>
      <c r="H435" s="1">
        <v>4501722765</v>
      </c>
      <c r="I435" s="1" t="s">
        <v>24</v>
      </c>
      <c r="J435" s="1" t="s">
        <v>554</v>
      </c>
      <c r="K435" s="1">
        <v>0</v>
      </c>
      <c r="L435" s="1" t="s">
        <v>26</v>
      </c>
      <c r="M435" s="3">
        <v>3764.6</v>
      </c>
      <c r="N435" s="3">
        <f t="shared" si="11"/>
        <v>0</v>
      </c>
      <c r="O435" s="1"/>
      <c r="P435" s="1"/>
      <c r="Q435" s="1"/>
      <c r="R435" s="1"/>
      <c r="S435" s="3">
        <f>Tabla13[[#This Row],[COSTO TOTAL]]</f>
        <v>0</v>
      </c>
      <c r="T435" s="1"/>
      <c r="U435" s="1"/>
      <c r="V435" s="3"/>
      <c r="W435" s="1"/>
      <c r="X435" s="1"/>
      <c r="Y435" s="1"/>
      <c r="Z435" s="3"/>
      <c r="AA435" s="1"/>
      <c r="AB435" s="1"/>
      <c r="AC435" s="1"/>
      <c r="AD435" s="1" t="s">
        <v>112</v>
      </c>
      <c r="AE435" s="1"/>
    </row>
    <row r="436" spans="1:31">
      <c r="A436" s="1" t="s">
        <v>299</v>
      </c>
      <c r="B436" s="2">
        <v>43825</v>
      </c>
      <c r="C436" s="1" t="s">
        <v>24</v>
      </c>
      <c r="D436" s="1" t="s">
        <v>18</v>
      </c>
      <c r="E436" s="1" t="s">
        <v>24</v>
      </c>
      <c r="F436" s="1" t="s">
        <v>553</v>
      </c>
      <c r="G436" s="1" t="s">
        <v>24</v>
      </c>
      <c r="H436" s="1">
        <v>4501721618</v>
      </c>
      <c r="I436" s="1" t="s">
        <v>24</v>
      </c>
      <c r="J436" s="1" t="s">
        <v>554</v>
      </c>
      <c r="K436" s="1">
        <v>0</v>
      </c>
      <c r="L436" s="1" t="s">
        <v>26</v>
      </c>
      <c r="M436" s="3">
        <v>3764.6</v>
      </c>
      <c r="N436" s="3">
        <f t="shared" si="11"/>
        <v>0</v>
      </c>
      <c r="O436" s="1"/>
      <c r="P436" s="1"/>
      <c r="Q436" s="1"/>
      <c r="R436" s="1"/>
      <c r="S436" s="3">
        <f>Tabla13[[#This Row],[COSTO TOTAL]]</f>
        <v>0</v>
      </c>
      <c r="T436" s="1"/>
      <c r="U436" s="1"/>
      <c r="V436" s="3"/>
      <c r="W436" s="1"/>
      <c r="X436" s="1"/>
      <c r="Y436" s="1"/>
      <c r="Z436" s="3"/>
      <c r="AA436" s="1"/>
      <c r="AB436" s="1"/>
      <c r="AC436" s="1"/>
      <c r="AD436" s="1" t="s">
        <v>112</v>
      </c>
      <c r="AE436" s="1"/>
    </row>
    <row r="437" spans="1:31">
      <c r="A437" s="1" t="s">
        <v>315</v>
      </c>
      <c r="B437" s="2">
        <v>43531</v>
      </c>
      <c r="C437" s="1" t="s">
        <v>22</v>
      </c>
      <c r="D437" s="1" t="s">
        <v>18</v>
      </c>
      <c r="E437" s="1" t="s">
        <v>555</v>
      </c>
      <c r="F437" s="1" t="s">
        <v>113</v>
      </c>
      <c r="G437" s="1" t="s">
        <v>24</v>
      </c>
      <c r="H437" s="1" t="s">
        <v>24</v>
      </c>
      <c r="I437" s="1" t="s">
        <v>24</v>
      </c>
      <c r="J437" s="1" t="s">
        <v>1288</v>
      </c>
      <c r="K437" s="1">
        <v>1</v>
      </c>
      <c r="L437" s="1" t="s">
        <v>26</v>
      </c>
      <c r="M437" s="3"/>
      <c r="N437" s="3">
        <f t="shared" si="11"/>
        <v>0</v>
      </c>
      <c r="O437" s="1"/>
      <c r="P437" s="1"/>
      <c r="Q437" s="1"/>
      <c r="R437" s="1"/>
      <c r="S437" s="3">
        <f>Tabla13[[#This Row],[COSTO TOTAL]]</f>
        <v>0</v>
      </c>
      <c r="T437" s="1"/>
      <c r="U437" s="1"/>
      <c r="V437" s="3"/>
      <c r="W437" s="1"/>
      <c r="X437" s="1"/>
      <c r="Y437" s="1"/>
      <c r="Z437" s="3"/>
      <c r="AA437" s="1"/>
      <c r="AB437" s="1"/>
      <c r="AC437" s="1"/>
      <c r="AD437" s="1"/>
      <c r="AE437" s="1"/>
    </row>
    <row r="438" spans="1:31">
      <c r="A438" s="1" t="s">
        <v>315</v>
      </c>
      <c r="B438" s="2">
        <v>43529</v>
      </c>
      <c r="C438" s="1" t="s">
        <v>22</v>
      </c>
      <c r="D438" s="1" t="s">
        <v>18</v>
      </c>
      <c r="E438" s="1" t="s">
        <v>555</v>
      </c>
      <c r="F438" s="1" t="s">
        <v>113</v>
      </c>
      <c r="G438" s="1" t="s">
        <v>24</v>
      </c>
      <c r="H438" s="1" t="s">
        <v>24</v>
      </c>
      <c r="I438" s="1" t="s">
        <v>24</v>
      </c>
      <c r="J438" s="1" t="s">
        <v>557</v>
      </c>
      <c r="K438" s="1">
        <v>1</v>
      </c>
      <c r="L438" s="1" t="s">
        <v>26</v>
      </c>
      <c r="M438" s="3"/>
      <c r="N438" s="3">
        <f t="shared" si="11"/>
        <v>0</v>
      </c>
      <c r="O438" s="1"/>
      <c r="P438" s="1"/>
      <c r="Q438" s="1"/>
      <c r="R438" s="1"/>
      <c r="S438" s="3">
        <f>Tabla13[[#This Row],[COSTO TOTAL]]</f>
        <v>0</v>
      </c>
      <c r="T438" s="1"/>
      <c r="U438" s="1"/>
      <c r="V438" s="3"/>
      <c r="W438" s="1"/>
      <c r="X438" s="1"/>
      <c r="Y438" s="1"/>
      <c r="Z438" s="3"/>
      <c r="AA438" s="1"/>
      <c r="AB438" s="1"/>
      <c r="AC438" s="1"/>
      <c r="AD438" s="1"/>
      <c r="AE438" s="1"/>
    </row>
    <row r="439" spans="1:31">
      <c r="A439" s="1" t="s">
        <v>315</v>
      </c>
      <c r="B439" s="2">
        <v>43529</v>
      </c>
      <c r="C439" s="1" t="s">
        <v>22</v>
      </c>
      <c r="D439" s="1" t="s">
        <v>18</v>
      </c>
      <c r="E439" s="1" t="s">
        <v>555</v>
      </c>
      <c r="F439" s="1" t="s">
        <v>113</v>
      </c>
      <c r="G439" s="1" t="s">
        <v>24</v>
      </c>
      <c r="H439" s="1" t="s">
        <v>24</v>
      </c>
      <c r="I439" s="1" t="s">
        <v>24</v>
      </c>
      <c r="J439" s="1" t="s">
        <v>558</v>
      </c>
      <c r="K439" s="1">
        <v>1</v>
      </c>
      <c r="L439" s="1" t="s">
        <v>26</v>
      </c>
      <c r="M439" s="3"/>
      <c r="N439" s="3">
        <f t="shared" si="11"/>
        <v>0</v>
      </c>
      <c r="O439" s="1"/>
      <c r="P439" s="1"/>
      <c r="Q439" s="1"/>
      <c r="R439" s="1"/>
      <c r="S439" s="3">
        <f>Tabla13[[#This Row],[COSTO TOTAL]]</f>
        <v>0</v>
      </c>
      <c r="T439" s="1"/>
      <c r="U439" s="1"/>
      <c r="V439" s="3"/>
      <c r="W439" s="1"/>
      <c r="X439" s="1"/>
      <c r="Y439" s="1"/>
      <c r="Z439" s="3"/>
      <c r="AA439" s="1"/>
      <c r="AB439" s="1"/>
      <c r="AC439" s="1"/>
      <c r="AD439" s="1"/>
      <c r="AE439" s="1"/>
    </row>
    <row r="440" spans="1:31">
      <c r="A440" s="1" t="s">
        <v>315</v>
      </c>
      <c r="B440" s="2">
        <v>43529</v>
      </c>
      <c r="C440" s="1" t="s">
        <v>22</v>
      </c>
      <c r="D440" s="1" t="s">
        <v>18</v>
      </c>
      <c r="E440" s="1" t="s">
        <v>555</v>
      </c>
      <c r="F440" s="1" t="s">
        <v>113</v>
      </c>
      <c r="G440" s="1" t="s">
        <v>24</v>
      </c>
      <c r="H440" s="1" t="s">
        <v>24</v>
      </c>
      <c r="I440" s="1" t="s">
        <v>24</v>
      </c>
      <c r="J440" s="1" t="s">
        <v>559</v>
      </c>
      <c r="K440" s="1">
        <v>2</v>
      </c>
      <c r="L440" s="1" t="s">
        <v>26</v>
      </c>
      <c r="M440" s="3"/>
      <c r="N440" s="3">
        <f t="shared" si="11"/>
        <v>0</v>
      </c>
      <c r="O440" s="1"/>
      <c r="P440" s="1"/>
      <c r="Q440" s="1"/>
      <c r="R440" s="1"/>
      <c r="S440" s="3">
        <f>Tabla13[[#This Row],[COSTO TOTAL]]</f>
        <v>0</v>
      </c>
      <c r="T440" s="1"/>
      <c r="U440" s="1"/>
      <c r="V440" s="3"/>
      <c r="W440" s="1"/>
      <c r="X440" s="1"/>
      <c r="Y440" s="1"/>
      <c r="Z440" s="3"/>
      <c r="AA440" s="1"/>
      <c r="AB440" s="1"/>
      <c r="AC440" s="1"/>
      <c r="AD440" s="1"/>
      <c r="AE440" s="1"/>
    </row>
    <row r="441" spans="1:31">
      <c r="A441" s="1" t="s">
        <v>315</v>
      </c>
      <c r="B441" s="2">
        <v>43517</v>
      </c>
      <c r="C441" s="1">
        <v>7695714</v>
      </c>
      <c r="D441" s="1" t="s">
        <v>18</v>
      </c>
      <c r="E441" s="1" t="s">
        <v>560</v>
      </c>
      <c r="F441" s="1" t="s">
        <v>113</v>
      </c>
      <c r="G441" s="1" t="s">
        <v>24</v>
      </c>
      <c r="H441" s="1">
        <v>4501643125</v>
      </c>
      <c r="I441" s="1" t="s">
        <v>24</v>
      </c>
      <c r="J441" s="1" t="s">
        <v>561</v>
      </c>
      <c r="K441" s="1">
        <v>3</v>
      </c>
      <c r="L441" s="1" t="s">
        <v>26</v>
      </c>
      <c r="M441" s="3">
        <v>2170</v>
      </c>
      <c r="N441" s="3">
        <f t="shared" si="11"/>
        <v>6510</v>
      </c>
      <c r="O441" s="1"/>
      <c r="P441" s="1"/>
      <c r="Q441" s="1"/>
      <c r="R441" s="1"/>
      <c r="S441" s="3">
        <f>Tabla13[[#This Row],[COSTO TOTAL]]</f>
        <v>6510</v>
      </c>
      <c r="T441" s="1"/>
      <c r="U441" s="1"/>
      <c r="V441" s="3"/>
      <c r="W441" s="1"/>
      <c r="X441" s="1"/>
      <c r="Y441" s="1"/>
      <c r="Z441" s="3"/>
      <c r="AA441" s="1"/>
      <c r="AB441" s="1"/>
      <c r="AC441" s="1"/>
      <c r="AD441" s="1"/>
      <c r="AE441" s="1"/>
    </row>
    <row r="442" spans="1:31">
      <c r="A442" s="1" t="s">
        <v>315</v>
      </c>
      <c r="B442" s="2">
        <v>43593</v>
      </c>
      <c r="C442" s="1"/>
      <c r="D442" s="1" t="s">
        <v>18</v>
      </c>
      <c r="E442" s="1" t="s">
        <v>24</v>
      </c>
      <c r="F442" s="1" t="s">
        <v>24</v>
      </c>
      <c r="G442" s="1" t="s">
        <v>24</v>
      </c>
      <c r="H442" s="1" t="s">
        <v>24</v>
      </c>
      <c r="I442" s="1" t="s">
        <v>24</v>
      </c>
      <c r="J442" s="1" t="s">
        <v>562</v>
      </c>
      <c r="K442" s="1">
        <v>0</v>
      </c>
      <c r="L442" s="1" t="s">
        <v>26</v>
      </c>
      <c r="M442" s="3"/>
      <c r="N442" s="3">
        <f t="shared" si="11"/>
        <v>0</v>
      </c>
      <c r="O442" s="1"/>
      <c r="P442" s="1"/>
      <c r="Q442" s="1"/>
      <c r="R442" s="1"/>
      <c r="S442" s="3">
        <f>Tabla13[[#This Row],[COSTO TOTAL]]</f>
        <v>0</v>
      </c>
      <c r="T442" s="1"/>
      <c r="U442" s="1"/>
      <c r="V442" s="3"/>
      <c r="W442" s="1"/>
      <c r="X442" s="1"/>
      <c r="Y442" s="1"/>
      <c r="Z442" s="3"/>
      <c r="AA442" s="1"/>
      <c r="AB442" s="1"/>
      <c r="AC442" s="1"/>
      <c r="AD442" s="1" t="s">
        <v>112</v>
      </c>
      <c r="AE442" s="1"/>
    </row>
    <row r="443" spans="1:31">
      <c r="A443" s="1" t="s">
        <v>315</v>
      </c>
      <c r="B443" s="2">
        <v>43593</v>
      </c>
      <c r="C443" s="1"/>
      <c r="D443" s="1" t="s">
        <v>18</v>
      </c>
      <c r="E443" s="1" t="s">
        <v>24</v>
      </c>
      <c r="F443" s="1" t="s">
        <v>24</v>
      </c>
      <c r="G443" s="1" t="s">
        <v>24</v>
      </c>
      <c r="H443" s="1" t="s">
        <v>24</v>
      </c>
      <c r="I443" s="1" t="s">
        <v>24</v>
      </c>
      <c r="J443" s="1" t="s">
        <v>563</v>
      </c>
      <c r="K443" s="1">
        <v>1</v>
      </c>
      <c r="L443" s="1" t="s">
        <v>26</v>
      </c>
      <c r="M443" s="3"/>
      <c r="N443" s="3">
        <f t="shared" si="11"/>
        <v>0</v>
      </c>
      <c r="O443" s="1"/>
      <c r="P443" s="1"/>
      <c r="Q443" s="1"/>
      <c r="R443" s="1"/>
      <c r="S443" s="3">
        <f>Tabla13[[#This Row],[COSTO TOTAL]]</f>
        <v>0</v>
      </c>
      <c r="T443" s="1"/>
      <c r="U443" s="1"/>
      <c r="V443" s="3"/>
      <c r="W443" s="1"/>
      <c r="X443" s="1"/>
      <c r="Y443" s="1"/>
      <c r="Z443" s="3"/>
      <c r="AA443" s="1"/>
      <c r="AB443" s="1"/>
      <c r="AC443" s="1"/>
      <c r="AD443" s="1"/>
      <c r="AE443" s="1"/>
    </row>
    <row r="444" spans="1:31">
      <c r="A444" s="1" t="s">
        <v>315</v>
      </c>
      <c r="B444" s="2">
        <v>43698</v>
      </c>
      <c r="C444" s="1">
        <v>7723750</v>
      </c>
      <c r="D444" s="1" t="s">
        <v>18</v>
      </c>
      <c r="E444" s="1" t="s">
        <v>24</v>
      </c>
      <c r="F444" s="1" t="s">
        <v>113</v>
      </c>
      <c r="G444" s="1" t="s">
        <v>24</v>
      </c>
      <c r="H444" s="1">
        <v>4501677411</v>
      </c>
      <c r="I444" s="1" t="s">
        <v>24</v>
      </c>
      <c r="J444" s="1" t="s">
        <v>569</v>
      </c>
      <c r="K444" s="1">
        <v>1</v>
      </c>
      <c r="L444" s="1" t="s">
        <v>26</v>
      </c>
      <c r="M444" s="3">
        <v>12193</v>
      </c>
      <c r="N444" s="3">
        <f t="shared" si="11"/>
        <v>12193</v>
      </c>
      <c r="O444" s="1"/>
      <c r="P444" s="1"/>
      <c r="Q444" s="1"/>
      <c r="R444" s="1"/>
      <c r="S444" s="3">
        <f>Tabla13[[#This Row],[COSTO TOTAL]]</f>
        <v>12193</v>
      </c>
      <c r="T444" s="1"/>
      <c r="U444" s="1"/>
      <c r="V444" s="3"/>
      <c r="W444" s="1"/>
      <c r="X444" s="1"/>
      <c r="Y444" s="1"/>
      <c r="Z444" s="3"/>
      <c r="AA444" s="1"/>
      <c r="AB444" s="1"/>
      <c r="AC444" s="1"/>
      <c r="AD444" s="1"/>
      <c r="AE444" s="1"/>
    </row>
    <row r="445" spans="1:31">
      <c r="A445" s="1" t="s">
        <v>330</v>
      </c>
      <c r="B445" s="2">
        <v>43354</v>
      </c>
      <c r="C445" s="1">
        <v>7414126</v>
      </c>
      <c r="D445" s="1" t="s">
        <v>18</v>
      </c>
      <c r="E445" s="1" t="s">
        <v>570</v>
      </c>
      <c r="F445" s="1" t="s">
        <v>571</v>
      </c>
      <c r="G445" s="1"/>
      <c r="H445" s="1">
        <v>4501447759</v>
      </c>
      <c r="I445" s="1" t="s">
        <v>24</v>
      </c>
      <c r="J445" s="1" t="s">
        <v>572</v>
      </c>
      <c r="K445" s="1">
        <v>10</v>
      </c>
      <c r="L445" s="1" t="s">
        <v>26</v>
      </c>
      <c r="M445" s="3">
        <v>142</v>
      </c>
      <c r="N445" s="3">
        <f t="shared" si="11"/>
        <v>1420</v>
      </c>
      <c r="O445" s="1"/>
      <c r="P445" s="1"/>
      <c r="Q445" s="1"/>
      <c r="R445" s="1"/>
      <c r="S445" s="3">
        <f>Tabla13[[#This Row],[COSTO TOTAL]]</f>
        <v>1420</v>
      </c>
      <c r="T445" s="1"/>
      <c r="U445" s="1"/>
      <c r="V445" s="3"/>
      <c r="W445" s="1"/>
      <c r="X445" s="1"/>
      <c r="Y445" s="1"/>
      <c r="Z445" s="3"/>
      <c r="AA445" s="1"/>
      <c r="AB445" s="1"/>
      <c r="AC445" s="1"/>
      <c r="AD445" s="1"/>
      <c r="AE445" s="1"/>
    </row>
    <row r="446" spans="1:31">
      <c r="A446" s="1" t="s">
        <v>330</v>
      </c>
      <c r="B446" s="2">
        <v>43354</v>
      </c>
      <c r="C446" s="1">
        <v>7414126</v>
      </c>
      <c r="D446" s="1" t="s">
        <v>18</v>
      </c>
      <c r="E446" s="1" t="s">
        <v>570</v>
      </c>
      <c r="F446" s="1" t="s">
        <v>571</v>
      </c>
      <c r="G446" s="1"/>
      <c r="H446" s="1">
        <v>4501447759</v>
      </c>
      <c r="I446" s="1" t="s">
        <v>24</v>
      </c>
      <c r="J446" s="1" t="s">
        <v>573</v>
      </c>
      <c r="K446" s="1">
        <v>36</v>
      </c>
      <c r="L446" s="1" t="s">
        <v>26</v>
      </c>
      <c r="M446" s="3">
        <v>74.25</v>
      </c>
      <c r="N446" s="3">
        <f t="shared" si="11"/>
        <v>2673</v>
      </c>
      <c r="O446" s="1"/>
      <c r="P446" s="1"/>
      <c r="Q446" s="1"/>
      <c r="R446" s="1"/>
      <c r="S446" s="3">
        <f>Tabla13[[#This Row],[COSTO TOTAL]]</f>
        <v>2673</v>
      </c>
      <c r="T446" s="1"/>
      <c r="U446" s="1"/>
      <c r="V446" s="3"/>
      <c r="W446" s="1"/>
      <c r="X446" s="1"/>
      <c r="Y446" s="1"/>
      <c r="Z446" s="3"/>
      <c r="AA446" s="1"/>
      <c r="AB446" s="1"/>
      <c r="AC446" s="1"/>
      <c r="AD446" s="1"/>
      <c r="AE446" s="1"/>
    </row>
    <row r="447" spans="1:31">
      <c r="A447" s="1" t="s">
        <v>330</v>
      </c>
      <c r="B447" s="2">
        <v>43354</v>
      </c>
      <c r="C447" s="1">
        <v>7414126</v>
      </c>
      <c r="D447" s="1" t="s">
        <v>18</v>
      </c>
      <c r="E447" s="1" t="s">
        <v>570</v>
      </c>
      <c r="F447" s="1" t="s">
        <v>571</v>
      </c>
      <c r="G447" s="1"/>
      <c r="H447" s="1">
        <v>4501447759</v>
      </c>
      <c r="I447" s="1" t="s">
        <v>24</v>
      </c>
      <c r="J447" s="1" t="s">
        <v>574</v>
      </c>
      <c r="K447" s="1">
        <v>1</v>
      </c>
      <c r="L447" s="1" t="s">
        <v>26</v>
      </c>
      <c r="M447" s="3">
        <v>80.75</v>
      </c>
      <c r="N447" s="3">
        <f t="shared" si="11"/>
        <v>80.75</v>
      </c>
      <c r="O447" s="1"/>
      <c r="P447" s="1"/>
      <c r="Q447" s="1"/>
      <c r="R447" s="1"/>
      <c r="S447" s="3">
        <f>Tabla13[[#This Row],[COSTO TOTAL]]</f>
        <v>80.75</v>
      </c>
      <c r="T447" s="1"/>
      <c r="U447" s="1"/>
      <c r="V447" s="3"/>
      <c r="W447" s="1"/>
      <c r="X447" s="1"/>
      <c r="Y447" s="1"/>
      <c r="Z447" s="3"/>
      <c r="AA447" s="1"/>
      <c r="AB447" s="1"/>
      <c r="AC447" s="1"/>
      <c r="AD447" s="1"/>
      <c r="AE447" s="1"/>
    </row>
    <row r="448" spans="1:31">
      <c r="A448" s="1" t="s">
        <v>330</v>
      </c>
      <c r="B448" s="2">
        <v>43354</v>
      </c>
      <c r="C448" s="1">
        <v>7414126</v>
      </c>
      <c r="D448" s="1" t="s">
        <v>18</v>
      </c>
      <c r="E448" s="1" t="s">
        <v>570</v>
      </c>
      <c r="F448" s="1" t="s">
        <v>571</v>
      </c>
      <c r="G448" s="1"/>
      <c r="H448" s="1">
        <v>4501447759</v>
      </c>
      <c r="I448" s="1" t="s">
        <v>24</v>
      </c>
      <c r="J448" s="1" t="s">
        <v>575</v>
      </c>
      <c r="K448" s="1">
        <v>1</v>
      </c>
      <c r="L448" s="1" t="s">
        <v>26</v>
      </c>
      <c r="M448" s="3">
        <v>152</v>
      </c>
      <c r="N448" s="3">
        <f t="shared" si="11"/>
        <v>152</v>
      </c>
      <c r="O448" s="1"/>
      <c r="P448" s="1"/>
      <c r="Q448" s="1"/>
      <c r="R448" s="1"/>
      <c r="S448" s="3">
        <f>Tabla13[[#This Row],[COSTO TOTAL]]</f>
        <v>152</v>
      </c>
      <c r="T448" s="1"/>
      <c r="U448" s="1"/>
      <c r="V448" s="3"/>
      <c r="W448" s="1"/>
      <c r="X448" s="1"/>
      <c r="Y448" s="1"/>
      <c r="Z448" s="3"/>
      <c r="AA448" s="1"/>
      <c r="AB448" s="1"/>
      <c r="AC448" s="1"/>
      <c r="AD448" s="1"/>
      <c r="AE448" s="1"/>
    </row>
    <row r="449" spans="1:31">
      <c r="A449" s="1" t="s">
        <v>330</v>
      </c>
      <c r="B449" s="2">
        <v>43658</v>
      </c>
      <c r="C449" s="1" t="s">
        <v>24</v>
      </c>
      <c r="D449" s="1" t="s">
        <v>18</v>
      </c>
      <c r="E449" s="1" t="s">
        <v>24</v>
      </c>
      <c r="F449" s="1" t="s">
        <v>564</v>
      </c>
      <c r="G449" s="1" t="s">
        <v>24</v>
      </c>
      <c r="H449" s="1">
        <v>4501663806</v>
      </c>
      <c r="I449" s="1" t="s">
        <v>24</v>
      </c>
      <c r="J449" s="1" t="s">
        <v>576</v>
      </c>
      <c r="K449" s="1">
        <v>2</v>
      </c>
      <c r="L449" s="1" t="s">
        <v>26</v>
      </c>
      <c r="M449" s="3">
        <v>45200</v>
      </c>
      <c r="N449" s="3">
        <f t="shared" si="11"/>
        <v>90400</v>
      </c>
      <c r="O449" s="1"/>
      <c r="P449" s="1"/>
      <c r="Q449" s="1"/>
      <c r="R449" s="1"/>
      <c r="S449" s="3">
        <f>Tabla13[[#This Row],[COSTO TOTAL]]</f>
        <v>90400</v>
      </c>
      <c r="T449" s="1"/>
      <c r="U449" s="1"/>
      <c r="V449" s="3"/>
      <c r="W449" s="1"/>
      <c r="X449" s="1"/>
      <c r="Y449" s="1"/>
      <c r="Z449" s="3"/>
      <c r="AA449" s="1"/>
      <c r="AB449" s="1"/>
      <c r="AC449" s="1"/>
      <c r="AD449" s="1"/>
      <c r="AE449" s="1"/>
    </row>
    <row r="450" spans="1:31">
      <c r="A450" s="1" t="s">
        <v>330</v>
      </c>
      <c r="B450" s="2">
        <v>43658</v>
      </c>
      <c r="C450" s="1" t="s">
        <v>24</v>
      </c>
      <c r="D450" s="1" t="s">
        <v>18</v>
      </c>
      <c r="E450" s="1" t="s">
        <v>24</v>
      </c>
      <c r="F450" s="1" t="s">
        <v>564</v>
      </c>
      <c r="G450" s="1" t="s">
        <v>24</v>
      </c>
      <c r="H450" s="1">
        <v>4501663806</v>
      </c>
      <c r="I450" s="1" t="s">
        <v>24</v>
      </c>
      <c r="J450" s="1" t="s">
        <v>577</v>
      </c>
      <c r="K450" s="1">
        <v>2</v>
      </c>
      <c r="L450" s="1" t="s">
        <v>26</v>
      </c>
      <c r="M450" s="3">
        <v>40460</v>
      </c>
      <c r="N450" s="3">
        <f t="shared" si="11"/>
        <v>80920</v>
      </c>
      <c r="O450" s="1"/>
      <c r="P450" s="1"/>
      <c r="Q450" s="1"/>
      <c r="R450" s="1"/>
      <c r="S450" s="3">
        <f>Tabla13[[#This Row],[COSTO TOTAL]]</f>
        <v>80920</v>
      </c>
      <c r="T450" s="1"/>
      <c r="U450" s="1"/>
      <c r="V450" s="3"/>
      <c r="W450" s="1"/>
      <c r="X450" s="1"/>
      <c r="Y450" s="1"/>
      <c r="Z450" s="3"/>
      <c r="AA450" s="1"/>
      <c r="AB450" s="1"/>
      <c r="AC450" s="1"/>
      <c r="AD450" s="1"/>
      <c r="AE450" s="1"/>
    </row>
    <row r="451" spans="1:31">
      <c r="A451" s="1" t="s">
        <v>330</v>
      </c>
      <c r="B451" s="2">
        <v>43673</v>
      </c>
      <c r="C451" s="1" t="s">
        <v>24</v>
      </c>
      <c r="D451" s="1" t="s">
        <v>18</v>
      </c>
      <c r="E451" s="1" t="s">
        <v>24</v>
      </c>
      <c r="F451" s="1" t="s">
        <v>113</v>
      </c>
      <c r="G451" s="1" t="s">
        <v>24</v>
      </c>
      <c r="H451" s="1" t="s">
        <v>578</v>
      </c>
      <c r="I451" s="1" t="s">
        <v>579</v>
      </c>
      <c r="J451" s="1" t="s">
        <v>580</v>
      </c>
      <c r="K451" s="1">
        <v>1</v>
      </c>
      <c r="L451" s="1" t="s">
        <v>26</v>
      </c>
      <c r="M451" s="3"/>
      <c r="N451" s="3">
        <f t="shared" ref="N451:N457" si="12">M451*K451</f>
        <v>0</v>
      </c>
      <c r="O451" s="1"/>
      <c r="P451" s="1"/>
      <c r="Q451" s="1"/>
      <c r="R451" s="1"/>
      <c r="S451" s="3">
        <f>Tabla13[[#This Row],[COSTO TOTAL]]</f>
        <v>0</v>
      </c>
      <c r="T451" s="1"/>
      <c r="U451" s="1"/>
      <c r="V451" s="3"/>
      <c r="W451" s="1"/>
      <c r="X451" s="1"/>
      <c r="Y451" s="1"/>
      <c r="Z451" s="3"/>
      <c r="AA451" s="1"/>
      <c r="AB451" s="1"/>
      <c r="AC451" s="1"/>
      <c r="AD451" s="1"/>
      <c r="AE451" s="1"/>
    </row>
    <row r="452" spans="1:31">
      <c r="A452" s="1" t="s">
        <v>330</v>
      </c>
      <c r="B452" s="2">
        <v>43639</v>
      </c>
      <c r="C452" s="1" t="s">
        <v>22</v>
      </c>
      <c r="D452" s="1" t="s">
        <v>18</v>
      </c>
      <c r="E452" s="1" t="s">
        <v>24</v>
      </c>
      <c r="F452" s="1" t="s">
        <v>113</v>
      </c>
      <c r="G452" s="1" t="s">
        <v>24</v>
      </c>
      <c r="H452" s="1">
        <v>4501674688</v>
      </c>
      <c r="I452" s="1" t="s">
        <v>24</v>
      </c>
      <c r="J452" s="1" t="s">
        <v>581</v>
      </c>
      <c r="K452" s="1">
        <v>1</v>
      </c>
      <c r="L452" s="1" t="s">
        <v>26</v>
      </c>
      <c r="M452" s="3"/>
      <c r="N452" s="3">
        <f t="shared" si="12"/>
        <v>0</v>
      </c>
      <c r="O452" s="1"/>
      <c r="P452" s="1"/>
      <c r="Q452" s="1"/>
      <c r="R452" s="1"/>
      <c r="S452" s="3">
        <f>Tabla13[[#This Row],[COSTO TOTAL]]</f>
        <v>0</v>
      </c>
      <c r="T452" s="1"/>
      <c r="U452" s="1"/>
      <c r="V452" s="3"/>
      <c r="W452" s="1"/>
      <c r="X452" s="1"/>
      <c r="Y452" s="1"/>
      <c r="Z452" s="3"/>
      <c r="AA452" s="1"/>
      <c r="AB452" s="1"/>
      <c r="AC452" s="1"/>
      <c r="AD452" s="1"/>
      <c r="AE452" s="1"/>
    </row>
    <row r="453" spans="1:31">
      <c r="A453" s="1" t="s">
        <v>330</v>
      </c>
      <c r="B453" s="2">
        <v>43639</v>
      </c>
      <c r="C453" s="1" t="s">
        <v>22</v>
      </c>
      <c r="D453" s="1" t="s">
        <v>18</v>
      </c>
      <c r="E453" s="1" t="s">
        <v>24</v>
      </c>
      <c r="F453" s="1" t="s">
        <v>113</v>
      </c>
      <c r="G453" s="1" t="s">
        <v>24</v>
      </c>
      <c r="H453" s="1">
        <v>4501674688</v>
      </c>
      <c r="I453" s="1" t="s">
        <v>24</v>
      </c>
      <c r="J453" s="1" t="s">
        <v>582</v>
      </c>
      <c r="K453" s="1">
        <v>1</v>
      </c>
      <c r="L453" s="1" t="s">
        <v>26</v>
      </c>
      <c r="M453" s="3">
        <v>20000</v>
      </c>
      <c r="N453" s="3">
        <f t="shared" si="12"/>
        <v>20000</v>
      </c>
      <c r="O453" s="1"/>
      <c r="P453" s="1"/>
      <c r="Q453" s="1"/>
      <c r="R453" s="1"/>
      <c r="S453" s="3">
        <f>Tabla13[[#This Row],[COSTO TOTAL]]</f>
        <v>20000</v>
      </c>
      <c r="T453" s="1"/>
      <c r="U453" s="1"/>
      <c r="V453" s="3"/>
      <c r="W453" s="1"/>
      <c r="X453" s="1"/>
      <c r="Y453" s="1"/>
      <c r="Z453" s="3"/>
      <c r="AA453" s="1"/>
      <c r="AB453" s="1"/>
      <c r="AC453" s="1"/>
      <c r="AD453" s="1"/>
      <c r="AE453" s="1"/>
    </row>
    <row r="454" spans="1:31">
      <c r="A454" s="1" t="s">
        <v>330</v>
      </c>
      <c r="B454" s="2">
        <v>43639</v>
      </c>
      <c r="C454" s="1" t="s">
        <v>22</v>
      </c>
      <c r="D454" s="1" t="s">
        <v>18</v>
      </c>
      <c r="E454" s="1" t="s">
        <v>24</v>
      </c>
      <c r="F454" s="1" t="s">
        <v>113</v>
      </c>
      <c r="G454" s="1" t="s">
        <v>24</v>
      </c>
      <c r="H454" s="1">
        <v>4501674688</v>
      </c>
      <c r="I454" s="1" t="s">
        <v>24</v>
      </c>
      <c r="J454" s="1" t="s">
        <v>583</v>
      </c>
      <c r="K454" s="1">
        <v>1</v>
      </c>
      <c r="L454" s="1" t="s">
        <v>26</v>
      </c>
      <c r="M454" s="3"/>
      <c r="N454" s="3">
        <f t="shared" si="12"/>
        <v>0</v>
      </c>
      <c r="O454" s="1"/>
      <c r="P454" s="1"/>
      <c r="Q454" s="1"/>
      <c r="R454" s="1"/>
      <c r="S454" s="3">
        <f>Tabla13[[#This Row],[COSTO TOTAL]]</f>
        <v>0</v>
      </c>
      <c r="T454" s="1"/>
      <c r="U454" s="1"/>
      <c r="V454" s="3"/>
      <c r="W454" s="1"/>
      <c r="X454" s="1"/>
      <c r="Y454" s="1"/>
      <c r="Z454" s="3"/>
      <c r="AA454" s="1"/>
      <c r="AB454" s="1"/>
      <c r="AC454" s="1"/>
      <c r="AD454" s="1"/>
      <c r="AE454" s="1"/>
    </row>
    <row r="455" spans="1:31">
      <c r="A455" s="1" t="s">
        <v>330</v>
      </c>
      <c r="B455" s="2">
        <v>43733</v>
      </c>
      <c r="C455" s="1" t="s">
        <v>24</v>
      </c>
      <c r="D455" s="1" t="s">
        <v>18</v>
      </c>
      <c r="E455" s="1" t="s">
        <v>24</v>
      </c>
      <c r="F455" s="1" t="s">
        <v>113</v>
      </c>
      <c r="G455" s="1" t="s">
        <v>24</v>
      </c>
      <c r="H455" s="1">
        <v>4501707282</v>
      </c>
      <c r="I455" s="1" t="s">
        <v>24</v>
      </c>
      <c r="J455" s="1" t="s">
        <v>584</v>
      </c>
      <c r="K455" s="1">
        <v>2</v>
      </c>
      <c r="L455" s="1" t="s">
        <v>26</v>
      </c>
      <c r="M455" s="3">
        <v>1224</v>
      </c>
      <c r="N455" s="3">
        <f t="shared" si="12"/>
        <v>2448</v>
      </c>
      <c r="O455" s="1"/>
      <c r="P455" s="1"/>
      <c r="Q455" s="1"/>
      <c r="R455" s="1"/>
      <c r="S455" s="3">
        <f>Tabla13[[#This Row],[COSTO TOTAL]]</f>
        <v>2448</v>
      </c>
      <c r="T455" s="1"/>
      <c r="U455" s="1"/>
      <c r="V455" s="3"/>
      <c r="W455" s="1"/>
      <c r="X455" s="1"/>
      <c r="Y455" s="1"/>
      <c r="Z455" s="3"/>
      <c r="AA455" s="1"/>
      <c r="AB455" s="1"/>
      <c r="AC455" s="1"/>
      <c r="AD455" s="1"/>
      <c r="AE455" s="1"/>
    </row>
    <row r="456" spans="1:31">
      <c r="A456" s="1" t="s">
        <v>330</v>
      </c>
      <c r="B456" s="2">
        <v>43733</v>
      </c>
      <c r="C456" s="1" t="s">
        <v>24</v>
      </c>
      <c r="D456" s="1" t="s">
        <v>18</v>
      </c>
      <c r="E456" s="1" t="s">
        <v>24</v>
      </c>
      <c r="F456" s="1" t="s">
        <v>113</v>
      </c>
      <c r="G456" s="1" t="s">
        <v>24</v>
      </c>
      <c r="H456" s="1">
        <v>4501707282</v>
      </c>
      <c r="I456" s="1" t="s">
        <v>24</v>
      </c>
      <c r="J456" s="1" t="s">
        <v>585</v>
      </c>
      <c r="K456" s="1">
        <v>2</v>
      </c>
      <c r="L456" s="1" t="s">
        <v>26</v>
      </c>
      <c r="M456" s="3"/>
      <c r="N456" s="3">
        <f t="shared" si="12"/>
        <v>0</v>
      </c>
      <c r="O456" s="1"/>
      <c r="P456" s="1"/>
      <c r="Q456" s="1"/>
      <c r="R456" s="1"/>
      <c r="S456" s="3">
        <f>Tabla13[[#This Row],[COSTO TOTAL]]</f>
        <v>0</v>
      </c>
      <c r="T456" s="1"/>
      <c r="U456" s="1"/>
      <c r="V456" s="3"/>
      <c r="W456" s="1"/>
      <c r="X456" s="1"/>
      <c r="Y456" s="1"/>
      <c r="Z456" s="3"/>
      <c r="AA456" s="1"/>
      <c r="AB456" s="1"/>
      <c r="AC456" s="1"/>
      <c r="AD456" s="1"/>
      <c r="AE456" s="1"/>
    </row>
    <row r="457" spans="1:31">
      <c r="A457" s="1" t="s">
        <v>330</v>
      </c>
      <c r="B457" s="2">
        <v>43733</v>
      </c>
      <c r="C457" s="1" t="s">
        <v>24</v>
      </c>
      <c r="D457" s="1" t="s">
        <v>18</v>
      </c>
      <c r="E457" s="1" t="s">
        <v>24</v>
      </c>
      <c r="F457" s="1" t="s">
        <v>113</v>
      </c>
      <c r="G457" s="1" t="s">
        <v>24</v>
      </c>
      <c r="H457" s="1">
        <v>4501705674</v>
      </c>
      <c r="I457" s="1" t="s">
        <v>24</v>
      </c>
      <c r="J457" s="1" t="s">
        <v>586</v>
      </c>
      <c r="K457" s="1">
        <v>2</v>
      </c>
      <c r="L457" s="1" t="s">
        <v>26</v>
      </c>
      <c r="M457" s="3">
        <v>3616</v>
      </c>
      <c r="N457" s="3">
        <f t="shared" si="12"/>
        <v>7232</v>
      </c>
      <c r="O457" s="1"/>
      <c r="P457" s="1"/>
      <c r="Q457" s="1"/>
      <c r="R457" s="1"/>
      <c r="S457" s="3">
        <f>Tabla13[[#This Row],[COSTO TOTAL]]</f>
        <v>7232</v>
      </c>
      <c r="T457" s="1"/>
      <c r="U457" s="1"/>
      <c r="V457" s="3"/>
      <c r="W457" s="1"/>
      <c r="X457" s="1"/>
      <c r="Y457" s="1"/>
      <c r="Z457" s="3"/>
      <c r="AA457" s="1"/>
      <c r="AB457" s="1"/>
      <c r="AC457" s="1"/>
      <c r="AD457" s="1"/>
      <c r="AE457" s="1"/>
    </row>
    <row r="458" spans="1:31">
      <c r="A458" s="1" t="s">
        <v>352</v>
      </c>
      <c r="B458" s="2">
        <v>43271</v>
      </c>
      <c r="C458" s="1">
        <v>7582309</v>
      </c>
      <c r="D458" s="1" t="s">
        <v>18</v>
      </c>
      <c r="E458" s="1" t="s">
        <v>24</v>
      </c>
      <c r="F458" s="1" t="s">
        <v>24</v>
      </c>
      <c r="G458" s="1" t="s">
        <v>24</v>
      </c>
      <c r="H458" s="1">
        <v>4501565413</v>
      </c>
      <c r="I458" s="1" t="s">
        <v>24</v>
      </c>
      <c r="J458" s="1" t="s">
        <v>587</v>
      </c>
      <c r="K458" s="1">
        <v>3</v>
      </c>
      <c r="L458" s="1" t="s">
        <v>26</v>
      </c>
      <c r="M458" s="3">
        <v>169.4</v>
      </c>
      <c r="N458" s="3">
        <v>508.20000000000005</v>
      </c>
      <c r="O458" s="1"/>
      <c r="P458" s="1"/>
      <c r="Q458" s="1"/>
      <c r="R458" s="1"/>
      <c r="S458" s="3">
        <f>Tabla13[[#This Row],[COSTO TOTAL]]</f>
        <v>508.20000000000005</v>
      </c>
      <c r="T458" s="1"/>
      <c r="U458" s="1"/>
      <c r="V458" s="3"/>
      <c r="W458" s="1"/>
      <c r="X458" s="1"/>
      <c r="Y458" s="1"/>
      <c r="Z458" s="3"/>
      <c r="AA458" s="1"/>
      <c r="AB458" s="1"/>
      <c r="AC458" s="1"/>
      <c r="AD458" s="1"/>
      <c r="AE458" s="1"/>
    </row>
    <row r="459" spans="1:31">
      <c r="A459" s="1" t="s">
        <v>352</v>
      </c>
      <c r="B459" s="2">
        <v>43271</v>
      </c>
      <c r="C459" s="1">
        <v>7582309</v>
      </c>
      <c r="D459" s="1" t="s">
        <v>18</v>
      </c>
      <c r="E459" s="1" t="s">
        <v>24</v>
      </c>
      <c r="F459" s="1" t="s">
        <v>24</v>
      </c>
      <c r="G459" s="1" t="s">
        <v>24</v>
      </c>
      <c r="H459" s="1">
        <v>4501565413</v>
      </c>
      <c r="I459" s="1" t="s">
        <v>24</v>
      </c>
      <c r="J459" s="1" t="s">
        <v>588</v>
      </c>
      <c r="K459" s="1">
        <v>5</v>
      </c>
      <c r="L459" s="1" t="s">
        <v>26</v>
      </c>
      <c r="M459" s="3">
        <v>63.6</v>
      </c>
      <c r="N459" s="3">
        <v>318</v>
      </c>
      <c r="O459" s="1"/>
      <c r="P459" s="1"/>
      <c r="Q459" s="1"/>
      <c r="R459" s="1"/>
      <c r="S459" s="3">
        <f>Tabla13[[#This Row],[COSTO TOTAL]]</f>
        <v>318</v>
      </c>
      <c r="T459" s="1"/>
      <c r="U459" s="1"/>
      <c r="V459" s="3"/>
      <c r="W459" s="1"/>
      <c r="X459" s="1"/>
      <c r="Y459" s="1"/>
      <c r="Z459" s="3"/>
      <c r="AA459" s="1"/>
      <c r="AB459" s="1"/>
      <c r="AC459" s="1"/>
      <c r="AD459" s="1"/>
      <c r="AE459" s="1"/>
    </row>
    <row r="460" spans="1:31">
      <c r="A460" s="1" t="s">
        <v>352</v>
      </c>
      <c r="B460" s="2">
        <v>43271</v>
      </c>
      <c r="C460" s="1">
        <v>7582309</v>
      </c>
      <c r="D460" s="1" t="s">
        <v>18</v>
      </c>
      <c r="E460" s="1" t="s">
        <v>24</v>
      </c>
      <c r="F460" s="1" t="s">
        <v>24</v>
      </c>
      <c r="G460" s="1" t="s">
        <v>24</v>
      </c>
      <c r="H460" s="1">
        <v>4501565413</v>
      </c>
      <c r="I460" s="1" t="s">
        <v>24</v>
      </c>
      <c r="J460" s="1" t="s">
        <v>589</v>
      </c>
      <c r="K460" s="1">
        <v>2</v>
      </c>
      <c r="L460" s="1" t="s">
        <v>26</v>
      </c>
      <c r="M460" s="3">
        <v>43.8</v>
      </c>
      <c r="N460" s="3">
        <v>87.6</v>
      </c>
      <c r="O460" s="1"/>
      <c r="P460" s="1"/>
      <c r="Q460" s="1"/>
      <c r="R460" s="1"/>
      <c r="S460" s="3">
        <f>Tabla13[[#This Row],[COSTO TOTAL]]</f>
        <v>87.6</v>
      </c>
      <c r="T460" s="1"/>
      <c r="U460" s="1"/>
      <c r="V460" s="3"/>
      <c r="W460" s="1"/>
      <c r="X460" s="1"/>
      <c r="Y460" s="1"/>
      <c r="Z460" s="3"/>
      <c r="AA460" s="1"/>
      <c r="AB460" s="1"/>
      <c r="AC460" s="1"/>
      <c r="AD460" s="1"/>
      <c r="AE460" s="1"/>
    </row>
    <row r="461" spans="1:31">
      <c r="A461" s="1" t="s">
        <v>352</v>
      </c>
      <c r="B461" s="2">
        <v>43271</v>
      </c>
      <c r="C461" s="1">
        <v>7582309</v>
      </c>
      <c r="D461" s="1" t="s">
        <v>18</v>
      </c>
      <c r="E461" s="1" t="s">
        <v>24</v>
      </c>
      <c r="F461" s="1" t="s">
        <v>24</v>
      </c>
      <c r="G461" s="1" t="s">
        <v>24</v>
      </c>
      <c r="H461" s="1">
        <v>4501565413</v>
      </c>
      <c r="I461" s="1" t="s">
        <v>24</v>
      </c>
      <c r="J461" s="1" t="s">
        <v>1132</v>
      </c>
      <c r="K461" s="1">
        <v>1</v>
      </c>
      <c r="L461" s="1" t="s">
        <v>26</v>
      </c>
      <c r="M461" s="3">
        <v>2234</v>
      </c>
      <c r="N461" s="3">
        <v>2234</v>
      </c>
      <c r="O461" s="1"/>
      <c r="P461" s="1"/>
      <c r="Q461" s="1"/>
      <c r="R461" s="1"/>
      <c r="S461" s="3">
        <f>Tabla13[[#This Row],[COSTO TOTAL]]</f>
        <v>2234</v>
      </c>
      <c r="T461" s="1"/>
      <c r="U461" s="1"/>
      <c r="V461" s="3"/>
      <c r="W461" s="1"/>
      <c r="X461" s="1"/>
      <c r="Y461" s="1"/>
      <c r="Z461" s="3"/>
      <c r="AA461" s="1"/>
      <c r="AB461" s="1"/>
      <c r="AC461" s="1"/>
      <c r="AD461" s="1"/>
      <c r="AE461" s="1"/>
    </row>
    <row r="462" spans="1:31">
      <c r="A462" s="1" t="s">
        <v>352</v>
      </c>
      <c r="B462" s="2" t="s">
        <v>37</v>
      </c>
      <c r="C462" s="1" t="s">
        <v>22</v>
      </c>
      <c r="D462" s="1" t="s">
        <v>18</v>
      </c>
      <c r="E462" s="1" t="s">
        <v>24</v>
      </c>
      <c r="F462" s="1" t="s">
        <v>24</v>
      </c>
      <c r="G462" s="1" t="s">
        <v>24</v>
      </c>
      <c r="H462" s="1" t="s">
        <v>24</v>
      </c>
      <c r="I462" s="1" t="s">
        <v>24</v>
      </c>
      <c r="J462" s="1" t="s">
        <v>590</v>
      </c>
      <c r="K462" s="1">
        <v>4</v>
      </c>
      <c r="L462" s="1" t="s">
        <v>26</v>
      </c>
      <c r="M462" s="3"/>
      <c r="N462" s="3">
        <f t="shared" ref="N462:N524" si="13">M462*K462</f>
        <v>0</v>
      </c>
      <c r="O462" s="1"/>
      <c r="P462" s="1"/>
      <c r="Q462" s="1"/>
      <c r="R462" s="1"/>
      <c r="S462" s="3">
        <f>Tabla13[[#This Row],[COSTO TOTAL]]</f>
        <v>0</v>
      </c>
      <c r="T462" s="1"/>
      <c r="U462" s="1"/>
      <c r="V462" s="3"/>
      <c r="W462" s="1"/>
      <c r="X462" s="1"/>
      <c r="Y462" s="1"/>
      <c r="Z462" s="3"/>
      <c r="AA462" s="1"/>
      <c r="AB462" s="1"/>
      <c r="AC462" s="1"/>
      <c r="AD462" s="1"/>
      <c r="AE462" s="1"/>
    </row>
    <row r="463" spans="1:31">
      <c r="A463" s="1" t="s">
        <v>592</v>
      </c>
      <c r="B463" s="2" t="s">
        <v>593</v>
      </c>
      <c r="C463" s="1" t="s">
        <v>22</v>
      </c>
      <c r="D463" s="1" t="s">
        <v>18</v>
      </c>
      <c r="E463" s="1" t="s">
        <v>24</v>
      </c>
      <c r="F463" s="1" t="s">
        <v>594</v>
      </c>
      <c r="G463" s="1" t="s">
        <v>24</v>
      </c>
      <c r="H463" s="1">
        <v>4501675096</v>
      </c>
      <c r="I463" s="1" t="s">
        <v>24</v>
      </c>
      <c r="J463" s="1" t="s">
        <v>595</v>
      </c>
      <c r="K463" s="1">
        <v>4</v>
      </c>
      <c r="L463" s="1" t="s">
        <v>26</v>
      </c>
      <c r="M463" s="3"/>
      <c r="N463" s="3">
        <f t="shared" si="13"/>
        <v>0</v>
      </c>
      <c r="O463" s="1"/>
      <c r="P463" s="1"/>
      <c r="Q463" s="1"/>
      <c r="R463" s="1"/>
      <c r="S463" s="3">
        <f>Tabla13[[#This Row],[COSTO TOTAL]]</f>
        <v>0</v>
      </c>
      <c r="T463" s="1"/>
      <c r="U463" s="1"/>
      <c r="V463" s="3"/>
      <c r="W463" s="1"/>
      <c r="X463" s="1"/>
      <c r="Y463" s="1"/>
      <c r="Z463" s="3"/>
      <c r="AA463" s="1"/>
      <c r="AB463" s="1"/>
      <c r="AC463" s="1"/>
      <c r="AD463" s="1"/>
      <c r="AE463" s="1"/>
    </row>
    <row r="464" spans="1:31">
      <c r="A464" s="1" t="s">
        <v>592</v>
      </c>
      <c r="B464" s="2" t="s">
        <v>593</v>
      </c>
      <c r="C464" s="1" t="s">
        <v>22</v>
      </c>
      <c r="D464" s="1" t="s">
        <v>18</v>
      </c>
      <c r="E464" s="1" t="s">
        <v>24</v>
      </c>
      <c r="F464" s="1" t="s">
        <v>594</v>
      </c>
      <c r="G464" s="1" t="s">
        <v>24</v>
      </c>
      <c r="H464" s="1">
        <v>4501675096</v>
      </c>
      <c r="I464" s="1" t="s">
        <v>24</v>
      </c>
      <c r="J464" s="1" t="s">
        <v>596</v>
      </c>
      <c r="K464" s="1">
        <v>4</v>
      </c>
      <c r="L464" s="1" t="s">
        <v>26</v>
      </c>
      <c r="M464" s="3"/>
      <c r="N464" s="3">
        <f t="shared" si="13"/>
        <v>0</v>
      </c>
      <c r="O464" s="1"/>
      <c r="P464" s="1"/>
      <c r="Q464" s="1"/>
      <c r="R464" s="1"/>
      <c r="S464" s="3">
        <f>Tabla13[[#This Row],[COSTO TOTAL]]</f>
        <v>0</v>
      </c>
      <c r="T464" s="1"/>
      <c r="U464" s="1"/>
      <c r="V464" s="3"/>
      <c r="W464" s="1"/>
      <c r="X464" s="1"/>
      <c r="Y464" s="1"/>
      <c r="Z464" s="3"/>
      <c r="AA464" s="1"/>
      <c r="AB464" s="1"/>
      <c r="AC464" s="1"/>
      <c r="AD464" s="1"/>
      <c r="AE464" s="1"/>
    </row>
    <row r="465" spans="1:31">
      <c r="A465" s="1" t="s">
        <v>592</v>
      </c>
      <c r="B465" s="2" t="s">
        <v>593</v>
      </c>
      <c r="C465" s="1" t="s">
        <v>22</v>
      </c>
      <c r="D465" s="1" t="s">
        <v>18</v>
      </c>
      <c r="E465" s="1" t="s">
        <v>24</v>
      </c>
      <c r="F465" s="1" t="s">
        <v>594</v>
      </c>
      <c r="G465" s="1" t="s">
        <v>24</v>
      </c>
      <c r="H465" s="1">
        <v>4501675096</v>
      </c>
      <c r="I465" s="1" t="s">
        <v>24</v>
      </c>
      <c r="J465" s="1" t="s">
        <v>597</v>
      </c>
      <c r="K465" s="1">
        <v>4</v>
      </c>
      <c r="L465" s="1" t="s">
        <v>26</v>
      </c>
      <c r="M465" s="3"/>
      <c r="N465" s="3">
        <f t="shared" si="13"/>
        <v>0</v>
      </c>
      <c r="O465" s="1"/>
      <c r="P465" s="1"/>
      <c r="Q465" s="1"/>
      <c r="R465" s="1"/>
      <c r="S465" s="3">
        <f>Tabla13[[#This Row],[COSTO TOTAL]]</f>
        <v>0</v>
      </c>
      <c r="T465" s="1"/>
      <c r="U465" s="1"/>
      <c r="V465" s="3"/>
      <c r="W465" s="1"/>
      <c r="X465" s="1"/>
      <c r="Y465" s="1"/>
      <c r="Z465" s="3"/>
      <c r="AA465" s="1"/>
      <c r="AB465" s="1"/>
      <c r="AC465" s="1"/>
      <c r="AD465" s="1"/>
      <c r="AE465" s="1"/>
    </row>
    <row r="466" spans="1:31">
      <c r="A466" s="1" t="s">
        <v>592</v>
      </c>
      <c r="B466" s="2" t="s">
        <v>593</v>
      </c>
      <c r="C466" s="1" t="s">
        <v>22</v>
      </c>
      <c r="D466" s="1" t="s">
        <v>18</v>
      </c>
      <c r="E466" s="1" t="s">
        <v>24</v>
      </c>
      <c r="F466" s="1" t="s">
        <v>594</v>
      </c>
      <c r="G466" s="1" t="s">
        <v>24</v>
      </c>
      <c r="H466" s="1">
        <v>4501675096</v>
      </c>
      <c r="I466" s="1" t="s">
        <v>24</v>
      </c>
      <c r="J466" s="1" t="s">
        <v>598</v>
      </c>
      <c r="K466" s="1">
        <v>1</v>
      </c>
      <c r="L466" s="1" t="s">
        <v>26</v>
      </c>
      <c r="M466" s="3"/>
      <c r="N466" s="3">
        <f t="shared" si="13"/>
        <v>0</v>
      </c>
      <c r="O466" s="1"/>
      <c r="P466" s="1"/>
      <c r="Q466" s="1"/>
      <c r="R466" s="1"/>
      <c r="S466" s="3">
        <f>Tabla13[[#This Row],[COSTO TOTAL]]</f>
        <v>0</v>
      </c>
      <c r="T466" s="1"/>
      <c r="U466" s="1"/>
      <c r="V466" s="3"/>
      <c r="W466" s="1"/>
      <c r="X466" s="1"/>
      <c r="Y466" s="1"/>
      <c r="Z466" s="3"/>
      <c r="AA466" s="1"/>
      <c r="AB466" s="1"/>
      <c r="AC466" s="1"/>
      <c r="AD466" s="1"/>
      <c r="AE466" s="1"/>
    </row>
    <row r="467" spans="1:31">
      <c r="A467" s="1" t="s">
        <v>592</v>
      </c>
      <c r="B467" s="2" t="s">
        <v>593</v>
      </c>
      <c r="C467" s="1" t="s">
        <v>22</v>
      </c>
      <c r="D467" s="1" t="s">
        <v>18</v>
      </c>
      <c r="E467" s="1" t="s">
        <v>24</v>
      </c>
      <c r="F467" s="1" t="s">
        <v>594</v>
      </c>
      <c r="G467" s="1" t="s">
        <v>24</v>
      </c>
      <c r="H467" s="1">
        <v>4501675096</v>
      </c>
      <c r="I467" s="1" t="s">
        <v>24</v>
      </c>
      <c r="J467" s="1" t="s">
        <v>599</v>
      </c>
      <c r="K467" s="1">
        <v>1</v>
      </c>
      <c r="L467" s="1" t="s">
        <v>26</v>
      </c>
      <c r="M467" s="3">
        <v>16300</v>
      </c>
      <c r="N467" s="3">
        <f t="shared" si="13"/>
        <v>16300</v>
      </c>
      <c r="O467" s="1"/>
      <c r="P467" s="1"/>
      <c r="Q467" s="1"/>
      <c r="R467" s="1"/>
      <c r="S467" s="3">
        <f>Tabla13[[#This Row],[COSTO TOTAL]]</f>
        <v>16300</v>
      </c>
      <c r="T467" s="1"/>
      <c r="U467" s="1"/>
      <c r="V467" s="3"/>
      <c r="W467" s="1"/>
      <c r="X467" s="1"/>
      <c r="Y467" s="1"/>
      <c r="Z467" s="3"/>
      <c r="AA467" s="1"/>
      <c r="AB467" s="1"/>
      <c r="AC467" s="1"/>
      <c r="AD467" s="1"/>
      <c r="AE467" s="1"/>
    </row>
    <row r="468" spans="1:31">
      <c r="A468" s="1" t="s">
        <v>592</v>
      </c>
      <c r="B468" s="2" t="s">
        <v>593</v>
      </c>
      <c r="C468" s="1" t="s">
        <v>22</v>
      </c>
      <c r="D468" s="1" t="s">
        <v>18</v>
      </c>
      <c r="E468" s="1" t="s">
        <v>24</v>
      </c>
      <c r="F468" s="1" t="s">
        <v>594</v>
      </c>
      <c r="G468" s="1" t="s">
        <v>24</v>
      </c>
      <c r="H468" s="1">
        <v>4501675096</v>
      </c>
      <c r="I468" s="1" t="s">
        <v>24</v>
      </c>
      <c r="J468" s="1" t="s">
        <v>600</v>
      </c>
      <c r="K468" s="1">
        <v>2</v>
      </c>
      <c r="L468" s="1" t="s">
        <v>26</v>
      </c>
      <c r="M468" s="3"/>
      <c r="N468" s="3">
        <f t="shared" si="13"/>
        <v>0</v>
      </c>
      <c r="O468" s="1"/>
      <c r="P468" s="1"/>
      <c r="Q468" s="1"/>
      <c r="R468" s="1"/>
      <c r="S468" s="3">
        <f>Tabla13[[#This Row],[COSTO TOTAL]]</f>
        <v>0</v>
      </c>
      <c r="T468" s="1"/>
      <c r="U468" s="1"/>
      <c r="V468" s="3"/>
      <c r="W468" s="1"/>
      <c r="X468" s="1"/>
      <c r="Y468" s="1"/>
      <c r="Z468" s="3"/>
      <c r="AA468" s="1"/>
      <c r="AB468" s="1"/>
      <c r="AC468" s="1"/>
      <c r="AD468" s="1"/>
      <c r="AE468" s="1"/>
    </row>
    <row r="469" spans="1:31">
      <c r="A469" s="1" t="s">
        <v>592</v>
      </c>
      <c r="B469" s="2" t="s">
        <v>593</v>
      </c>
      <c r="C469" s="1" t="s">
        <v>22</v>
      </c>
      <c r="D469" s="1" t="s">
        <v>18</v>
      </c>
      <c r="E469" s="1" t="s">
        <v>24</v>
      </c>
      <c r="F469" s="1" t="s">
        <v>594</v>
      </c>
      <c r="G469" s="1" t="s">
        <v>24</v>
      </c>
      <c r="H469" s="1">
        <v>4501675096</v>
      </c>
      <c r="I469" s="1" t="s">
        <v>24</v>
      </c>
      <c r="J469" s="1" t="s">
        <v>601</v>
      </c>
      <c r="K469" s="1">
        <v>1</v>
      </c>
      <c r="L469" s="1" t="s">
        <v>26</v>
      </c>
      <c r="M469" s="3"/>
      <c r="N469" s="3">
        <f t="shared" si="13"/>
        <v>0</v>
      </c>
      <c r="O469" s="1"/>
      <c r="P469" s="1"/>
      <c r="Q469" s="1"/>
      <c r="R469" s="1"/>
      <c r="S469" s="3">
        <f>Tabla13[[#This Row],[COSTO TOTAL]]</f>
        <v>0</v>
      </c>
      <c r="T469" s="1"/>
      <c r="U469" s="1"/>
      <c r="V469" s="3"/>
      <c r="W469" s="1"/>
      <c r="X469" s="1"/>
      <c r="Y469" s="1"/>
      <c r="Z469" s="3"/>
      <c r="AA469" s="1"/>
      <c r="AB469" s="1"/>
      <c r="AC469" s="1"/>
      <c r="AD469" s="1"/>
      <c r="AE469" s="1"/>
    </row>
    <row r="470" spans="1:31">
      <c r="A470" s="1" t="s">
        <v>592</v>
      </c>
      <c r="B470" s="2" t="s">
        <v>593</v>
      </c>
      <c r="C470" s="1" t="s">
        <v>22</v>
      </c>
      <c r="D470" s="1" t="s">
        <v>18</v>
      </c>
      <c r="E470" s="1" t="s">
        <v>24</v>
      </c>
      <c r="F470" s="1" t="s">
        <v>594</v>
      </c>
      <c r="G470" s="1" t="s">
        <v>24</v>
      </c>
      <c r="H470" s="1">
        <v>4501675096</v>
      </c>
      <c r="I470" s="1" t="s">
        <v>24</v>
      </c>
      <c r="J470" s="1" t="s">
        <v>602</v>
      </c>
      <c r="K470" s="1">
        <v>1</v>
      </c>
      <c r="L470" s="1" t="s">
        <v>26</v>
      </c>
      <c r="M470" s="3"/>
      <c r="N470" s="3">
        <f t="shared" si="13"/>
        <v>0</v>
      </c>
      <c r="O470" s="1"/>
      <c r="P470" s="1"/>
      <c r="Q470" s="1"/>
      <c r="R470" s="1"/>
      <c r="S470" s="3">
        <f>Tabla13[[#This Row],[COSTO TOTAL]]</f>
        <v>0</v>
      </c>
      <c r="T470" s="1"/>
      <c r="U470" s="1"/>
      <c r="V470" s="3"/>
      <c r="W470" s="1"/>
      <c r="X470" s="1"/>
      <c r="Y470" s="1"/>
      <c r="Z470" s="3"/>
      <c r="AA470" s="1"/>
      <c r="AB470" s="1"/>
      <c r="AC470" s="1"/>
      <c r="AD470" s="1"/>
      <c r="AE470" s="1"/>
    </row>
    <row r="471" spans="1:31">
      <c r="A471" s="1" t="s">
        <v>592</v>
      </c>
      <c r="B471" s="2" t="s">
        <v>593</v>
      </c>
      <c r="C471" s="1" t="s">
        <v>22</v>
      </c>
      <c r="D471" s="1" t="s">
        <v>18</v>
      </c>
      <c r="E471" s="1" t="s">
        <v>24</v>
      </c>
      <c r="F471" s="1" t="s">
        <v>594</v>
      </c>
      <c r="G471" s="1" t="s">
        <v>24</v>
      </c>
      <c r="H471" s="1">
        <v>4501675096</v>
      </c>
      <c r="I471" s="1" t="s">
        <v>24</v>
      </c>
      <c r="J471" s="1" t="s">
        <v>603</v>
      </c>
      <c r="K471" s="1">
        <v>1</v>
      </c>
      <c r="L471" s="1" t="s">
        <v>26</v>
      </c>
      <c r="M471" s="3"/>
      <c r="N471" s="3">
        <f t="shared" si="13"/>
        <v>0</v>
      </c>
      <c r="O471" s="1"/>
      <c r="P471" s="1"/>
      <c r="Q471" s="1"/>
      <c r="R471" s="1"/>
      <c r="S471" s="3">
        <f>Tabla13[[#This Row],[COSTO TOTAL]]</f>
        <v>0</v>
      </c>
      <c r="T471" s="1"/>
      <c r="U471" s="1"/>
      <c r="V471" s="3"/>
      <c r="W471" s="1"/>
      <c r="X471" s="1"/>
      <c r="Y471" s="1"/>
      <c r="Z471" s="3"/>
      <c r="AA471" s="1"/>
      <c r="AB471" s="1"/>
      <c r="AC471" s="1"/>
      <c r="AD471" s="1"/>
      <c r="AE471" s="1"/>
    </row>
    <row r="472" spans="1:31">
      <c r="A472" s="1" t="s">
        <v>592</v>
      </c>
      <c r="B472" s="2" t="s">
        <v>604</v>
      </c>
      <c r="C472" s="1" t="s">
        <v>22</v>
      </c>
      <c r="D472" s="1" t="s">
        <v>18</v>
      </c>
      <c r="E472" s="1" t="s">
        <v>24</v>
      </c>
      <c r="F472" s="1" t="s">
        <v>594</v>
      </c>
      <c r="G472" s="1" t="s">
        <v>24</v>
      </c>
      <c r="H472" s="1">
        <v>4501675096</v>
      </c>
      <c r="I472" s="1" t="s">
        <v>24</v>
      </c>
      <c r="J472" s="1" t="s">
        <v>605</v>
      </c>
      <c r="K472" s="1">
        <v>1</v>
      </c>
      <c r="L472" s="1" t="s">
        <v>26</v>
      </c>
      <c r="M472" s="3"/>
      <c r="N472" s="3">
        <f t="shared" si="13"/>
        <v>0</v>
      </c>
      <c r="O472" s="1"/>
      <c r="P472" s="1"/>
      <c r="Q472" s="1"/>
      <c r="R472" s="1"/>
      <c r="S472" s="3">
        <f>Tabla13[[#This Row],[COSTO TOTAL]]</f>
        <v>0</v>
      </c>
      <c r="T472" s="1"/>
      <c r="U472" s="1"/>
      <c r="V472" s="3"/>
      <c r="W472" s="1"/>
      <c r="X472" s="1"/>
      <c r="Y472" s="1"/>
      <c r="Z472" s="3"/>
      <c r="AA472" s="1"/>
      <c r="AB472" s="1"/>
      <c r="AC472" s="1"/>
      <c r="AD472" s="1"/>
      <c r="AE472" s="1"/>
    </row>
    <row r="473" spans="1:31">
      <c r="A473" s="1" t="s">
        <v>592</v>
      </c>
      <c r="B473" s="2" t="s">
        <v>606</v>
      </c>
      <c r="C473" s="1" t="s">
        <v>22</v>
      </c>
      <c r="D473" s="1" t="s">
        <v>18</v>
      </c>
      <c r="E473" s="1" t="s">
        <v>24</v>
      </c>
      <c r="F473" s="1" t="s">
        <v>594</v>
      </c>
      <c r="G473" s="1" t="s">
        <v>24</v>
      </c>
      <c r="H473" s="1">
        <v>4501675096</v>
      </c>
      <c r="I473" s="1" t="s">
        <v>24</v>
      </c>
      <c r="J473" s="1" t="s">
        <v>607</v>
      </c>
      <c r="K473" s="1">
        <v>2</v>
      </c>
      <c r="L473" s="1" t="s">
        <v>26</v>
      </c>
      <c r="M473" s="3"/>
      <c r="N473" s="3">
        <f t="shared" si="13"/>
        <v>0</v>
      </c>
      <c r="O473" s="1"/>
      <c r="P473" s="1"/>
      <c r="Q473" s="1"/>
      <c r="R473" s="1"/>
      <c r="S473" s="3">
        <f>Tabla13[[#This Row],[COSTO TOTAL]]</f>
        <v>0</v>
      </c>
      <c r="T473" s="1"/>
      <c r="U473" s="1"/>
      <c r="V473" s="3"/>
      <c r="W473" s="1"/>
      <c r="X473" s="1"/>
      <c r="Y473" s="1"/>
      <c r="Z473" s="3"/>
      <c r="AA473" s="1"/>
      <c r="AB473" s="1"/>
      <c r="AC473" s="1"/>
      <c r="AD473" s="1"/>
      <c r="AE473" s="1"/>
    </row>
    <row r="474" spans="1:31">
      <c r="A474" s="1" t="s">
        <v>592</v>
      </c>
      <c r="B474" s="2">
        <v>43773</v>
      </c>
      <c r="C474" s="1" t="s">
        <v>24</v>
      </c>
      <c r="D474" s="1" t="s">
        <v>18</v>
      </c>
      <c r="E474" s="1" t="s">
        <v>24</v>
      </c>
      <c r="F474" s="1" t="s">
        <v>608</v>
      </c>
      <c r="G474" s="1" t="s">
        <v>24</v>
      </c>
      <c r="H474" s="1">
        <v>4501717357</v>
      </c>
      <c r="I474" s="1" t="s">
        <v>24</v>
      </c>
      <c r="J474" s="1" t="s">
        <v>609</v>
      </c>
      <c r="K474" s="1">
        <v>1</v>
      </c>
      <c r="L474" s="1" t="s">
        <v>26</v>
      </c>
      <c r="M474" s="3">
        <v>1860</v>
      </c>
      <c r="N474" s="3">
        <f t="shared" si="13"/>
        <v>1860</v>
      </c>
      <c r="O474" s="1"/>
      <c r="P474" s="1"/>
      <c r="Q474" s="1"/>
      <c r="R474" s="1"/>
      <c r="S474" s="3">
        <f>Tabla13[[#This Row],[COSTO TOTAL]]</f>
        <v>1860</v>
      </c>
      <c r="T474" s="1"/>
      <c r="U474" s="1"/>
      <c r="V474" s="3"/>
      <c r="W474" s="1"/>
      <c r="X474" s="1"/>
      <c r="Y474" s="1"/>
      <c r="Z474" s="3"/>
      <c r="AA474" s="1"/>
      <c r="AB474" s="1"/>
      <c r="AC474" s="1"/>
      <c r="AD474" s="1"/>
      <c r="AE474" s="1"/>
    </row>
    <row r="475" spans="1:31">
      <c r="A475" s="1" t="s">
        <v>592</v>
      </c>
      <c r="B475" s="2">
        <v>43773</v>
      </c>
      <c r="C475" s="1" t="s">
        <v>24</v>
      </c>
      <c r="D475" s="1" t="s">
        <v>18</v>
      </c>
      <c r="E475" s="1" t="s">
        <v>24</v>
      </c>
      <c r="F475" s="1" t="s">
        <v>113</v>
      </c>
      <c r="G475" s="1" t="s">
        <v>24</v>
      </c>
      <c r="H475" s="1">
        <v>4501710214</v>
      </c>
      <c r="I475" s="1" t="s">
        <v>24</v>
      </c>
      <c r="J475" s="1" t="s">
        <v>610</v>
      </c>
      <c r="K475" s="1">
        <v>1</v>
      </c>
      <c r="L475" s="1" t="s">
        <v>26</v>
      </c>
      <c r="M475" s="3">
        <v>4250</v>
      </c>
      <c r="N475" s="3">
        <f t="shared" si="13"/>
        <v>4250</v>
      </c>
      <c r="O475" s="1"/>
      <c r="P475" s="1"/>
      <c r="Q475" s="1"/>
      <c r="R475" s="1"/>
      <c r="S475" s="3">
        <f>Tabla13[[#This Row],[COSTO TOTAL]]</f>
        <v>4250</v>
      </c>
      <c r="T475" s="1"/>
      <c r="U475" s="1"/>
      <c r="V475" s="3"/>
      <c r="W475" s="1"/>
      <c r="X475" s="1"/>
      <c r="Y475" s="1"/>
      <c r="Z475" s="3"/>
      <c r="AA475" s="1"/>
      <c r="AB475" s="1"/>
      <c r="AC475" s="1"/>
      <c r="AD475" s="1"/>
      <c r="AE475" s="1"/>
    </row>
    <row r="476" spans="1:31">
      <c r="A476" s="1" t="s">
        <v>592</v>
      </c>
      <c r="B476" s="2">
        <v>43773</v>
      </c>
      <c r="C476" s="1" t="s">
        <v>24</v>
      </c>
      <c r="D476" s="1" t="s">
        <v>18</v>
      </c>
      <c r="E476" s="1" t="s">
        <v>24</v>
      </c>
      <c r="F476" s="1" t="s">
        <v>113</v>
      </c>
      <c r="G476" s="1" t="s">
        <v>24</v>
      </c>
      <c r="H476" s="1">
        <v>4501710214</v>
      </c>
      <c r="I476" s="1" t="s">
        <v>24</v>
      </c>
      <c r="J476" s="1" t="s">
        <v>611</v>
      </c>
      <c r="K476" s="1">
        <v>1</v>
      </c>
      <c r="L476" s="1" t="s">
        <v>26</v>
      </c>
      <c r="M476" s="3">
        <v>12700</v>
      </c>
      <c r="N476" s="3">
        <f t="shared" si="13"/>
        <v>12700</v>
      </c>
      <c r="O476" s="1"/>
      <c r="P476" s="1"/>
      <c r="Q476" s="1"/>
      <c r="R476" s="1"/>
      <c r="S476" s="3">
        <f>Tabla13[[#This Row],[COSTO TOTAL]]</f>
        <v>12700</v>
      </c>
      <c r="T476" s="1"/>
      <c r="U476" s="1"/>
      <c r="V476" s="3"/>
      <c r="W476" s="1"/>
      <c r="X476" s="1"/>
      <c r="Y476" s="1"/>
      <c r="Z476" s="3"/>
      <c r="AA476" s="1"/>
      <c r="AB476" s="1"/>
      <c r="AC476" s="1"/>
      <c r="AD476" s="1"/>
      <c r="AE476" s="1"/>
    </row>
    <row r="477" spans="1:31">
      <c r="A477" s="1" t="s">
        <v>367</v>
      </c>
      <c r="B477" s="2">
        <v>43590</v>
      </c>
      <c r="C477" s="1">
        <v>7591565</v>
      </c>
      <c r="D477" s="1" t="s">
        <v>18</v>
      </c>
      <c r="E477" s="1" t="s">
        <v>612</v>
      </c>
      <c r="F477" s="1" t="s">
        <v>113</v>
      </c>
      <c r="G477" s="1" t="s">
        <v>24</v>
      </c>
      <c r="H477" s="1">
        <v>4501664594</v>
      </c>
      <c r="I477" s="1" t="s">
        <v>613</v>
      </c>
      <c r="J477" s="1" t="s">
        <v>614</v>
      </c>
      <c r="K477" s="1">
        <v>1</v>
      </c>
      <c r="L477" s="1" t="s">
        <v>26</v>
      </c>
      <c r="M477" s="3"/>
      <c r="N477" s="3">
        <f t="shared" si="13"/>
        <v>0</v>
      </c>
      <c r="O477" s="1" t="s">
        <v>615</v>
      </c>
      <c r="P477" s="1"/>
      <c r="Q477" s="1"/>
      <c r="R477" s="1"/>
      <c r="S477" s="3">
        <f>Tabla13[[#This Row],[COSTO TOTAL]]</f>
        <v>0</v>
      </c>
      <c r="T477" s="1"/>
      <c r="U477" s="1"/>
      <c r="V477" s="3"/>
      <c r="W477" s="1"/>
      <c r="X477" s="1"/>
      <c r="Y477" s="1"/>
      <c r="Z477" s="3"/>
      <c r="AA477" s="1"/>
      <c r="AB477" s="1"/>
      <c r="AC477" s="1"/>
      <c r="AD477" s="1"/>
      <c r="AE477" s="1"/>
    </row>
    <row r="478" spans="1:31">
      <c r="A478" s="1" t="s">
        <v>367</v>
      </c>
      <c r="B478" s="2">
        <v>43590</v>
      </c>
      <c r="C478" s="1">
        <v>7591565</v>
      </c>
      <c r="D478" s="1" t="s">
        <v>18</v>
      </c>
      <c r="E478" s="1" t="s">
        <v>612</v>
      </c>
      <c r="F478" s="1" t="s">
        <v>113</v>
      </c>
      <c r="G478" s="1" t="s">
        <v>24</v>
      </c>
      <c r="H478" s="1">
        <v>4501664594</v>
      </c>
      <c r="I478" s="1" t="s">
        <v>613</v>
      </c>
      <c r="J478" s="1" t="s">
        <v>616</v>
      </c>
      <c r="K478" s="1">
        <v>1</v>
      </c>
      <c r="L478" s="1" t="s">
        <v>26</v>
      </c>
      <c r="M478" s="3"/>
      <c r="N478" s="3">
        <f t="shared" si="13"/>
        <v>0</v>
      </c>
      <c r="O478" s="1" t="s">
        <v>615</v>
      </c>
      <c r="P478" s="1"/>
      <c r="Q478" s="1"/>
      <c r="R478" s="1"/>
      <c r="S478" s="3">
        <f>Tabla13[[#This Row],[COSTO TOTAL]]</f>
        <v>0</v>
      </c>
      <c r="T478" s="1"/>
      <c r="U478" s="1"/>
      <c r="V478" s="3"/>
      <c r="W478" s="1"/>
      <c r="X478" s="1"/>
      <c r="Y478" s="1"/>
      <c r="Z478" s="3"/>
      <c r="AA478" s="1"/>
      <c r="AB478" s="1"/>
      <c r="AC478" s="1"/>
      <c r="AD478" s="1"/>
      <c r="AE478" s="1"/>
    </row>
    <row r="479" spans="1:31">
      <c r="A479" s="1" t="s">
        <v>367</v>
      </c>
      <c r="B479" s="2">
        <v>43590</v>
      </c>
      <c r="C479" s="1">
        <v>7591565</v>
      </c>
      <c r="D479" s="1" t="s">
        <v>18</v>
      </c>
      <c r="E479" s="1" t="s">
        <v>612</v>
      </c>
      <c r="F479" s="1" t="s">
        <v>113</v>
      </c>
      <c r="G479" s="1" t="s">
        <v>24</v>
      </c>
      <c r="H479" s="1">
        <v>4501664594</v>
      </c>
      <c r="I479" s="1" t="s">
        <v>613</v>
      </c>
      <c r="J479" s="1" t="s">
        <v>617</v>
      </c>
      <c r="K479" s="1">
        <v>1</v>
      </c>
      <c r="L479" s="1" t="s">
        <v>26</v>
      </c>
      <c r="M479" s="3"/>
      <c r="N479" s="3">
        <f t="shared" si="13"/>
        <v>0</v>
      </c>
      <c r="O479" s="1" t="s">
        <v>615</v>
      </c>
      <c r="P479" s="1"/>
      <c r="Q479" s="1"/>
      <c r="R479" s="1"/>
      <c r="S479" s="3">
        <f>Tabla13[[#This Row],[COSTO TOTAL]]</f>
        <v>0</v>
      </c>
      <c r="T479" s="1"/>
      <c r="U479" s="1"/>
      <c r="V479" s="3"/>
      <c r="W479" s="1"/>
      <c r="X479" s="1"/>
      <c r="Y479" s="1"/>
      <c r="Z479" s="3"/>
      <c r="AA479" s="1"/>
      <c r="AB479" s="1"/>
      <c r="AC479" s="1"/>
      <c r="AD479" s="1"/>
      <c r="AE479" s="1"/>
    </row>
    <row r="480" spans="1:31">
      <c r="A480" s="1" t="s">
        <v>367</v>
      </c>
      <c r="B480" s="2">
        <v>43590</v>
      </c>
      <c r="C480" s="1">
        <v>7591565</v>
      </c>
      <c r="D480" s="1" t="s">
        <v>18</v>
      </c>
      <c r="E480" s="1" t="s">
        <v>612</v>
      </c>
      <c r="F480" s="1" t="s">
        <v>113</v>
      </c>
      <c r="G480" s="1" t="s">
        <v>24</v>
      </c>
      <c r="H480" s="1">
        <v>4501664594</v>
      </c>
      <c r="I480" s="1" t="s">
        <v>613</v>
      </c>
      <c r="J480" s="1" t="s">
        <v>618</v>
      </c>
      <c r="K480" s="1">
        <v>1</v>
      </c>
      <c r="L480" s="1" t="s">
        <v>26</v>
      </c>
      <c r="M480" s="3"/>
      <c r="N480" s="3">
        <f t="shared" si="13"/>
        <v>0</v>
      </c>
      <c r="O480" s="1" t="s">
        <v>615</v>
      </c>
      <c r="P480" s="1"/>
      <c r="Q480" s="1"/>
      <c r="R480" s="1"/>
      <c r="S480" s="3">
        <f>Tabla13[[#This Row],[COSTO TOTAL]]</f>
        <v>0</v>
      </c>
      <c r="T480" s="1"/>
      <c r="U480" s="1"/>
      <c r="V480" s="3"/>
      <c r="W480" s="1"/>
      <c r="X480" s="1"/>
      <c r="Y480" s="1"/>
      <c r="Z480" s="3"/>
      <c r="AA480" s="1"/>
      <c r="AB480" s="1"/>
      <c r="AC480" s="1"/>
      <c r="AD480" s="1"/>
      <c r="AE480" s="1"/>
    </row>
    <row r="481" spans="1:31">
      <c r="A481" s="1" t="s">
        <v>367</v>
      </c>
      <c r="B481" s="2">
        <v>43590</v>
      </c>
      <c r="C481" s="1">
        <v>7591565</v>
      </c>
      <c r="D481" s="1" t="s">
        <v>18</v>
      </c>
      <c r="E481" s="1" t="s">
        <v>612</v>
      </c>
      <c r="F481" s="1" t="s">
        <v>113</v>
      </c>
      <c r="G481" s="1" t="s">
        <v>24</v>
      </c>
      <c r="H481" s="1">
        <v>4501664594</v>
      </c>
      <c r="I481" s="1" t="s">
        <v>613</v>
      </c>
      <c r="J481" s="1" t="s">
        <v>619</v>
      </c>
      <c r="K481" s="1">
        <v>1</v>
      </c>
      <c r="L481" s="1" t="s">
        <v>26</v>
      </c>
      <c r="M481" s="3"/>
      <c r="N481" s="3">
        <f t="shared" si="13"/>
        <v>0</v>
      </c>
      <c r="O481" s="1" t="s">
        <v>615</v>
      </c>
      <c r="P481" s="1"/>
      <c r="Q481" s="1"/>
      <c r="R481" s="1"/>
      <c r="S481" s="3">
        <f>Tabla13[[#This Row],[COSTO TOTAL]]</f>
        <v>0</v>
      </c>
      <c r="T481" s="1"/>
      <c r="U481" s="1"/>
      <c r="V481" s="3"/>
      <c r="W481" s="1"/>
      <c r="X481" s="1"/>
      <c r="Y481" s="1"/>
      <c r="Z481" s="3"/>
      <c r="AA481" s="1"/>
      <c r="AB481" s="1"/>
      <c r="AC481" s="1"/>
      <c r="AD481" s="1"/>
      <c r="AE481" s="1"/>
    </row>
    <row r="482" spans="1:31">
      <c r="A482" s="1" t="s">
        <v>367</v>
      </c>
      <c r="B482" s="2">
        <v>43590</v>
      </c>
      <c r="C482" s="1">
        <v>7591565</v>
      </c>
      <c r="D482" s="1" t="s">
        <v>18</v>
      </c>
      <c r="E482" s="1" t="s">
        <v>612</v>
      </c>
      <c r="F482" s="1" t="s">
        <v>113</v>
      </c>
      <c r="G482" s="1" t="s">
        <v>24</v>
      </c>
      <c r="H482" s="1">
        <v>4501664594</v>
      </c>
      <c r="I482" s="1" t="s">
        <v>613</v>
      </c>
      <c r="J482" s="1" t="s">
        <v>565</v>
      </c>
      <c r="K482" s="1">
        <v>1</v>
      </c>
      <c r="L482" s="1" t="s">
        <v>26</v>
      </c>
      <c r="M482" s="3"/>
      <c r="N482" s="3">
        <f t="shared" si="13"/>
        <v>0</v>
      </c>
      <c r="O482" s="1" t="s">
        <v>615</v>
      </c>
      <c r="P482" s="1"/>
      <c r="Q482" s="1"/>
      <c r="R482" s="1"/>
      <c r="S482" s="3">
        <f>Tabla13[[#This Row],[COSTO TOTAL]]</f>
        <v>0</v>
      </c>
      <c r="T482" s="1"/>
      <c r="U482" s="1"/>
      <c r="V482" s="3"/>
      <c r="W482" s="1"/>
      <c r="X482" s="1"/>
      <c r="Y482" s="1"/>
      <c r="Z482" s="3"/>
      <c r="AA482" s="1"/>
      <c r="AB482" s="1"/>
      <c r="AC482" s="1"/>
      <c r="AD482" s="1"/>
      <c r="AE482" s="1"/>
    </row>
    <row r="483" spans="1:31">
      <c r="A483" s="1" t="s">
        <v>367</v>
      </c>
      <c r="B483" s="2">
        <v>43590</v>
      </c>
      <c r="C483" s="1">
        <v>7591565</v>
      </c>
      <c r="D483" s="1" t="s">
        <v>18</v>
      </c>
      <c r="E483" s="1" t="s">
        <v>612</v>
      </c>
      <c r="F483" s="1" t="s">
        <v>113</v>
      </c>
      <c r="G483" s="1" t="s">
        <v>24</v>
      </c>
      <c r="H483" s="1">
        <v>4501664594</v>
      </c>
      <c r="I483" s="1" t="s">
        <v>613</v>
      </c>
      <c r="J483" s="1" t="s">
        <v>566</v>
      </c>
      <c r="K483" s="1">
        <v>1</v>
      </c>
      <c r="L483" s="1" t="s">
        <v>26</v>
      </c>
      <c r="M483" s="3"/>
      <c r="N483" s="3">
        <f t="shared" si="13"/>
        <v>0</v>
      </c>
      <c r="O483" s="1" t="s">
        <v>615</v>
      </c>
      <c r="P483" s="1"/>
      <c r="Q483" s="1"/>
      <c r="R483" s="1"/>
      <c r="S483" s="3">
        <f>Tabla13[[#This Row],[COSTO TOTAL]]</f>
        <v>0</v>
      </c>
      <c r="T483" s="1"/>
      <c r="U483" s="1"/>
      <c r="V483" s="3"/>
      <c r="W483" s="1"/>
      <c r="X483" s="1"/>
      <c r="Y483" s="1"/>
      <c r="Z483" s="3"/>
      <c r="AA483" s="1"/>
      <c r="AB483" s="1"/>
      <c r="AC483" s="1"/>
      <c r="AD483" s="1"/>
      <c r="AE483" s="1"/>
    </row>
    <row r="484" spans="1:31">
      <c r="A484" s="1" t="s">
        <v>367</v>
      </c>
      <c r="B484" s="2">
        <v>43590</v>
      </c>
      <c r="C484" s="1">
        <v>7591565</v>
      </c>
      <c r="D484" s="1" t="s">
        <v>18</v>
      </c>
      <c r="E484" s="1" t="s">
        <v>612</v>
      </c>
      <c r="F484" s="1" t="s">
        <v>113</v>
      </c>
      <c r="G484" s="1" t="s">
        <v>24</v>
      </c>
      <c r="H484" s="1">
        <v>4501664594</v>
      </c>
      <c r="I484" s="1" t="s">
        <v>613</v>
      </c>
      <c r="J484" s="1" t="s">
        <v>567</v>
      </c>
      <c r="K484" s="1">
        <v>1</v>
      </c>
      <c r="L484" s="1" t="s">
        <v>26</v>
      </c>
      <c r="M484" s="3"/>
      <c r="N484" s="3">
        <f t="shared" si="13"/>
        <v>0</v>
      </c>
      <c r="O484" s="1" t="s">
        <v>615</v>
      </c>
      <c r="P484" s="1"/>
      <c r="Q484" s="1"/>
      <c r="R484" s="1"/>
      <c r="S484" s="3">
        <f>Tabla13[[#This Row],[COSTO TOTAL]]</f>
        <v>0</v>
      </c>
      <c r="T484" s="1"/>
      <c r="U484" s="1"/>
      <c r="V484" s="3"/>
      <c r="W484" s="1"/>
      <c r="X484" s="1"/>
      <c r="Y484" s="1"/>
      <c r="Z484" s="3"/>
      <c r="AA484" s="1"/>
      <c r="AB484" s="1"/>
      <c r="AC484" s="1"/>
      <c r="AD484" s="1"/>
      <c r="AE484" s="1"/>
    </row>
    <row r="485" spans="1:31">
      <c r="A485" s="1" t="s">
        <v>367</v>
      </c>
      <c r="B485" s="2">
        <v>43590</v>
      </c>
      <c r="C485" s="1">
        <v>7591565</v>
      </c>
      <c r="D485" s="1" t="s">
        <v>18</v>
      </c>
      <c r="E485" s="1" t="s">
        <v>612</v>
      </c>
      <c r="F485" s="1" t="s">
        <v>113</v>
      </c>
      <c r="G485" s="1" t="s">
        <v>24</v>
      </c>
      <c r="H485" s="1">
        <v>4501664594</v>
      </c>
      <c r="I485" s="1" t="s">
        <v>613</v>
      </c>
      <c r="J485" s="1" t="s">
        <v>620</v>
      </c>
      <c r="K485" s="1">
        <v>1</v>
      </c>
      <c r="L485" s="1" t="s">
        <v>26</v>
      </c>
      <c r="M485" s="3"/>
      <c r="N485" s="3">
        <f t="shared" si="13"/>
        <v>0</v>
      </c>
      <c r="O485" s="1" t="s">
        <v>615</v>
      </c>
      <c r="P485" s="1"/>
      <c r="Q485" s="1"/>
      <c r="R485" s="1"/>
      <c r="S485" s="3">
        <f>Tabla13[[#This Row],[COSTO TOTAL]]</f>
        <v>0</v>
      </c>
      <c r="T485" s="1"/>
      <c r="U485" s="1"/>
      <c r="V485" s="3"/>
      <c r="W485" s="1"/>
      <c r="X485" s="1"/>
      <c r="Y485" s="1"/>
      <c r="Z485" s="3"/>
      <c r="AA485" s="1"/>
      <c r="AB485" s="1"/>
      <c r="AC485" s="1"/>
      <c r="AD485" s="1"/>
      <c r="AE485" s="1"/>
    </row>
    <row r="486" spans="1:31">
      <c r="A486" s="1" t="s">
        <v>367</v>
      </c>
      <c r="B486" s="2">
        <v>43590</v>
      </c>
      <c r="C486" s="1">
        <v>7591565</v>
      </c>
      <c r="D486" s="1" t="s">
        <v>18</v>
      </c>
      <c r="E486" s="1" t="s">
        <v>612</v>
      </c>
      <c r="F486" s="1" t="s">
        <v>113</v>
      </c>
      <c r="G486" s="1" t="s">
        <v>24</v>
      </c>
      <c r="H486" s="1">
        <v>4501664594</v>
      </c>
      <c r="I486" s="1" t="s">
        <v>613</v>
      </c>
      <c r="J486" s="1" t="s">
        <v>621</v>
      </c>
      <c r="K486" s="1">
        <v>1</v>
      </c>
      <c r="L486" s="1" t="s">
        <v>26</v>
      </c>
      <c r="M486" s="3"/>
      <c r="N486" s="3">
        <f t="shared" si="13"/>
        <v>0</v>
      </c>
      <c r="O486" s="1" t="s">
        <v>615</v>
      </c>
      <c r="P486" s="1"/>
      <c r="Q486" s="1"/>
      <c r="R486" s="1"/>
      <c r="S486" s="3">
        <f>Tabla13[[#This Row],[COSTO TOTAL]]</f>
        <v>0</v>
      </c>
      <c r="T486" s="1"/>
      <c r="U486" s="1"/>
      <c r="V486" s="3"/>
      <c r="W486" s="1"/>
      <c r="X486" s="1"/>
      <c r="Y486" s="1"/>
      <c r="Z486" s="3"/>
      <c r="AA486" s="1"/>
      <c r="AB486" s="1"/>
      <c r="AC486" s="1"/>
      <c r="AD486" s="1"/>
      <c r="AE486" s="1"/>
    </row>
    <row r="487" spans="1:31">
      <c r="A487" s="1" t="s">
        <v>367</v>
      </c>
      <c r="B487" s="2">
        <v>43590</v>
      </c>
      <c r="C487" s="1">
        <v>7591565</v>
      </c>
      <c r="D487" s="1" t="s">
        <v>18</v>
      </c>
      <c r="E487" s="1" t="s">
        <v>612</v>
      </c>
      <c r="F487" s="1" t="s">
        <v>113</v>
      </c>
      <c r="G487" s="1" t="s">
        <v>24</v>
      </c>
      <c r="H487" s="1">
        <v>4501664594</v>
      </c>
      <c r="I487" s="1" t="s">
        <v>613</v>
      </c>
      <c r="J487" s="1" t="s">
        <v>622</v>
      </c>
      <c r="K487" s="1">
        <v>1</v>
      </c>
      <c r="L487" s="1" t="s">
        <v>26</v>
      </c>
      <c r="M487" s="3"/>
      <c r="N487" s="3">
        <f t="shared" si="13"/>
        <v>0</v>
      </c>
      <c r="O487" s="1" t="s">
        <v>615</v>
      </c>
      <c r="P487" s="1"/>
      <c r="Q487" s="1"/>
      <c r="R487" s="1"/>
      <c r="S487" s="3">
        <f>Tabla13[[#This Row],[COSTO TOTAL]]</f>
        <v>0</v>
      </c>
      <c r="T487" s="1"/>
      <c r="U487" s="1"/>
      <c r="V487" s="3"/>
      <c r="W487" s="1"/>
      <c r="X487" s="1"/>
      <c r="Y487" s="1"/>
      <c r="Z487" s="3"/>
      <c r="AA487" s="1"/>
      <c r="AB487" s="1"/>
      <c r="AC487" s="1"/>
      <c r="AD487" s="1"/>
      <c r="AE487" s="1"/>
    </row>
    <row r="488" spans="1:31">
      <c r="A488" s="1" t="s">
        <v>367</v>
      </c>
      <c r="B488" s="2">
        <v>43590</v>
      </c>
      <c r="C488" s="1">
        <v>7591565</v>
      </c>
      <c r="D488" s="1" t="s">
        <v>18</v>
      </c>
      <c r="E488" s="1" t="s">
        <v>612</v>
      </c>
      <c r="F488" s="1" t="s">
        <v>113</v>
      </c>
      <c r="G488" s="1" t="s">
        <v>24</v>
      </c>
      <c r="H488" s="1">
        <v>4501664594</v>
      </c>
      <c r="I488" s="1" t="s">
        <v>613</v>
      </c>
      <c r="J488" s="1" t="s">
        <v>568</v>
      </c>
      <c r="K488" s="1">
        <v>1</v>
      </c>
      <c r="L488" s="1" t="s">
        <v>26</v>
      </c>
      <c r="M488" s="3"/>
      <c r="N488" s="3">
        <f t="shared" si="13"/>
        <v>0</v>
      </c>
      <c r="O488" s="1" t="s">
        <v>615</v>
      </c>
      <c r="P488" s="1"/>
      <c r="Q488" s="1"/>
      <c r="R488" s="1"/>
      <c r="S488" s="3">
        <f>Tabla13[[#This Row],[COSTO TOTAL]]</f>
        <v>0</v>
      </c>
      <c r="T488" s="1"/>
      <c r="U488" s="1"/>
      <c r="V488" s="3"/>
      <c r="W488" s="1"/>
      <c r="X488" s="1"/>
      <c r="Y488" s="1"/>
      <c r="Z488" s="3"/>
      <c r="AA488" s="1"/>
      <c r="AB488" s="1"/>
      <c r="AC488" s="1"/>
      <c r="AD488" s="1"/>
      <c r="AE488" s="1"/>
    </row>
    <row r="489" spans="1:31">
      <c r="A489" s="1" t="s">
        <v>592</v>
      </c>
      <c r="B489" s="2">
        <v>43808</v>
      </c>
      <c r="C489" s="1" t="s">
        <v>24</v>
      </c>
      <c r="D489" s="1" t="s">
        <v>18</v>
      </c>
      <c r="E489" s="1" t="s">
        <v>24</v>
      </c>
      <c r="F489" s="1" t="s">
        <v>623</v>
      </c>
      <c r="G489" s="1" t="s">
        <v>24</v>
      </c>
      <c r="H489" s="1">
        <v>4501714340</v>
      </c>
      <c r="I489" s="1" t="s">
        <v>24</v>
      </c>
      <c r="J489" s="1" t="s">
        <v>624</v>
      </c>
      <c r="K489" s="1">
        <v>0</v>
      </c>
      <c r="L489" s="1" t="s">
        <v>26</v>
      </c>
      <c r="M489" s="3">
        <v>184904</v>
      </c>
      <c r="N489" s="3">
        <f t="shared" si="13"/>
        <v>0</v>
      </c>
      <c r="O489" s="1"/>
      <c r="P489" s="1"/>
      <c r="Q489" s="1"/>
      <c r="R489" s="1"/>
      <c r="S489" s="3">
        <f>Tabla13[[#This Row],[COSTO TOTAL]]</f>
        <v>0</v>
      </c>
      <c r="T489" s="1"/>
      <c r="U489" s="1"/>
      <c r="V489" s="3"/>
      <c r="W489" s="1"/>
      <c r="X489" s="1"/>
      <c r="Y489" s="1"/>
      <c r="Z489" s="3"/>
      <c r="AA489" s="1"/>
      <c r="AB489" s="1"/>
      <c r="AC489" s="1"/>
      <c r="AD489" s="1" t="s">
        <v>112</v>
      </c>
      <c r="AE489" s="1"/>
    </row>
    <row r="490" spans="1:31">
      <c r="A490" s="1" t="s">
        <v>367</v>
      </c>
      <c r="B490" s="2">
        <v>43259</v>
      </c>
      <c r="C490" s="1">
        <v>7575156</v>
      </c>
      <c r="D490" s="1" t="s">
        <v>18</v>
      </c>
      <c r="E490" s="1" t="s">
        <v>625</v>
      </c>
      <c r="F490" s="1" t="s">
        <v>374</v>
      </c>
      <c r="G490" s="1"/>
      <c r="H490" s="1">
        <v>4501554681</v>
      </c>
      <c r="I490" s="1" t="s">
        <v>24</v>
      </c>
      <c r="J490" s="1" t="s">
        <v>626</v>
      </c>
      <c r="K490" s="1">
        <v>40</v>
      </c>
      <c r="L490" s="1" t="s">
        <v>26</v>
      </c>
      <c r="M490" s="3">
        <v>14</v>
      </c>
      <c r="N490" s="3">
        <f t="shared" si="13"/>
        <v>560</v>
      </c>
      <c r="O490" s="1"/>
      <c r="P490" s="1"/>
      <c r="Q490" s="1"/>
      <c r="R490" s="1"/>
      <c r="S490" s="3">
        <f>Tabla13[[#This Row],[COSTO TOTAL]]</f>
        <v>560</v>
      </c>
      <c r="T490" s="1"/>
      <c r="U490" s="1"/>
      <c r="V490" s="3"/>
      <c r="W490" s="1"/>
      <c r="X490" s="1"/>
      <c r="Y490" s="1"/>
      <c r="Z490" s="3"/>
      <c r="AA490" s="1"/>
      <c r="AB490" s="1"/>
      <c r="AC490" s="1"/>
      <c r="AD490" s="1"/>
      <c r="AE490" s="1"/>
    </row>
    <row r="491" spans="1:31">
      <c r="A491" s="1" t="s">
        <v>367</v>
      </c>
      <c r="B491" s="2">
        <v>43343</v>
      </c>
      <c r="C491" s="1">
        <v>7559687</v>
      </c>
      <c r="D491" s="1" t="s">
        <v>18</v>
      </c>
      <c r="E491" s="1" t="s">
        <v>627</v>
      </c>
      <c r="F491" s="1" t="s">
        <v>113</v>
      </c>
      <c r="G491" s="1"/>
      <c r="H491" s="1">
        <v>4501545988</v>
      </c>
      <c r="I491" s="1" t="s">
        <v>24</v>
      </c>
      <c r="J491" s="1" t="s">
        <v>628</v>
      </c>
      <c r="K491" s="1">
        <v>1</v>
      </c>
      <c r="L491" s="1" t="s">
        <v>26</v>
      </c>
      <c r="M491" s="3">
        <v>1100</v>
      </c>
      <c r="N491" s="3">
        <f t="shared" si="13"/>
        <v>1100</v>
      </c>
      <c r="O491" s="1"/>
      <c r="P491" s="1"/>
      <c r="Q491" s="1"/>
      <c r="R491" s="1"/>
      <c r="S491" s="3">
        <f>Tabla13[[#This Row],[COSTO TOTAL]]</f>
        <v>1100</v>
      </c>
      <c r="T491" s="1"/>
      <c r="U491" s="1"/>
      <c r="V491" s="3"/>
      <c r="W491" s="1"/>
      <c r="X491" s="1"/>
      <c r="Y491" s="1"/>
      <c r="Z491" s="3"/>
      <c r="AA491" s="1"/>
      <c r="AB491" s="1"/>
      <c r="AC491" s="1"/>
      <c r="AD491" s="1"/>
      <c r="AE491" s="1"/>
    </row>
    <row r="492" spans="1:31">
      <c r="A492" s="1" t="s">
        <v>367</v>
      </c>
      <c r="B492" s="2">
        <v>43234</v>
      </c>
      <c r="C492" s="1">
        <v>7557431</v>
      </c>
      <c r="D492" s="1" t="s">
        <v>18</v>
      </c>
      <c r="E492" s="1" t="s">
        <v>629</v>
      </c>
      <c r="F492" s="1" t="s">
        <v>374</v>
      </c>
      <c r="G492" s="1"/>
      <c r="H492" s="1" t="s">
        <v>1270</v>
      </c>
      <c r="I492" s="1" t="s">
        <v>24</v>
      </c>
      <c r="J492" s="1" t="s">
        <v>630</v>
      </c>
      <c r="K492" s="1">
        <v>1</v>
      </c>
      <c r="L492" s="1" t="s">
        <v>26</v>
      </c>
      <c r="M492" s="3">
        <v>1875</v>
      </c>
      <c r="N492" s="3">
        <f t="shared" si="13"/>
        <v>1875</v>
      </c>
      <c r="O492" s="1"/>
      <c r="P492" s="1"/>
      <c r="Q492" s="1"/>
      <c r="R492" s="1"/>
      <c r="S492" s="3">
        <f>Tabla13[[#This Row],[COSTO TOTAL]]</f>
        <v>1875</v>
      </c>
      <c r="T492" s="1"/>
      <c r="U492" s="1"/>
      <c r="V492" s="3"/>
      <c r="W492" s="1"/>
      <c r="X492" s="1"/>
      <c r="Y492" s="1"/>
      <c r="Z492" s="3"/>
      <c r="AA492" s="1"/>
      <c r="AB492" s="1"/>
      <c r="AC492" s="1"/>
      <c r="AD492" s="1"/>
      <c r="AE492" s="1"/>
    </row>
    <row r="493" spans="1:31">
      <c r="A493" s="1" t="s">
        <v>367</v>
      </c>
      <c r="B493" s="2">
        <v>43234</v>
      </c>
      <c r="C493" s="1">
        <v>7557431</v>
      </c>
      <c r="D493" s="1" t="s">
        <v>18</v>
      </c>
      <c r="E493" s="1" t="s">
        <v>629</v>
      </c>
      <c r="F493" s="1" t="s">
        <v>374</v>
      </c>
      <c r="G493" s="1"/>
      <c r="H493" s="1" t="s">
        <v>1270</v>
      </c>
      <c r="I493" s="1" t="s">
        <v>24</v>
      </c>
      <c r="J493" s="1" t="s">
        <v>631</v>
      </c>
      <c r="K493" s="1">
        <v>2</v>
      </c>
      <c r="L493" s="1" t="s">
        <v>26</v>
      </c>
      <c r="M493" s="3">
        <v>1060</v>
      </c>
      <c r="N493" s="3">
        <f t="shared" si="13"/>
        <v>2120</v>
      </c>
      <c r="O493" s="1"/>
      <c r="P493" s="1"/>
      <c r="Q493" s="1"/>
      <c r="R493" s="1"/>
      <c r="S493" s="3">
        <f>Tabla13[[#This Row],[COSTO TOTAL]]</f>
        <v>2120</v>
      </c>
      <c r="T493" s="1"/>
      <c r="U493" s="1"/>
      <c r="V493" s="3"/>
      <c r="W493" s="1"/>
      <c r="X493" s="1"/>
      <c r="Y493" s="1"/>
      <c r="Z493" s="3"/>
      <c r="AA493" s="1"/>
      <c r="AB493" s="1"/>
      <c r="AC493" s="1"/>
      <c r="AD493" s="1"/>
      <c r="AE493" s="1"/>
    </row>
    <row r="494" spans="1:31">
      <c r="A494" s="1" t="s">
        <v>367</v>
      </c>
      <c r="B494" s="2" t="s">
        <v>632</v>
      </c>
      <c r="C494" s="1">
        <v>7606918</v>
      </c>
      <c r="D494" s="1" t="s">
        <v>18</v>
      </c>
      <c r="E494" s="1" t="s">
        <v>24</v>
      </c>
      <c r="F494" s="1" t="s">
        <v>113</v>
      </c>
      <c r="G494" s="1"/>
      <c r="H494" s="1">
        <v>4501577759</v>
      </c>
      <c r="I494" s="1" t="s">
        <v>24</v>
      </c>
      <c r="J494" s="1" t="s">
        <v>633</v>
      </c>
      <c r="K494" s="1">
        <v>1</v>
      </c>
      <c r="L494" s="1" t="s">
        <v>26</v>
      </c>
      <c r="M494" s="3">
        <v>355</v>
      </c>
      <c r="N494" s="3">
        <f t="shared" si="13"/>
        <v>355</v>
      </c>
      <c r="O494" s="1" t="s">
        <v>634</v>
      </c>
      <c r="P494" s="1"/>
      <c r="Q494" s="1"/>
      <c r="R494" s="1"/>
      <c r="S494" s="3">
        <f>Tabla13[[#This Row],[COSTO TOTAL]]</f>
        <v>355</v>
      </c>
      <c r="T494" s="1"/>
      <c r="U494" s="1"/>
      <c r="V494" s="3"/>
      <c r="W494" s="1"/>
      <c r="X494" s="1"/>
      <c r="Y494" s="1"/>
      <c r="Z494" s="3"/>
      <c r="AA494" s="1"/>
      <c r="AB494" s="1"/>
      <c r="AC494" s="1"/>
      <c r="AD494" s="1"/>
      <c r="AE494" s="1"/>
    </row>
    <row r="495" spans="1:31">
      <c r="A495" s="1" t="s">
        <v>367</v>
      </c>
      <c r="B495" s="2">
        <v>43223</v>
      </c>
      <c r="C495" s="1">
        <v>7522438</v>
      </c>
      <c r="D495" s="1" t="s">
        <v>18</v>
      </c>
      <c r="E495" s="1" t="s">
        <v>635</v>
      </c>
      <c r="F495" s="1" t="s">
        <v>374</v>
      </c>
      <c r="G495" s="1"/>
      <c r="H495" s="1">
        <v>4501518610</v>
      </c>
      <c r="I495" s="1" t="s">
        <v>24</v>
      </c>
      <c r="J495" s="1" t="s">
        <v>636</v>
      </c>
      <c r="K495" s="1">
        <v>1</v>
      </c>
      <c r="L495" s="1" t="s">
        <v>26</v>
      </c>
      <c r="M495" s="3">
        <v>100</v>
      </c>
      <c r="N495" s="3">
        <f t="shared" si="13"/>
        <v>100</v>
      </c>
      <c r="O495" s="1"/>
      <c r="P495" s="1"/>
      <c r="Q495" s="1"/>
      <c r="R495" s="1"/>
      <c r="S495" s="3">
        <f>Tabla13[[#This Row],[COSTO TOTAL]]</f>
        <v>100</v>
      </c>
      <c r="T495" s="1"/>
      <c r="U495" s="1"/>
      <c r="V495" s="3"/>
      <c r="W495" s="1"/>
      <c r="X495" s="1"/>
      <c r="Y495" s="1"/>
      <c r="Z495" s="3"/>
      <c r="AA495" s="1"/>
      <c r="AB495" s="1"/>
      <c r="AC495" s="1"/>
      <c r="AD495" s="1"/>
      <c r="AE495" s="1"/>
    </row>
    <row r="496" spans="1:31">
      <c r="A496" s="1" t="s">
        <v>367</v>
      </c>
      <c r="B496" s="2">
        <v>43203</v>
      </c>
      <c r="C496" s="1">
        <v>7541351</v>
      </c>
      <c r="D496" s="1" t="s">
        <v>18</v>
      </c>
      <c r="E496" s="1" t="s">
        <v>637</v>
      </c>
      <c r="F496" s="1" t="s">
        <v>638</v>
      </c>
      <c r="G496" s="1"/>
      <c r="H496" s="1">
        <v>4501532387</v>
      </c>
      <c r="I496" s="1" t="s">
        <v>24</v>
      </c>
      <c r="J496" s="1" t="s">
        <v>639</v>
      </c>
      <c r="K496" s="1">
        <v>0</v>
      </c>
      <c r="L496" s="1" t="s">
        <v>26</v>
      </c>
      <c r="M496" s="3">
        <v>14140</v>
      </c>
      <c r="N496" s="3">
        <f t="shared" si="13"/>
        <v>0</v>
      </c>
      <c r="O496" s="1"/>
      <c r="P496" s="1"/>
      <c r="Q496" s="1"/>
      <c r="R496" s="1"/>
      <c r="S496" s="3">
        <f>Tabla13[[#This Row],[COSTO TOTAL]]</f>
        <v>0</v>
      </c>
      <c r="T496" s="1"/>
      <c r="U496" s="1"/>
      <c r="V496" s="3"/>
      <c r="W496" s="1"/>
      <c r="X496" s="1"/>
      <c r="Y496" s="1"/>
      <c r="Z496" s="3"/>
      <c r="AA496" s="1"/>
      <c r="AB496" s="1"/>
      <c r="AC496" s="1"/>
      <c r="AD496" s="1" t="s">
        <v>112</v>
      </c>
      <c r="AE496" s="1"/>
    </row>
    <row r="497" spans="1:31">
      <c r="A497" s="1" t="s">
        <v>367</v>
      </c>
      <c r="B497" s="2">
        <v>43301</v>
      </c>
      <c r="C497" s="1">
        <v>7593841</v>
      </c>
      <c r="D497" s="1" t="s">
        <v>18</v>
      </c>
      <c r="E497" s="1" t="s">
        <v>640</v>
      </c>
      <c r="F497" s="1" t="s">
        <v>113</v>
      </c>
      <c r="G497" s="1" t="s">
        <v>24</v>
      </c>
      <c r="H497" s="1">
        <v>4501576545</v>
      </c>
      <c r="I497" s="1" t="s">
        <v>24</v>
      </c>
      <c r="J497" s="1" t="s">
        <v>641</v>
      </c>
      <c r="K497" s="1">
        <v>1</v>
      </c>
      <c r="L497" s="1" t="s">
        <v>26</v>
      </c>
      <c r="M497" s="3">
        <v>45560</v>
      </c>
      <c r="N497" s="3">
        <f t="shared" si="13"/>
        <v>45560</v>
      </c>
      <c r="O497" s="1"/>
      <c r="P497" s="1"/>
      <c r="Q497" s="1"/>
      <c r="R497" s="1"/>
      <c r="S497" s="3">
        <f>Tabla13[[#This Row],[COSTO TOTAL]]</f>
        <v>45560</v>
      </c>
      <c r="T497" s="1"/>
      <c r="U497" s="1"/>
      <c r="V497" s="3"/>
      <c r="W497" s="1"/>
      <c r="X497" s="1"/>
      <c r="Y497" s="1"/>
      <c r="Z497" s="3"/>
      <c r="AA497" s="1"/>
      <c r="AB497" s="1"/>
      <c r="AC497" s="1"/>
      <c r="AD497" s="1"/>
      <c r="AE497" s="1"/>
    </row>
    <row r="498" spans="1:31">
      <c r="A498" s="1" t="s">
        <v>367</v>
      </c>
      <c r="B498" s="2" t="s">
        <v>37</v>
      </c>
      <c r="C498" s="1">
        <v>7469918</v>
      </c>
      <c r="D498" s="1" t="s">
        <v>18</v>
      </c>
      <c r="E498" s="1" t="s">
        <v>24</v>
      </c>
      <c r="F498" s="1" t="s">
        <v>113</v>
      </c>
      <c r="G498" s="1" t="s">
        <v>24</v>
      </c>
      <c r="H498" s="1" t="s">
        <v>24</v>
      </c>
      <c r="I498" s="1" t="s">
        <v>24</v>
      </c>
      <c r="J498" s="1" t="s">
        <v>642</v>
      </c>
      <c r="K498" s="1">
        <v>3</v>
      </c>
      <c r="L498" s="1" t="s">
        <v>26</v>
      </c>
      <c r="M498" s="3"/>
      <c r="N498" s="3">
        <f t="shared" si="13"/>
        <v>0</v>
      </c>
      <c r="O498" s="1"/>
      <c r="P498" s="1"/>
      <c r="Q498" s="1"/>
      <c r="R498" s="1"/>
      <c r="S498" s="3">
        <f>Tabla13[[#This Row],[COSTO TOTAL]]</f>
        <v>0</v>
      </c>
      <c r="T498" s="1"/>
      <c r="U498" s="1"/>
      <c r="V498" s="3"/>
      <c r="W498" s="1"/>
      <c r="X498" s="1"/>
      <c r="Y498" s="1"/>
      <c r="Z498" s="3"/>
      <c r="AA498" s="1"/>
      <c r="AB498" s="1"/>
      <c r="AC498" s="1"/>
      <c r="AD498" s="1"/>
      <c r="AE498" s="1"/>
    </row>
    <row r="499" spans="1:31">
      <c r="A499" s="1" t="s">
        <v>367</v>
      </c>
      <c r="B499" s="2">
        <v>43524</v>
      </c>
      <c r="C499" s="1" t="s">
        <v>22</v>
      </c>
      <c r="D499" s="1" t="s">
        <v>18</v>
      </c>
      <c r="E499" s="1" t="s">
        <v>24</v>
      </c>
      <c r="F499" s="1" t="s">
        <v>113</v>
      </c>
      <c r="G499" s="1" t="s">
        <v>24</v>
      </c>
      <c r="H499" s="1" t="s">
        <v>643</v>
      </c>
      <c r="I499" s="1" t="s">
        <v>24</v>
      </c>
      <c r="J499" s="1" t="s">
        <v>644</v>
      </c>
      <c r="K499" s="1">
        <v>5</v>
      </c>
      <c r="L499" s="1" t="s">
        <v>26</v>
      </c>
      <c r="M499" s="3"/>
      <c r="N499" s="3">
        <f t="shared" si="13"/>
        <v>0</v>
      </c>
      <c r="O499" s="1"/>
      <c r="P499" s="1"/>
      <c r="Q499" s="1"/>
      <c r="R499" s="1"/>
      <c r="S499" s="3">
        <f>Tabla13[[#This Row],[COSTO TOTAL]]</f>
        <v>0</v>
      </c>
      <c r="T499" s="1"/>
      <c r="U499" s="1"/>
      <c r="V499" s="3"/>
      <c r="W499" s="1"/>
      <c r="X499" s="1"/>
      <c r="Y499" s="1"/>
      <c r="Z499" s="3"/>
      <c r="AA499" s="1"/>
      <c r="AB499" s="1"/>
      <c r="AC499" s="1"/>
      <c r="AD499" s="1"/>
      <c r="AE499" s="1"/>
    </row>
    <row r="500" spans="1:31">
      <c r="A500" s="1" t="s">
        <v>367</v>
      </c>
      <c r="B500" s="2">
        <v>43223</v>
      </c>
      <c r="C500" s="1">
        <v>7551175</v>
      </c>
      <c r="D500" s="1" t="s">
        <v>18</v>
      </c>
      <c r="E500" s="1" t="s">
        <v>645</v>
      </c>
      <c r="F500" s="1" t="s">
        <v>113</v>
      </c>
      <c r="G500" s="1" t="s">
        <v>24</v>
      </c>
      <c r="H500" s="1">
        <v>4501547795</v>
      </c>
      <c r="I500" s="1" t="s">
        <v>24</v>
      </c>
      <c r="J500" s="1" t="s">
        <v>646</v>
      </c>
      <c r="K500" s="1">
        <v>4</v>
      </c>
      <c r="L500" s="1" t="s">
        <v>26</v>
      </c>
      <c r="M500" s="3">
        <v>300</v>
      </c>
      <c r="N500" s="3">
        <f t="shared" si="13"/>
        <v>1200</v>
      </c>
      <c r="O500" s="1"/>
      <c r="P500" s="1"/>
      <c r="Q500" s="1"/>
      <c r="R500" s="1"/>
      <c r="S500" s="3">
        <f>Tabla13[[#This Row],[COSTO TOTAL]]</f>
        <v>1200</v>
      </c>
      <c r="T500" s="1"/>
      <c r="U500" s="1"/>
      <c r="V500" s="3"/>
      <c r="W500" s="1"/>
      <c r="X500" s="1"/>
      <c r="Y500" s="1"/>
      <c r="Z500" s="3"/>
      <c r="AA500" s="1"/>
      <c r="AB500" s="1"/>
      <c r="AC500" s="1"/>
      <c r="AD500" s="1"/>
      <c r="AE500" s="1"/>
    </row>
    <row r="501" spans="1:31">
      <c r="A501" s="1" t="s">
        <v>367</v>
      </c>
      <c r="B501" s="2">
        <v>43593</v>
      </c>
      <c r="C501" s="1">
        <v>7692951</v>
      </c>
      <c r="D501" s="1" t="s">
        <v>18</v>
      </c>
      <c r="E501" s="1" t="s">
        <v>647</v>
      </c>
      <c r="F501" s="1" t="s">
        <v>113</v>
      </c>
      <c r="G501" s="1" t="s">
        <v>24</v>
      </c>
      <c r="H501" s="1">
        <v>4501641920</v>
      </c>
      <c r="I501" s="1" t="s">
        <v>648</v>
      </c>
      <c r="J501" s="1" t="s">
        <v>1275</v>
      </c>
      <c r="K501" s="1">
        <v>5</v>
      </c>
      <c r="L501" s="1" t="s">
        <v>26</v>
      </c>
      <c r="M501" s="3">
        <v>4900</v>
      </c>
      <c r="N501" s="3">
        <f t="shared" si="13"/>
        <v>24500</v>
      </c>
      <c r="O501" s="1"/>
      <c r="P501" s="1"/>
      <c r="Q501" s="1"/>
      <c r="R501" s="1"/>
      <c r="S501" s="3">
        <f>Tabla13[[#This Row],[COSTO TOTAL]]</f>
        <v>24500</v>
      </c>
      <c r="T501" s="1"/>
      <c r="U501" s="1"/>
      <c r="V501" s="3"/>
      <c r="W501" s="1"/>
      <c r="X501" s="1"/>
      <c r="Y501" s="1"/>
      <c r="Z501" s="3"/>
      <c r="AA501" s="1"/>
      <c r="AB501" s="1"/>
      <c r="AC501" s="1"/>
      <c r="AD501" s="1"/>
      <c r="AE501" s="1"/>
    </row>
    <row r="502" spans="1:31">
      <c r="A502" s="1" t="s">
        <v>367</v>
      </c>
      <c r="B502" s="2">
        <v>43594</v>
      </c>
      <c r="C502" s="1">
        <v>7729388</v>
      </c>
      <c r="D502" s="1" t="s">
        <v>18</v>
      </c>
      <c r="E502" s="1" t="s">
        <v>650</v>
      </c>
      <c r="F502" s="1" t="s">
        <v>113</v>
      </c>
      <c r="G502" s="1" t="s">
        <v>651</v>
      </c>
      <c r="H502" s="1">
        <v>4501668255</v>
      </c>
      <c r="I502" s="1" t="s">
        <v>652</v>
      </c>
      <c r="J502" s="1" t="s">
        <v>653</v>
      </c>
      <c r="K502" s="1">
        <v>1</v>
      </c>
      <c r="L502" s="1" t="s">
        <v>26</v>
      </c>
      <c r="M502" s="3">
        <v>1200</v>
      </c>
      <c r="N502" s="3">
        <f t="shared" si="13"/>
        <v>1200</v>
      </c>
      <c r="O502" s="1"/>
      <c r="P502" s="1"/>
      <c r="Q502" s="1"/>
      <c r="R502" s="1"/>
      <c r="S502" s="3">
        <f>Tabla13[[#This Row],[COSTO TOTAL]]</f>
        <v>1200</v>
      </c>
      <c r="T502" s="1"/>
      <c r="U502" s="1"/>
      <c r="V502" s="3"/>
      <c r="W502" s="1"/>
      <c r="X502" s="1"/>
      <c r="Y502" s="1"/>
      <c r="Z502" s="3"/>
      <c r="AA502" s="1"/>
      <c r="AB502" s="1"/>
      <c r="AC502" s="1"/>
      <c r="AD502" s="1"/>
      <c r="AE502" s="1"/>
    </row>
    <row r="503" spans="1:31">
      <c r="A503" s="1" t="s">
        <v>367</v>
      </c>
      <c r="B503" s="2">
        <v>43594</v>
      </c>
      <c r="C503" s="1">
        <v>7729388</v>
      </c>
      <c r="D503" s="1" t="s">
        <v>18</v>
      </c>
      <c r="E503" s="1" t="s">
        <v>650</v>
      </c>
      <c r="F503" s="1" t="s">
        <v>113</v>
      </c>
      <c r="G503" s="1" t="s">
        <v>651</v>
      </c>
      <c r="H503" s="1">
        <v>4501668255</v>
      </c>
      <c r="I503" s="1" t="s">
        <v>652</v>
      </c>
      <c r="J503" s="1" t="s">
        <v>654</v>
      </c>
      <c r="K503" s="1">
        <v>1</v>
      </c>
      <c r="L503" s="1" t="s">
        <v>26</v>
      </c>
      <c r="M503" s="3">
        <v>424</v>
      </c>
      <c r="N503" s="3">
        <f t="shared" si="13"/>
        <v>424</v>
      </c>
      <c r="O503" s="1"/>
      <c r="P503" s="1"/>
      <c r="Q503" s="1"/>
      <c r="R503" s="1"/>
      <c r="S503" s="3">
        <f>Tabla13[[#This Row],[COSTO TOTAL]]</f>
        <v>424</v>
      </c>
      <c r="T503" s="1"/>
      <c r="U503" s="1"/>
      <c r="V503" s="3"/>
      <c r="W503" s="1"/>
      <c r="X503" s="1"/>
      <c r="Y503" s="1"/>
      <c r="Z503" s="3"/>
      <c r="AA503" s="1"/>
      <c r="AB503" s="1"/>
      <c r="AC503" s="1"/>
      <c r="AD503" s="1"/>
      <c r="AE503" s="1"/>
    </row>
    <row r="504" spans="1:31">
      <c r="A504" s="1" t="s">
        <v>367</v>
      </c>
      <c r="B504" s="2">
        <v>43594</v>
      </c>
      <c r="C504" s="1">
        <v>7729388</v>
      </c>
      <c r="D504" s="1" t="s">
        <v>18</v>
      </c>
      <c r="E504" s="1" t="s">
        <v>650</v>
      </c>
      <c r="F504" s="1" t="s">
        <v>113</v>
      </c>
      <c r="G504" s="1" t="s">
        <v>651</v>
      </c>
      <c r="H504" s="1">
        <v>4501668255</v>
      </c>
      <c r="I504" s="1" t="s">
        <v>652</v>
      </c>
      <c r="J504" s="1" t="s">
        <v>655</v>
      </c>
      <c r="K504" s="1">
        <v>1</v>
      </c>
      <c r="L504" s="1" t="s">
        <v>26</v>
      </c>
      <c r="M504" s="3">
        <v>424</v>
      </c>
      <c r="N504" s="3">
        <f t="shared" si="13"/>
        <v>424</v>
      </c>
      <c r="O504" s="1"/>
      <c r="P504" s="1"/>
      <c r="Q504" s="1"/>
      <c r="R504" s="1"/>
      <c r="S504" s="3">
        <f>Tabla13[[#This Row],[COSTO TOTAL]]</f>
        <v>424</v>
      </c>
      <c r="T504" s="1"/>
      <c r="U504" s="1"/>
      <c r="V504" s="3"/>
      <c r="W504" s="1"/>
      <c r="X504" s="1"/>
      <c r="Y504" s="1"/>
      <c r="Z504" s="3"/>
      <c r="AA504" s="1"/>
      <c r="AB504" s="1"/>
      <c r="AC504" s="1"/>
      <c r="AD504" s="1"/>
      <c r="AE504" s="1"/>
    </row>
    <row r="505" spans="1:31">
      <c r="A505" s="1" t="s">
        <v>367</v>
      </c>
      <c r="B505" s="2">
        <v>43594</v>
      </c>
      <c r="C505" s="1">
        <v>7729388</v>
      </c>
      <c r="D505" s="1" t="s">
        <v>18</v>
      </c>
      <c r="E505" s="1" t="s">
        <v>650</v>
      </c>
      <c r="F505" s="1" t="s">
        <v>113</v>
      </c>
      <c r="G505" s="1" t="s">
        <v>651</v>
      </c>
      <c r="H505" s="1">
        <v>4501668255</v>
      </c>
      <c r="I505" s="1" t="s">
        <v>652</v>
      </c>
      <c r="J505" s="1" t="s">
        <v>656</v>
      </c>
      <c r="K505" s="1">
        <v>2</v>
      </c>
      <c r="L505" s="1" t="s">
        <v>26</v>
      </c>
      <c r="M505" s="3">
        <v>310</v>
      </c>
      <c r="N505" s="3">
        <f t="shared" si="13"/>
        <v>620</v>
      </c>
      <c r="O505" s="1"/>
      <c r="P505" s="1"/>
      <c r="Q505" s="1"/>
      <c r="R505" s="1"/>
      <c r="S505" s="3">
        <f>Tabla13[[#This Row],[COSTO TOTAL]]</f>
        <v>620</v>
      </c>
      <c r="T505" s="1"/>
      <c r="U505" s="1"/>
      <c r="V505" s="3"/>
      <c r="W505" s="1"/>
      <c r="X505" s="1"/>
      <c r="Y505" s="1"/>
      <c r="Z505" s="3"/>
      <c r="AA505" s="1"/>
      <c r="AB505" s="1"/>
      <c r="AC505" s="1"/>
      <c r="AD505" s="1"/>
      <c r="AE505" s="1"/>
    </row>
    <row r="506" spans="1:31">
      <c r="A506" s="1" t="s">
        <v>367</v>
      </c>
      <c r="B506" s="2">
        <v>43594</v>
      </c>
      <c r="C506" s="1">
        <v>7729388</v>
      </c>
      <c r="D506" s="1" t="s">
        <v>18</v>
      </c>
      <c r="E506" s="1" t="s">
        <v>650</v>
      </c>
      <c r="F506" s="1" t="s">
        <v>113</v>
      </c>
      <c r="G506" s="1" t="s">
        <v>651</v>
      </c>
      <c r="H506" s="1">
        <v>4501668255</v>
      </c>
      <c r="I506" s="1" t="s">
        <v>652</v>
      </c>
      <c r="J506" s="1" t="s">
        <v>657</v>
      </c>
      <c r="K506" s="1">
        <v>1</v>
      </c>
      <c r="L506" s="1" t="s">
        <v>26</v>
      </c>
      <c r="M506" s="3">
        <v>164</v>
      </c>
      <c r="N506" s="3">
        <f t="shared" si="13"/>
        <v>164</v>
      </c>
      <c r="O506" s="1"/>
      <c r="P506" s="1"/>
      <c r="Q506" s="1"/>
      <c r="R506" s="1"/>
      <c r="S506" s="3">
        <f>Tabla13[[#This Row],[COSTO TOTAL]]</f>
        <v>164</v>
      </c>
      <c r="T506" s="1"/>
      <c r="U506" s="1"/>
      <c r="V506" s="3"/>
      <c r="W506" s="1"/>
      <c r="X506" s="1"/>
      <c r="Y506" s="1"/>
      <c r="Z506" s="3"/>
      <c r="AA506" s="1"/>
      <c r="AB506" s="1"/>
      <c r="AC506" s="1"/>
      <c r="AD506" s="1"/>
      <c r="AE506" s="1"/>
    </row>
    <row r="507" spans="1:31">
      <c r="A507" s="1" t="s">
        <v>367</v>
      </c>
      <c r="B507" s="2">
        <v>43644</v>
      </c>
      <c r="C507" s="1">
        <v>7591565</v>
      </c>
      <c r="D507" s="1" t="s">
        <v>18</v>
      </c>
      <c r="E507" s="1" t="s">
        <v>612</v>
      </c>
      <c r="F507" s="1" t="s">
        <v>113</v>
      </c>
      <c r="G507" s="1" t="s">
        <v>24</v>
      </c>
      <c r="H507" s="1">
        <v>4501664594</v>
      </c>
      <c r="I507" s="1" t="s">
        <v>613</v>
      </c>
      <c r="J507" s="1" t="s">
        <v>658</v>
      </c>
      <c r="K507" s="1">
        <v>1</v>
      </c>
      <c r="L507" s="1" t="s">
        <v>26</v>
      </c>
      <c r="M507" s="3"/>
      <c r="N507" s="3">
        <f t="shared" si="13"/>
        <v>0</v>
      </c>
      <c r="O507" s="1"/>
      <c r="P507" s="1"/>
      <c r="Q507" s="1"/>
      <c r="R507" s="1"/>
      <c r="S507" s="3">
        <f>Tabla13[[#This Row],[COSTO TOTAL]]</f>
        <v>0</v>
      </c>
      <c r="T507" s="1"/>
      <c r="U507" s="1"/>
      <c r="V507" s="3"/>
      <c r="W507" s="1"/>
      <c r="X507" s="1"/>
      <c r="Y507" s="1"/>
      <c r="Z507" s="3"/>
      <c r="AA507" s="1"/>
      <c r="AB507" s="1"/>
      <c r="AC507" s="1"/>
      <c r="AD507" s="1"/>
      <c r="AE507" s="1"/>
    </row>
    <row r="508" spans="1:31">
      <c r="A508" s="1" t="s">
        <v>367</v>
      </c>
      <c r="B508" s="2">
        <v>43644</v>
      </c>
      <c r="C508" s="1">
        <v>7591565</v>
      </c>
      <c r="D508" s="1" t="s">
        <v>18</v>
      </c>
      <c r="E508" s="1" t="s">
        <v>612</v>
      </c>
      <c r="F508" s="1" t="s">
        <v>113</v>
      </c>
      <c r="G508" s="1" t="s">
        <v>24</v>
      </c>
      <c r="H508" s="1">
        <v>4501664594</v>
      </c>
      <c r="I508" s="1" t="s">
        <v>613</v>
      </c>
      <c r="J508" s="1" t="s">
        <v>659</v>
      </c>
      <c r="K508" s="1">
        <v>1</v>
      </c>
      <c r="L508" s="1" t="s">
        <v>26</v>
      </c>
      <c r="M508" s="3">
        <v>63819</v>
      </c>
      <c r="N508" s="3">
        <f t="shared" si="13"/>
        <v>63819</v>
      </c>
      <c r="O508" s="1"/>
      <c r="P508" s="1"/>
      <c r="Q508" s="1"/>
      <c r="R508" s="1"/>
      <c r="S508" s="3">
        <f>Tabla13[[#This Row],[COSTO TOTAL]]</f>
        <v>63819</v>
      </c>
      <c r="T508" s="1"/>
      <c r="U508" s="1"/>
      <c r="V508" s="3"/>
      <c r="W508" s="1"/>
      <c r="X508" s="1"/>
      <c r="Y508" s="1"/>
      <c r="Z508" s="3"/>
      <c r="AA508" s="1"/>
      <c r="AB508" s="1"/>
      <c r="AC508" s="1"/>
      <c r="AD508" s="1"/>
      <c r="AE508" s="1"/>
    </row>
    <row r="509" spans="1:31">
      <c r="A509" s="1" t="s">
        <v>367</v>
      </c>
      <c r="B509" s="2">
        <v>43644</v>
      </c>
      <c r="C509" s="1">
        <v>7591565</v>
      </c>
      <c r="D509" s="1" t="s">
        <v>18</v>
      </c>
      <c r="E509" s="1" t="s">
        <v>612</v>
      </c>
      <c r="F509" s="1" t="s">
        <v>113</v>
      </c>
      <c r="G509" s="1" t="s">
        <v>24</v>
      </c>
      <c r="H509" s="1">
        <v>4501664594</v>
      </c>
      <c r="I509" s="1" t="s">
        <v>613</v>
      </c>
      <c r="J509" s="1" t="s">
        <v>660</v>
      </c>
      <c r="K509" s="1">
        <v>1</v>
      </c>
      <c r="L509" s="1" t="s">
        <v>26</v>
      </c>
      <c r="M509" s="3"/>
      <c r="N509" s="3">
        <f t="shared" si="13"/>
        <v>0</v>
      </c>
      <c r="O509" s="1"/>
      <c r="P509" s="1"/>
      <c r="Q509" s="1"/>
      <c r="R509" s="1"/>
      <c r="S509" s="3">
        <f>Tabla13[[#This Row],[COSTO TOTAL]]</f>
        <v>0</v>
      </c>
      <c r="T509" s="1"/>
      <c r="U509" s="1"/>
      <c r="V509" s="3"/>
      <c r="W509" s="1"/>
      <c r="X509" s="1"/>
      <c r="Y509" s="1"/>
      <c r="Z509" s="3"/>
      <c r="AA509" s="1"/>
      <c r="AB509" s="1"/>
      <c r="AC509" s="1"/>
      <c r="AD509" s="1"/>
      <c r="AE509" s="1"/>
    </row>
    <row r="510" spans="1:31">
      <c r="A510" s="1" t="s">
        <v>367</v>
      </c>
      <c r="B510" s="2">
        <v>43698</v>
      </c>
      <c r="C510" s="1">
        <v>7749255</v>
      </c>
      <c r="D510" s="1" t="s">
        <v>18</v>
      </c>
      <c r="E510" s="1" t="s">
        <v>24</v>
      </c>
      <c r="F510" s="1" t="s">
        <v>113</v>
      </c>
      <c r="G510" s="1" t="s">
        <v>24</v>
      </c>
      <c r="H510" s="1">
        <v>4501695070</v>
      </c>
      <c r="I510" s="1" t="s">
        <v>24</v>
      </c>
      <c r="J510" s="1" t="s">
        <v>661</v>
      </c>
      <c r="K510" s="1">
        <v>2</v>
      </c>
      <c r="L510" s="1" t="s">
        <v>26</v>
      </c>
      <c r="M510" s="3">
        <v>65</v>
      </c>
      <c r="N510" s="3">
        <f t="shared" si="13"/>
        <v>130</v>
      </c>
      <c r="O510" s="1"/>
      <c r="P510" s="1"/>
      <c r="Q510" s="1"/>
      <c r="R510" s="1"/>
      <c r="S510" s="3">
        <f>Tabla13[[#This Row],[COSTO TOTAL]]</f>
        <v>130</v>
      </c>
      <c r="T510" s="1"/>
      <c r="U510" s="1"/>
      <c r="V510" s="3"/>
      <c r="W510" s="1"/>
      <c r="X510" s="1"/>
      <c r="Y510" s="1"/>
      <c r="Z510" s="3"/>
      <c r="AA510" s="1"/>
      <c r="AB510" s="1"/>
      <c r="AC510" s="1"/>
      <c r="AD510" s="1"/>
      <c r="AE510" s="1"/>
    </row>
    <row r="511" spans="1:31">
      <c r="A511" s="1" t="s">
        <v>367</v>
      </c>
      <c r="B511" s="2">
        <v>43692</v>
      </c>
      <c r="C511" s="1">
        <v>7749255</v>
      </c>
      <c r="D511" s="1" t="s">
        <v>18</v>
      </c>
      <c r="E511" s="1" t="s">
        <v>24</v>
      </c>
      <c r="F511" s="1" t="s">
        <v>113</v>
      </c>
      <c r="G511" s="1" t="s">
        <v>24</v>
      </c>
      <c r="H511" s="1">
        <v>4501695070</v>
      </c>
      <c r="I511" s="1" t="s">
        <v>24</v>
      </c>
      <c r="J511" s="1" t="s">
        <v>662</v>
      </c>
      <c r="K511" s="1">
        <v>2</v>
      </c>
      <c r="L511" s="1" t="s">
        <v>26</v>
      </c>
      <c r="M511" s="3">
        <v>101</v>
      </c>
      <c r="N511" s="3">
        <f t="shared" si="13"/>
        <v>202</v>
      </c>
      <c r="O511" s="1"/>
      <c r="P511" s="1"/>
      <c r="Q511" s="1"/>
      <c r="R511" s="1"/>
      <c r="S511" s="3">
        <f>Tabla13[[#This Row],[COSTO TOTAL]]</f>
        <v>202</v>
      </c>
      <c r="T511" s="1"/>
      <c r="U511" s="1"/>
      <c r="V511" s="3"/>
      <c r="W511" s="1"/>
      <c r="X511" s="1"/>
      <c r="Y511" s="1"/>
      <c r="Z511" s="3"/>
      <c r="AA511" s="1"/>
      <c r="AB511" s="1"/>
      <c r="AC511" s="1"/>
      <c r="AD511" s="1"/>
      <c r="AE511" s="1"/>
    </row>
    <row r="512" spans="1:31">
      <c r="A512" s="1" t="s">
        <v>367</v>
      </c>
      <c r="B512" s="2">
        <v>43671</v>
      </c>
      <c r="C512" s="1">
        <v>7749255</v>
      </c>
      <c r="D512" s="1" t="s">
        <v>18</v>
      </c>
      <c r="E512" s="1" t="s">
        <v>24</v>
      </c>
      <c r="F512" s="1" t="s">
        <v>113</v>
      </c>
      <c r="G512" s="1" t="s">
        <v>24</v>
      </c>
      <c r="H512" s="1">
        <v>4501695070</v>
      </c>
      <c r="I512" s="1" t="s">
        <v>24</v>
      </c>
      <c r="J512" s="1" t="s">
        <v>663</v>
      </c>
      <c r="K512" s="1">
        <v>2</v>
      </c>
      <c r="L512" s="1" t="s">
        <v>26</v>
      </c>
      <c r="M512" s="3">
        <v>20</v>
      </c>
      <c r="N512" s="3">
        <f t="shared" si="13"/>
        <v>40</v>
      </c>
      <c r="O512" s="1"/>
      <c r="P512" s="1"/>
      <c r="Q512" s="1"/>
      <c r="R512" s="1"/>
      <c r="S512" s="3">
        <f>Tabla13[[#This Row],[COSTO TOTAL]]</f>
        <v>40</v>
      </c>
      <c r="T512" s="1"/>
      <c r="U512" s="1"/>
      <c r="V512" s="3"/>
      <c r="W512" s="1"/>
      <c r="X512" s="1"/>
      <c r="Y512" s="1"/>
      <c r="Z512" s="3"/>
      <c r="AA512" s="1"/>
      <c r="AB512" s="1"/>
      <c r="AC512" s="1"/>
      <c r="AD512" s="1"/>
      <c r="AE512" s="1"/>
    </row>
    <row r="513" spans="1:31">
      <c r="A513" s="1" t="s">
        <v>368</v>
      </c>
      <c r="B513" s="2">
        <v>43284</v>
      </c>
      <c r="C513" s="1">
        <v>7583845</v>
      </c>
      <c r="D513" s="1" t="s">
        <v>18</v>
      </c>
      <c r="E513" s="1" t="s">
        <v>24</v>
      </c>
      <c r="F513" s="1" t="s">
        <v>113</v>
      </c>
      <c r="G513" s="1"/>
      <c r="H513" s="1">
        <v>4501574537</v>
      </c>
      <c r="I513" s="1" t="s">
        <v>24</v>
      </c>
      <c r="J513" s="1" t="s">
        <v>664</v>
      </c>
      <c r="K513" s="1">
        <v>2</v>
      </c>
      <c r="L513" s="1" t="s">
        <v>26</v>
      </c>
      <c r="M513" s="3">
        <v>322</v>
      </c>
      <c r="N513" s="3">
        <f t="shared" si="13"/>
        <v>644</v>
      </c>
      <c r="O513" s="1" t="s">
        <v>665</v>
      </c>
      <c r="P513" s="1"/>
      <c r="Q513" s="1"/>
      <c r="R513" s="1"/>
      <c r="S513" s="3">
        <f>Tabla13[[#This Row],[COSTO TOTAL]]</f>
        <v>644</v>
      </c>
      <c r="T513" s="1"/>
      <c r="U513" s="1"/>
      <c r="V513" s="3"/>
      <c r="W513" s="1"/>
      <c r="X513" s="1"/>
      <c r="Y513" s="1"/>
      <c r="Z513" s="3"/>
      <c r="AA513" s="1"/>
      <c r="AB513" s="1"/>
      <c r="AC513" s="1"/>
      <c r="AD513" s="1"/>
      <c r="AE513" s="1"/>
    </row>
    <row r="514" spans="1:31">
      <c r="A514" s="1" t="s">
        <v>368</v>
      </c>
      <c r="B514" s="2">
        <v>43284</v>
      </c>
      <c r="C514" s="1">
        <v>7583845</v>
      </c>
      <c r="D514" s="1" t="s">
        <v>18</v>
      </c>
      <c r="E514" s="1" t="s">
        <v>24</v>
      </c>
      <c r="F514" s="1" t="s">
        <v>113</v>
      </c>
      <c r="G514" s="1"/>
      <c r="H514" s="1">
        <v>4501574537</v>
      </c>
      <c r="I514" s="1" t="s">
        <v>24</v>
      </c>
      <c r="J514" s="1" t="s">
        <v>666</v>
      </c>
      <c r="K514" s="1">
        <v>3</v>
      </c>
      <c r="L514" s="1" t="s">
        <v>26</v>
      </c>
      <c r="M514" s="3">
        <v>520</v>
      </c>
      <c r="N514" s="3">
        <f t="shared" si="13"/>
        <v>1560</v>
      </c>
      <c r="O514" s="1"/>
      <c r="P514" s="1"/>
      <c r="Q514" s="1"/>
      <c r="R514" s="1"/>
      <c r="S514" s="3">
        <f>Tabla13[[#This Row],[COSTO TOTAL]]</f>
        <v>1560</v>
      </c>
      <c r="T514" s="1"/>
      <c r="U514" s="1"/>
      <c r="V514" s="3"/>
      <c r="W514" s="1"/>
      <c r="X514" s="1"/>
      <c r="Y514" s="1"/>
      <c r="Z514" s="3"/>
      <c r="AA514" s="1"/>
      <c r="AB514" s="1"/>
      <c r="AC514" s="1"/>
      <c r="AD514" s="1"/>
      <c r="AE514" s="1"/>
    </row>
    <row r="515" spans="1:31">
      <c r="A515" s="1" t="s">
        <v>368</v>
      </c>
      <c r="B515" s="2">
        <v>43284</v>
      </c>
      <c r="C515" s="1">
        <v>7583845</v>
      </c>
      <c r="D515" s="1" t="s">
        <v>18</v>
      </c>
      <c r="E515" s="1" t="s">
        <v>24</v>
      </c>
      <c r="F515" s="1" t="s">
        <v>113</v>
      </c>
      <c r="G515" s="1"/>
      <c r="H515" s="1">
        <v>4501574537</v>
      </c>
      <c r="I515" s="1" t="s">
        <v>24</v>
      </c>
      <c r="J515" s="1" t="s">
        <v>667</v>
      </c>
      <c r="K515" s="1">
        <v>3</v>
      </c>
      <c r="L515" s="1" t="s">
        <v>26</v>
      </c>
      <c r="M515" s="3">
        <v>195</v>
      </c>
      <c r="N515" s="3">
        <f t="shared" si="13"/>
        <v>585</v>
      </c>
      <c r="O515" s="1"/>
      <c r="P515" s="1"/>
      <c r="Q515" s="1"/>
      <c r="R515" s="1"/>
      <c r="S515" s="3">
        <f>Tabla13[[#This Row],[COSTO TOTAL]]</f>
        <v>585</v>
      </c>
      <c r="T515" s="1"/>
      <c r="U515" s="1"/>
      <c r="V515" s="3"/>
      <c r="W515" s="1"/>
      <c r="X515" s="1"/>
      <c r="Y515" s="1"/>
      <c r="Z515" s="3"/>
      <c r="AA515" s="1"/>
      <c r="AB515" s="1"/>
      <c r="AC515" s="1"/>
      <c r="AD515" s="1"/>
      <c r="AE515" s="1"/>
    </row>
    <row r="516" spans="1:31">
      <c r="A516" s="1" t="s">
        <v>368</v>
      </c>
      <c r="B516" s="2">
        <v>43284</v>
      </c>
      <c r="C516" s="1">
        <v>7583845</v>
      </c>
      <c r="D516" s="1" t="s">
        <v>18</v>
      </c>
      <c r="E516" s="1" t="s">
        <v>24</v>
      </c>
      <c r="F516" s="1" t="s">
        <v>113</v>
      </c>
      <c r="G516" s="1"/>
      <c r="H516" s="1">
        <v>4501574537</v>
      </c>
      <c r="I516" s="1" t="s">
        <v>24</v>
      </c>
      <c r="J516" s="1" t="s">
        <v>668</v>
      </c>
      <c r="K516" s="1">
        <v>3</v>
      </c>
      <c r="L516" s="1" t="s">
        <v>26</v>
      </c>
      <c r="M516" s="3">
        <v>415</v>
      </c>
      <c r="N516" s="3">
        <f t="shared" si="13"/>
        <v>1245</v>
      </c>
      <c r="O516" s="1"/>
      <c r="P516" s="1"/>
      <c r="Q516" s="1"/>
      <c r="R516" s="1"/>
      <c r="S516" s="3">
        <f>Tabla13[[#This Row],[COSTO TOTAL]]</f>
        <v>1245</v>
      </c>
      <c r="T516" s="1"/>
      <c r="U516" s="1"/>
      <c r="V516" s="3"/>
      <c r="W516" s="1"/>
      <c r="X516" s="1"/>
      <c r="Y516" s="1"/>
      <c r="Z516" s="3"/>
      <c r="AA516" s="1"/>
      <c r="AB516" s="1"/>
      <c r="AC516" s="1"/>
      <c r="AD516" s="1"/>
      <c r="AE516" s="1"/>
    </row>
    <row r="517" spans="1:31">
      <c r="A517" s="1" t="s">
        <v>368</v>
      </c>
      <c r="B517" s="2">
        <v>43287</v>
      </c>
      <c r="C517" s="1">
        <v>7593841</v>
      </c>
      <c r="D517" s="1" t="s">
        <v>18</v>
      </c>
      <c r="E517" s="1" t="s">
        <v>640</v>
      </c>
      <c r="F517" s="1" t="s">
        <v>374</v>
      </c>
      <c r="G517" s="1"/>
      <c r="H517" s="1">
        <v>4501571912</v>
      </c>
      <c r="I517" s="1" t="s">
        <v>24</v>
      </c>
      <c r="J517" s="1" t="s">
        <v>669</v>
      </c>
      <c r="K517" s="1">
        <v>2</v>
      </c>
      <c r="L517" s="1" t="s">
        <v>26</v>
      </c>
      <c r="M517" s="3">
        <v>1475.2</v>
      </c>
      <c r="N517" s="3">
        <f t="shared" si="13"/>
        <v>2950.4</v>
      </c>
      <c r="O517" s="1"/>
      <c r="P517" s="1"/>
      <c r="Q517" s="1"/>
      <c r="R517" s="1"/>
      <c r="S517" s="3">
        <f>Tabla13[[#This Row],[COSTO TOTAL]]</f>
        <v>2950.4</v>
      </c>
      <c r="T517" s="1"/>
      <c r="U517" s="1"/>
      <c r="V517" s="3"/>
      <c r="W517" s="1"/>
      <c r="X517" s="1"/>
      <c r="Y517" s="1"/>
      <c r="Z517" s="3"/>
      <c r="AA517" s="1"/>
      <c r="AB517" s="1"/>
      <c r="AC517" s="1"/>
      <c r="AD517" s="1"/>
      <c r="AE517" s="1"/>
    </row>
    <row r="518" spans="1:31">
      <c r="A518" s="1" t="s">
        <v>368</v>
      </c>
      <c r="B518" s="2">
        <v>43287</v>
      </c>
      <c r="C518" s="1">
        <v>7593841</v>
      </c>
      <c r="D518" s="1" t="s">
        <v>18</v>
      </c>
      <c r="E518" s="1" t="s">
        <v>640</v>
      </c>
      <c r="F518" s="1" t="s">
        <v>374</v>
      </c>
      <c r="G518" s="1"/>
      <c r="H518" s="1">
        <v>4501571912</v>
      </c>
      <c r="I518" s="1" t="s">
        <v>24</v>
      </c>
      <c r="J518" s="1" t="s">
        <v>670</v>
      </c>
      <c r="K518" s="1">
        <v>2</v>
      </c>
      <c r="L518" s="1" t="s">
        <v>26</v>
      </c>
      <c r="M518" s="3">
        <v>1064.8</v>
      </c>
      <c r="N518" s="3">
        <f t="shared" si="13"/>
        <v>2129.6</v>
      </c>
      <c r="O518" s="1"/>
      <c r="P518" s="1"/>
      <c r="Q518" s="1"/>
      <c r="R518" s="1"/>
      <c r="S518" s="3">
        <f>Tabla13[[#This Row],[COSTO TOTAL]]</f>
        <v>2129.6</v>
      </c>
      <c r="T518" s="1"/>
      <c r="U518" s="1"/>
      <c r="V518" s="3"/>
      <c r="W518" s="1"/>
      <c r="X518" s="1"/>
      <c r="Y518" s="1"/>
      <c r="Z518" s="3"/>
      <c r="AA518" s="1"/>
      <c r="AB518" s="1"/>
      <c r="AC518" s="1"/>
      <c r="AD518" s="1"/>
      <c r="AE518" s="1"/>
    </row>
    <row r="519" spans="1:31">
      <c r="A519" s="1" t="s">
        <v>368</v>
      </c>
      <c r="B519" s="2">
        <v>43206</v>
      </c>
      <c r="C519" s="1">
        <v>7559687</v>
      </c>
      <c r="D519" s="1" t="s">
        <v>18</v>
      </c>
      <c r="E519" s="1" t="s">
        <v>671</v>
      </c>
      <c r="F519" s="1" t="s">
        <v>672</v>
      </c>
      <c r="G519" s="1"/>
      <c r="H519" s="1">
        <v>4501542205</v>
      </c>
      <c r="I519" s="1" t="s">
        <v>24</v>
      </c>
      <c r="J519" s="1" t="s">
        <v>673</v>
      </c>
      <c r="K519" s="1">
        <v>1</v>
      </c>
      <c r="L519" s="1" t="s">
        <v>26</v>
      </c>
      <c r="M519" s="3">
        <v>18474</v>
      </c>
      <c r="N519" s="3">
        <f t="shared" si="13"/>
        <v>18474</v>
      </c>
      <c r="O519" s="1"/>
      <c r="P519" s="1"/>
      <c r="Q519" s="1"/>
      <c r="R519" s="1"/>
      <c r="S519" s="3">
        <f>Tabla13[[#This Row],[COSTO TOTAL]]</f>
        <v>18474</v>
      </c>
      <c r="T519" s="1"/>
      <c r="U519" s="1"/>
      <c r="V519" s="3"/>
      <c r="W519" s="1"/>
      <c r="X519" s="1"/>
      <c r="Y519" s="1"/>
      <c r="Z519" s="3"/>
      <c r="AA519" s="1"/>
      <c r="AB519" s="1"/>
      <c r="AC519" s="1"/>
      <c r="AD519" s="1"/>
      <c r="AE519" s="1"/>
    </row>
    <row r="520" spans="1:31">
      <c r="A520" s="1" t="s">
        <v>368</v>
      </c>
      <c r="B520" s="2">
        <v>43199</v>
      </c>
      <c r="C520" s="1">
        <v>7559687</v>
      </c>
      <c r="D520" s="1" t="s">
        <v>18</v>
      </c>
      <c r="E520" s="1" t="s">
        <v>674</v>
      </c>
      <c r="F520" s="1" t="s">
        <v>672</v>
      </c>
      <c r="G520" s="1"/>
      <c r="H520" s="1">
        <v>4501542205</v>
      </c>
      <c r="I520" s="1" t="s">
        <v>24</v>
      </c>
      <c r="J520" s="1" t="s">
        <v>675</v>
      </c>
      <c r="K520" s="1">
        <v>1</v>
      </c>
      <c r="L520" s="1" t="s">
        <v>26</v>
      </c>
      <c r="M520" s="3"/>
      <c r="N520" s="3">
        <f t="shared" si="13"/>
        <v>0</v>
      </c>
      <c r="O520" s="1"/>
      <c r="P520" s="1"/>
      <c r="Q520" s="1"/>
      <c r="R520" s="1"/>
      <c r="S520" s="3">
        <f>Tabla13[[#This Row],[COSTO TOTAL]]</f>
        <v>0</v>
      </c>
      <c r="T520" s="1"/>
      <c r="U520" s="1"/>
      <c r="V520" s="3"/>
      <c r="W520" s="1"/>
      <c r="X520" s="1"/>
      <c r="Y520" s="1"/>
      <c r="Z520" s="3"/>
      <c r="AA520" s="1"/>
      <c r="AB520" s="1"/>
      <c r="AC520" s="1"/>
      <c r="AD520" s="1"/>
      <c r="AE520" s="1"/>
    </row>
    <row r="521" spans="1:31">
      <c r="A521" s="1" t="s">
        <v>368</v>
      </c>
      <c r="B521" s="2">
        <v>43308</v>
      </c>
      <c r="C521" s="1" t="s">
        <v>22</v>
      </c>
      <c r="D521" s="1" t="s">
        <v>18</v>
      </c>
      <c r="E521" s="1" t="s">
        <v>676</v>
      </c>
      <c r="F521" s="1" t="s">
        <v>113</v>
      </c>
      <c r="G521" s="1" t="s">
        <v>24</v>
      </c>
      <c r="H521" s="1">
        <v>4501561456</v>
      </c>
      <c r="I521" s="1" t="s">
        <v>24</v>
      </c>
      <c r="J521" s="1" t="s">
        <v>677</v>
      </c>
      <c r="K521" s="1">
        <v>5</v>
      </c>
      <c r="L521" s="1" t="s">
        <v>26</v>
      </c>
      <c r="M521" s="3">
        <v>1200</v>
      </c>
      <c r="N521" s="3">
        <f t="shared" si="13"/>
        <v>6000</v>
      </c>
      <c r="O521" s="1"/>
      <c r="P521" s="1"/>
      <c r="Q521" s="1"/>
      <c r="R521" s="1"/>
      <c r="S521" s="3">
        <f>Tabla13[[#This Row],[COSTO TOTAL]]</f>
        <v>6000</v>
      </c>
      <c r="T521" s="1"/>
      <c r="U521" s="1"/>
      <c r="V521" s="3"/>
      <c r="W521" s="1"/>
      <c r="X521" s="1"/>
      <c r="Y521" s="1"/>
      <c r="Z521" s="3"/>
      <c r="AA521" s="1"/>
      <c r="AB521" s="1"/>
      <c r="AC521" s="1"/>
      <c r="AD521" s="1"/>
      <c r="AE521" s="1"/>
    </row>
    <row r="522" spans="1:31">
      <c r="A522" s="42" t="s">
        <v>368</v>
      </c>
      <c r="B522" s="47">
        <v>43301</v>
      </c>
      <c r="C522" s="42" t="s">
        <v>22</v>
      </c>
      <c r="D522" s="42" t="s">
        <v>18</v>
      </c>
      <c r="E522" s="42" t="s">
        <v>24</v>
      </c>
      <c r="F522" s="42" t="s">
        <v>24</v>
      </c>
      <c r="G522" s="42" t="s">
        <v>24</v>
      </c>
      <c r="H522" s="42" t="s">
        <v>24</v>
      </c>
      <c r="I522" s="42" t="s">
        <v>24</v>
      </c>
      <c r="J522" s="42" t="s">
        <v>678</v>
      </c>
      <c r="K522" s="42">
        <v>1</v>
      </c>
      <c r="L522" s="42" t="s">
        <v>26</v>
      </c>
      <c r="M522" s="40"/>
      <c r="N522" s="40">
        <f t="shared" si="13"/>
        <v>0</v>
      </c>
      <c r="O522" s="1"/>
      <c r="P522" s="42"/>
      <c r="Q522" s="42"/>
      <c r="R522" s="42"/>
      <c r="S522" s="40">
        <f>Tabla13[[#This Row],[COSTO TOTAL]]</f>
        <v>0</v>
      </c>
      <c r="T522" s="42"/>
      <c r="U522" s="42"/>
      <c r="V522" s="40"/>
      <c r="W522" s="42"/>
      <c r="X522" s="42"/>
      <c r="Y522" s="42"/>
      <c r="Z522" s="40"/>
      <c r="AA522" s="42"/>
      <c r="AB522" s="42"/>
      <c r="AC522" s="42"/>
      <c r="AD522" s="42"/>
      <c r="AE522" s="42"/>
    </row>
    <row r="523" spans="1:31">
      <c r="A523" s="42" t="s">
        <v>368</v>
      </c>
      <c r="B523" s="47">
        <v>43322</v>
      </c>
      <c r="C523" s="42" t="s">
        <v>22</v>
      </c>
      <c r="D523" s="42" t="s">
        <v>18</v>
      </c>
      <c r="E523" s="42" t="s">
        <v>24</v>
      </c>
      <c r="F523" s="42" t="s">
        <v>24</v>
      </c>
      <c r="G523" s="42" t="s">
        <v>24</v>
      </c>
      <c r="H523" s="42" t="s">
        <v>24</v>
      </c>
      <c r="I523" s="42" t="s">
        <v>24</v>
      </c>
      <c r="J523" s="42" t="s">
        <v>679</v>
      </c>
      <c r="K523" s="42">
        <v>2</v>
      </c>
      <c r="L523" s="42" t="s">
        <v>26</v>
      </c>
      <c r="M523" s="40"/>
      <c r="N523" s="40">
        <f t="shared" si="13"/>
        <v>0</v>
      </c>
      <c r="O523" s="1"/>
      <c r="P523" s="42"/>
      <c r="Q523" s="42"/>
      <c r="R523" s="42"/>
      <c r="S523" s="40">
        <f>Tabla13[[#This Row],[COSTO TOTAL]]</f>
        <v>0</v>
      </c>
      <c r="T523" s="42"/>
      <c r="U523" s="42"/>
      <c r="V523" s="40"/>
      <c r="W523" s="42"/>
      <c r="X523" s="42"/>
      <c r="Y523" s="42"/>
      <c r="Z523" s="40"/>
      <c r="AA523" s="42"/>
      <c r="AB523" s="42"/>
      <c r="AC523" s="42"/>
      <c r="AD523" s="42"/>
      <c r="AE523" s="42"/>
    </row>
    <row r="524" spans="1:31">
      <c r="A524" s="1" t="s">
        <v>368</v>
      </c>
      <c r="B524" s="2">
        <v>43437</v>
      </c>
      <c r="C524" s="1">
        <v>7637398</v>
      </c>
      <c r="D524" s="1" t="s">
        <v>18</v>
      </c>
      <c r="E524" s="1" t="s">
        <v>680</v>
      </c>
      <c r="F524" s="1" t="s">
        <v>174</v>
      </c>
      <c r="G524" s="1" t="s">
        <v>24</v>
      </c>
      <c r="H524" s="1">
        <v>4501615835</v>
      </c>
      <c r="I524" s="1" t="s">
        <v>681</v>
      </c>
      <c r="J524" s="1" t="s">
        <v>682</v>
      </c>
      <c r="K524" s="1">
        <v>25</v>
      </c>
      <c r="L524" s="1" t="s">
        <v>26</v>
      </c>
      <c r="M524" s="3">
        <v>36.049999999999997</v>
      </c>
      <c r="N524" s="3">
        <f t="shared" si="13"/>
        <v>901.24999999999989</v>
      </c>
      <c r="O524" s="1"/>
      <c r="P524" s="1"/>
      <c r="Q524" s="1"/>
      <c r="R524" s="1"/>
      <c r="S524" s="3">
        <f>Tabla13[[#This Row],[COSTO TOTAL]]</f>
        <v>901.24999999999989</v>
      </c>
      <c r="T524" s="1"/>
      <c r="U524" s="1"/>
      <c r="V524" s="3"/>
      <c r="W524" s="1"/>
      <c r="X524" s="1"/>
      <c r="Y524" s="1"/>
      <c r="Z524" s="3"/>
      <c r="AA524" s="1"/>
      <c r="AB524" s="1"/>
      <c r="AC524" s="1"/>
      <c r="AD524" s="1"/>
      <c r="AE524" s="1"/>
    </row>
    <row r="525" spans="1:31">
      <c r="A525" s="1" t="s">
        <v>368</v>
      </c>
      <c r="B525" s="2">
        <v>43437</v>
      </c>
      <c r="C525" s="1">
        <v>7637398</v>
      </c>
      <c r="D525" s="1" t="s">
        <v>18</v>
      </c>
      <c r="E525" s="1" t="s">
        <v>680</v>
      </c>
      <c r="F525" s="1" t="s">
        <v>174</v>
      </c>
      <c r="G525" s="1" t="s">
        <v>24</v>
      </c>
      <c r="H525" s="1">
        <v>4501615835</v>
      </c>
      <c r="I525" s="1" t="s">
        <v>681</v>
      </c>
      <c r="J525" s="1" t="s">
        <v>683</v>
      </c>
      <c r="K525" s="1">
        <v>25</v>
      </c>
      <c r="L525" s="1" t="s">
        <v>26</v>
      </c>
      <c r="M525" s="3">
        <v>22.61</v>
      </c>
      <c r="N525" s="3">
        <f t="shared" ref="N525:N600" si="14">M525*K525</f>
        <v>565.25</v>
      </c>
      <c r="O525" s="1"/>
      <c r="P525" s="1"/>
      <c r="Q525" s="1"/>
      <c r="R525" s="1"/>
      <c r="S525" s="3">
        <f>Tabla13[[#This Row],[COSTO TOTAL]]</f>
        <v>565.25</v>
      </c>
      <c r="T525" s="1"/>
      <c r="U525" s="1"/>
      <c r="V525" s="3"/>
      <c r="W525" s="1"/>
      <c r="X525" s="1"/>
      <c r="Y525" s="1"/>
      <c r="Z525" s="3"/>
      <c r="AA525" s="1"/>
      <c r="AB525" s="1"/>
      <c r="AC525" s="1"/>
      <c r="AD525" s="1"/>
      <c r="AE525" s="1"/>
    </row>
    <row r="526" spans="1:31">
      <c r="A526" s="1" t="s">
        <v>368</v>
      </c>
      <c r="B526" s="2">
        <v>43437</v>
      </c>
      <c r="C526" s="1">
        <v>7637398</v>
      </c>
      <c r="D526" s="1" t="s">
        <v>18</v>
      </c>
      <c r="E526" s="1" t="s">
        <v>680</v>
      </c>
      <c r="F526" s="1" t="s">
        <v>174</v>
      </c>
      <c r="G526" s="1" t="s">
        <v>24</v>
      </c>
      <c r="H526" s="1">
        <v>4501615835</v>
      </c>
      <c r="I526" s="1" t="s">
        <v>681</v>
      </c>
      <c r="J526" s="1" t="s">
        <v>684</v>
      </c>
      <c r="K526" s="1">
        <v>10</v>
      </c>
      <c r="L526" s="1" t="s">
        <v>26</v>
      </c>
      <c r="M526" s="3">
        <v>40.22</v>
      </c>
      <c r="N526" s="3">
        <f t="shared" si="14"/>
        <v>402.2</v>
      </c>
      <c r="O526" s="1"/>
      <c r="P526" s="1"/>
      <c r="Q526" s="1"/>
      <c r="R526" s="1"/>
      <c r="S526" s="3">
        <f>Tabla13[[#This Row],[COSTO TOTAL]]</f>
        <v>402.2</v>
      </c>
      <c r="T526" s="1"/>
      <c r="U526" s="1"/>
      <c r="V526" s="3"/>
      <c r="W526" s="1"/>
      <c r="X526" s="1"/>
      <c r="Y526" s="1"/>
      <c r="Z526" s="3"/>
      <c r="AA526" s="1"/>
      <c r="AB526" s="1"/>
      <c r="AC526" s="1"/>
      <c r="AD526" s="1"/>
      <c r="AE526" s="1"/>
    </row>
    <row r="527" spans="1:31">
      <c r="A527" s="1" t="s">
        <v>368</v>
      </c>
      <c r="B527" s="2">
        <v>43437</v>
      </c>
      <c r="C527" s="1">
        <v>7637398</v>
      </c>
      <c r="D527" s="1" t="s">
        <v>18</v>
      </c>
      <c r="E527" s="1" t="s">
        <v>680</v>
      </c>
      <c r="F527" s="1" t="s">
        <v>174</v>
      </c>
      <c r="G527" s="1" t="s">
        <v>24</v>
      </c>
      <c r="H527" s="1">
        <v>4501615835</v>
      </c>
      <c r="I527" s="1" t="s">
        <v>681</v>
      </c>
      <c r="J527" s="1" t="s">
        <v>685</v>
      </c>
      <c r="K527" s="1">
        <v>5</v>
      </c>
      <c r="L527" s="1" t="s">
        <v>26</v>
      </c>
      <c r="M527" s="3">
        <v>47.45</v>
      </c>
      <c r="N527" s="3">
        <f t="shared" si="14"/>
        <v>237.25</v>
      </c>
      <c r="O527" s="1"/>
      <c r="P527" s="1"/>
      <c r="Q527" s="1"/>
      <c r="R527" s="1"/>
      <c r="S527" s="3">
        <f>Tabla13[[#This Row],[COSTO TOTAL]]</f>
        <v>237.25</v>
      </c>
      <c r="T527" s="1"/>
      <c r="U527" s="1"/>
      <c r="V527" s="3"/>
      <c r="W527" s="1"/>
      <c r="X527" s="1"/>
      <c r="Y527" s="1"/>
      <c r="Z527" s="3"/>
      <c r="AA527" s="1"/>
      <c r="AB527" s="1"/>
      <c r="AC527" s="1"/>
      <c r="AD527" s="1"/>
      <c r="AE527" s="1"/>
    </row>
    <row r="528" spans="1:31">
      <c r="A528" s="1" t="s">
        <v>368</v>
      </c>
      <c r="B528" s="2">
        <v>43437</v>
      </c>
      <c r="C528" s="1">
        <v>7637398</v>
      </c>
      <c r="D528" s="1" t="s">
        <v>18</v>
      </c>
      <c r="E528" s="1" t="s">
        <v>680</v>
      </c>
      <c r="F528" s="1" t="s">
        <v>174</v>
      </c>
      <c r="G528" s="1" t="s">
        <v>24</v>
      </c>
      <c r="H528" s="1">
        <v>4501615835</v>
      </c>
      <c r="I528" s="1" t="s">
        <v>681</v>
      </c>
      <c r="J528" s="1" t="s">
        <v>686</v>
      </c>
      <c r="K528" s="1">
        <v>5</v>
      </c>
      <c r="L528" s="1" t="s">
        <v>26</v>
      </c>
      <c r="M528" s="3">
        <v>28.28</v>
      </c>
      <c r="N528" s="3">
        <f t="shared" si="14"/>
        <v>141.4</v>
      </c>
      <c r="O528" s="1"/>
      <c r="P528" s="1"/>
      <c r="Q528" s="1"/>
      <c r="R528" s="1"/>
      <c r="S528" s="3">
        <f>Tabla13[[#This Row],[COSTO TOTAL]]</f>
        <v>141.4</v>
      </c>
      <c r="T528" s="1"/>
      <c r="U528" s="1"/>
      <c r="V528" s="3"/>
      <c r="W528" s="1"/>
      <c r="X528" s="1"/>
      <c r="Y528" s="1"/>
      <c r="Z528" s="3"/>
      <c r="AA528" s="1"/>
      <c r="AB528" s="1"/>
      <c r="AC528" s="1"/>
      <c r="AD528" s="1"/>
      <c r="AE528" s="1"/>
    </row>
    <row r="529" spans="1:33">
      <c r="A529" s="1" t="s">
        <v>368</v>
      </c>
      <c r="B529" s="2">
        <v>43437</v>
      </c>
      <c r="C529" s="1">
        <v>7637398</v>
      </c>
      <c r="D529" s="1" t="s">
        <v>18</v>
      </c>
      <c r="E529" s="1" t="s">
        <v>680</v>
      </c>
      <c r="F529" s="1" t="s">
        <v>174</v>
      </c>
      <c r="G529" s="1" t="s">
        <v>24</v>
      </c>
      <c r="H529" s="1">
        <v>4501615835</v>
      </c>
      <c r="I529" s="1" t="s">
        <v>681</v>
      </c>
      <c r="J529" s="1" t="s">
        <v>687</v>
      </c>
      <c r="K529" s="1">
        <v>5</v>
      </c>
      <c r="L529" s="1" t="s">
        <v>26</v>
      </c>
      <c r="M529" s="3">
        <v>46.5</v>
      </c>
      <c r="N529" s="3">
        <f t="shared" si="14"/>
        <v>232.5</v>
      </c>
      <c r="O529" s="1"/>
      <c r="P529" s="1"/>
      <c r="Q529" s="1"/>
      <c r="R529" s="1"/>
      <c r="S529" s="3">
        <f>Tabla13[[#This Row],[COSTO TOTAL]]</f>
        <v>232.5</v>
      </c>
      <c r="T529" s="1"/>
      <c r="U529" s="1"/>
      <c r="V529" s="3"/>
      <c r="W529" s="1"/>
      <c r="X529" s="1"/>
      <c r="Y529" s="1"/>
      <c r="Z529" s="3"/>
      <c r="AA529" s="1"/>
      <c r="AB529" s="1"/>
      <c r="AC529" s="1"/>
      <c r="AD529" s="1"/>
      <c r="AE529" s="1"/>
    </row>
    <row r="530" spans="1:33">
      <c r="A530" s="1" t="s">
        <v>368</v>
      </c>
      <c r="B530" s="2">
        <v>43621</v>
      </c>
      <c r="C530" s="1">
        <v>7732423</v>
      </c>
      <c r="D530" s="1" t="s">
        <v>18</v>
      </c>
      <c r="E530" s="1" t="s">
        <v>24</v>
      </c>
      <c r="F530" s="1" t="s">
        <v>113</v>
      </c>
      <c r="G530" s="1" t="s">
        <v>24</v>
      </c>
      <c r="H530" s="1">
        <v>4501671120</v>
      </c>
      <c r="I530" s="1" t="s">
        <v>24</v>
      </c>
      <c r="J530" s="1" t="s">
        <v>688</v>
      </c>
      <c r="K530" s="1">
        <v>2</v>
      </c>
      <c r="L530" s="1" t="s">
        <v>26</v>
      </c>
      <c r="M530" s="3"/>
      <c r="N530" s="3">
        <f t="shared" si="14"/>
        <v>0</v>
      </c>
      <c r="O530" s="1"/>
      <c r="P530" s="1"/>
      <c r="Q530" s="1"/>
      <c r="R530" s="1"/>
      <c r="S530" s="3">
        <f>Tabla13[[#This Row],[COSTO TOTAL]]</f>
        <v>0</v>
      </c>
      <c r="T530" s="1"/>
      <c r="U530" s="1"/>
      <c r="V530" s="3"/>
      <c r="W530" s="1"/>
      <c r="X530" s="1"/>
      <c r="Y530" s="1"/>
      <c r="Z530" s="3"/>
      <c r="AA530" s="1"/>
      <c r="AB530" s="1"/>
      <c r="AC530" s="1"/>
      <c r="AD530" s="1"/>
      <c r="AE530" s="1"/>
    </row>
    <row r="531" spans="1:33">
      <c r="A531" s="1" t="s">
        <v>368</v>
      </c>
      <c r="B531" s="2">
        <v>43621</v>
      </c>
      <c r="C531" s="1">
        <v>7732423</v>
      </c>
      <c r="D531" s="1" t="s">
        <v>18</v>
      </c>
      <c r="E531" s="1" t="s">
        <v>24</v>
      </c>
      <c r="F531" s="1" t="s">
        <v>113</v>
      </c>
      <c r="G531" s="1" t="s">
        <v>24</v>
      </c>
      <c r="H531" s="1">
        <v>4501671120</v>
      </c>
      <c r="I531" s="1" t="s">
        <v>24</v>
      </c>
      <c r="J531" s="1" t="s">
        <v>689</v>
      </c>
      <c r="K531" s="1">
        <v>2</v>
      </c>
      <c r="L531" s="1" t="s">
        <v>26</v>
      </c>
      <c r="M531" s="3">
        <v>1195.0999999999999</v>
      </c>
      <c r="N531" s="3">
        <f t="shared" si="14"/>
        <v>2390.1999999999998</v>
      </c>
      <c r="O531" s="1"/>
      <c r="P531" s="1"/>
      <c r="Q531" s="1"/>
      <c r="R531" s="1"/>
      <c r="S531" s="3">
        <f>Tabla13[[#This Row],[COSTO TOTAL]]</f>
        <v>2390.1999999999998</v>
      </c>
      <c r="T531" s="1"/>
      <c r="U531" s="1"/>
      <c r="V531" s="3"/>
      <c r="W531" s="1"/>
      <c r="X531" s="1"/>
      <c r="Y531" s="1"/>
      <c r="Z531" s="3"/>
      <c r="AA531" s="1"/>
      <c r="AB531" s="1"/>
      <c r="AC531" s="1"/>
      <c r="AD531" s="1"/>
      <c r="AE531" s="1"/>
    </row>
    <row r="532" spans="1:33">
      <c r="A532" s="1" t="s">
        <v>368</v>
      </c>
      <c r="B532" s="2">
        <v>43621</v>
      </c>
      <c r="C532" s="1">
        <v>7732423</v>
      </c>
      <c r="D532" s="1" t="s">
        <v>18</v>
      </c>
      <c r="E532" s="1" t="s">
        <v>24</v>
      </c>
      <c r="F532" s="1" t="s">
        <v>113</v>
      </c>
      <c r="G532" s="1" t="s">
        <v>24</v>
      </c>
      <c r="H532" s="1">
        <v>4501671120</v>
      </c>
      <c r="I532" s="1" t="s">
        <v>24</v>
      </c>
      <c r="J532" s="1" t="s">
        <v>690</v>
      </c>
      <c r="K532" s="1">
        <v>2</v>
      </c>
      <c r="L532" s="1" t="s">
        <v>26</v>
      </c>
      <c r="M532" s="3"/>
      <c r="N532" s="3">
        <f t="shared" si="14"/>
        <v>0</v>
      </c>
      <c r="O532" s="1"/>
      <c r="P532" s="1"/>
      <c r="Q532" s="1"/>
      <c r="R532" s="1"/>
      <c r="S532" s="3">
        <f>Tabla13[[#This Row],[COSTO TOTAL]]</f>
        <v>0</v>
      </c>
      <c r="T532" s="1"/>
      <c r="U532" s="1"/>
      <c r="V532" s="3"/>
      <c r="W532" s="1"/>
      <c r="X532" s="1"/>
      <c r="Y532" s="1"/>
      <c r="Z532" s="3"/>
      <c r="AA532" s="1"/>
      <c r="AB532" s="1"/>
      <c r="AC532" s="1"/>
      <c r="AD532" s="1"/>
      <c r="AE532" s="1"/>
    </row>
    <row r="533" spans="1:33">
      <c r="A533" s="1" t="s">
        <v>368</v>
      </c>
      <c r="B533" s="2">
        <v>43621</v>
      </c>
      <c r="C533" s="1">
        <v>7732423</v>
      </c>
      <c r="D533" s="1" t="s">
        <v>18</v>
      </c>
      <c r="E533" s="1" t="s">
        <v>24</v>
      </c>
      <c r="F533" s="1" t="s">
        <v>113</v>
      </c>
      <c r="G533" s="1" t="s">
        <v>24</v>
      </c>
      <c r="H533" s="1">
        <v>4501671120</v>
      </c>
      <c r="I533" s="1" t="s">
        <v>24</v>
      </c>
      <c r="J533" s="1" t="s">
        <v>691</v>
      </c>
      <c r="K533" s="1">
        <v>2</v>
      </c>
      <c r="L533" s="1" t="s">
        <v>26</v>
      </c>
      <c r="M533" s="3"/>
      <c r="N533" s="3">
        <f t="shared" si="14"/>
        <v>0</v>
      </c>
      <c r="O533" s="1"/>
      <c r="P533" s="1"/>
      <c r="Q533" s="1"/>
      <c r="R533" s="1"/>
      <c r="S533" s="3">
        <f>Tabla13[[#This Row],[COSTO TOTAL]]</f>
        <v>0</v>
      </c>
      <c r="T533" s="1"/>
      <c r="U533" s="1"/>
      <c r="V533" s="3"/>
      <c r="W533" s="1"/>
      <c r="X533" s="1"/>
      <c r="Y533" s="1"/>
      <c r="Z533" s="3"/>
      <c r="AA533" s="1"/>
      <c r="AB533" s="1"/>
      <c r="AC533" s="1"/>
      <c r="AD533" s="1"/>
      <c r="AE533" s="1"/>
    </row>
    <row r="534" spans="1:33">
      <c r="A534" s="1" t="s">
        <v>368</v>
      </c>
      <c r="B534" s="2">
        <v>43809</v>
      </c>
      <c r="C534" s="1" t="s">
        <v>22</v>
      </c>
      <c r="D534" s="1" t="s">
        <v>18</v>
      </c>
      <c r="E534" s="1" t="s">
        <v>24</v>
      </c>
      <c r="F534" s="1" t="s">
        <v>475</v>
      </c>
      <c r="G534" s="1" t="s">
        <v>24</v>
      </c>
      <c r="H534" s="1">
        <v>4501719920</v>
      </c>
      <c r="I534" s="1" t="s">
        <v>24</v>
      </c>
      <c r="J534" s="1" t="s">
        <v>692</v>
      </c>
      <c r="K534" s="1">
        <v>1</v>
      </c>
      <c r="L534" s="1" t="s">
        <v>26</v>
      </c>
      <c r="M534" s="3">
        <v>178400</v>
      </c>
      <c r="N534" s="3">
        <f t="shared" si="14"/>
        <v>178400</v>
      </c>
      <c r="O534" s="1"/>
      <c r="P534" s="1"/>
      <c r="Q534" s="1"/>
      <c r="R534" s="1"/>
      <c r="S534" s="3">
        <f>Tabla13[[#This Row],[COSTO TOTAL]]</f>
        <v>178400</v>
      </c>
      <c r="T534" s="1"/>
      <c r="U534" s="1"/>
      <c r="V534" s="3"/>
      <c r="W534" s="1"/>
      <c r="X534" s="1"/>
      <c r="Y534" s="1"/>
      <c r="Z534" s="3"/>
      <c r="AA534" s="1"/>
      <c r="AB534" s="1"/>
      <c r="AC534" s="1"/>
      <c r="AD534" s="1"/>
      <c r="AE534" s="1"/>
    </row>
    <row r="535" spans="1:33">
      <c r="A535" s="1" t="s">
        <v>693</v>
      </c>
      <c r="B535" s="2">
        <v>43822</v>
      </c>
      <c r="C535" s="1" t="s">
        <v>22</v>
      </c>
      <c r="D535" s="1" t="s">
        <v>18</v>
      </c>
      <c r="E535" s="1" t="s">
        <v>24</v>
      </c>
      <c r="F535" s="1" t="s">
        <v>113</v>
      </c>
      <c r="G535" s="1" t="s">
        <v>24</v>
      </c>
      <c r="H535" s="1">
        <v>4501734520</v>
      </c>
      <c r="I535" s="1" t="s">
        <v>24</v>
      </c>
      <c r="J535" s="1" t="s">
        <v>694</v>
      </c>
      <c r="K535" s="1">
        <v>1</v>
      </c>
      <c r="L535" s="1" t="s">
        <v>26</v>
      </c>
      <c r="M535" s="3">
        <v>32190</v>
      </c>
      <c r="N535" s="3">
        <f t="shared" si="14"/>
        <v>32190</v>
      </c>
      <c r="O535" s="1"/>
      <c r="P535" s="1"/>
      <c r="Q535" s="1"/>
      <c r="R535" s="1"/>
      <c r="S535" s="3">
        <f>Tabla13[[#This Row],[COSTO TOTAL]]</f>
        <v>32190</v>
      </c>
      <c r="T535" s="1"/>
      <c r="U535" s="1"/>
      <c r="V535" s="3"/>
      <c r="W535" s="1"/>
      <c r="X535" s="1"/>
      <c r="Y535" s="1"/>
      <c r="Z535" s="3"/>
      <c r="AA535" s="1"/>
      <c r="AB535" s="1"/>
      <c r="AC535" s="1"/>
      <c r="AD535" s="1" t="s">
        <v>112</v>
      </c>
      <c r="AE535" s="1"/>
      <c r="AG535" s="30"/>
    </row>
    <row r="536" spans="1:33">
      <c r="A536" s="1" t="s">
        <v>695</v>
      </c>
      <c r="B536" s="2">
        <v>43795</v>
      </c>
      <c r="C536" s="1" t="s">
        <v>22</v>
      </c>
      <c r="D536" s="1" t="s">
        <v>18</v>
      </c>
      <c r="E536" s="1" t="s">
        <v>24</v>
      </c>
      <c r="F536" s="1" t="s">
        <v>551</v>
      </c>
      <c r="G536" s="1" t="s">
        <v>24</v>
      </c>
      <c r="H536" s="1">
        <v>4501729375</v>
      </c>
      <c r="I536" s="1" t="s">
        <v>24</v>
      </c>
      <c r="J536" s="1" t="s">
        <v>696</v>
      </c>
      <c r="K536" s="1">
        <v>1</v>
      </c>
      <c r="L536" s="1" t="s">
        <v>26</v>
      </c>
      <c r="M536" s="3">
        <v>260.70999999999998</v>
      </c>
      <c r="N536" s="3">
        <f t="shared" si="14"/>
        <v>260.70999999999998</v>
      </c>
      <c r="O536" s="1"/>
      <c r="P536" s="1"/>
      <c r="Q536" s="1"/>
      <c r="R536" s="1"/>
      <c r="S536" s="3">
        <f>Tabla13[[#This Row],[COSTO TOTAL]]</f>
        <v>260.70999999999998</v>
      </c>
      <c r="T536" s="1"/>
      <c r="U536" s="1"/>
      <c r="V536" s="3"/>
      <c r="W536" s="1"/>
      <c r="X536" s="1"/>
      <c r="Y536" s="1"/>
      <c r="Z536" s="3"/>
      <c r="AA536" s="1"/>
      <c r="AB536" s="1"/>
      <c r="AC536" s="1"/>
      <c r="AD536" s="1"/>
      <c r="AE536" s="1"/>
    </row>
    <row r="537" spans="1:33">
      <c r="A537" s="1" t="s">
        <v>695</v>
      </c>
      <c r="B537" s="2">
        <v>43795</v>
      </c>
      <c r="C537" s="1" t="s">
        <v>22</v>
      </c>
      <c r="D537" s="1" t="s">
        <v>18</v>
      </c>
      <c r="E537" s="1" t="s">
        <v>24</v>
      </c>
      <c r="F537" s="1" t="s">
        <v>551</v>
      </c>
      <c r="G537" s="1" t="s">
        <v>24</v>
      </c>
      <c r="H537" s="1">
        <v>4501729375</v>
      </c>
      <c r="I537" s="1" t="s">
        <v>24</v>
      </c>
      <c r="J537" s="1" t="s">
        <v>697</v>
      </c>
      <c r="K537" s="1">
        <v>1</v>
      </c>
      <c r="L537" s="1" t="s">
        <v>26</v>
      </c>
      <c r="M537" s="3">
        <v>519.85</v>
      </c>
      <c r="N537" s="3">
        <f t="shared" si="14"/>
        <v>519.85</v>
      </c>
      <c r="O537" s="1"/>
      <c r="P537" s="1"/>
      <c r="Q537" s="1"/>
      <c r="R537" s="1"/>
      <c r="S537" s="3">
        <f>Tabla13[[#This Row],[COSTO TOTAL]]</f>
        <v>519.85</v>
      </c>
      <c r="T537" s="1"/>
      <c r="U537" s="1"/>
      <c r="V537" s="3"/>
      <c r="W537" s="1"/>
      <c r="X537" s="1"/>
      <c r="Y537" s="1"/>
      <c r="Z537" s="3"/>
      <c r="AA537" s="1"/>
      <c r="AB537" s="1"/>
      <c r="AC537" s="1"/>
      <c r="AD537" s="1"/>
      <c r="AE537" s="1"/>
    </row>
    <row r="538" spans="1:33">
      <c r="A538" s="1" t="s">
        <v>695</v>
      </c>
      <c r="B538" s="2">
        <v>43822</v>
      </c>
      <c r="C538" s="1" t="s">
        <v>22</v>
      </c>
      <c r="D538" s="1" t="s">
        <v>18</v>
      </c>
      <c r="E538" s="1" t="s">
        <v>24</v>
      </c>
      <c r="F538" s="1" t="s">
        <v>122</v>
      </c>
      <c r="G538" s="1" t="s">
        <v>24</v>
      </c>
      <c r="H538" s="1">
        <v>4501739050</v>
      </c>
      <c r="I538" s="1" t="s">
        <v>24</v>
      </c>
      <c r="J538" s="1" t="s">
        <v>698</v>
      </c>
      <c r="K538" s="1">
        <v>4</v>
      </c>
      <c r="L538" s="1" t="s">
        <v>26</v>
      </c>
      <c r="M538" s="3">
        <v>1277</v>
      </c>
      <c r="N538" s="3">
        <f t="shared" si="14"/>
        <v>5108</v>
      </c>
      <c r="O538" s="1"/>
      <c r="P538" s="1"/>
      <c r="Q538" s="1"/>
      <c r="R538" s="1"/>
      <c r="S538" s="3">
        <f>Tabla13[[#This Row],[COSTO TOTAL]]</f>
        <v>5108</v>
      </c>
      <c r="T538" s="1"/>
      <c r="U538" s="1"/>
      <c r="V538" s="3"/>
      <c r="W538" s="1"/>
      <c r="X538" s="1"/>
      <c r="Y538" s="1"/>
      <c r="Z538" s="3"/>
      <c r="AA538" s="1"/>
      <c r="AB538" s="1"/>
      <c r="AC538" s="1"/>
      <c r="AD538" s="1"/>
      <c r="AE538" s="1"/>
    </row>
    <row r="539" spans="1:33">
      <c r="A539" s="1"/>
      <c r="B539" s="2">
        <v>43823</v>
      </c>
      <c r="C539" s="1" t="s">
        <v>22</v>
      </c>
      <c r="D539" s="1" t="s">
        <v>18</v>
      </c>
      <c r="E539" s="1" t="s">
        <v>24</v>
      </c>
      <c r="F539" s="1" t="s">
        <v>113</v>
      </c>
      <c r="G539" s="1" t="s">
        <v>24</v>
      </c>
      <c r="H539" s="1">
        <v>4501705556</v>
      </c>
      <c r="I539" s="1" t="s">
        <v>24</v>
      </c>
      <c r="J539" s="1" t="s">
        <v>1017</v>
      </c>
      <c r="K539" s="1">
        <v>1</v>
      </c>
      <c r="L539" s="1" t="s">
        <v>26</v>
      </c>
      <c r="M539" s="3">
        <v>402200</v>
      </c>
      <c r="N539" s="3">
        <f t="shared" si="14"/>
        <v>402200</v>
      </c>
      <c r="O539" s="1"/>
      <c r="P539" s="1"/>
      <c r="Q539" s="1"/>
      <c r="R539" s="1"/>
      <c r="S539" s="3">
        <f>Tabla13[[#This Row],[COSTO TOTAL]]</f>
        <v>402200</v>
      </c>
      <c r="T539" s="1"/>
      <c r="U539" s="1"/>
      <c r="V539" s="3"/>
      <c r="W539" s="1"/>
      <c r="X539" s="1"/>
      <c r="Y539" s="1"/>
      <c r="Z539" s="3"/>
      <c r="AA539" s="1"/>
      <c r="AB539" s="1"/>
      <c r="AC539" s="1"/>
      <c r="AD539" s="1"/>
      <c r="AE539" s="1"/>
    </row>
    <row r="540" spans="1:33">
      <c r="A540" s="1" t="s">
        <v>699</v>
      </c>
      <c r="B540" s="2">
        <v>43816</v>
      </c>
      <c r="C540" s="1" t="s">
        <v>22</v>
      </c>
      <c r="D540" s="1" t="s">
        <v>18</v>
      </c>
      <c r="E540" s="1" t="s">
        <v>24</v>
      </c>
      <c r="F540" s="1" t="s">
        <v>700</v>
      </c>
      <c r="G540" s="1" t="s">
        <v>24</v>
      </c>
      <c r="H540" s="1">
        <v>4501717250</v>
      </c>
      <c r="I540" s="1" t="s">
        <v>24</v>
      </c>
      <c r="J540" s="1" t="s">
        <v>701</v>
      </c>
      <c r="K540" s="1">
        <v>2</v>
      </c>
      <c r="L540" s="1" t="s">
        <v>26</v>
      </c>
      <c r="M540" s="3">
        <v>181800</v>
      </c>
      <c r="N540" s="3">
        <f t="shared" si="14"/>
        <v>363600</v>
      </c>
      <c r="O540" s="1"/>
      <c r="P540" s="1"/>
      <c r="Q540" s="1"/>
      <c r="R540" s="1"/>
      <c r="S540" s="3">
        <f>Tabla13[[#This Row],[COSTO TOTAL]]</f>
        <v>363600</v>
      </c>
      <c r="T540" s="1"/>
      <c r="U540" s="1"/>
      <c r="V540" s="3"/>
      <c r="W540" s="1"/>
      <c r="X540" s="1"/>
      <c r="Y540" s="1"/>
      <c r="Z540" s="3"/>
      <c r="AA540" s="1"/>
      <c r="AB540" s="1"/>
      <c r="AC540" s="1"/>
      <c r="AD540" s="1"/>
      <c r="AE540" s="1"/>
    </row>
    <row r="541" spans="1:33">
      <c r="A541" s="1" t="s">
        <v>699</v>
      </c>
      <c r="B541" s="2">
        <v>43816</v>
      </c>
      <c r="C541" s="1" t="s">
        <v>22</v>
      </c>
      <c r="D541" s="1" t="s">
        <v>18</v>
      </c>
      <c r="E541" s="1" t="s">
        <v>24</v>
      </c>
      <c r="F541" s="1" t="s">
        <v>700</v>
      </c>
      <c r="G541" s="1" t="s">
        <v>24</v>
      </c>
      <c r="H541" s="1">
        <v>4501717250</v>
      </c>
      <c r="I541" s="1" t="s">
        <v>24</v>
      </c>
      <c r="J541" s="1" t="s">
        <v>702</v>
      </c>
      <c r="K541" s="1">
        <v>2</v>
      </c>
      <c r="L541" s="1" t="s">
        <v>26</v>
      </c>
      <c r="M541" s="3">
        <v>177600</v>
      </c>
      <c r="N541" s="3">
        <f t="shared" si="14"/>
        <v>355200</v>
      </c>
      <c r="O541" s="1"/>
      <c r="P541" s="1"/>
      <c r="Q541" s="1"/>
      <c r="R541" s="1"/>
      <c r="S541" s="3">
        <f>Tabla13[[#This Row],[COSTO TOTAL]]</f>
        <v>355200</v>
      </c>
      <c r="T541" s="1"/>
      <c r="U541" s="1"/>
      <c r="V541" s="3"/>
      <c r="W541" s="1"/>
      <c r="X541" s="1"/>
      <c r="Y541" s="1"/>
      <c r="Z541" s="3"/>
      <c r="AA541" s="1"/>
      <c r="AB541" s="1"/>
      <c r="AC541" s="1"/>
      <c r="AD541" s="1"/>
      <c r="AE541" s="1"/>
    </row>
    <row r="542" spans="1:33">
      <c r="A542" s="1" t="s">
        <v>699</v>
      </c>
      <c r="B542" s="2">
        <v>43805</v>
      </c>
      <c r="C542" s="1" t="s">
        <v>22</v>
      </c>
      <c r="D542" s="1" t="s">
        <v>18</v>
      </c>
      <c r="E542" s="1" t="s">
        <v>24</v>
      </c>
      <c r="F542" s="1" t="s">
        <v>703</v>
      </c>
      <c r="G542" s="1" t="s">
        <v>24</v>
      </c>
      <c r="H542" s="1">
        <v>4501717356</v>
      </c>
      <c r="I542" s="1" t="s">
        <v>24</v>
      </c>
      <c r="J542" s="1" t="s">
        <v>704</v>
      </c>
      <c r="K542" s="1">
        <v>1</v>
      </c>
      <c r="L542" s="1" t="s">
        <v>26</v>
      </c>
      <c r="M542" s="3">
        <v>17160.63</v>
      </c>
      <c r="N542" s="3">
        <f t="shared" si="14"/>
        <v>17160.63</v>
      </c>
      <c r="O542" s="1"/>
      <c r="P542" s="1"/>
      <c r="Q542" s="1"/>
      <c r="R542" s="1"/>
      <c r="S542" s="3">
        <f>Tabla13[[#This Row],[COSTO TOTAL]]</f>
        <v>17160.63</v>
      </c>
      <c r="T542" s="1"/>
      <c r="U542" s="1"/>
      <c r="V542" s="3"/>
      <c r="W542" s="1"/>
      <c r="X542" s="1"/>
      <c r="Y542" s="1"/>
      <c r="Z542" s="3"/>
      <c r="AA542" s="1"/>
      <c r="AB542" s="1"/>
      <c r="AC542" s="1"/>
      <c r="AD542" s="1"/>
      <c r="AE542" s="1"/>
    </row>
    <row r="543" spans="1:33">
      <c r="A543" s="1" t="s">
        <v>699</v>
      </c>
      <c r="B543" s="2">
        <v>43836</v>
      </c>
      <c r="C543" s="1" t="s">
        <v>22</v>
      </c>
      <c r="D543" s="1" t="s">
        <v>18</v>
      </c>
      <c r="E543" s="1" t="s">
        <v>24</v>
      </c>
      <c r="F543" s="1" t="s">
        <v>113</v>
      </c>
      <c r="G543" s="1" t="s">
        <v>24</v>
      </c>
      <c r="H543" s="1">
        <v>4501739869</v>
      </c>
      <c r="I543" s="1" t="s">
        <v>24</v>
      </c>
      <c r="J543" s="1" t="s">
        <v>1054</v>
      </c>
      <c r="K543" s="1">
        <v>0</v>
      </c>
      <c r="L543" s="1" t="s">
        <v>26</v>
      </c>
      <c r="M543" s="3">
        <v>490</v>
      </c>
      <c r="N543" s="3">
        <f t="shared" si="14"/>
        <v>0</v>
      </c>
      <c r="O543" s="1"/>
      <c r="P543" s="1"/>
      <c r="Q543" s="1"/>
      <c r="R543" s="1"/>
      <c r="S543" s="3">
        <f>Tabla13[[#This Row],[COSTO TOTAL]]</f>
        <v>0</v>
      </c>
      <c r="T543" s="1"/>
      <c r="U543" s="1"/>
      <c r="V543" s="3"/>
      <c r="W543" s="1"/>
      <c r="X543" s="1"/>
      <c r="Y543" s="1"/>
      <c r="Z543" s="3"/>
      <c r="AA543" s="1"/>
      <c r="AB543" s="1"/>
      <c r="AC543" s="1"/>
      <c r="AD543" s="1" t="s">
        <v>112</v>
      </c>
      <c r="AE543" s="1"/>
    </row>
    <row r="544" spans="1:33">
      <c r="A544" s="1" t="s">
        <v>367</v>
      </c>
      <c r="B544" s="2">
        <v>43836</v>
      </c>
      <c r="C544" s="1" t="s">
        <v>22</v>
      </c>
      <c r="D544" s="1" t="s">
        <v>18</v>
      </c>
      <c r="E544" s="1" t="s">
        <v>24</v>
      </c>
      <c r="F544" s="1" t="s">
        <v>113</v>
      </c>
      <c r="G544" s="1" t="s">
        <v>24</v>
      </c>
      <c r="H544" s="1">
        <v>4501707281</v>
      </c>
      <c r="I544" s="1" t="s">
        <v>24</v>
      </c>
      <c r="J544" s="1" t="s">
        <v>1055</v>
      </c>
      <c r="K544" s="1">
        <v>0</v>
      </c>
      <c r="L544" s="1" t="s">
        <v>26</v>
      </c>
      <c r="M544" s="3">
        <v>4800</v>
      </c>
      <c r="N544" s="3">
        <f t="shared" si="14"/>
        <v>0</v>
      </c>
      <c r="O544" s="1"/>
      <c r="P544" s="1"/>
      <c r="Q544" s="1"/>
      <c r="R544" s="1"/>
      <c r="S544" s="3">
        <f>Tabla13[[#This Row],[COSTO TOTAL]]</f>
        <v>0</v>
      </c>
      <c r="T544" s="1"/>
      <c r="U544" s="1"/>
      <c r="V544" s="3"/>
      <c r="W544" s="1"/>
      <c r="X544" s="1"/>
      <c r="Y544" s="1"/>
      <c r="Z544" s="3"/>
      <c r="AA544" s="1"/>
      <c r="AB544" s="1"/>
      <c r="AC544" s="1"/>
      <c r="AD544" s="1" t="s">
        <v>112</v>
      </c>
      <c r="AE544" s="1"/>
    </row>
    <row r="545" spans="1:31">
      <c r="A545" s="1" t="s">
        <v>383</v>
      </c>
      <c r="B545" s="2">
        <v>43839</v>
      </c>
      <c r="C545" s="1" t="s">
        <v>22</v>
      </c>
      <c r="D545" s="1" t="s">
        <v>18</v>
      </c>
      <c r="E545" s="1" t="s">
        <v>24</v>
      </c>
      <c r="F545" s="1" t="s">
        <v>1007</v>
      </c>
      <c r="G545" s="1" t="s">
        <v>24</v>
      </c>
      <c r="H545" s="1"/>
      <c r="I545" s="1" t="s">
        <v>24</v>
      </c>
      <c r="J545" s="1" t="s">
        <v>1008</v>
      </c>
      <c r="K545" s="1">
        <v>1</v>
      </c>
      <c r="L545" s="1" t="s">
        <v>26</v>
      </c>
      <c r="M545" s="3">
        <v>27302.799999999999</v>
      </c>
      <c r="N545" s="3">
        <f t="shared" si="14"/>
        <v>27302.799999999999</v>
      </c>
      <c r="O545" s="1"/>
      <c r="P545" s="1"/>
      <c r="Q545" s="1"/>
      <c r="R545" s="1"/>
      <c r="S545" s="3">
        <f>Tabla13[[#This Row],[COSTO TOTAL]]</f>
        <v>27302.799999999999</v>
      </c>
      <c r="T545" s="1"/>
      <c r="U545" s="1"/>
      <c r="V545" s="3"/>
      <c r="W545" s="1"/>
      <c r="X545" s="1"/>
      <c r="Y545" s="1"/>
      <c r="Z545" s="3"/>
      <c r="AA545" s="1"/>
      <c r="AB545" s="1"/>
      <c r="AC545" s="1"/>
      <c r="AD545" s="1"/>
      <c r="AE545" s="1"/>
    </row>
    <row r="546" spans="1:31">
      <c r="A546" s="1" t="s">
        <v>383</v>
      </c>
      <c r="B546" s="2">
        <v>43839</v>
      </c>
      <c r="C546" s="1" t="s">
        <v>22</v>
      </c>
      <c r="D546" s="1" t="s">
        <v>18</v>
      </c>
      <c r="E546" s="1" t="s">
        <v>24</v>
      </c>
      <c r="F546" s="1" t="s">
        <v>1007</v>
      </c>
      <c r="G546" s="1" t="s">
        <v>24</v>
      </c>
      <c r="H546" s="1"/>
      <c r="I546" s="1" t="s">
        <v>24</v>
      </c>
      <c r="J546" s="1" t="s">
        <v>1015</v>
      </c>
      <c r="K546" s="1">
        <v>1</v>
      </c>
      <c r="L546" s="1" t="s">
        <v>26</v>
      </c>
      <c r="M546" s="3">
        <v>1337.88</v>
      </c>
      <c r="N546" s="3">
        <f t="shared" si="14"/>
        <v>1337.88</v>
      </c>
      <c r="O546" s="1"/>
      <c r="P546" s="1"/>
      <c r="Q546" s="1"/>
      <c r="R546" s="1"/>
      <c r="S546" s="3">
        <f>Tabla13[[#This Row],[COSTO TOTAL]]</f>
        <v>1337.88</v>
      </c>
      <c r="T546" s="1"/>
      <c r="U546" s="1"/>
      <c r="V546" s="3"/>
      <c r="W546" s="1"/>
      <c r="X546" s="1"/>
      <c r="Y546" s="1"/>
      <c r="Z546" s="3"/>
      <c r="AA546" s="1"/>
      <c r="AB546" s="1"/>
      <c r="AC546" s="1"/>
      <c r="AD546" s="1"/>
      <c r="AE546" s="1"/>
    </row>
    <row r="547" spans="1:31">
      <c r="A547" s="1" t="s">
        <v>383</v>
      </c>
      <c r="B547" s="2">
        <v>43839</v>
      </c>
      <c r="C547" s="1" t="s">
        <v>22</v>
      </c>
      <c r="D547" s="1" t="s">
        <v>18</v>
      </c>
      <c r="E547" s="1" t="s">
        <v>24</v>
      </c>
      <c r="F547" s="1" t="s">
        <v>1007</v>
      </c>
      <c r="G547" s="1" t="s">
        <v>24</v>
      </c>
      <c r="H547" s="1"/>
      <c r="I547" s="1" t="s">
        <v>24</v>
      </c>
      <c r="J547" s="1" t="s">
        <v>1014</v>
      </c>
      <c r="K547" s="1">
        <v>1</v>
      </c>
      <c r="L547" s="1" t="s">
        <v>26</v>
      </c>
      <c r="M547" s="3">
        <v>207.16</v>
      </c>
      <c r="N547" s="3">
        <f t="shared" si="14"/>
        <v>207.16</v>
      </c>
      <c r="O547" s="1"/>
      <c r="P547" s="1"/>
      <c r="Q547" s="1"/>
      <c r="R547" s="1"/>
      <c r="S547" s="3">
        <f>Tabla13[[#This Row],[COSTO TOTAL]]</f>
        <v>207.16</v>
      </c>
      <c r="T547" s="1"/>
      <c r="U547" s="1"/>
      <c r="V547" s="3"/>
      <c r="W547" s="1"/>
      <c r="X547" s="1"/>
      <c r="Y547" s="1"/>
      <c r="Z547" s="3"/>
      <c r="AA547" s="1"/>
      <c r="AB547" s="1"/>
      <c r="AC547" s="1"/>
      <c r="AD547" s="1"/>
      <c r="AE547" s="1"/>
    </row>
    <row r="548" spans="1:31">
      <c r="A548" s="1" t="s">
        <v>383</v>
      </c>
      <c r="B548" s="2">
        <v>43839</v>
      </c>
      <c r="C548" s="1" t="s">
        <v>22</v>
      </c>
      <c r="D548" s="1" t="s">
        <v>18</v>
      </c>
      <c r="E548" s="1" t="s">
        <v>24</v>
      </c>
      <c r="F548" s="1" t="s">
        <v>1007</v>
      </c>
      <c r="G548" s="1" t="s">
        <v>24</v>
      </c>
      <c r="H548" s="1"/>
      <c r="I548" s="1" t="s">
        <v>24</v>
      </c>
      <c r="J548" s="1" t="s">
        <v>1013</v>
      </c>
      <c r="K548" s="1">
        <v>2</v>
      </c>
      <c r="L548" s="1" t="s">
        <v>26</v>
      </c>
      <c r="M548" s="3">
        <v>83.58</v>
      </c>
      <c r="N548" s="3">
        <f t="shared" si="14"/>
        <v>167.16</v>
      </c>
      <c r="O548" s="1"/>
      <c r="P548" s="1"/>
      <c r="Q548" s="1"/>
      <c r="R548" s="1"/>
      <c r="S548" s="3">
        <f>Tabla13[[#This Row],[COSTO TOTAL]]</f>
        <v>167.16</v>
      </c>
      <c r="T548" s="1"/>
      <c r="U548" s="1"/>
      <c r="V548" s="3"/>
      <c r="W548" s="1"/>
      <c r="X548" s="1"/>
      <c r="Y548" s="1"/>
      <c r="Z548" s="3"/>
      <c r="AA548" s="1"/>
      <c r="AB548" s="1"/>
      <c r="AC548" s="1"/>
      <c r="AD548" s="1"/>
      <c r="AE548" s="1"/>
    </row>
    <row r="549" spans="1:31">
      <c r="A549" s="1" t="s">
        <v>383</v>
      </c>
      <c r="B549" s="2">
        <v>43839</v>
      </c>
      <c r="C549" s="1" t="s">
        <v>22</v>
      </c>
      <c r="D549" s="1" t="s">
        <v>18</v>
      </c>
      <c r="E549" s="1" t="s">
        <v>24</v>
      </c>
      <c r="F549" s="1" t="s">
        <v>1007</v>
      </c>
      <c r="G549" s="1" t="s">
        <v>24</v>
      </c>
      <c r="H549" s="1"/>
      <c r="I549" s="1" t="s">
        <v>24</v>
      </c>
      <c r="J549" s="1" t="s">
        <v>1012</v>
      </c>
      <c r="K549" s="1">
        <v>1</v>
      </c>
      <c r="L549" s="1" t="s">
        <v>26</v>
      </c>
      <c r="M549" s="3">
        <v>2513.17</v>
      </c>
      <c r="N549" s="3">
        <f t="shared" si="14"/>
        <v>2513.17</v>
      </c>
      <c r="O549" s="1"/>
      <c r="P549" s="1"/>
      <c r="Q549" s="1"/>
      <c r="R549" s="1"/>
      <c r="S549" s="3">
        <f>Tabla13[[#This Row],[COSTO TOTAL]]</f>
        <v>2513.17</v>
      </c>
      <c r="T549" s="1"/>
      <c r="U549" s="1"/>
      <c r="V549" s="3"/>
      <c r="W549" s="1"/>
      <c r="X549" s="1"/>
      <c r="Y549" s="1"/>
      <c r="Z549" s="3"/>
      <c r="AA549" s="1"/>
      <c r="AB549" s="1"/>
      <c r="AC549" s="1"/>
      <c r="AD549" s="1"/>
      <c r="AE549" s="1"/>
    </row>
    <row r="550" spans="1:31">
      <c r="A550" s="1" t="s">
        <v>383</v>
      </c>
      <c r="B550" s="2">
        <v>43839</v>
      </c>
      <c r="C550" s="1" t="s">
        <v>22</v>
      </c>
      <c r="D550" s="1" t="s">
        <v>18</v>
      </c>
      <c r="E550" s="1" t="s">
        <v>24</v>
      </c>
      <c r="F550" s="1" t="s">
        <v>1007</v>
      </c>
      <c r="G550" s="1" t="s">
        <v>24</v>
      </c>
      <c r="H550" s="1"/>
      <c r="I550" s="1" t="s">
        <v>24</v>
      </c>
      <c r="J550" s="1" t="s">
        <v>1011</v>
      </c>
      <c r="K550" s="1">
        <v>1</v>
      </c>
      <c r="L550" s="1" t="s">
        <v>26</v>
      </c>
      <c r="M550" s="3">
        <v>1281.96</v>
      </c>
      <c r="N550" s="3">
        <f t="shared" si="14"/>
        <v>1281.96</v>
      </c>
      <c r="O550" s="1"/>
      <c r="P550" s="1"/>
      <c r="Q550" s="1"/>
      <c r="R550" s="1"/>
      <c r="S550" s="3">
        <f>Tabla13[[#This Row],[COSTO TOTAL]]</f>
        <v>1281.96</v>
      </c>
      <c r="T550" s="1"/>
      <c r="U550" s="1"/>
      <c r="V550" s="3"/>
      <c r="W550" s="1"/>
      <c r="X550" s="1"/>
      <c r="Y550" s="1"/>
      <c r="Z550" s="3"/>
      <c r="AA550" s="1"/>
      <c r="AB550" s="1"/>
      <c r="AC550" s="1"/>
      <c r="AD550" s="1"/>
      <c r="AE550" s="1"/>
    </row>
    <row r="551" spans="1:31">
      <c r="A551" s="1" t="s">
        <v>383</v>
      </c>
      <c r="B551" s="2">
        <v>43839</v>
      </c>
      <c r="C551" s="1" t="s">
        <v>22</v>
      </c>
      <c r="D551" s="1" t="s">
        <v>18</v>
      </c>
      <c r="E551" s="1" t="s">
        <v>24</v>
      </c>
      <c r="F551" s="1" t="s">
        <v>1007</v>
      </c>
      <c r="G551" s="1" t="s">
        <v>24</v>
      </c>
      <c r="H551" s="1"/>
      <c r="I551" s="1" t="s">
        <v>24</v>
      </c>
      <c r="J551" s="1" t="s">
        <v>1010</v>
      </c>
      <c r="K551" s="1">
        <v>1</v>
      </c>
      <c r="L551" s="1" t="s">
        <v>26</v>
      </c>
      <c r="M551" s="3">
        <v>249.75</v>
      </c>
      <c r="N551" s="3">
        <f t="shared" si="14"/>
        <v>249.75</v>
      </c>
      <c r="O551" s="1"/>
      <c r="P551" s="1"/>
      <c r="Q551" s="1"/>
      <c r="R551" s="1"/>
      <c r="S551" s="3">
        <f>Tabla13[[#This Row],[COSTO TOTAL]]</f>
        <v>249.75</v>
      </c>
      <c r="T551" s="1"/>
      <c r="U551" s="1"/>
      <c r="V551" s="3"/>
      <c r="W551" s="1"/>
      <c r="X551" s="1"/>
      <c r="Y551" s="1"/>
      <c r="Z551" s="3"/>
      <c r="AA551" s="1"/>
      <c r="AB551" s="1"/>
      <c r="AC551" s="1"/>
      <c r="AD551" s="1"/>
      <c r="AE551" s="1"/>
    </row>
    <row r="552" spans="1:31">
      <c r="A552" s="1" t="s">
        <v>383</v>
      </c>
      <c r="B552" s="2">
        <v>43839</v>
      </c>
      <c r="C552" s="1" t="s">
        <v>22</v>
      </c>
      <c r="D552" s="1" t="s">
        <v>18</v>
      </c>
      <c r="E552" s="1" t="s">
        <v>24</v>
      </c>
      <c r="F552" s="1" t="s">
        <v>1007</v>
      </c>
      <c r="G552" s="1" t="s">
        <v>24</v>
      </c>
      <c r="H552" s="1"/>
      <c r="I552" s="1" t="s">
        <v>24</v>
      </c>
      <c r="J552" s="1" t="s">
        <v>1009</v>
      </c>
      <c r="K552" s="1">
        <v>2</v>
      </c>
      <c r="L552" s="1" t="s">
        <v>26</v>
      </c>
      <c r="M552" s="3">
        <v>787.44</v>
      </c>
      <c r="N552" s="3">
        <f t="shared" si="14"/>
        <v>1574.88</v>
      </c>
      <c r="O552" s="1"/>
      <c r="P552" s="1"/>
      <c r="Q552" s="1"/>
      <c r="R552" s="1"/>
      <c r="S552" s="3">
        <f>Tabla13[[#This Row],[COSTO TOTAL]]</f>
        <v>1574.88</v>
      </c>
      <c r="T552" s="1"/>
      <c r="U552" s="1"/>
      <c r="V552" s="3"/>
      <c r="W552" s="1"/>
      <c r="X552" s="1"/>
      <c r="Y552" s="1"/>
      <c r="Z552" s="3"/>
      <c r="AA552" s="1"/>
      <c r="AB552" s="1"/>
      <c r="AC552" s="1"/>
      <c r="AD552" s="1"/>
      <c r="AE552" s="1"/>
    </row>
    <row r="553" spans="1:31">
      <c r="A553" s="1" t="s">
        <v>383</v>
      </c>
      <c r="B553" s="2">
        <v>43839</v>
      </c>
      <c r="C553" s="1" t="s">
        <v>22</v>
      </c>
      <c r="D553" s="1" t="s">
        <v>18</v>
      </c>
      <c r="E553" s="1" t="s">
        <v>24</v>
      </c>
      <c r="F553" s="1" t="s">
        <v>1007</v>
      </c>
      <c r="G553" s="1" t="s">
        <v>24</v>
      </c>
      <c r="H553" s="1"/>
      <c r="I553" s="1" t="s">
        <v>24</v>
      </c>
      <c r="J553" s="1" t="s">
        <v>1016</v>
      </c>
      <c r="K553" s="1">
        <v>2</v>
      </c>
      <c r="L553" s="1" t="s">
        <v>26</v>
      </c>
      <c r="M553" s="3">
        <v>33145.040000000001</v>
      </c>
      <c r="N553" s="3">
        <f t="shared" si="14"/>
        <v>66290.080000000002</v>
      </c>
      <c r="O553" s="1"/>
      <c r="P553" s="1"/>
      <c r="Q553" s="1"/>
      <c r="R553" s="1"/>
      <c r="S553" s="3">
        <f>Tabla13[[#This Row],[COSTO TOTAL]]</f>
        <v>66290.080000000002</v>
      </c>
      <c r="T553" s="1"/>
      <c r="U553" s="1"/>
      <c r="V553" s="3"/>
      <c r="W553" s="1"/>
      <c r="X553" s="1"/>
      <c r="Y553" s="1"/>
      <c r="Z553" s="3"/>
      <c r="AA553" s="1"/>
      <c r="AB553" s="1"/>
      <c r="AC553" s="1"/>
      <c r="AD553" s="1"/>
      <c r="AE553" s="1"/>
    </row>
    <row r="554" spans="1:31">
      <c r="A554" s="1" t="s">
        <v>1134</v>
      </c>
      <c r="B554" s="2">
        <v>43859</v>
      </c>
      <c r="C554" s="1" t="s">
        <v>22</v>
      </c>
      <c r="D554" s="1" t="s">
        <v>18</v>
      </c>
      <c r="E554" s="1" t="s">
        <v>24</v>
      </c>
      <c r="F554" s="1" t="s">
        <v>551</v>
      </c>
      <c r="G554" s="1" t="s">
        <v>24</v>
      </c>
      <c r="H554" s="1">
        <v>4501749097</v>
      </c>
      <c r="I554" s="1" t="s">
        <v>24</v>
      </c>
      <c r="J554" s="1" t="s">
        <v>1065</v>
      </c>
      <c r="K554" s="1">
        <v>4</v>
      </c>
      <c r="L554" s="1" t="s">
        <v>26</v>
      </c>
      <c r="M554" s="3">
        <v>1702.008</v>
      </c>
      <c r="N554" s="3">
        <f t="shared" si="14"/>
        <v>6808.0320000000002</v>
      </c>
      <c r="O554" s="1"/>
      <c r="P554" s="1"/>
      <c r="Q554" s="1"/>
      <c r="R554" s="1"/>
      <c r="S554" s="3">
        <f>Tabla13[[#This Row],[COSTO TOTAL]]</f>
        <v>6808.0320000000002</v>
      </c>
      <c r="T554" s="1"/>
      <c r="U554" s="1"/>
      <c r="V554" s="3"/>
      <c r="W554" s="1"/>
      <c r="X554" s="1"/>
      <c r="Y554" s="1"/>
      <c r="Z554" s="3"/>
      <c r="AA554" s="1"/>
      <c r="AB554" s="1"/>
      <c r="AC554" s="1"/>
      <c r="AD554" s="1"/>
      <c r="AE554" s="1"/>
    </row>
    <row r="555" spans="1:31">
      <c r="A555" s="1" t="s">
        <v>352</v>
      </c>
      <c r="B555" s="2">
        <v>43867</v>
      </c>
      <c r="C555" s="1">
        <v>7848704</v>
      </c>
      <c r="D555" s="1" t="s">
        <v>18</v>
      </c>
      <c r="E555" s="1" t="s">
        <v>24</v>
      </c>
      <c r="F555" s="1" t="s">
        <v>122</v>
      </c>
      <c r="G555" s="1" t="s">
        <v>24</v>
      </c>
      <c r="H555" s="1">
        <v>4501749094</v>
      </c>
      <c r="I555" s="1" t="s">
        <v>24</v>
      </c>
      <c r="J555" s="1" t="s">
        <v>1151</v>
      </c>
      <c r="K555" s="1">
        <v>10</v>
      </c>
      <c r="L555" s="1" t="s">
        <v>26</v>
      </c>
      <c r="M555" s="3">
        <v>292.33</v>
      </c>
      <c r="N555" s="3">
        <f t="shared" si="14"/>
        <v>2923.2999999999997</v>
      </c>
      <c r="O555" s="1"/>
      <c r="P555" s="1"/>
      <c r="Q555" s="1"/>
      <c r="R555" s="1"/>
      <c r="S555" s="3">
        <f>Tabla13[[#This Row],[COSTO TOTAL]]</f>
        <v>2923.2999999999997</v>
      </c>
      <c r="T555" s="1"/>
      <c r="U555" s="1"/>
      <c r="V555" s="3"/>
      <c r="W555" s="1"/>
      <c r="X555" s="1"/>
      <c r="Y555" s="1"/>
      <c r="Z555" s="3"/>
      <c r="AA555" s="1"/>
      <c r="AB555" s="1"/>
      <c r="AC555" s="1" t="s">
        <v>112</v>
      </c>
      <c r="AD555" s="1"/>
      <c r="AE555" s="1"/>
    </row>
    <row r="556" spans="1:31">
      <c r="A556" s="1" t="s">
        <v>352</v>
      </c>
      <c r="B556" s="2">
        <v>43867</v>
      </c>
      <c r="C556" s="1" t="s">
        <v>22</v>
      </c>
      <c r="D556" s="1" t="s">
        <v>18</v>
      </c>
      <c r="E556" s="1" t="s">
        <v>24</v>
      </c>
      <c r="F556" s="1" t="s">
        <v>1166</v>
      </c>
      <c r="G556" s="1" t="s">
        <v>24</v>
      </c>
      <c r="H556" s="1">
        <v>4501749643</v>
      </c>
      <c r="I556" s="1" t="s">
        <v>24</v>
      </c>
      <c r="J556" s="1" t="s">
        <v>1167</v>
      </c>
      <c r="K556" s="1">
        <v>4</v>
      </c>
      <c r="L556" s="1" t="s">
        <v>26</v>
      </c>
      <c r="M556" s="3">
        <v>550</v>
      </c>
      <c r="N556" s="3">
        <f t="shared" si="14"/>
        <v>2200</v>
      </c>
      <c r="O556" s="1"/>
      <c r="P556" s="1"/>
      <c r="Q556" s="1"/>
      <c r="R556" s="1"/>
      <c r="S556" s="3">
        <f>Tabla13[[#This Row],[COSTO TOTAL]]</f>
        <v>2200</v>
      </c>
      <c r="T556" s="1"/>
      <c r="U556" s="1"/>
      <c r="V556" s="3"/>
      <c r="W556" s="1"/>
      <c r="X556" s="1"/>
      <c r="Y556" s="1"/>
      <c r="Z556" s="3"/>
      <c r="AA556" s="1"/>
      <c r="AB556" s="1"/>
      <c r="AC556" s="1" t="s">
        <v>112</v>
      </c>
      <c r="AD556" s="1" t="s">
        <v>112</v>
      </c>
      <c r="AE556" s="1"/>
    </row>
    <row r="557" spans="1:31">
      <c r="A557" s="1" t="s">
        <v>352</v>
      </c>
      <c r="B557" s="2">
        <v>43867</v>
      </c>
      <c r="C557" s="1" t="s">
        <v>22</v>
      </c>
      <c r="D557" s="1" t="s">
        <v>18</v>
      </c>
      <c r="E557" s="1" t="s">
        <v>24</v>
      </c>
      <c r="F557" s="1" t="s">
        <v>877</v>
      </c>
      <c r="G557" s="1" t="s">
        <v>24</v>
      </c>
      <c r="H557" s="1">
        <v>4501733588</v>
      </c>
      <c r="I557" s="1" t="s">
        <v>24</v>
      </c>
      <c r="J557" s="1" t="s">
        <v>1168</v>
      </c>
      <c r="K557" s="1">
        <v>0</v>
      </c>
      <c r="L557" s="1" t="s">
        <v>26</v>
      </c>
      <c r="M557" s="3">
        <v>23639</v>
      </c>
      <c r="N557" s="3">
        <f t="shared" si="14"/>
        <v>0</v>
      </c>
      <c r="O557" s="1"/>
      <c r="P557" s="1"/>
      <c r="Q557" s="1"/>
      <c r="R557" s="1"/>
      <c r="S557" s="3">
        <f>Tabla13[[#This Row],[COSTO TOTAL]]</f>
        <v>0</v>
      </c>
      <c r="T557" s="1"/>
      <c r="U557" s="1"/>
      <c r="V557" s="3"/>
      <c r="W557" s="1"/>
      <c r="X557" s="1"/>
      <c r="Y557" s="1"/>
      <c r="Z557" s="3"/>
      <c r="AA557" s="1"/>
      <c r="AB557" s="1"/>
      <c r="AC557" s="1"/>
      <c r="AD557" s="1" t="s">
        <v>112</v>
      </c>
      <c r="AE557" s="1"/>
    </row>
    <row r="558" spans="1:31">
      <c r="A558" s="1" t="s">
        <v>592</v>
      </c>
      <c r="B558" s="2">
        <v>43867</v>
      </c>
      <c r="C558" s="1" t="s">
        <v>22</v>
      </c>
      <c r="D558" s="1" t="s">
        <v>18</v>
      </c>
      <c r="E558" s="1" t="s">
        <v>24</v>
      </c>
      <c r="F558" s="1" t="s">
        <v>623</v>
      </c>
      <c r="G558" s="1" t="s">
        <v>24</v>
      </c>
      <c r="H558" s="1">
        <v>4501728399</v>
      </c>
      <c r="I558" s="1" t="s">
        <v>24</v>
      </c>
      <c r="J558" s="1" t="s">
        <v>1194</v>
      </c>
      <c r="K558" s="1">
        <v>1</v>
      </c>
      <c r="L558" s="1" t="s">
        <v>26</v>
      </c>
      <c r="M558" s="3">
        <v>72421.399999999994</v>
      </c>
      <c r="N558" s="3">
        <f t="shared" si="14"/>
        <v>72421.399999999994</v>
      </c>
      <c r="O558" s="1"/>
      <c r="P558" s="1"/>
      <c r="Q558" s="1"/>
      <c r="R558" s="1"/>
      <c r="S558" s="3">
        <f>Tabla13[[#This Row],[COSTO TOTAL]]</f>
        <v>72421.399999999994</v>
      </c>
      <c r="T558" s="1"/>
      <c r="U558" s="1"/>
      <c r="V558" s="3"/>
      <c r="W558" s="1"/>
      <c r="X558" s="1"/>
      <c r="Y558" s="1"/>
      <c r="Z558" s="3"/>
      <c r="AA558" s="1"/>
      <c r="AB558" s="1"/>
      <c r="AC558" s="1" t="s">
        <v>112</v>
      </c>
      <c r="AD558" s="1"/>
      <c r="AE558" s="1"/>
    </row>
    <row r="559" spans="1:31">
      <c r="A559" s="1" t="s">
        <v>592</v>
      </c>
      <c r="B559" s="2">
        <v>43874</v>
      </c>
      <c r="C559" s="1" t="s">
        <v>22</v>
      </c>
      <c r="D559" s="1" t="s">
        <v>18</v>
      </c>
      <c r="E559" s="1" t="s">
        <v>24</v>
      </c>
      <c r="F559" s="1" t="s">
        <v>237</v>
      </c>
      <c r="G559" s="1" t="s">
        <v>24</v>
      </c>
      <c r="H559" s="1">
        <v>4501747885</v>
      </c>
      <c r="I559" s="1" t="s">
        <v>24</v>
      </c>
      <c r="J559" s="1" t="s">
        <v>1195</v>
      </c>
      <c r="K559" s="1">
        <v>0</v>
      </c>
      <c r="L559" s="1" t="s">
        <v>26</v>
      </c>
      <c r="M559" s="3">
        <v>21000</v>
      </c>
      <c r="N559" s="3">
        <f t="shared" si="14"/>
        <v>0</v>
      </c>
      <c r="O559" s="1"/>
      <c r="P559" s="1"/>
      <c r="Q559" s="1"/>
      <c r="R559" s="1"/>
      <c r="S559" s="3">
        <f>Tabla13[[#This Row],[COSTO TOTAL]]</f>
        <v>0</v>
      </c>
      <c r="T559" s="1"/>
      <c r="U559" s="1"/>
      <c r="V559" s="3"/>
      <c r="W559" s="1"/>
      <c r="X559" s="1"/>
      <c r="Y559" s="1"/>
      <c r="Z559" s="3"/>
      <c r="AA559" s="1"/>
      <c r="AB559" s="1"/>
      <c r="AC559" s="1"/>
      <c r="AD559" s="1" t="s">
        <v>112</v>
      </c>
      <c r="AE559" s="1"/>
    </row>
    <row r="560" spans="1:31">
      <c r="A560" s="1" t="s">
        <v>352</v>
      </c>
      <c r="B560" s="2">
        <v>43510</v>
      </c>
      <c r="C560" s="1">
        <v>7796660</v>
      </c>
      <c r="D560" s="1" t="s">
        <v>18</v>
      </c>
      <c r="E560" s="1" t="s">
        <v>24</v>
      </c>
      <c r="F560" s="1" t="s">
        <v>551</v>
      </c>
      <c r="G560" s="1" t="s">
        <v>24</v>
      </c>
      <c r="H560" s="1" t="s">
        <v>22</v>
      </c>
      <c r="I560" s="1" t="s">
        <v>24</v>
      </c>
      <c r="J560" s="1" t="s">
        <v>1216</v>
      </c>
      <c r="K560" s="1">
        <v>1</v>
      </c>
      <c r="L560" s="1" t="s">
        <v>26</v>
      </c>
      <c r="M560" s="3">
        <v>2534.4</v>
      </c>
      <c r="N560" s="3">
        <f t="shared" si="14"/>
        <v>2534.4</v>
      </c>
      <c r="O560" s="1"/>
      <c r="P560" s="1"/>
      <c r="Q560" s="1"/>
      <c r="R560" s="1"/>
      <c r="S560" s="3">
        <f>Tabla13[[#This Row],[COSTO TOTAL]]</f>
        <v>2534.4</v>
      </c>
      <c r="T560" s="1"/>
      <c r="U560" s="1"/>
      <c r="V560" s="3"/>
      <c r="W560" s="1"/>
      <c r="X560" s="1"/>
      <c r="Y560" s="1"/>
      <c r="Z560" s="3"/>
      <c r="AA560" s="1"/>
      <c r="AB560" s="1"/>
      <c r="AC560" s="1" t="s">
        <v>112</v>
      </c>
      <c r="AD560" s="1"/>
      <c r="AE560" s="1"/>
    </row>
    <row r="561" spans="1:31">
      <c r="A561" s="1" t="s">
        <v>383</v>
      </c>
      <c r="B561" s="2">
        <v>43875</v>
      </c>
      <c r="C561" s="1" t="s">
        <v>22</v>
      </c>
      <c r="D561" s="1" t="s">
        <v>18</v>
      </c>
      <c r="E561" s="1" t="s">
        <v>24</v>
      </c>
      <c r="F561" s="1" t="s">
        <v>1220</v>
      </c>
      <c r="G561" s="1" t="s">
        <v>24</v>
      </c>
      <c r="H561" s="1">
        <v>4501729373</v>
      </c>
      <c r="I561" s="1" t="s">
        <v>24</v>
      </c>
      <c r="J561" s="1" t="s">
        <v>1221</v>
      </c>
      <c r="K561" s="1">
        <v>1</v>
      </c>
      <c r="L561" s="1" t="s">
        <v>54</v>
      </c>
      <c r="M561" s="3">
        <v>82965.320000000007</v>
      </c>
      <c r="N561" s="3">
        <f t="shared" si="14"/>
        <v>82965.320000000007</v>
      </c>
      <c r="O561" s="1"/>
      <c r="P561" s="1"/>
      <c r="Q561" s="1"/>
      <c r="R561" s="1"/>
      <c r="S561" s="3">
        <f>Tabla13[[#This Row],[COSTO TOTAL]]</f>
        <v>82965.320000000007</v>
      </c>
      <c r="T561" s="1"/>
      <c r="U561" s="1"/>
      <c r="V561" s="3"/>
      <c r="W561" s="1"/>
      <c r="X561" s="1"/>
      <c r="Y561" s="1"/>
      <c r="Z561" s="3"/>
      <c r="AA561" s="1"/>
      <c r="AB561" s="1"/>
      <c r="AC561" s="1" t="s">
        <v>112</v>
      </c>
      <c r="AD561" s="1"/>
      <c r="AE561" s="1"/>
    </row>
    <row r="562" spans="1:31">
      <c r="A562" s="1" t="s">
        <v>315</v>
      </c>
      <c r="B562" s="2">
        <v>43109</v>
      </c>
      <c r="C562" s="1">
        <v>7438447</v>
      </c>
      <c r="D562" s="1" t="s">
        <v>18</v>
      </c>
      <c r="E562" s="1" t="s">
        <v>555</v>
      </c>
      <c r="F562" s="1" t="s">
        <v>113</v>
      </c>
      <c r="G562" s="1" t="s">
        <v>24</v>
      </c>
      <c r="H562" s="1" t="s">
        <v>22</v>
      </c>
      <c r="I562" s="1" t="s">
        <v>24</v>
      </c>
      <c r="J562" s="1" t="s">
        <v>1293</v>
      </c>
      <c r="K562" s="1">
        <v>2</v>
      </c>
      <c r="L562" s="1" t="s">
        <v>26</v>
      </c>
      <c r="M562" s="3"/>
      <c r="N562" s="3">
        <f t="shared" ref="N562:N563" si="15">M562*K562</f>
        <v>0</v>
      </c>
      <c r="O562" s="1"/>
      <c r="P562" s="1"/>
      <c r="Q562" s="1"/>
      <c r="R562" s="1"/>
      <c r="S562" s="3">
        <f>Tabla13[[#This Row],[COSTO TOTAL]]</f>
        <v>0</v>
      </c>
      <c r="T562" s="1"/>
      <c r="U562" s="1"/>
      <c r="V562" s="3"/>
      <c r="W562" s="1"/>
      <c r="X562" s="1"/>
      <c r="Y562" s="1"/>
      <c r="Z562" s="3"/>
      <c r="AA562" s="1"/>
      <c r="AB562" s="1"/>
      <c r="AC562" s="1"/>
      <c r="AD562" s="1"/>
      <c r="AE562" s="1"/>
    </row>
    <row r="563" spans="1:31">
      <c r="A563" s="1" t="s">
        <v>315</v>
      </c>
      <c r="B563" s="2">
        <v>43109</v>
      </c>
      <c r="C563" s="1">
        <v>7438447</v>
      </c>
      <c r="D563" s="1" t="s">
        <v>18</v>
      </c>
      <c r="E563" s="1" t="s">
        <v>555</v>
      </c>
      <c r="F563" s="1" t="s">
        <v>113</v>
      </c>
      <c r="G563" s="1" t="s">
        <v>24</v>
      </c>
      <c r="H563" s="1" t="s">
        <v>22</v>
      </c>
      <c r="I563" s="1" t="s">
        <v>24</v>
      </c>
      <c r="J563" s="1" t="s">
        <v>1294</v>
      </c>
      <c r="K563" s="1">
        <v>2</v>
      </c>
      <c r="L563" s="1" t="s">
        <v>26</v>
      </c>
      <c r="M563" s="3"/>
      <c r="N563" s="3">
        <f t="shared" si="15"/>
        <v>0</v>
      </c>
      <c r="O563" s="1"/>
      <c r="P563" s="1"/>
      <c r="Q563" s="1"/>
      <c r="R563" s="1"/>
      <c r="S563" s="3">
        <f>Tabla13[[#This Row],[COSTO TOTAL]]</f>
        <v>0</v>
      </c>
      <c r="T563" s="1"/>
      <c r="U563" s="1"/>
      <c r="V563" s="3"/>
      <c r="W563" s="1"/>
      <c r="X563" s="1"/>
      <c r="Y563" s="1"/>
      <c r="Z563" s="3"/>
      <c r="AA563" s="1"/>
      <c r="AB563" s="1"/>
      <c r="AC563" s="1"/>
      <c r="AD563" s="1"/>
      <c r="AE563" s="1"/>
    </row>
    <row r="564" spans="1:31">
      <c r="A564" s="1" t="s">
        <v>315</v>
      </c>
      <c r="B564" s="2">
        <v>43109</v>
      </c>
      <c r="C564" s="1">
        <v>7438447</v>
      </c>
      <c r="D564" s="1" t="s">
        <v>18</v>
      </c>
      <c r="E564" s="1" t="s">
        <v>555</v>
      </c>
      <c r="F564" s="1" t="s">
        <v>113</v>
      </c>
      <c r="G564" s="1" t="s">
        <v>24</v>
      </c>
      <c r="H564" s="1" t="s">
        <v>22</v>
      </c>
      <c r="I564" s="1" t="s">
        <v>24</v>
      </c>
      <c r="J564" s="1" t="s">
        <v>1295</v>
      </c>
      <c r="K564" s="1">
        <v>2</v>
      </c>
      <c r="L564" s="1" t="s">
        <v>26</v>
      </c>
      <c r="M564" s="3"/>
      <c r="N564" s="3">
        <f>M564*K564</f>
        <v>0</v>
      </c>
      <c r="O564" s="1"/>
      <c r="P564" s="1"/>
      <c r="Q564" s="1"/>
      <c r="R564" s="1"/>
      <c r="S564" s="3">
        <f>Tabla13[[#This Row],[COSTO TOTAL]]</f>
        <v>0</v>
      </c>
      <c r="T564" s="1"/>
      <c r="U564" s="1"/>
      <c r="V564" s="3"/>
      <c r="W564" s="1"/>
      <c r="X564" s="1"/>
      <c r="Y564" s="1"/>
      <c r="Z564" s="3"/>
      <c r="AA564" s="1"/>
      <c r="AB564" s="1"/>
      <c r="AC564" s="1"/>
      <c r="AD564" s="1"/>
      <c r="AE564" s="1"/>
    </row>
    <row r="565" spans="1:31">
      <c r="A565" s="1" t="s">
        <v>315</v>
      </c>
      <c r="B565" s="2">
        <v>43879</v>
      </c>
      <c r="C565" s="1" t="s">
        <v>22</v>
      </c>
      <c r="D565" s="1" t="s">
        <v>18</v>
      </c>
      <c r="E565" s="1" t="s">
        <v>24</v>
      </c>
      <c r="F565" s="1" t="s">
        <v>1166</v>
      </c>
      <c r="G565" s="1" t="s">
        <v>24</v>
      </c>
      <c r="H565" s="1">
        <v>4501753888</v>
      </c>
      <c r="I565" s="1" t="s">
        <v>24</v>
      </c>
      <c r="J565" s="1" t="s">
        <v>1256</v>
      </c>
      <c r="K565" s="1">
        <v>0</v>
      </c>
      <c r="L565" s="1" t="s">
        <v>26</v>
      </c>
      <c r="M565" s="3">
        <v>385</v>
      </c>
      <c r="N565" s="3">
        <f t="shared" si="14"/>
        <v>0</v>
      </c>
      <c r="O565" s="1"/>
      <c r="P565" s="1"/>
      <c r="Q565" s="1"/>
      <c r="R565" s="1"/>
      <c r="S565" s="3">
        <f>Tabla13[[#This Row],[COSTO TOTAL]]</f>
        <v>0</v>
      </c>
      <c r="T565" s="1"/>
      <c r="U565" s="1"/>
      <c r="V565" s="3"/>
      <c r="W565" s="1"/>
      <c r="X565" s="1"/>
      <c r="Y565" s="1"/>
      <c r="Z565" s="3"/>
      <c r="AA565" s="1"/>
      <c r="AB565" s="1"/>
      <c r="AC565" s="1"/>
      <c r="AD565" s="1" t="s">
        <v>112</v>
      </c>
      <c r="AE565" s="1"/>
    </row>
    <row r="566" spans="1:31">
      <c r="A566" s="1" t="s">
        <v>315</v>
      </c>
      <c r="B566" s="2">
        <v>43879</v>
      </c>
      <c r="C566" s="1" t="s">
        <v>22</v>
      </c>
      <c r="D566" s="1" t="s">
        <v>18</v>
      </c>
      <c r="E566" s="1" t="s">
        <v>24</v>
      </c>
      <c r="F566" s="1" t="s">
        <v>1166</v>
      </c>
      <c r="G566" s="1" t="s">
        <v>24</v>
      </c>
      <c r="H566" s="1">
        <v>4501753888</v>
      </c>
      <c r="I566" s="1" t="s">
        <v>24</v>
      </c>
      <c r="J566" s="1" t="s">
        <v>1257</v>
      </c>
      <c r="K566" s="1">
        <v>0</v>
      </c>
      <c r="L566" s="1" t="s">
        <v>26</v>
      </c>
      <c r="M566" s="3">
        <v>370</v>
      </c>
      <c r="N566" s="3">
        <f t="shared" si="14"/>
        <v>0</v>
      </c>
      <c r="O566" s="1"/>
      <c r="P566" s="1"/>
      <c r="Q566" s="1"/>
      <c r="R566" s="1"/>
      <c r="S566" s="3">
        <f>Tabla13[[#This Row],[COSTO TOTAL]]</f>
        <v>0</v>
      </c>
      <c r="T566" s="1"/>
      <c r="U566" s="1"/>
      <c r="V566" s="3"/>
      <c r="W566" s="1"/>
      <c r="X566" s="1"/>
      <c r="Y566" s="1"/>
      <c r="Z566" s="3"/>
      <c r="AA566" s="1"/>
      <c r="AB566" s="1"/>
      <c r="AC566" s="1"/>
      <c r="AD566" s="1" t="s">
        <v>112</v>
      </c>
      <c r="AE566" s="1"/>
    </row>
    <row r="567" spans="1:31">
      <c r="A567" s="1" t="s">
        <v>315</v>
      </c>
      <c r="B567" s="2" t="s">
        <v>37</v>
      </c>
      <c r="C567" s="1" t="s">
        <v>22</v>
      </c>
      <c r="D567" s="1" t="s">
        <v>18</v>
      </c>
      <c r="E567" s="1" t="s">
        <v>24</v>
      </c>
      <c r="F567" s="1" t="s">
        <v>113</v>
      </c>
      <c r="G567" s="1" t="s">
        <v>24</v>
      </c>
      <c r="H567" s="1">
        <v>4501670597</v>
      </c>
      <c r="I567" s="1" t="s">
        <v>24</v>
      </c>
      <c r="J567" s="1" t="s">
        <v>1289</v>
      </c>
      <c r="K567" s="1">
        <v>2</v>
      </c>
      <c r="L567" s="1" t="s">
        <v>26</v>
      </c>
      <c r="M567" s="3"/>
      <c r="N567" s="3">
        <f t="shared" ref="N567:N570" si="16">M567*K567</f>
        <v>0</v>
      </c>
      <c r="O567" s="1"/>
      <c r="P567" s="1"/>
      <c r="Q567" s="1"/>
      <c r="R567" s="1"/>
      <c r="S567" s="3">
        <f>Tabla13[[#This Row],[COSTO TOTAL]]</f>
        <v>0</v>
      </c>
      <c r="T567" s="1"/>
      <c r="U567" s="1"/>
      <c r="V567" s="3"/>
      <c r="W567" s="1"/>
      <c r="X567" s="1"/>
      <c r="Y567" s="1"/>
      <c r="Z567" s="3"/>
      <c r="AA567" s="1"/>
      <c r="AB567" s="1"/>
      <c r="AC567" s="1"/>
      <c r="AD567" s="1"/>
      <c r="AE567" s="1"/>
    </row>
    <row r="568" spans="1:31">
      <c r="A568" s="1" t="s">
        <v>315</v>
      </c>
      <c r="B568" s="2" t="s">
        <v>37</v>
      </c>
      <c r="C568" s="1" t="s">
        <v>22</v>
      </c>
      <c r="D568" s="1" t="s">
        <v>18</v>
      </c>
      <c r="E568" s="1" t="s">
        <v>24</v>
      </c>
      <c r="F568" s="1" t="s">
        <v>113</v>
      </c>
      <c r="G568" s="1" t="s">
        <v>24</v>
      </c>
      <c r="H568" s="1">
        <v>4501670597</v>
      </c>
      <c r="I568" s="1" t="s">
        <v>24</v>
      </c>
      <c r="J568" s="1" t="s">
        <v>1290</v>
      </c>
      <c r="K568" s="1">
        <v>1</v>
      </c>
      <c r="L568" s="1" t="s">
        <v>26</v>
      </c>
      <c r="M568" s="3"/>
      <c r="N568" s="3">
        <f t="shared" si="16"/>
        <v>0</v>
      </c>
      <c r="O568" s="1"/>
      <c r="P568" s="1"/>
      <c r="Q568" s="1"/>
      <c r="R568" s="1"/>
      <c r="S568" s="3">
        <f>Tabla13[[#This Row],[COSTO TOTAL]]</f>
        <v>0</v>
      </c>
      <c r="T568" s="1"/>
      <c r="U568" s="1"/>
      <c r="V568" s="3"/>
      <c r="W568" s="1"/>
      <c r="X568" s="1"/>
      <c r="Y568" s="1"/>
      <c r="Z568" s="3"/>
      <c r="AA568" s="1"/>
      <c r="AB568" s="1"/>
      <c r="AC568" s="1"/>
      <c r="AD568" s="1"/>
      <c r="AE568" s="1"/>
    </row>
    <row r="569" spans="1:31">
      <c r="A569" s="1" t="s">
        <v>315</v>
      </c>
      <c r="B569" s="2" t="s">
        <v>37</v>
      </c>
      <c r="C569" s="1">
        <v>7618707</v>
      </c>
      <c r="D569" s="1" t="s">
        <v>18</v>
      </c>
      <c r="E569" s="1" t="s">
        <v>24</v>
      </c>
      <c r="F569" s="1" t="s">
        <v>113</v>
      </c>
      <c r="G569" s="1" t="s">
        <v>24</v>
      </c>
      <c r="H569" s="1">
        <v>4501671960</v>
      </c>
      <c r="I569" s="1" t="s">
        <v>24</v>
      </c>
      <c r="J569" s="1" t="s">
        <v>1291</v>
      </c>
      <c r="K569" s="1">
        <v>2</v>
      </c>
      <c r="L569" s="1" t="s">
        <v>26</v>
      </c>
      <c r="M569" s="3">
        <v>860</v>
      </c>
      <c r="N569" s="3">
        <f>M569*K569</f>
        <v>1720</v>
      </c>
      <c r="O569" s="1"/>
      <c r="P569" s="1"/>
      <c r="Q569" s="1"/>
      <c r="R569" s="1"/>
      <c r="S569" s="3">
        <f>Tabla13[[#This Row],[COSTO TOTAL]]</f>
        <v>1720</v>
      </c>
      <c r="T569" s="1"/>
      <c r="U569" s="1"/>
      <c r="V569" s="3"/>
      <c r="W569" s="1"/>
      <c r="X569" s="1"/>
      <c r="Y569" s="1"/>
      <c r="Z569" s="3"/>
      <c r="AA569" s="1"/>
      <c r="AB569" s="1"/>
      <c r="AC569" s="1"/>
      <c r="AD569" s="1"/>
      <c r="AE569" s="1"/>
    </row>
    <row r="570" spans="1:31">
      <c r="A570" s="1" t="s">
        <v>315</v>
      </c>
      <c r="B570" s="2" t="s">
        <v>37</v>
      </c>
      <c r="C570" s="1">
        <v>7618707</v>
      </c>
      <c r="D570" s="1" t="s">
        <v>18</v>
      </c>
      <c r="E570" s="1" t="s">
        <v>24</v>
      </c>
      <c r="F570" s="1" t="s">
        <v>113</v>
      </c>
      <c r="G570" s="1" t="s">
        <v>24</v>
      </c>
      <c r="H570" s="1">
        <v>4501671960</v>
      </c>
      <c r="I570" s="1" t="s">
        <v>24</v>
      </c>
      <c r="J570" s="1" t="s">
        <v>1292</v>
      </c>
      <c r="K570" s="1">
        <v>2</v>
      </c>
      <c r="L570" s="1" t="s">
        <v>26</v>
      </c>
      <c r="M570" s="3">
        <v>300</v>
      </c>
      <c r="N570" s="3">
        <f t="shared" si="16"/>
        <v>600</v>
      </c>
      <c r="O570" s="1"/>
      <c r="P570" s="1"/>
      <c r="Q570" s="1"/>
      <c r="R570" s="1"/>
      <c r="S570" s="3">
        <f>Tabla13[[#This Row],[COSTO TOTAL]]</f>
        <v>600</v>
      </c>
      <c r="T570" s="1"/>
      <c r="U570" s="1"/>
      <c r="V570" s="3"/>
      <c r="W570" s="1"/>
      <c r="X570" s="1"/>
      <c r="Y570" s="1"/>
      <c r="Z570" s="3"/>
      <c r="AA570" s="1"/>
      <c r="AB570" s="1"/>
      <c r="AC570" s="1"/>
      <c r="AD570" s="1"/>
      <c r="AE570" s="1"/>
    </row>
    <row r="571" spans="1:31">
      <c r="A571" s="1" t="s">
        <v>315</v>
      </c>
      <c r="B571" s="2">
        <v>43876</v>
      </c>
      <c r="C571" s="1" t="s">
        <v>22</v>
      </c>
      <c r="D571" s="1" t="s">
        <v>18</v>
      </c>
      <c r="E571" s="1" t="s">
        <v>24</v>
      </c>
      <c r="F571" s="1" t="s">
        <v>122</v>
      </c>
      <c r="G571" s="1" t="s">
        <v>24</v>
      </c>
      <c r="H571" s="1">
        <v>4501754361</v>
      </c>
      <c r="I571" s="1" t="s">
        <v>24</v>
      </c>
      <c r="J571" s="1" t="s">
        <v>1316</v>
      </c>
      <c r="K571" s="1">
        <v>0</v>
      </c>
      <c r="L571" s="1" t="s">
        <v>26</v>
      </c>
      <c r="M571" s="3">
        <v>1868.51</v>
      </c>
      <c r="N571" s="3">
        <f>M571*K571</f>
        <v>0</v>
      </c>
      <c r="O571" s="1"/>
      <c r="P571" s="1"/>
      <c r="Q571" s="1"/>
      <c r="R571" s="1"/>
      <c r="S571" s="3">
        <f>Tabla13[[#This Row],[COSTO TOTAL]]</f>
        <v>0</v>
      </c>
      <c r="T571" s="1"/>
      <c r="U571" s="1"/>
      <c r="V571" s="3"/>
      <c r="W571" s="1"/>
      <c r="X571" s="1"/>
      <c r="Y571" s="1"/>
      <c r="Z571" s="3"/>
      <c r="AA571" s="1"/>
      <c r="AB571" s="1"/>
      <c r="AC571" s="1"/>
      <c r="AD571" s="1" t="s">
        <v>112</v>
      </c>
      <c r="AE571" s="1"/>
    </row>
    <row r="572" spans="1:31">
      <c r="A572" s="1" t="s">
        <v>1219</v>
      </c>
      <c r="B572" s="2">
        <v>43889</v>
      </c>
      <c r="C572" s="1" t="s">
        <v>22</v>
      </c>
      <c r="D572" s="1" t="s">
        <v>18</v>
      </c>
      <c r="E572" s="1" t="s">
        <v>24</v>
      </c>
      <c r="F572" s="1" t="s">
        <v>113</v>
      </c>
      <c r="G572" s="1" t="s">
        <v>24</v>
      </c>
      <c r="H572" s="1">
        <v>4501755219</v>
      </c>
      <c r="I572" s="1" t="s">
        <v>24</v>
      </c>
      <c r="J572" s="1" t="s">
        <v>1303</v>
      </c>
      <c r="K572" s="1">
        <v>1</v>
      </c>
      <c r="L572" s="1" t="s">
        <v>26</v>
      </c>
      <c r="M572" s="3">
        <v>28300</v>
      </c>
      <c r="N572" s="3">
        <f>M572*K572</f>
        <v>28300</v>
      </c>
      <c r="O572" s="1"/>
      <c r="P572" s="1"/>
      <c r="Q572" s="1"/>
      <c r="R572" s="1"/>
      <c r="S572" s="3">
        <f>Tabla13[[#This Row],[COSTO TOTAL]]</f>
        <v>28300</v>
      </c>
      <c r="T572" s="1"/>
      <c r="U572" s="1"/>
      <c r="V572" s="3"/>
      <c r="W572" s="1"/>
      <c r="X572" s="1"/>
      <c r="Y572" s="1"/>
      <c r="Z572" s="3"/>
      <c r="AA572" s="1"/>
      <c r="AB572" s="1"/>
      <c r="AC572" s="1" t="s">
        <v>112</v>
      </c>
      <c r="AD572" s="1"/>
      <c r="AE572" s="1"/>
    </row>
    <row r="573" spans="1:31">
      <c r="A573" s="1"/>
      <c r="B573" s="2">
        <v>43889</v>
      </c>
      <c r="C573" s="1" t="s">
        <v>22</v>
      </c>
      <c r="D573" s="1" t="s">
        <v>18</v>
      </c>
      <c r="E573" s="1" t="s">
        <v>1307</v>
      </c>
      <c r="F573" s="1" t="s">
        <v>113</v>
      </c>
      <c r="G573" s="1" t="s">
        <v>24</v>
      </c>
      <c r="H573" s="1">
        <v>4501755219</v>
      </c>
      <c r="I573" s="1" t="s">
        <v>24</v>
      </c>
      <c r="J573" s="1" t="s">
        <v>1304</v>
      </c>
      <c r="K573" s="1">
        <v>1</v>
      </c>
      <c r="L573" s="1" t="s">
        <v>26</v>
      </c>
      <c r="M573" s="3">
        <v>53600</v>
      </c>
      <c r="N573" s="3">
        <f>M573*K573</f>
        <v>53600</v>
      </c>
      <c r="O573" s="1"/>
      <c r="P573" s="1"/>
      <c r="Q573" s="1"/>
      <c r="R573" s="1"/>
      <c r="S573" s="3">
        <f>Tabla13[[#This Row],[COSTO TOTAL]]</f>
        <v>53600</v>
      </c>
      <c r="T573" s="1"/>
      <c r="U573" s="1"/>
      <c r="V573" s="3"/>
      <c r="W573" s="1"/>
      <c r="X573" s="1"/>
      <c r="Y573" s="1"/>
      <c r="Z573" s="3"/>
      <c r="AA573" s="1"/>
      <c r="AB573" s="1"/>
      <c r="AC573" s="1" t="s">
        <v>112</v>
      </c>
      <c r="AD573" s="1"/>
      <c r="AE573" s="1"/>
    </row>
    <row r="574" spans="1:31">
      <c r="A574" s="1" t="s">
        <v>315</v>
      </c>
      <c r="B574" s="2">
        <v>43889</v>
      </c>
      <c r="C574" s="1" t="s">
        <v>22</v>
      </c>
      <c r="D574" s="1" t="s">
        <v>18</v>
      </c>
      <c r="E574" s="1" t="s">
        <v>24</v>
      </c>
      <c r="F574" s="1" t="s">
        <v>113</v>
      </c>
      <c r="G574" s="1" t="s">
        <v>24</v>
      </c>
      <c r="H574" s="1">
        <v>4501747876</v>
      </c>
      <c r="I574" s="1" t="s">
        <v>24</v>
      </c>
      <c r="J574" s="1" t="s">
        <v>1306</v>
      </c>
      <c r="K574" s="1">
        <v>0</v>
      </c>
      <c r="L574" s="1" t="s">
        <v>26</v>
      </c>
      <c r="M574" s="3">
        <v>560</v>
      </c>
      <c r="N574" s="3">
        <f>M574*K574</f>
        <v>0</v>
      </c>
      <c r="O574" s="1"/>
      <c r="P574" s="1"/>
      <c r="Q574" s="1"/>
      <c r="R574" s="1"/>
      <c r="S574" s="3">
        <f>Tabla13[[#This Row],[COSTO TOTAL]]</f>
        <v>0</v>
      </c>
      <c r="T574" s="1"/>
      <c r="U574" s="1"/>
      <c r="V574" s="3"/>
      <c r="W574" s="1"/>
      <c r="X574" s="1"/>
      <c r="Y574" s="1"/>
      <c r="Z574" s="3"/>
      <c r="AA574" s="1"/>
      <c r="AB574" s="1"/>
      <c r="AC574" s="1"/>
      <c r="AD574" s="1" t="s">
        <v>112</v>
      </c>
      <c r="AE574" s="1"/>
    </row>
    <row r="575" spans="1:31">
      <c r="A575" s="1" t="s">
        <v>592</v>
      </c>
      <c r="B575" s="2">
        <v>43524</v>
      </c>
      <c r="C575" s="1" t="s">
        <v>22</v>
      </c>
      <c r="D575" s="1" t="s">
        <v>18</v>
      </c>
      <c r="E575" s="1" t="s">
        <v>24</v>
      </c>
      <c r="F575" s="1" t="s">
        <v>551</v>
      </c>
      <c r="G575" s="1" t="s">
        <v>24</v>
      </c>
      <c r="H575" s="1">
        <v>4501754772</v>
      </c>
      <c r="I575" s="1" t="s">
        <v>24</v>
      </c>
      <c r="J575" s="1" t="s">
        <v>1311</v>
      </c>
      <c r="K575" s="1">
        <v>1</v>
      </c>
      <c r="L575" s="1" t="s">
        <v>26</v>
      </c>
      <c r="M575" s="3">
        <v>2180.17</v>
      </c>
      <c r="N575" s="3">
        <f>M575*K575</f>
        <v>2180.17</v>
      </c>
      <c r="O575" s="1"/>
      <c r="P575" s="1"/>
      <c r="Q575" s="1"/>
      <c r="R575" s="1"/>
      <c r="S575" s="3">
        <f>Tabla13[[#This Row],[COSTO TOTAL]]</f>
        <v>2180.17</v>
      </c>
      <c r="T575" s="1"/>
      <c r="U575" s="1"/>
      <c r="V575" s="3"/>
      <c r="W575" s="1"/>
      <c r="X575" s="1"/>
      <c r="Y575" s="1"/>
      <c r="Z575" s="3"/>
      <c r="AA575" s="1"/>
      <c r="AB575" s="1"/>
      <c r="AC575" s="1"/>
      <c r="AD575" s="1"/>
      <c r="AE575" s="1"/>
    </row>
    <row r="576" spans="1:31">
      <c r="A576" s="9"/>
      <c r="B576" s="10"/>
      <c r="C576" s="9"/>
      <c r="D576" s="9"/>
      <c r="E576" s="9"/>
      <c r="F576" s="9"/>
      <c r="G576" s="9"/>
      <c r="H576" s="9"/>
      <c r="I576" s="9"/>
      <c r="J576" s="9" t="s">
        <v>14</v>
      </c>
      <c r="K576" s="9"/>
      <c r="L576" s="9"/>
      <c r="M576" s="11"/>
      <c r="N576" s="11">
        <f t="shared" si="14"/>
        <v>0</v>
      </c>
      <c r="O576" s="9"/>
      <c r="P576" s="9"/>
      <c r="Q576" s="9"/>
      <c r="R576" s="9"/>
      <c r="S576" s="9"/>
      <c r="T576" s="9"/>
      <c r="U576" s="9"/>
      <c r="V576" s="11"/>
      <c r="W576" s="9"/>
      <c r="X576" s="9"/>
      <c r="Y576" s="9"/>
      <c r="Z576" s="11"/>
      <c r="AA576" s="9"/>
      <c r="AB576" s="9"/>
      <c r="AC576" s="9"/>
      <c r="AD576" s="9"/>
      <c r="AE576" s="1"/>
    </row>
    <row r="577" spans="1:31">
      <c r="A577" s="1" t="s">
        <v>386</v>
      </c>
      <c r="B577" s="2" t="s">
        <v>37</v>
      </c>
      <c r="C577" s="1" t="s">
        <v>22</v>
      </c>
      <c r="D577" s="1" t="s">
        <v>14</v>
      </c>
      <c r="E577" s="1" t="s">
        <v>24</v>
      </c>
      <c r="F577" s="1" t="s">
        <v>24</v>
      </c>
      <c r="G577" s="1" t="s">
        <v>24</v>
      </c>
      <c r="H577" s="1" t="s">
        <v>22</v>
      </c>
      <c r="I577" s="1" t="s">
        <v>24</v>
      </c>
      <c r="J577" s="1" t="s">
        <v>705</v>
      </c>
      <c r="K577" s="1">
        <v>2</v>
      </c>
      <c r="L577" s="1" t="s">
        <v>26</v>
      </c>
      <c r="M577" s="3"/>
      <c r="N577" s="3">
        <f t="shared" si="14"/>
        <v>0</v>
      </c>
      <c r="O577" s="1"/>
      <c r="P577" s="1"/>
      <c r="Q577" s="1"/>
      <c r="R577" s="1"/>
      <c r="S577" s="1"/>
      <c r="T577" s="3">
        <f>Tabla13[[#This Row],[COSTO TOTAL]]</f>
        <v>0</v>
      </c>
      <c r="U577" s="1"/>
      <c r="V577" s="3"/>
      <c r="W577" s="1"/>
      <c r="X577" s="1"/>
      <c r="Y577" s="3"/>
      <c r="Z577" s="1"/>
      <c r="AA577" s="1"/>
      <c r="AB577" s="1"/>
      <c r="AC577" s="1"/>
      <c r="AD577" s="1"/>
      <c r="AE577" s="1"/>
    </row>
    <row r="578" spans="1:31">
      <c r="A578" s="1" t="s">
        <v>803</v>
      </c>
      <c r="B578" s="2" t="s">
        <v>37</v>
      </c>
      <c r="C578" s="1">
        <v>7412600</v>
      </c>
      <c r="D578" s="1" t="s">
        <v>14</v>
      </c>
      <c r="E578" s="1" t="s">
        <v>24</v>
      </c>
      <c r="F578" s="1" t="s">
        <v>24</v>
      </c>
      <c r="G578" s="1"/>
      <c r="H578" s="1">
        <v>4501422563</v>
      </c>
      <c r="I578" s="1"/>
      <c r="J578" s="1" t="s">
        <v>804</v>
      </c>
      <c r="K578" s="1">
        <v>1</v>
      </c>
      <c r="L578" s="1" t="s">
        <v>26</v>
      </c>
      <c r="M578" s="3">
        <v>12700</v>
      </c>
      <c r="N578" s="3">
        <f t="shared" si="14"/>
        <v>12700</v>
      </c>
      <c r="O578" s="1"/>
      <c r="P578" s="1"/>
      <c r="Q578" s="1"/>
      <c r="R578" s="1"/>
      <c r="S578" s="1"/>
      <c r="T578" s="3">
        <f>Tabla13[[#This Row],[COSTO TOTAL]]</f>
        <v>12700</v>
      </c>
      <c r="U578" s="1"/>
      <c r="V578" s="3"/>
      <c r="W578" s="1"/>
      <c r="X578" s="1"/>
      <c r="Y578" s="3"/>
      <c r="Z578" s="1"/>
      <c r="AA578" s="1"/>
      <c r="AB578" s="1"/>
      <c r="AC578" s="1"/>
      <c r="AD578" s="1"/>
      <c r="AE578" s="1"/>
    </row>
    <row r="579" spans="1:31">
      <c r="A579" s="1" t="s">
        <v>803</v>
      </c>
      <c r="B579" s="2">
        <v>43017</v>
      </c>
      <c r="C579" s="1" t="s">
        <v>22</v>
      </c>
      <c r="D579" s="1" t="s">
        <v>14</v>
      </c>
      <c r="E579" s="1" t="s">
        <v>24</v>
      </c>
      <c r="F579" s="1" t="s">
        <v>24</v>
      </c>
      <c r="G579" s="1"/>
      <c r="H579" s="1" t="s">
        <v>22</v>
      </c>
      <c r="I579" s="1"/>
      <c r="J579" s="1" t="s">
        <v>805</v>
      </c>
      <c r="K579" s="1">
        <v>1</v>
      </c>
      <c r="L579" s="1" t="s">
        <v>26</v>
      </c>
      <c r="M579" s="3"/>
      <c r="N579" s="3">
        <f t="shared" si="14"/>
        <v>0</v>
      </c>
      <c r="O579" s="1"/>
      <c r="P579" s="1"/>
      <c r="Q579" s="1"/>
      <c r="R579" s="1"/>
      <c r="S579" s="1"/>
      <c r="T579" s="3">
        <f>Tabla13[[#This Row],[COSTO TOTAL]]</f>
        <v>0</v>
      </c>
      <c r="U579" s="1"/>
      <c r="V579" s="3"/>
      <c r="W579" s="1"/>
      <c r="X579" s="1"/>
      <c r="Y579" s="3"/>
      <c r="Z579" s="1"/>
      <c r="AA579" s="1"/>
      <c r="AB579" s="1"/>
      <c r="AC579" s="1"/>
      <c r="AD579" s="1"/>
      <c r="AE579" s="1"/>
    </row>
    <row r="580" spans="1:31">
      <c r="A580" s="1" t="s">
        <v>806</v>
      </c>
      <c r="B580" s="2">
        <v>43207</v>
      </c>
      <c r="C580" s="1">
        <v>7518772</v>
      </c>
      <c r="D580" s="1" t="s">
        <v>14</v>
      </c>
      <c r="E580" s="1" t="s">
        <v>807</v>
      </c>
      <c r="F580" s="1" t="s">
        <v>808</v>
      </c>
      <c r="G580" s="1"/>
      <c r="H580" s="1">
        <v>4501527565</v>
      </c>
      <c r="I580" s="1"/>
      <c r="J580" s="1" t="s">
        <v>809</v>
      </c>
      <c r="K580" s="1">
        <v>2</v>
      </c>
      <c r="L580" s="1" t="s">
        <v>26</v>
      </c>
      <c r="M580" s="3">
        <v>41345.4</v>
      </c>
      <c r="N580" s="3">
        <f t="shared" si="14"/>
        <v>82690.8</v>
      </c>
      <c r="O580" s="1"/>
      <c r="P580" s="1"/>
      <c r="Q580" s="1"/>
      <c r="R580" s="1"/>
      <c r="S580" s="1"/>
      <c r="T580" s="3">
        <f>Tabla13[[#This Row],[COSTO TOTAL]]</f>
        <v>82690.8</v>
      </c>
      <c r="U580" s="1"/>
      <c r="V580" s="3"/>
      <c r="W580" s="1"/>
      <c r="X580" s="1"/>
      <c r="Y580" s="3"/>
      <c r="Z580" s="1"/>
      <c r="AA580" s="1"/>
      <c r="AB580" s="1"/>
      <c r="AC580" s="1"/>
      <c r="AD580" s="1"/>
      <c r="AE580" s="1"/>
    </row>
    <row r="581" spans="1:31">
      <c r="A581" s="1" t="s">
        <v>806</v>
      </c>
      <c r="B581" s="2">
        <v>43335</v>
      </c>
      <c r="C581" s="1">
        <v>7597217</v>
      </c>
      <c r="D581" s="1" t="s">
        <v>14</v>
      </c>
      <c r="E581" s="1" t="s">
        <v>810</v>
      </c>
      <c r="F581" s="1" t="s">
        <v>60</v>
      </c>
      <c r="G581" s="1" t="s">
        <v>24</v>
      </c>
      <c r="H581" s="1">
        <v>4501571911</v>
      </c>
      <c r="I581" s="1"/>
      <c r="J581" s="1" t="s">
        <v>811</v>
      </c>
      <c r="K581" s="1">
        <v>1</v>
      </c>
      <c r="L581" s="1" t="s">
        <v>26</v>
      </c>
      <c r="M581" s="3">
        <v>17000</v>
      </c>
      <c r="N581" s="3">
        <f t="shared" si="14"/>
        <v>17000</v>
      </c>
      <c r="O581" s="1"/>
      <c r="P581" s="1"/>
      <c r="Q581" s="1"/>
      <c r="R581" s="1"/>
      <c r="S581" s="1"/>
      <c r="T581" s="3">
        <f>Tabla13[[#This Row],[COSTO TOTAL]]</f>
        <v>17000</v>
      </c>
      <c r="U581" s="1"/>
      <c r="V581" s="3"/>
      <c r="W581" s="1"/>
      <c r="X581" s="1"/>
      <c r="Y581" s="3"/>
      <c r="Z581" s="1"/>
      <c r="AA581" s="1"/>
      <c r="AB581" s="1"/>
      <c r="AC581" s="1"/>
      <c r="AD581" s="1"/>
      <c r="AE581" s="1"/>
    </row>
    <row r="582" spans="1:31">
      <c r="A582" s="1" t="s">
        <v>806</v>
      </c>
      <c r="B582" s="2">
        <v>43335</v>
      </c>
      <c r="C582" s="1">
        <v>7597218</v>
      </c>
      <c r="D582" s="1" t="s">
        <v>14</v>
      </c>
      <c r="E582" s="1" t="s">
        <v>810</v>
      </c>
      <c r="F582" s="1" t="s">
        <v>60</v>
      </c>
      <c r="G582" s="1" t="s">
        <v>24</v>
      </c>
      <c r="H582" s="1">
        <v>4501571911</v>
      </c>
      <c r="I582" s="1"/>
      <c r="J582" s="1" t="s">
        <v>812</v>
      </c>
      <c r="K582" s="1">
        <v>1</v>
      </c>
      <c r="L582" s="1" t="s">
        <v>26</v>
      </c>
      <c r="M582" s="3">
        <v>17000</v>
      </c>
      <c r="N582" s="3">
        <f t="shared" si="14"/>
        <v>17000</v>
      </c>
      <c r="O582" s="1"/>
      <c r="P582" s="1"/>
      <c r="Q582" s="1"/>
      <c r="R582" s="1"/>
      <c r="S582" s="1"/>
      <c r="T582" s="3">
        <f>Tabla13[[#This Row],[COSTO TOTAL]]</f>
        <v>17000</v>
      </c>
      <c r="U582" s="1"/>
      <c r="V582" s="3"/>
      <c r="W582" s="1"/>
      <c r="X582" s="1"/>
      <c r="Y582" s="3"/>
      <c r="Z582" s="1"/>
      <c r="AA582" s="1"/>
      <c r="AB582" s="1"/>
      <c r="AC582" s="1"/>
      <c r="AD582" s="1"/>
      <c r="AE582" s="1"/>
    </row>
    <row r="583" spans="1:31">
      <c r="A583" s="1" t="s">
        <v>806</v>
      </c>
      <c r="B583" s="2">
        <v>43335</v>
      </c>
      <c r="C583" s="1">
        <v>7597219</v>
      </c>
      <c r="D583" s="1" t="s">
        <v>14</v>
      </c>
      <c r="E583" s="1" t="s">
        <v>810</v>
      </c>
      <c r="F583" s="1" t="s">
        <v>60</v>
      </c>
      <c r="G583" s="1" t="s">
        <v>24</v>
      </c>
      <c r="H583" s="1">
        <v>4501571911</v>
      </c>
      <c r="I583" s="1"/>
      <c r="J583" s="1" t="s">
        <v>813</v>
      </c>
      <c r="K583" s="1">
        <v>1</v>
      </c>
      <c r="L583" s="1" t="s">
        <v>26</v>
      </c>
      <c r="M583" s="3">
        <v>17000</v>
      </c>
      <c r="N583" s="3">
        <f t="shared" si="14"/>
        <v>17000</v>
      </c>
      <c r="O583" s="1"/>
      <c r="P583" s="1"/>
      <c r="Q583" s="1"/>
      <c r="R583" s="1"/>
      <c r="S583" s="1"/>
      <c r="T583" s="3">
        <f>Tabla13[[#This Row],[COSTO TOTAL]]</f>
        <v>17000</v>
      </c>
      <c r="U583" s="1"/>
      <c r="V583" s="3"/>
      <c r="W583" s="1"/>
      <c r="X583" s="1"/>
      <c r="Y583" s="3"/>
      <c r="Z583" s="1"/>
      <c r="AA583" s="1"/>
      <c r="AB583" s="1"/>
      <c r="AC583" s="1"/>
      <c r="AD583" s="1"/>
      <c r="AE583" s="1"/>
    </row>
    <row r="584" spans="1:31">
      <c r="A584" s="1" t="s">
        <v>806</v>
      </c>
      <c r="B584" s="2" t="s">
        <v>37</v>
      </c>
      <c r="C584" s="1" t="s">
        <v>22</v>
      </c>
      <c r="D584" s="1" t="s">
        <v>14</v>
      </c>
      <c r="E584" s="1" t="s">
        <v>24</v>
      </c>
      <c r="F584" s="1" t="s">
        <v>24</v>
      </c>
      <c r="G584" s="1" t="s">
        <v>24</v>
      </c>
      <c r="H584" s="1" t="s">
        <v>24</v>
      </c>
      <c r="I584" s="1" t="s">
        <v>24</v>
      </c>
      <c r="J584" s="1" t="s">
        <v>814</v>
      </c>
      <c r="K584" s="1">
        <v>1</v>
      </c>
      <c r="L584" s="1" t="s">
        <v>26</v>
      </c>
      <c r="M584" s="3"/>
      <c r="N584" s="3">
        <f t="shared" si="14"/>
        <v>0</v>
      </c>
      <c r="O584" s="1"/>
      <c r="P584" s="1"/>
      <c r="Q584" s="1"/>
      <c r="R584" s="1"/>
      <c r="S584" s="1"/>
      <c r="T584" s="3">
        <f>Tabla13[[#This Row],[COSTO TOTAL]]</f>
        <v>0</v>
      </c>
      <c r="U584" s="1"/>
      <c r="V584" s="3"/>
      <c r="W584" s="1"/>
      <c r="X584" s="1"/>
      <c r="Y584" s="3"/>
      <c r="Z584" s="1"/>
      <c r="AA584" s="1"/>
      <c r="AB584" s="1"/>
      <c r="AC584" s="1"/>
      <c r="AD584" s="1"/>
      <c r="AE584" s="1"/>
    </row>
    <row r="585" spans="1:31">
      <c r="A585" s="1" t="s">
        <v>815</v>
      </c>
      <c r="B585" s="2" t="s">
        <v>37</v>
      </c>
      <c r="C585" s="1">
        <v>7462072</v>
      </c>
      <c r="D585" s="1" t="s">
        <v>14</v>
      </c>
      <c r="E585" s="1" t="s">
        <v>24</v>
      </c>
      <c r="F585" s="1" t="s">
        <v>24</v>
      </c>
      <c r="G585" s="1"/>
      <c r="H585" s="1" t="s">
        <v>22</v>
      </c>
      <c r="I585" s="1"/>
      <c r="J585" s="1" t="s">
        <v>816</v>
      </c>
      <c r="K585" s="1">
        <v>2</v>
      </c>
      <c r="L585" s="1" t="s">
        <v>26</v>
      </c>
      <c r="M585" s="3"/>
      <c r="N585" s="3">
        <f t="shared" si="14"/>
        <v>0</v>
      </c>
      <c r="O585" s="1"/>
      <c r="P585" s="1"/>
      <c r="Q585" s="1"/>
      <c r="R585" s="1"/>
      <c r="S585" s="1"/>
      <c r="T585" s="3">
        <f>Tabla13[[#This Row],[COSTO TOTAL]]</f>
        <v>0</v>
      </c>
      <c r="U585" s="1"/>
      <c r="V585" s="3"/>
      <c r="W585" s="1"/>
      <c r="X585" s="1"/>
      <c r="Y585" s="3"/>
      <c r="Z585" s="1"/>
      <c r="AA585" s="1"/>
      <c r="AB585" s="1"/>
      <c r="AC585" s="1"/>
      <c r="AD585" s="1"/>
      <c r="AE585" s="1"/>
    </row>
    <row r="586" spans="1:31">
      <c r="A586" s="1" t="s">
        <v>817</v>
      </c>
      <c r="B586" s="2">
        <v>42857</v>
      </c>
      <c r="C586" s="1">
        <v>7387351</v>
      </c>
      <c r="D586" s="1" t="s">
        <v>14</v>
      </c>
      <c r="E586" s="1" t="s">
        <v>818</v>
      </c>
      <c r="F586" s="1" t="s">
        <v>819</v>
      </c>
      <c r="G586" s="1"/>
      <c r="H586" s="1">
        <v>4501400475</v>
      </c>
      <c r="I586" s="1"/>
      <c r="J586" s="1" t="s">
        <v>820</v>
      </c>
      <c r="K586" s="1">
        <v>7</v>
      </c>
      <c r="L586" s="1" t="s">
        <v>26</v>
      </c>
      <c r="M586" s="3">
        <v>13160</v>
      </c>
      <c r="N586" s="3">
        <f t="shared" si="14"/>
        <v>92120</v>
      </c>
      <c r="O586" s="1"/>
      <c r="P586" s="1"/>
      <c r="Q586" s="1"/>
      <c r="R586" s="1"/>
      <c r="S586" s="1"/>
      <c r="T586" s="3">
        <f>Tabla13[[#This Row],[COSTO TOTAL]]</f>
        <v>92120</v>
      </c>
      <c r="U586" s="1"/>
      <c r="V586" s="3"/>
      <c r="W586" s="1"/>
      <c r="X586" s="1"/>
      <c r="Y586" s="3"/>
      <c r="Z586" s="1"/>
      <c r="AA586" s="1"/>
      <c r="AB586" s="1"/>
      <c r="AC586" s="1"/>
      <c r="AD586" s="1"/>
      <c r="AE586" s="1"/>
    </row>
    <row r="587" spans="1:31">
      <c r="A587" s="1" t="s">
        <v>817</v>
      </c>
      <c r="B587" s="2">
        <v>42857</v>
      </c>
      <c r="C587" s="1">
        <v>7387351</v>
      </c>
      <c r="D587" s="1" t="s">
        <v>14</v>
      </c>
      <c r="E587" s="1" t="s">
        <v>818</v>
      </c>
      <c r="F587" s="1" t="s">
        <v>819</v>
      </c>
      <c r="G587" s="1"/>
      <c r="H587" s="1">
        <v>4501400475</v>
      </c>
      <c r="I587" s="1"/>
      <c r="J587" s="1" t="s">
        <v>821</v>
      </c>
      <c r="K587" s="1">
        <v>10</v>
      </c>
      <c r="L587" s="1" t="s">
        <v>26</v>
      </c>
      <c r="M587" s="3">
        <v>11520</v>
      </c>
      <c r="N587" s="3">
        <f t="shared" si="14"/>
        <v>115200</v>
      </c>
      <c r="O587" s="1"/>
      <c r="P587" s="1"/>
      <c r="Q587" s="1"/>
      <c r="R587" s="1"/>
      <c r="S587" s="1"/>
      <c r="T587" s="3">
        <f>Tabla13[[#This Row],[COSTO TOTAL]]</f>
        <v>115200</v>
      </c>
      <c r="U587" s="1"/>
      <c r="V587" s="3"/>
      <c r="W587" s="1"/>
      <c r="X587" s="1"/>
      <c r="Y587" s="3"/>
      <c r="Z587" s="1"/>
      <c r="AA587" s="1"/>
      <c r="AB587" s="1"/>
      <c r="AC587" s="1"/>
      <c r="AD587" s="1"/>
      <c r="AE587" s="1"/>
    </row>
    <row r="588" spans="1:31">
      <c r="A588" s="1" t="s">
        <v>817</v>
      </c>
      <c r="B588" s="2">
        <v>42857</v>
      </c>
      <c r="C588" s="1">
        <v>7387351</v>
      </c>
      <c r="D588" s="1" t="s">
        <v>14</v>
      </c>
      <c r="E588" s="1" t="s">
        <v>818</v>
      </c>
      <c r="F588" s="1" t="s">
        <v>819</v>
      </c>
      <c r="G588" s="1"/>
      <c r="H588" s="1">
        <v>4501400475</v>
      </c>
      <c r="I588" s="1"/>
      <c r="J588" s="1" t="s">
        <v>822</v>
      </c>
      <c r="K588" s="1">
        <v>3</v>
      </c>
      <c r="L588" s="1" t="s">
        <v>26</v>
      </c>
      <c r="M588" s="3">
        <v>17880</v>
      </c>
      <c r="N588" s="3">
        <f t="shared" si="14"/>
        <v>53640</v>
      </c>
      <c r="O588" s="1"/>
      <c r="P588" s="1"/>
      <c r="Q588" s="1"/>
      <c r="R588" s="1"/>
      <c r="S588" s="1"/>
      <c r="T588" s="3">
        <f>Tabla13[[#This Row],[COSTO TOTAL]]</f>
        <v>53640</v>
      </c>
      <c r="U588" s="1"/>
      <c r="V588" s="3"/>
      <c r="W588" s="1"/>
      <c r="X588" s="1"/>
      <c r="Y588" s="3"/>
      <c r="Z588" s="1"/>
      <c r="AA588" s="1"/>
      <c r="AB588" s="1"/>
      <c r="AC588" s="1"/>
      <c r="AD588" s="1"/>
      <c r="AE588" s="1"/>
    </row>
    <row r="589" spans="1:31">
      <c r="A589" s="1" t="s">
        <v>817</v>
      </c>
      <c r="B589" s="2">
        <v>42857</v>
      </c>
      <c r="C589" s="1">
        <v>7387351</v>
      </c>
      <c r="D589" s="1" t="s">
        <v>14</v>
      </c>
      <c r="E589" s="1" t="s">
        <v>24</v>
      </c>
      <c r="F589" s="1" t="s">
        <v>24</v>
      </c>
      <c r="G589" s="1"/>
      <c r="H589" s="1">
        <v>4501400475</v>
      </c>
      <c r="I589" s="1"/>
      <c r="J589" s="1" t="s">
        <v>823</v>
      </c>
      <c r="K589" s="1">
        <v>3</v>
      </c>
      <c r="L589" s="1" t="s">
        <v>26</v>
      </c>
      <c r="M589" s="3">
        <v>8500</v>
      </c>
      <c r="N589" s="3">
        <f t="shared" si="14"/>
        <v>25500</v>
      </c>
      <c r="O589" s="1"/>
      <c r="P589" s="1"/>
      <c r="Q589" s="1"/>
      <c r="R589" s="1"/>
      <c r="S589" s="1"/>
      <c r="T589" s="3">
        <f>Tabla13[[#This Row],[COSTO TOTAL]]</f>
        <v>25500</v>
      </c>
      <c r="U589" s="1"/>
      <c r="V589" s="3"/>
      <c r="W589" s="1"/>
      <c r="X589" s="1"/>
      <c r="Y589" s="3"/>
      <c r="Z589" s="1"/>
      <c r="AA589" s="1"/>
      <c r="AB589" s="1"/>
      <c r="AC589" s="1"/>
      <c r="AD589" s="1"/>
      <c r="AE589" s="1"/>
    </row>
    <row r="590" spans="1:31">
      <c r="A590" s="1" t="s">
        <v>817</v>
      </c>
      <c r="B590" s="2" t="s">
        <v>37</v>
      </c>
      <c r="C590" s="1" t="s">
        <v>24</v>
      </c>
      <c r="D590" s="1" t="s">
        <v>14</v>
      </c>
      <c r="E590" s="1" t="s">
        <v>24</v>
      </c>
      <c r="F590" s="1" t="s">
        <v>824</v>
      </c>
      <c r="G590" s="1" t="s">
        <v>24</v>
      </c>
      <c r="H590" s="1">
        <v>4501418327</v>
      </c>
      <c r="I590" s="1" t="s">
        <v>24</v>
      </c>
      <c r="J590" s="1" t="s">
        <v>825</v>
      </c>
      <c r="K590" s="1">
        <v>1</v>
      </c>
      <c r="L590" s="1" t="s">
        <v>26</v>
      </c>
      <c r="M590" s="3">
        <v>1425.8</v>
      </c>
      <c r="N590" s="3">
        <f t="shared" si="14"/>
        <v>1425.8</v>
      </c>
      <c r="O590" s="1"/>
      <c r="P590" s="1"/>
      <c r="Q590" s="1"/>
      <c r="R590" s="1"/>
      <c r="S590" s="1"/>
      <c r="T590" s="3">
        <f>Tabla13[[#This Row],[COSTO TOTAL]]</f>
        <v>1425.8</v>
      </c>
      <c r="U590" s="1"/>
      <c r="V590" s="3"/>
      <c r="W590" s="1"/>
      <c r="X590" s="1"/>
      <c r="Y590" s="3"/>
      <c r="Z590" s="1"/>
      <c r="AA590" s="1"/>
      <c r="AB590" s="1"/>
      <c r="AC590" s="1"/>
      <c r="AD590" s="1"/>
      <c r="AE590" s="1"/>
    </row>
    <row r="591" spans="1:31">
      <c r="A591" s="1" t="s">
        <v>817</v>
      </c>
      <c r="B591" s="2" t="s">
        <v>37</v>
      </c>
      <c r="C591" s="1" t="s">
        <v>24</v>
      </c>
      <c r="D591" s="1" t="s">
        <v>14</v>
      </c>
      <c r="E591" s="1" t="s">
        <v>24</v>
      </c>
      <c r="F591" s="1" t="s">
        <v>824</v>
      </c>
      <c r="G591" s="1" t="s">
        <v>24</v>
      </c>
      <c r="H591" s="1">
        <v>4501418327</v>
      </c>
      <c r="I591" s="1" t="s">
        <v>24</v>
      </c>
      <c r="J591" s="1" t="s">
        <v>826</v>
      </c>
      <c r="K591" s="1">
        <v>1</v>
      </c>
      <c r="L591" s="1" t="s">
        <v>26</v>
      </c>
      <c r="M591" s="3">
        <v>3520.6</v>
      </c>
      <c r="N591" s="3">
        <f t="shared" si="14"/>
        <v>3520.6</v>
      </c>
      <c r="O591" s="1"/>
      <c r="P591" s="1"/>
      <c r="Q591" s="1"/>
      <c r="R591" s="1"/>
      <c r="S591" s="1"/>
      <c r="T591" s="3">
        <f>Tabla13[[#This Row],[COSTO TOTAL]]</f>
        <v>3520.6</v>
      </c>
      <c r="U591" s="1"/>
      <c r="V591" s="3"/>
      <c r="W591" s="1"/>
      <c r="X591" s="1"/>
      <c r="Y591" s="3"/>
      <c r="Z591" s="1"/>
      <c r="AA591" s="1"/>
      <c r="AB591" s="1"/>
      <c r="AC591" s="1"/>
      <c r="AD591" s="1"/>
      <c r="AE591" s="1"/>
    </row>
    <row r="592" spans="1:31">
      <c r="A592" s="1" t="s">
        <v>817</v>
      </c>
      <c r="B592" s="2">
        <v>43185</v>
      </c>
      <c r="C592" s="1">
        <v>7464885</v>
      </c>
      <c r="D592" s="1" t="s">
        <v>14</v>
      </c>
      <c r="E592" s="1" t="s">
        <v>827</v>
      </c>
      <c r="F592" s="1" t="s">
        <v>354</v>
      </c>
      <c r="G592" s="1"/>
      <c r="H592" s="1">
        <v>4501539489</v>
      </c>
      <c r="I592" s="1"/>
      <c r="J592" s="1" t="s">
        <v>828</v>
      </c>
      <c r="K592" s="1">
        <v>5</v>
      </c>
      <c r="L592" s="1" t="s">
        <v>26</v>
      </c>
      <c r="M592" s="3">
        <v>297.29000000000002</v>
      </c>
      <c r="N592" s="3">
        <f t="shared" si="14"/>
        <v>1486.45</v>
      </c>
      <c r="O592" s="1"/>
      <c r="P592" s="1"/>
      <c r="Q592" s="1"/>
      <c r="R592" s="1"/>
      <c r="S592" s="1"/>
      <c r="T592" s="3">
        <f>Tabla13[[#This Row],[COSTO TOTAL]]</f>
        <v>1486.45</v>
      </c>
      <c r="U592" s="1"/>
      <c r="V592" s="3"/>
      <c r="W592" s="1"/>
      <c r="X592" s="1"/>
      <c r="Y592" s="3"/>
      <c r="Z592" s="1"/>
      <c r="AA592" s="1"/>
      <c r="AB592" s="1"/>
      <c r="AC592" s="1"/>
      <c r="AD592" s="1"/>
      <c r="AE592" s="1"/>
    </row>
    <row r="593" spans="1:31">
      <c r="A593" s="1" t="s">
        <v>817</v>
      </c>
      <c r="B593" s="2">
        <v>43185</v>
      </c>
      <c r="C593" s="1">
        <v>7464885</v>
      </c>
      <c r="D593" s="1" t="s">
        <v>14</v>
      </c>
      <c r="E593" s="1" t="s">
        <v>827</v>
      </c>
      <c r="F593" s="1" t="s">
        <v>354</v>
      </c>
      <c r="G593" s="1"/>
      <c r="H593" s="1">
        <v>4501539489</v>
      </c>
      <c r="I593" s="1"/>
      <c r="J593" s="1" t="s">
        <v>829</v>
      </c>
      <c r="K593" s="1">
        <v>2</v>
      </c>
      <c r="L593" s="1" t="s">
        <v>26</v>
      </c>
      <c r="M593" s="3">
        <v>231.68</v>
      </c>
      <c r="N593" s="3">
        <f t="shared" si="14"/>
        <v>463.36</v>
      </c>
      <c r="O593" s="1"/>
      <c r="P593" s="1"/>
      <c r="Q593" s="1"/>
      <c r="R593" s="1"/>
      <c r="S593" s="1"/>
      <c r="T593" s="3">
        <f>Tabla13[[#This Row],[COSTO TOTAL]]</f>
        <v>463.36</v>
      </c>
      <c r="U593" s="1"/>
      <c r="V593" s="3"/>
      <c r="W593" s="1"/>
      <c r="X593" s="1"/>
      <c r="Y593" s="3"/>
      <c r="Z593" s="1"/>
      <c r="AA593" s="1"/>
      <c r="AB593" s="1"/>
      <c r="AC593" s="1"/>
      <c r="AD593" s="1"/>
      <c r="AE593" s="1"/>
    </row>
    <row r="594" spans="1:31">
      <c r="A594" s="1" t="s">
        <v>817</v>
      </c>
      <c r="B594" s="2">
        <v>43185</v>
      </c>
      <c r="C594" s="1">
        <v>7464885</v>
      </c>
      <c r="D594" s="1" t="s">
        <v>14</v>
      </c>
      <c r="E594" s="1" t="s">
        <v>827</v>
      </c>
      <c r="F594" s="1" t="s">
        <v>354</v>
      </c>
      <c r="G594" s="1"/>
      <c r="H594" s="1">
        <v>4501539489</v>
      </c>
      <c r="I594" s="1"/>
      <c r="J594" s="1" t="s">
        <v>830</v>
      </c>
      <c r="K594" s="1">
        <v>1</v>
      </c>
      <c r="L594" s="1" t="s">
        <v>26</v>
      </c>
      <c r="M594" s="3">
        <v>92.2</v>
      </c>
      <c r="N594" s="3">
        <f t="shared" si="14"/>
        <v>92.2</v>
      </c>
      <c r="O594" s="1"/>
      <c r="P594" s="1"/>
      <c r="Q594" s="1"/>
      <c r="R594" s="1"/>
      <c r="S594" s="1"/>
      <c r="T594" s="3">
        <f>Tabla13[[#This Row],[COSTO TOTAL]]</f>
        <v>92.2</v>
      </c>
      <c r="U594" s="1"/>
      <c r="V594" s="3"/>
      <c r="W594" s="1"/>
      <c r="X594" s="1"/>
      <c r="Y594" s="3"/>
      <c r="Z594" s="1"/>
      <c r="AA594" s="1"/>
      <c r="AB594" s="1"/>
      <c r="AC594" s="1"/>
      <c r="AD594" s="1"/>
      <c r="AE594" s="1"/>
    </row>
    <row r="595" spans="1:31">
      <c r="A595" s="1" t="s">
        <v>817</v>
      </c>
      <c r="B595" s="2" t="s">
        <v>37</v>
      </c>
      <c r="C595" s="1" t="s">
        <v>22</v>
      </c>
      <c r="D595" s="1" t="s">
        <v>14</v>
      </c>
      <c r="E595" s="1" t="s">
        <v>24</v>
      </c>
      <c r="F595" s="1" t="s">
        <v>24</v>
      </c>
      <c r="G595" s="1"/>
      <c r="H595" s="1" t="s">
        <v>22</v>
      </c>
      <c r="I595" s="1"/>
      <c r="J595" s="1" t="s">
        <v>1169</v>
      </c>
      <c r="K595" s="1">
        <v>3</v>
      </c>
      <c r="L595" s="1" t="s">
        <v>26</v>
      </c>
      <c r="M595" s="3"/>
      <c r="N595" s="3">
        <f t="shared" si="14"/>
        <v>0</v>
      </c>
      <c r="O595" s="1"/>
      <c r="P595" s="1"/>
      <c r="Q595" s="1"/>
      <c r="R595" s="1"/>
      <c r="S595" s="1"/>
      <c r="T595" s="3">
        <f>Tabla13[[#This Row],[COSTO TOTAL]]</f>
        <v>0</v>
      </c>
      <c r="U595" s="1"/>
      <c r="V595" s="3"/>
      <c r="W595" s="1"/>
      <c r="X595" s="1"/>
      <c r="Y595" s="3"/>
      <c r="Z595" s="1"/>
      <c r="AA595" s="1"/>
      <c r="AB595" s="1"/>
      <c r="AC595" s="1"/>
      <c r="AD595" s="1" t="s">
        <v>112</v>
      </c>
      <c r="AE595" s="1"/>
    </row>
    <row r="596" spans="1:31">
      <c r="A596" s="1" t="s">
        <v>817</v>
      </c>
      <c r="B596" s="2" t="s">
        <v>37</v>
      </c>
      <c r="C596" s="1" t="s">
        <v>22</v>
      </c>
      <c r="D596" s="1" t="s">
        <v>14</v>
      </c>
      <c r="E596" s="1" t="s">
        <v>24</v>
      </c>
      <c r="F596" s="1" t="s">
        <v>24</v>
      </c>
      <c r="G596" s="1"/>
      <c r="H596" s="1" t="s">
        <v>22</v>
      </c>
      <c r="I596" s="1"/>
      <c r="J596" s="1" t="s">
        <v>832</v>
      </c>
      <c r="K596" s="1">
        <v>20</v>
      </c>
      <c r="L596" s="1" t="s">
        <v>26</v>
      </c>
      <c r="M596" s="3"/>
      <c r="N596" s="3">
        <f t="shared" si="14"/>
        <v>0</v>
      </c>
      <c r="O596" s="1"/>
      <c r="P596" s="1"/>
      <c r="Q596" s="1"/>
      <c r="R596" s="1"/>
      <c r="S596" s="1"/>
      <c r="T596" s="3">
        <f>Tabla13[[#This Row],[COSTO TOTAL]]</f>
        <v>0</v>
      </c>
      <c r="U596" s="1"/>
      <c r="V596" s="3"/>
      <c r="W596" s="1"/>
      <c r="X596" s="1"/>
      <c r="Y596" s="3"/>
      <c r="Z596" s="1"/>
      <c r="AA596" s="1"/>
      <c r="AB596" s="1"/>
      <c r="AC596" s="1"/>
      <c r="AD596" s="1"/>
      <c r="AE596" s="1"/>
    </row>
    <row r="597" spans="1:31">
      <c r="A597" s="1" t="s">
        <v>817</v>
      </c>
      <c r="B597" s="2" t="s">
        <v>37</v>
      </c>
      <c r="C597" s="1" t="s">
        <v>22</v>
      </c>
      <c r="D597" s="1" t="s">
        <v>14</v>
      </c>
      <c r="E597" s="1" t="s">
        <v>24</v>
      </c>
      <c r="F597" s="1" t="s">
        <v>24</v>
      </c>
      <c r="G597" s="1"/>
      <c r="H597" s="1" t="s">
        <v>22</v>
      </c>
      <c r="I597" s="1"/>
      <c r="J597" s="1" t="s">
        <v>833</v>
      </c>
      <c r="K597" s="1">
        <v>20</v>
      </c>
      <c r="L597" s="1" t="s">
        <v>26</v>
      </c>
      <c r="M597" s="3"/>
      <c r="N597" s="3">
        <f t="shared" si="14"/>
        <v>0</v>
      </c>
      <c r="O597" s="1"/>
      <c r="P597" s="1"/>
      <c r="Q597" s="1"/>
      <c r="R597" s="1"/>
      <c r="S597" s="1"/>
      <c r="T597" s="3">
        <f>Tabla13[[#This Row],[COSTO TOTAL]]</f>
        <v>0</v>
      </c>
      <c r="U597" s="1"/>
      <c r="V597" s="3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>
      <c r="A598" s="1" t="s">
        <v>817</v>
      </c>
      <c r="B598" s="2" t="s">
        <v>37</v>
      </c>
      <c r="C598" s="1" t="s">
        <v>22</v>
      </c>
      <c r="D598" s="1" t="s">
        <v>14</v>
      </c>
      <c r="E598" s="1" t="s">
        <v>24</v>
      </c>
      <c r="F598" s="1" t="s">
        <v>24</v>
      </c>
      <c r="G598" s="1"/>
      <c r="H598" s="1" t="s">
        <v>22</v>
      </c>
      <c r="I598" s="1"/>
      <c r="J598" s="1" t="s">
        <v>834</v>
      </c>
      <c r="K598" s="1">
        <v>20</v>
      </c>
      <c r="L598" s="1" t="s">
        <v>26</v>
      </c>
      <c r="M598" s="3"/>
      <c r="N598" s="3">
        <f t="shared" si="14"/>
        <v>0</v>
      </c>
      <c r="O598" s="1"/>
      <c r="P598" s="1"/>
      <c r="Q598" s="1"/>
      <c r="R598" s="1"/>
      <c r="S598" s="1"/>
      <c r="T598" s="3">
        <f>Tabla13[[#This Row],[COSTO TOTAL]]</f>
        <v>0</v>
      </c>
      <c r="U598" s="1"/>
      <c r="V598" s="3"/>
      <c r="W598" s="1"/>
      <c r="X598" s="1"/>
      <c r="Y598" s="3"/>
      <c r="Z598" s="1"/>
      <c r="AA598" s="1"/>
      <c r="AB598" s="1"/>
      <c r="AC598" s="1"/>
      <c r="AD598" s="1"/>
      <c r="AE598" s="1"/>
    </row>
    <row r="599" spans="1:31">
      <c r="A599" s="1" t="s">
        <v>817</v>
      </c>
      <c r="B599" s="2" t="s">
        <v>37</v>
      </c>
      <c r="C599" s="1" t="s">
        <v>22</v>
      </c>
      <c r="D599" s="1" t="s">
        <v>14</v>
      </c>
      <c r="E599" s="1" t="s">
        <v>24</v>
      </c>
      <c r="F599" s="1" t="s">
        <v>24</v>
      </c>
      <c r="G599" s="1"/>
      <c r="H599" s="1" t="s">
        <v>22</v>
      </c>
      <c r="I599" s="1"/>
      <c r="J599" s="1" t="s">
        <v>835</v>
      </c>
      <c r="K599" s="1">
        <v>20</v>
      </c>
      <c r="L599" s="1" t="s">
        <v>26</v>
      </c>
      <c r="M599" s="3"/>
      <c r="N599" s="3">
        <f t="shared" si="14"/>
        <v>0</v>
      </c>
      <c r="O599" s="1"/>
      <c r="P599" s="1"/>
      <c r="Q599" s="1"/>
      <c r="R599" s="1"/>
      <c r="S599" s="1"/>
      <c r="T599" s="3">
        <f>Tabla13[[#This Row],[COSTO TOTAL]]</f>
        <v>0</v>
      </c>
      <c r="U599" s="1"/>
      <c r="V599" s="3"/>
      <c r="W599" s="1"/>
      <c r="X599" s="1"/>
      <c r="Y599" s="3"/>
      <c r="Z599" s="1"/>
      <c r="AA599" s="1"/>
      <c r="AB599" s="1"/>
      <c r="AC599" s="1"/>
      <c r="AD599" s="1"/>
      <c r="AE599" s="1"/>
    </row>
    <row r="600" spans="1:31">
      <c r="A600" s="1" t="s">
        <v>817</v>
      </c>
      <c r="B600" s="2" t="s">
        <v>37</v>
      </c>
      <c r="C600" s="1" t="s">
        <v>22</v>
      </c>
      <c r="D600" s="1" t="s">
        <v>14</v>
      </c>
      <c r="E600" s="1" t="s">
        <v>24</v>
      </c>
      <c r="F600" s="1" t="s">
        <v>24</v>
      </c>
      <c r="G600" s="1"/>
      <c r="H600" s="1" t="s">
        <v>22</v>
      </c>
      <c r="I600" s="1"/>
      <c r="J600" s="1" t="s">
        <v>836</v>
      </c>
      <c r="K600" s="1">
        <v>19</v>
      </c>
      <c r="L600" s="1" t="s">
        <v>26</v>
      </c>
      <c r="M600" s="3"/>
      <c r="N600" s="3">
        <f t="shared" si="14"/>
        <v>0</v>
      </c>
      <c r="O600" s="1"/>
      <c r="P600" s="1"/>
      <c r="Q600" s="1"/>
      <c r="R600" s="1"/>
      <c r="S600" s="1"/>
      <c r="T600" s="3">
        <f>Tabla13[[#This Row],[COSTO TOTAL]]</f>
        <v>0</v>
      </c>
      <c r="U600" s="1"/>
      <c r="V600" s="3"/>
      <c r="W600" s="1"/>
      <c r="X600" s="1"/>
      <c r="Y600" s="3"/>
      <c r="Z600" s="1"/>
      <c r="AA600" s="1"/>
      <c r="AB600" s="1"/>
      <c r="AC600" s="1"/>
      <c r="AD600" s="1"/>
      <c r="AE600" s="1"/>
    </row>
    <row r="601" spans="1:31">
      <c r="A601" s="1" t="s">
        <v>817</v>
      </c>
      <c r="B601" s="2" t="s">
        <v>37</v>
      </c>
      <c r="C601" s="1" t="s">
        <v>22</v>
      </c>
      <c r="D601" s="1" t="s">
        <v>14</v>
      </c>
      <c r="E601" s="1" t="s">
        <v>24</v>
      </c>
      <c r="F601" s="1" t="s">
        <v>24</v>
      </c>
      <c r="G601" s="1"/>
      <c r="H601" s="1" t="s">
        <v>22</v>
      </c>
      <c r="I601" s="1"/>
      <c r="J601" s="1" t="s">
        <v>837</v>
      </c>
      <c r="K601" s="1">
        <v>19</v>
      </c>
      <c r="L601" s="1" t="s">
        <v>26</v>
      </c>
      <c r="M601" s="3"/>
      <c r="N601" s="3">
        <f t="shared" ref="N601:N664" si="17">M601*K601</f>
        <v>0</v>
      </c>
      <c r="O601" s="1"/>
      <c r="P601" s="1"/>
      <c r="Q601" s="1"/>
      <c r="R601" s="1"/>
      <c r="S601" s="1"/>
      <c r="T601" s="3">
        <f>Tabla13[[#This Row],[COSTO TOTAL]]</f>
        <v>0</v>
      </c>
      <c r="U601" s="1"/>
      <c r="V601" s="3"/>
      <c r="W601" s="1"/>
      <c r="X601" s="1"/>
      <c r="Y601" s="3"/>
      <c r="Z601" s="1"/>
      <c r="AA601" s="1"/>
      <c r="AB601" s="1"/>
      <c r="AC601" s="1"/>
      <c r="AD601" s="1"/>
      <c r="AE601" s="1"/>
    </row>
    <row r="602" spans="1:31">
      <c r="A602" s="1" t="s">
        <v>817</v>
      </c>
      <c r="B602" s="2" t="s">
        <v>37</v>
      </c>
      <c r="C602" s="1" t="s">
        <v>22</v>
      </c>
      <c r="D602" s="1" t="s">
        <v>14</v>
      </c>
      <c r="E602" s="1" t="s">
        <v>24</v>
      </c>
      <c r="F602" s="1" t="s">
        <v>24</v>
      </c>
      <c r="G602" s="1"/>
      <c r="H602" s="1" t="s">
        <v>22</v>
      </c>
      <c r="I602" s="1"/>
      <c r="J602" s="1" t="s">
        <v>838</v>
      </c>
      <c r="K602" s="1">
        <v>20</v>
      </c>
      <c r="L602" s="1" t="s">
        <v>26</v>
      </c>
      <c r="M602" s="3"/>
      <c r="N602" s="3">
        <f t="shared" si="17"/>
        <v>0</v>
      </c>
      <c r="O602" s="1"/>
      <c r="P602" s="1"/>
      <c r="Q602" s="1"/>
      <c r="R602" s="1"/>
      <c r="S602" s="1"/>
      <c r="T602" s="3">
        <f>Tabla13[[#This Row],[COSTO TOTAL]]</f>
        <v>0</v>
      </c>
      <c r="U602" s="1"/>
      <c r="V602" s="3"/>
      <c r="W602" s="1"/>
      <c r="X602" s="1"/>
      <c r="Y602" s="3"/>
      <c r="Z602" s="1"/>
      <c r="AA602" s="1"/>
      <c r="AB602" s="1"/>
      <c r="AC602" s="1"/>
      <c r="AD602" s="1"/>
      <c r="AE602" s="1"/>
    </row>
    <row r="603" spans="1:31">
      <c r="A603" s="1" t="s">
        <v>817</v>
      </c>
      <c r="B603" s="2" t="s">
        <v>37</v>
      </c>
      <c r="C603" s="1" t="s">
        <v>22</v>
      </c>
      <c r="D603" s="1" t="s">
        <v>14</v>
      </c>
      <c r="E603" s="1" t="s">
        <v>24</v>
      </c>
      <c r="F603" s="1" t="s">
        <v>24</v>
      </c>
      <c r="G603" s="1"/>
      <c r="H603" s="1" t="s">
        <v>22</v>
      </c>
      <c r="I603" s="1"/>
      <c r="J603" s="1" t="s">
        <v>839</v>
      </c>
      <c r="K603" s="1">
        <v>1</v>
      </c>
      <c r="L603" s="1" t="s">
        <v>26</v>
      </c>
      <c r="M603" s="3"/>
      <c r="N603" s="3">
        <f t="shared" si="17"/>
        <v>0</v>
      </c>
      <c r="O603" s="1"/>
      <c r="P603" s="1"/>
      <c r="Q603" s="1"/>
      <c r="R603" s="1"/>
      <c r="S603" s="1"/>
      <c r="T603" s="3">
        <f>Tabla13[[#This Row],[COSTO TOTAL]]</f>
        <v>0</v>
      </c>
      <c r="U603" s="1"/>
      <c r="V603" s="3"/>
      <c r="W603" s="1"/>
      <c r="X603" s="1"/>
      <c r="Y603" s="3"/>
      <c r="Z603" s="1"/>
      <c r="AA603" s="1"/>
      <c r="AB603" s="1"/>
      <c r="AC603" s="1"/>
      <c r="AD603" s="1"/>
      <c r="AE603" s="1"/>
    </row>
    <row r="604" spans="1:31">
      <c r="A604" s="1" t="s">
        <v>840</v>
      </c>
      <c r="B604" s="2">
        <v>43566</v>
      </c>
      <c r="C604" s="1">
        <v>7682682</v>
      </c>
      <c r="D604" s="1" t="s">
        <v>14</v>
      </c>
      <c r="E604" s="1" t="s">
        <v>845</v>
      </c>
      <c r="F604" s="1" t="s">
        <v>24</v>
      </c>
      <c r="G604" s="1" t="s">
        <v>24</v>
      </c>
      <c r="H604" s="1" t="s">
        <v>24</v>
      </c>
      <c r="I604" s="1" t="s">
        <v>24</v>
      </c>
      <c r="J604" s="1" t="s">
        <v>846</v>
      </c>
      <c r="K604" s="1">
        <v>5</v>
      </c>
      <c r="L604" s="1" t="s">
        <v>26</v>
      </c>
      <c r="M604" s="3"/>
      <c r="N604" s="3">
        <f t="shared" si="17"/>
        <v>0</v>
      </c>
      <c r="O604" s="1"/>
      <c r="P604" s="1"/>
      <c r="Q604" s="1"/>
      <c r="R604" s="1"/>
      <c r="S604" s="1"/>
      <c r="T604" s="3">
        <f>Tabla13[[#This Row],[COSTO TOTAL]]</f>
        <v>0</v>
      </c>
      <c r="U604" s="1"/>
      <c r="V604" s="3"/>
      <c r="W604" s="1"/>
      <c r="X604" s="1"/>
      <c r="Y604" s="3"/>
      <c r="Z604" s="1"/>
      <c r="AA604" s="1"/>
      <c r="AB604" s="1"/>
      <c r="AC604" s="1"/>
      <c r="AD604" s="1"/>
      <c r="AE604" s="1"/>
    </row>
    <row r="605" spans="1:31">
      <c r="A605" s="1" t="s">
        <v>840</v>
      </c>
      <c r="B605" s="2">
        <v>43566</v>
      </c>
      <c r="C605" s="1">
        <v>7682682</v>
      </c>
      <c r="D605" s="1" t="s">
        <v>14</v>
      </c>
      <c r="E605" s="1" t="s">
        <v>845</v>
      </c>
      <c r="F605" s="1" t="s">
        <v>24</v>
      </c>
      <c r="G605" s="1" t="s">
        <v>24</v>
      </c>
      <c r="H605" s="1" t="s">
        <v>24</v>
      </c>
      <c r="I605" s="1" t="s">
        <v>24</v>
      </c>
      <c r="J605" s="1" t="s">
        <v>847</v>
      </c>
      <c r="K605" s="1">
        <v>5</v>
      </c>
      <c r="L605" s="1" t="s">
        <v>26</v>
      </c>
      <c r="M605" s="3"/>
      <c r="N605" s="3">
        <f t="shared" si="17"/>
        <v>0</v>
      </c>
      <c r="O605" s="1"/>
      <c r="P605" s="1"/>
      <c r="Q605" s="1"/>
      <c r="R605" s="1"/>
      <c r="S605" s="1"/>
      <c r="T605" s="3">
        <f>Tabla13[[#This Row],[COSTO TOTAL]]</f>
        <v>0</v>
      </c>
      <c r="U605" s="1"/>
      <c r="V605" s="3"/>
      <c r="W605" s="1"/>
      <c r="X605" s="1"/>
      <c r="Y605" s="3"/>
      <c r="Z605" s="1"/>
      <c r="AA605" s="1"/>
      <c r="AB605" s="1"/>
      <c r="AC605" s="1"/>
      <c r="AD605" s="1"/>
      <c r="AE605" s="1"/>
    </row>
    <row r="606" spans="1:31">
      <c r="A606" s="1" t="s">
        <v>840</v>
      </c>
      <c r="B606" s="2">
        <v>43056</v>
      </c>
      <c r="C606" s="1" t="s">
        <v>22</v>
      </c>
      <c r="D606" s="1" t="s">
        <v>14</v>
      </c>
      <c r="E606" s="1" t="s">
        <v>24</v>
      </c>
      <c r="F606" s="1" t="s">
        <v>848</v>
      </c>
      <c r="G606" s="1" t="s">
        <v>24</v>
      </c>
      <c r="H606" s="1" t="s">
        <v>22</v>
      </c>
      <c r="I606" s="1"/>
      <c r="J606" s="1" t="s">
        <v>849</v>
      </c>
      <c r="K606" s="1">
        <v>2</v>
      </c>
      <c r="L606" s="1" t="s">
        <v>26</v>
      </c>
      <c r="M606" s="3"/>
      <c r="N606" s="3">
        <f t="shared" si="17"/>
        <v>0</v>
      </c>
      <c r="O606" s="1"/>
      <c r="P606" s="1"/>
      <c r="Q606" s="1"/>
      <c r="R606" s="1"/>
      <c r="S606" s="1"/>
      <c r="T606" s="3">
        <f>Tabla13[[#This Row],[COSTO TOTAL]]</f>
        <v>0</v>
      </c>
      <c r="U606" s="1"/>
      <c r="V606" s="3"/>
      <c r="W606" s="1"/>
      <c r="X606" s="1"/>
      <c r="Y606" s="3"/>
      <c r="Z606" s="1"/>
      <c r="AA606" s="1"/>
      <c r="AB606" s="1"/>
      <c r="AC606" s="1"/>
      <c r="AD606" s="1"/>
      <c r="AE606" s="1"/>
    </row>
    <row r="607" spans="1:31">
      <c r="A607" s="1" t="s">
        <v>840</v>
      </c>
      <c r="B607" s="2">
        <v>43056</v>
      </c>
      <c r="C607" s="1" t="s">
        <v>22</v>
      </c>
      <c r="D607" s="1" t="s">
        <v>14</v>
      </c>
      <c r="E607" s="1" t="s">
        <v>24</v>
      </c>
      <c r="F607" s="1" t="s">
        <v>848</v>
      </c>
      <c r="G607" s="1" t="s">
        <v>24</v>
      </c>
      <c r="H607" s="1" t="s">
        <v>22</v>
      </c>
      <c r="I607" s="1"/>
      <c r="J607" s="1" t="s">
        <v>850</v>
      </c>
      <c r="K607" s="1">
        <v>2</v>
      </c>
      <c r="L607" s="1" t="s">
        <v>26</v>
      </c>
      <c r="M607" s="3"/>
      <c r="N607" s="3">
        <f t="shared" si="17"/>
        <v>0</v>
      </c>
      <c r="O607" s="1"/>
      <c r="P607" s="1"/>
      <c r="Q607" s="1"/>
      <c r="R607" s="1"/>
      <c r="S607" s="1"/>
      <c r="T607" s="3">
        <f>Tabla13[[#This Row],[COSTO TOTAL]]</f>
        <v>0</v>
      </c>
      <c r="U607" s="1"/>
      <c r="V607" s="3"/>
      <c r="W607" s="1"/>
      <c r="X607" s="1"/>
      <c r="Y607" s="3"/>
      <c r="Z607" s="1"/>
      <c r="AA607" s="1"/>
      <c r="AB607" s="1"/>
      <c r="AC607" s="1"/>
      <c r="AD607" s="1"/>
      <c r="AE607" s="1"/>
    </row>
    <row r="608" spans="1:31">
      <c r="A608" s="1" t="s">
        <v>840</v>
      </c>
      <c r="B608" s="2">
        <v>42465</v>
      </c>
      <c r="C608" s="1" t="s">
        <v>22</v>
      </c>
      <c r="D608" s="1" t="s">
        <v>14</v>
      </c>
      <c r="E608" s="1" t="s">
        <v>24</v>
      </c>
      <c r="F608" s="1" t="s">
        <v>851</v>
      </c>
      <c r="G608" s="1" t="s">
        <v>24</v>
      </c>
      <c r="H608" s="1">
        <v>4501301414</v>
      </c>
      <c r="I608" s="1"/>
      <c r="J608" s="1" t="s">
        <v>852</v>
      </c>
      <c r="K608" s="1">
        <v>1</v>
      </c>
      <c r="L608" s="1" t="s">
        <v>54</v>
      </c>
      <c r="M608" s="3">
        <v>4571.8</v>
      </c>
      <c r="N608" s="3">
        <f t="shared" si="17"/>
        <v>4571.8</v>
      </c>
      <c r="O608" s="1"/>
      <c r="P608" s="1"/>
      <c r="Q608" s="1"/>
      <c r="R608" s="1"/>
      <c r="S608" s="1"/>
      <c r="T608" s="3">
        <f>Tabla13[[#This Row],[COSTO TOTAL]]</f>
        <v>4571.8</v>
      </c>
      <c r="U608" s="1"/>
      <c r="V608" s="3"/>
      <c r="W608" s="1"/>
      <c r="X608" s="1"/>
      <c r="Y608" s="3"/>
      <c r="Z608" s="1"/>
      <c r="AA608" s="1"/>
      <c r="AB608" s="1"/>
      <c r="AC608" s="1"/>
      <c r="AD608" s="1" t="s">
        <v>112</v>
      </c>
      <c r="AE608" s="1"/>
    </row>
    <row r="609" spans="1:31">
      <c r="A609" s="1" t="s">
        <v>853</v>
      </c>
      <c r="B609" s="2" t="s">
        <v>37</v>
      </c>
      <c r="C609" s="1">
        <v>7470977</v>
      </c>
      <c r="D609" s="1" t="s">
        <v>14</v>
      </c>
      <c r="E609" s="1" t="s">
        <v>24</v>
      </c>
      <c r="F609" s="1" t="s">
        <v>24</v>
      </c>
      <c r="G609" s="1"/>
      <c r="H609" s="1">
        <v>4501492306</v>
      </c>
      <c r="I609" s="1"/>
      <c r="J609" s="1" t="s">
        <v>854</v>
      </c>
      <c r="K609" s="1">
        <v>2</v>
      </c>
      <c r="L609" s="1" t="s">
        <v>26</v>
      </c>
      <c r="M609" s="3">
        <v>51280</v>
      </c>
      <c r="N609" s="3">
        <f t="shared" si="17"/>
        <v>102560</v>
      </c>
      <c r="O609" s="1"/>
      <c r="P609" s="1"/>
      <c r="Q609" s="1"/>
      <c r="R609" s="1"/>
      <c r="S609" s="1"/>
      <c r="T609" s="3">
        <f>Tabla13[[#This Row],[COSTO TOTAL]]</f>
        <v>102560</v>
      </c>
      <c r="U609" s="1"/>
      <c r="V609" s="3"/>
      <c r="W609" s="1"/>
      <c r="X609" s="1"/>
      <c r="Y609" s="3"/>
      <c r="Z609" s="1"/>
      <c r="AA609" s="1"/>
      <c r="AB609" s="1"/>
      <c r="AC609" s="1"/>
      <c r="AD609" s="1"/>
      <c r="AE609" s="1"/>
    </row>
    <row r="610" spans="1:31">
      <c r="A610" s="1" t="s">
        <v>853</v>
      </c>
      <c r="B610" s="2">
        <v>43217</v>
      </c>
      <c r="C610" s="1">
        <v>7544417</v>
      </c>
      <c r="D610" s="1" t="s">
        <v>14</v>
      </c>
      <c r="E610" s="1" t="s">
        <v>855</v>
      </c>
      <c r="F610" s="1" t="s">
        <v>282</v>
      </c>
      <c r="G610" s="1" t="s">
        <v>24</v>
      </c>
      <c r="H610" s="1">
        <v>4501539493</v>
      </c>
      <c r="I610" s="1"/>
      <c r="J610" s="1" t="s">
        <v>856</v>
      </c>
      <c r="K610" s="1">
        <v>1</v>
      </c>
      <c r="L610" s="1" t="s">
        <v>26</v>
      </c>
      <c r="M610" s="3">
        <v>18220</v>
      </c>
      <c r="N610" s="3">
        <f t="shared" si="17"/>
        <v>18220</v>
      </c>
      <c r="O610" s="1"/>
      <c r="P610" s="1"/>
      <c r="Q610" s="1"/>
      <c r="R610" s="1"/>
      <c r="S610" s="1"/>
      <c r="T610" s="3">
        <f>Tabla13[[#This Row],[COSTO TOTAL]]</f>
        <v>18220</v>
      </c>
      <c r="U610" s="1"/>
      <c r="V610" s="3"/>
      <c r="W610" s="1"/>
      <c r="X610" s="1"/>
      <c r="Y610" s="3"/>
      <c r="Z610" s="1"/>
      <c r="AA610" s="1"/>
      <c r="AB610" s="1"/>
      <c r="AC610" s="1"/>
      <c r="AD610" s="1"/>
      <c r="AE610" s="1"/>
    </row>
    <row r="611" spans="1:31">
      <c r="A611" s="1" t="s">
        <v>853</v>
      </c>
      <c r="B611" s="2">
        <v>43217</v>
      </c>
      <c r="C611" s="1">
        <v>7544417</v>
      </c>
      <c r="D611" s="1" t="s">
        <v>14</v>
      </c>
      <c r="E611" s="1" t="s">
        <v>855</v>
      </c>
      <c r="F611" s="1" t="s">
        <v>282</v>
      </c>
      <c r="G611" s="1" t="s">
        <v>24</v>
      </c>
      <c r="H611" s="1">
        <v>4501539493</v>
      </c>
      <c r="I611" s="1"/>
      <c r="J611" s="1" t="s">
        <v>857</v>
      </c>
      <c r="K611" s="1">
        <v>1</v>
      </c>
      <c r="L611" s="1" t="s">
        <v>26</v>
      </c>
      <c r="M611" s="3">
        <v>26460</v>
      </c>
      <c r="N611" s="3">
        <f t="shared" si="17"/>
        <v>26460</v>
      </c>
      <c r="O611" s="1"/>
      <c r="P611" s="1"/>
      <c r="Q611" s="1"/>
      <c r="R611" s="1"/>
      <c r="S611" s="1"/>
      <c r="T611" s="3">
        <f>Tabla13[[#This Row],[COSTO TOTAL]]</f>
        <v>26460</v>
      </c>
      <c r="U611" s="1"/>
      <c r="V611" s="3"/>
      <c r="W611" s="1"/>
      <c r="X611" s="1"/>
      <c r="Y611" s="3"/>
      <c r="Z611" s="1"/>
      <c r="AA611" s="1"/>
      <c r="AB611" s="1"/>
      <c r="AC611" s="1"/>
      <c r="AD611" s="1"/>
      <c r="AE611" s="1"/>
    </row>
    <row r="612" spans="1:31">
      <c r="A612" s="1" t="s">
        <v>858</v>
      </c>
      <c r="B612" s="2">
        <v>43168</v>
      </c>
      <c r="C612" s="1">
        <v>7387347</v>
      </c>
      <c r="D612" s="1" t="s">
        <v>14</v>
      </c>
      <c r="E612" s="1" t="s">
        <v>861</v>
      </c>
      <c r="F612" s="1" t="s">
        <v>174</v>
      </c>
      <c r="G612" s="1"/>
      <c r="H612" s="1">
        <v>4501525921</v>
      </c>
      <c r="I612" s="1"/>
      <c r="J612" s="1" t="s">
        <v>862</v>
      </c>
      <c r="K612" s="1">
        <v>6</v>
      </c>
      <c r="L612" s="1" t="s">
        <v>26</v>
      </c>
      <c r="M612" s="3">
        <v>23440</v>
      </c>
      <c r="N612" s="3">
        <f t="shared" si="17"/>
        <v>140640</v>
      </c>
      <c r="O612" s="1"/>
      <c r="P612" s="1"/>
      <c r="Q612" s="1"/>
      <c r="R612" s="1"/>
      <c r="S612" s="1"/>
      <c r="T612" s="3">
        <f>Tabla13[[#This Row],[COSTO TOTAL]]</f>
        <v>140640</v>
      </c>
      <c r="U612" s="1"/>
      <c r="V612" s="3"/>
      <c r="W612" s="1"/>
      <c r="X612" s="1"/>
      <c r="Y612" s="3"/>
      <c r="Z612" s="1"/>
      <c r="AA612" s="1"/>
      <c r="AB612" s="1"/>
      <c r="AC612" s="1"/>
      <c r="AD612" s="1"/>
      <c r="AE612" s="1"/>
    </row>
    <row r="613" spans="1:31">
      <c r="A613" s="43" t="s">
        <v>858</v>
      </c>
      <c r="B613" s="44">
        <v>42961</v>
      </c>
      <c r="C613" s="43">
        <v>7456303</v>
      </c>
      <c r="D613" s="43" t="s">
        <v>14</v>
      </c>
      <c r="E613" s="43" t="s">
        <v>863</v>
      </c>
      <c r="F613" s="43" t="s">
        <v>864</v>
      </c>
      <c r="G613" s="43" t="s">
        <v>24</v>
      </c>
      <c r="H613" s="43">
        <v>4501459621</v>
      </c>
      <c r="I613" s="43"/>
      <c r="J613" s="43" t="s">
        <v>865</v>
      </c>
      <c r="K613" s="43">
        <v>8</v>
      </c>
      <c r="L613" s="43" t="s">
        <v>26</v>
      </c>
      <c r="M613" s="45">
        <v>1619.6</v>
      </c>
      <c r="N613" s="45">
        <f t="shared" si="17"/>
        <v>12956.8</v>
      </c>
      <c r="O613" s="1"/>
      <c r="P613" s="43"/>
      <c r="Q613" s="43"/>
      <c r="R613" s="43"/>
      <c r="S613" s="43"/>
      <c r="T613" s="45">
        <f>Tabla13[[#This Row],[COSTO TOTAL]]</f>
        <v>12956.8</v>
      </c>
      <c r="U613" s="43"/>
      <c r="V613" s="45"/>
      <c r="W613" s="43"/>
      <c r="X613" s="43"/>
      <c r="Y613" s="45"/>
      <c r="Z613" s="43"/>
      <c r="AA613" s="43"/>
      <c r="AB613" s="43"/>
      <c r="AC613" s="43"/>
      <c r="AD613" s="43"/>
      <c r="AE613" s="43"/>
    </row>
    <row r="614" spans="1:31">
      <c r="A614" s="1" t="s">
        <v>858</v>
      </c>
      <c r="B614" s="2">
        <v>42961</v>
      </c>
      <c r="C614" s="1">
        <v>7456303</v>
      </c>
      <c r="D614" s="1" t="s">
        <v>14</v>
      </c>
      <c r="E614" s="1" t="s">
        <v>863</v>
      </c>
      <c r="F614" s="1" t="s">
        <v>864</v>
      </c>
      <c r="G614" s="1" t="s">
        <v>24</v>
      </c>
      <c r="H614" s="1">
        <v>4501459621</v>
      </c>
      <c r="I614" s="1"/>
      <c r="J614" s="1" t="s">
        <v>866</v>
      </c>
      <c r="K614" s="1">
        <v>8</v>
      </c>
      <c r="L614" s="1" t="s">
        <v>26</v>
      </c>
      <c r="M614" s="3">
        <v>68.400000000000006</v>
      </c>
      <c r="N614" s="3">
        <f t="shared" si="17"/>
        <v>547.20000000000005</v>
      </c>
      <c r="O614" s="1"/>
      <c r="P614" s="1"/>
      <c r="Q614" s="1"/>
      <c r="R614" s="1"/>
      <c r="S614" s="1"/>
      <c r="T614" s="3">
        <f>Tabla13[[#This Row],[COSTO TOTAL]]</f>
        <v>547.20000000000005</v>
      </c>
      <c r="U614" s="1"/>
      <c r="V614" s="3"/>
      <c r="W614" s="1"/>
      <c r="X614" s="1"/>
      <c r="Y614" s="3"/>
      <c r="Z614" s="1"/>
      <c r="AA614" s="1"/>
      <c r="AB614" s="1"/>
      <c r="AC614" s="1"/>
      <c r="AD614" s="1"/>
      <c r="AE614" s="1"/>
    </row>
    <row r="615" spans="1:31">
      <c r="A615" s="1" t="s">
        <v>867</v>
      </c>
      <c r="B615" s="2">
        <v>43808</v>
      </c>
      <c r="C615" s="1" t="s">
        <v>22</v>
      </c>
      <c r="D615" s="1" t="s">
        <v>14</v>
      </c>
      <c r="E615" s="1" t="s">
        <v>24</v>
      </c>
      <c r="F615" s="1" t="s">
        <v>282</v>
      </c>
      <c r="G615" s="1" t="s">
        <v>24</v>
      </c>
      <c r="H615" s="1">
        <v>4501722446</v>
      </c>
      <c r="I615" s="1" t="s">
        <v>24</v>
      </c>
      <c r="J615" s="1" t="s">
        <v>1136</v>
      </c>
      <c r="K615" s="1">
        <v>0</v>
      </c>
      <c r="L615" s="1" t="s">
        <v>26</v>
      </c>
      <c r="M615" s="3">
        <v>5940</v>
      </c>
      <c r="N615" s="3">
        <f t="shared" si="17"/>
        <v>0</v>
      </c>
      <c r="O615" s="1"/>
      <c r="P615" s="1"/>
      <c r="Q615" s="1"/>
      <c r="R615" s="1"/>
      <c r="S615" s="1"/>
      <c r="T615" s="3">
        <f>Tabla13[[#This Row],[COSTO TOTAL]]</f>
        <v>0</v>
      </c>
      <c r="U615" s="1"/>
      <c r="V615" s="3"/>
      <c r="W615" s="1"/>
      <c r="X615" s="1"/>
      <c r="Y615" s="3"/>
      <c r="Z615" s="1"/>
      <c r="AA615" s="1"/>
      <c r="AB615" s="1"/>
      <c r="AC615" s="1"/>
      <c r="AD615" s="1" t="s">
        <v>112</v>
      </c>
      <c r="AE615" s="1"/>
    </row>
    <row r="616" spans="1:31">
      <c r="A616" s="1" t="s">
        <v>840</v>
      </c>
      <c r="B616" s="2">
        <v>43314</v>
      </c>
      <c r="C616" s="1">
        <v>7577742</v>
      </c>
      <c r="D616" s="1" t="s">
        <v>841</v>
      </c>
      <c r="E616" s="1" t="s">
        <v>842</v>
      </c>
      <c r="F616" s="1" t="s">
        <v>282</v>
      </c>
      <c r="G616" s="1" t="s">
        <v>24</v>
      </c>
      <c r="H616" s="1">
        <v>4501567166</v>
      </c>
      <c r="I616" s="1" t="s">
        <v>24</v>
      </c>
      <c r="J616" s="1" t="s">
        <v>843</v>
      </c>
      <c r="K616" s="1">
        <v>1</v>
      </c>
      <c r="L616" s="1" t="s">
        <v>26</v>
      </c>
      <c r="M616" s="3">
        <v>24860</v>
      </c>
      <c r="N616" s="3">
        <f t="shared" si="17"/>
        <v>24860</v>
      </c>
      <c r="O616" s="1" t="s">
        <v>844</v>
      </c>
      <c r="P616" s="1"/>
      <c r="Q616" s="1"/>
      <c r="R616" s="1"/>
      <c r="S616" s="1"/>
      <c r="T616" s="3">
        <f>Tabla13[[#This Row],[COSTO TOTAL]]</f>
        <v>24860</v>
      </c>
      <c r="U616" s="1"/>
      <c r="V616" s="3"/>
      <c r="W616" s="1"/>
      <c r="X616" s="1"/>
      <c r="Y616" s="3"/>
      <c r="Z616" s="1"/>
      <c r="AA616" s="1"/>
      <c r="AB616" s="1"/>
      <c r="AC616" s="1"/>
      <c r="AD616" s="1"/>
      <c r="AE616" s="1"/>
    </row>
    <row r="617" spans="1:31">
      <c r="A617" s="1" t="s">
        <v>858</v>
      </c>
      <c r="B617" s="2">
        <v>43003</v>
      </c>
      <c r="C617" s="1" t="s">
        <v>22</v>
      </c>
      <c r="D617" s="1" t="s">
        <v>841</v>
      </c>
      <c r="E617" s="1" t="s">
        <v>859</v>
      </c>
      <c r="F617" s="1" t="s">
        <v>24</v>
      </c>
      <c r="G617" s="1"/>
      <c r="H617" s="1">
        <v>4501473176</v>
      </c>
      <c r="I617" s="1"/>
      <c r="J617" s="1" t="s">
        <v>860</v>
      </c>
      <c r="K617" s="1">
        <v>1</v>
      </c>
      <c r="L617" s="1" t="s">
        <v>54</v>
      </c>
      <c r="M617" s="3"/>
      <c r="N617" s="3">
        <f t="shared" si="17"/>
        <v>0</v>
      </c>
      <c r="O617" s="1"/>
      <c r="P617" s="1"/>
      <c r="Q617" s="1"/>
      <c r="R617" s="1"/>
      <c r="S617" s="1"/>
      <c r="T617" s="3">
        <f>Tabla13[[#This Row],[COSTO TOTAL]]</f>
        <v>0</v>
      </c>
      <c r="U617" s="1"/>
      <c r="V617" s="3"/>
      <c r="W617" s="1"/>
      <c r="X617" s="1"/>
      <c r="Y617" s="3"/>
      <c r="Z617" s="1"/>
      <c r="AA617" s="1"/>
      <c r="AB617" s="1"/>
      <c r="AC617" s="1"/>
      <c r="AD617" s="1"/>
      <c r="AE617" s="1"/>
    </row>
    <row r="618" spans="1:31">
      <c r="A618" s="9"/>
      <c r="B618" s="10"/>
      <c r="C618" s="9"/>
      <c r="D618" s="9"/>
      <c r="E618" s="9"/>
      <c r="F618" s="9"/>
      <c r="G618" s="9"/>
      <c r="H618" s="9"/>
      <c r="I618" s="9"/>
      <c r="J618" s="9" t="s">
        <v>245</v>
      </c>
      <c r="K618" s="9"/>
      <c r="L618" s="9"/>
      <c r="M618" s="11"/>
      <c r="N618" s="11">
        <f t="shared" si="17"/>
        <v>0</v>
      </c>
      <c r="O618" s="9"/>
      <c r="P618" s="9"/>
      <c r="Q618" s="9"/>
      <c r="R618" s="9"/>
      <c r="S618" s="9"/>
      <c r="T618" s="9"/>
      <c r="U618" s="9"/>
      <c r="V618" s="11"/>
      <c r="W618" s="9"/>
      <c r="X618" s="9"/>
      <c r="Y618" s="11"/>
      <c r="Z618" s="9"/>
      <c r="AA618" s="9"/>
      <c r="AB618" s="9"/>
      <c r="AC618" s="9"/>
      <c r="AD618" s="9"/>
      <c r="AE618" s="1"/>
    </row>
    <row r="619" spans="1:31">
      <c r="A619" s="1" t="s">
        <v>352</v>
      </c>
      <c r="B619" s="2">
        <v>43350</v>
      </c>
      <c r="C619" s="1">
        <v>7609487</v>
      </c>
      <c r="D619" s="1" t="s">
        <v>245</v>
      </c>
      <c r="E619" s="1" t="s">
        <v>706</v>
      </c>
      <c r="F619" s="1" t="s">
        <v>707</v>
      </c>
      <c r="G619" s="1" t="s">
        <v>24</v>
      </c>
      <c r="H619" s="1">
        <v>4501579372</v>
      </c>
      <c r="I619" s="1" t="s">
        <v>24</v>
      </c>
      <c r="J619" s="1" t="s">
        <v>708</v>
      </c>
      <c r="K619" s="1">
        <v>9</v>
      </c>
      <c r="L619" s="1" t="s">
        <v>26</v>
      </c>
      <c r="M619" s="3">
        <v>4060</v>
      </c>
      <c r="N619" s="3">
        <f t="shared" si="17"/>
        <v>36540</v>
      </c>
      <c r="O619" s="1" t="s">
        <v>709</v>
      </c>
      <c r="P619" s="1"/>
      <c r="Q619" s="1"/>
      <c r="R619" s="1"/>
      <c r="S619" s="1"/>
      <c r="T619" s="1"/>
      <c r="U619" s="3">
        <f>Tabla13[[#This Row],[COSTO TOTAL]]</f>
        <v>36540</v>
      </c>
      <c r="V619" s="3"/>
      <c r="W619" s="1"/>
      <c r="X619" s="3"/>
      <c r="Y619" s="1"/>
      <c r="Z619" s="1"/>
      <c r="AA619" s="1"/>
      <c r="AB619" s="1"/>
      <c r="AC619" s="1"/>
      <c r="AD619" s="1"/>
      <c r="AE619" s="1"/>
    </row>
    <row r="620" spans="1:31">
      <c r="A620" s="1" t="s">
        <v>352</v>
      </c>
      <c r="B620" s="2">
        <v>43350</v>
      </c>
      <c r="C620" s="1">
        <v>7609487</v>
      </c>
      <c r="D620" s="1" t="s">
        <v>245</v>
      </c>
      <c r="E620" s="1" t="s">
        <v>706</v>
      </c>
      <c r="F620" s="1" t="s">
        <v>707</v>
      </c>
      <c r="G620" s="1" t="s">
        <v>24</v>
      </c>
      <c r="H620" s="1">
        <v>4501579372</v>
      </c>
      <c r="I620" s="1" t="s">
        <v>24</v>
      </c>
      <c r="J620" s="1" t="s">
        <v>710</v>
      </c>
      <c r="K620" s="1">
        <v>9</v>
      </c>
      <c r="L620" s="1" t="s">
        <v>26</v>
      </c>
      <c r="M620" s="3">
        <v>200</v>
      </c>
      <c r="N620" s="3">
        <f t="shared" si="17"/>
        <v>1800</v>
      </c>
      <c r="O620" s="1" t="s">
        <v>709</v>
      </c>
      <c r="P620" s="1"/>
      <c r="Q620" s="1"/>
      <c r="R620" s="1"/>
      <c r="S620" s="1"/>
      <c r="T620" s="1"/>
      <c r="U620" s="3">
        <f>Tabla13[[#This Row],[COSTO TOTAL]]</f>
        <v>1800</v>
      </c>
      <c r="V620" s="3"/>
      <c r="W620" s="1"/>
      <c r="X620" s="3"/>
      <c r="Y620" s="1"/>
      <c r="Z620" s="1"/>
      <c r="AA620" s="1"/>
      <c r="AB620" s="1"/>
      <c r="AC620" s="1"/>
      <c r="AD620" s="1"/>
      <c r="AE620" s="1"/>
    </row>
    <row r="621" spans="1:31">
      <c r="A621" s="1" t="s">
        <v>352</v>
      </c>
      <c r="B621" s="2">
        <v>43350</v>
      </c>
      <c r="C621" s="1">
        <v>7609487</v>
      </c>
      <c r="D621" s="1" t="s">
        <v>245</v>
      </c>
      <c r="E621" s="1" t="s">
        <v>706</v>
      </c>
      <c r="F621" s="1" t="s">
        <v>707</v>
      </c>
      <c r="G621" s="1" t="s">
        <v>24</v>
      </c>
      <c r="H621" s="1">
        <v>4501579372</v>
      </c>
      <c r="I621" s="1" t="s">
        <v>24</v>
      </c>
      <c r="J621" s="1" t="s">
        <v>711</v>
      </c>
      <c r="K621" s="1">
        <v>10</v>
      </c>
      <c r="L621" s="1" t="s">
        <v>26</v>
      </c>
      <c r="M621" s="3">
        <v>1100</v>
      </c>
      <c r="N621" s="3">
        <f t="shared" si="17"/>
        <v>11000</v>
      </c>
      <c r="O621" s="1"/>
      <c r="P621" s="1"/>
      <c r="Q621" s="1"/>
      <c r="R621" s="1"/>
      <c r="S621" s="1"/>
      <c r="T621" s="1"/>
      <c r="U621" s="3">
        <f>Tabla13[[#This Row],[COSTO TOTAL]]</f>
        <v>11000</v>
      </c>
      <c r="V621" s="3"/>
      <c r="W621" s="1"/>
      <c r="X621" s="3"/>
      <c r="Y621" s="1"/>
      <c r="Z621" s="1"/>
      <c r="AA621" s="1"/>
      <c r="AB621" s="1"/>
      <c r="AC621" s="1"/>
      <c r="AD621" s="1"/>
      <c r="AE621" s="1"/>
    </row>
    <row r="622" spans="1:31">
      <c r="A622" s="1" t="s">
        <v>806</v>
      </c>
      <c r="B622" s="2">
        <v>43265</v>
      </c>
      <c r="C622" s="1" t="s">
        <v>869</v>
      </c>
      <c r="D622" s="1" t="s">
        <v>245</v>
      </c>
      <c r="E622" s="1" t="s">
        <v>870</v>
      </c>
      <c r="F622" s="1" t="s">
        <v>374</v>
      </c>
      <c r="G622" s="1" t="s">
        <v>24</v>
      </c>
      <c r="H622" s="1">
        <v>4501556441</v>
      </c>
      <c r="I622" s="1" t="s">
        <v>871</v>
      </c>
      <c r="J622" s="1" t="s">
        <v>872</v>
      </c>
      <c r="K622" s="1">
        <v>7</v>
      </c>
      <c r="L622" s="1" t="s">
        <v>26</v>
      </c>
      <c r="M622" s="3">
        <v>3670</v>
      </c>
      <c r="N622" s="3">
        <f t="shared" si="17"/>
        <v>25690</v>
      </c>
      <c r="O622" s="1"/>
      <c r="P622" s="1"/>
      <c r="Q622" s="1"/>
      <c r="R622" s="1"/>
      <c r="S622" s="1"/>
      <c r="T622" s="1"/>
      <c r="U622" s="3">
        <f>Tabla13[[#This Row],[COSTO TOTAL]]</f>
        <v>25690</v>
      </c>
      <c r="V622" s="3"/>
      <c r="W622" s="1"/>
      <c r="X622" s="3"/>
      <c r="Y622" s="1"/>
      <c r="Z622" s="1"/>
      <c r="AA622" s="1"/>
      <c r="AB622" s="1"/>
      <c r="AC622" s="1"/>
      <c r="AD622" s="1"/>
      <c r="AE622" s="1"/>
    </row>
    <row r="623" spans="1:31">
      <c r="A623" s="1"/>
      <c r="B623" s="2">
        <v>43830</v>
      </c>
      <c r="C623" s="1" t="s">
        <v>24</v>
      </c>
      <c r="D623" s="1" t="s">
        <v>245</v>
      </c>
      <c r="E623" s="1" t="s">
        <v>24</v>
      </c>
      <c r="F623" s="1" t="s">
        <v>1018</v>
      </c>
      <c r="G623" s="1" t="s">
        <v>24</v>
      </c>
      <c r="H623" s="1">
        <v>4501718719</v>
      </c>
      <c r="I623" s="1" t="s">
        <v>24</v>
      </c>
      <c r="J623" s="1" t="s">
        <v>1019</v>
      </c>
      <c r="K623" s="1">
        <v>1</v>
      </c>
      <c r="L623" s="1" t="s">
        <v>26</v>
      </c>
      <c r="M623" s="3">
        <v>435288.4</v>
      </c>
      <c r="N623" s="3">
        <f t="shared" si="17"/>
        <v>435288.4</v>
      </c>
      <c r="O623" s="1"/>
      <c r="P623" s="1"/>
      <c r="Q623" s="1"/>
      <c r="R623" s="1"/>
      <c r="S623" s="1"/>
      <c r="T623" s="1"/>
      <c r="U623" s="3">
        <f>Tabla13[[#This Row],[COSTO TOTAL]]</f>
        <v>435288.4</v>
      </c>
      <c r="V623" s="3"/>
      <c r="W623" s="1"/>
      <c r="X623" s="3"/>
      <c r="Y623" s="1"/>
      <c r="Z623" s="1"/>
      <c r="AA623" s="1"/>
      <c r="AB623" s="1"/>
      <c r="AC623" s="1"/>
      <c r="AD623" s="1"/>
      <c r="AE623" s="1"/>
    </row>
    <row r="624" spans="1:31">
      <c r="A624" s="1"/>
      <c r="B624" s="2">
        <v>43830</v>
      </c>
      <c r="C624" s="1" t="s">
        <v>24</v>
      </c>
      <c r="D624" s="1" t="s">
        <v>245</v>
      </c>
      <c r="E624" s="1" t="s">
        <v>24</v>
      </c>
      <c r="F624" s="1" t="s">
        <v>1018</v>
      </c>
      <c r="G624" s="1" t="s">
        <v>24</v>
      </c>
      <c r="H624" s="1">
        <v>4501718719</v>
      </c>
      <c r="I624" s="1" t="s">
        <v>24</v>
      </c>
      <c r="J624" s="1" t="s">
        <v>1020</v>
      </c>
      <c r="K624" s="1">
        <v>1</v>
      </c>
      <c r="L624" s="1" t="s">
        <v>26</v>
      </c>
      <c r="M624" s="3">
        <v>65413.8</v>
      </c>
      <c r="N624" s="3">
        <f t="shared" si="17"/>
        <v>65413.8</v>
      </c>
      <c r="O624" s="1"/>
      <c r="P624" s="1"/>
      <c r="Q624" s="1"/>
      <c r="R624" s="1"/>
      <c r="S624" s="1"/>
      <c r="T624" s="1"/>
      <c r="U624" s="3">
        <f>Tabla13[[#This Row],[COSTO TOTAL]]</f>
        <v>65413.8</v>
      </c>
      <c r="V624" s="3"/>
      <c r="W624" s="1"/>
      <c r="X624" s="3"/>
      <c r="Y624" s="1"/>
      <c r="Z624" s="1"/>
      <c r="AA624" s="1"/>
      <c r="AB624" s="1"/>
      <c r="AC624" s="1"/>
      <c r="AD624" s="1"/>
      <c r="AE624" s="1"/>
    </row>
    <row r="625" spans="1:31">
      <c r="A625" s="1"/>
      <c r="B625" s="2">
        <v>43830</v>
      </c>
      <c r="C625" s="1" t="s">
        <v>24</v>
      </c>
      <c r="D625" s="1" t="s">
        <v>245</v>
      </c>
      <c r="E625" s="1" t="s">
        <v>24</v>
      </c>
      <c r="F625" s="1" t="s">
        <v>1018</v>
      </c>
      <c r="G625" s="1" t="s">
        <v>24</v>
      </c>
      <c r="H625" s="1">
        <v>4501718719</v>
      </c>
      <c r="I625" s="1" t="s">
        <v>24</v>
      </c>
      <c r="J625" s="1" t="s">
        <v>1021</v>
      </c>
      <c r="K625" s="1">
        <v>1</v>
      </c>
      <c r="L625" s="1" t="s">
        <v>26</v>
      </c>
      <c r="M625" s="3">
        <v>142370.4</v>
      </c>
      <c r="N625" s="3">
        <f t="shared" si="17"/>
        <v>142370.4</v>
      </c>
      <c r="O625" s="1"/>
      <c r="P625" s="1"/>
      <c r="Q625" s="1"/>
      <c r="R625" s="1"/>
      <c r="S625" s="1"/>
      <c r="T625" s="1"/>
      <c r="U625" s="3">
        <f>Tabla13[[#This Row],[COSTO TOTAL]]</f>
        <v>142370.4</v>
      </c>
      <c r="V625" s="3"/>
      <c r="W625" s="1"/>
      <c r="X625" s="3"/>
      <c r="Y625" s="1"/>
      <c r="Z625" s="1"/>
      <c r="AA625" s="1"/>
      <c r="AB625" s="1"/>
      <c r="AC625" s="1"/>
      <c r="AD625" s="1"/>
      <c r="AE625" s="1"/>
    </row>
    <row r="626" spans="1:31">
      <c r="A626" s="1"/>
      <c r="B626" s="2">
        <v>43830</v>
      </c>
      <c r="C626" s="1" t="s">
        <v>24</v>
      </c>
      <c r="D626" s="1" t="s">
        <v>245</v>
      </c>
      <c r="E626" s="1" t="s">
        <v>24</v>
      </c>
      <c r="F626" s="1" t="s">
        <v>1018</v>
      </c>
      <c r="G626" s="1" t="s">
        <v>24</v>
      </c>
      <c r="H626" s="1">
        <v>4501718719</v>
      </c>
      <c r="I626" s="1" t="s">
        <v>24</v>
      </c>
      <c r="J626" s="1" t="s">
        <v>1022</v>
      </c>
      <c r="K626" s="1">
        <v>1</v>
      </c>
      <c r="L626" s="1" t="s">
        <v>26</v>
      </c>
      <c r="M626" s="3">
        <v>125077.4</v>
      </c>
      <c r="N626" s="3">
        <f t="shared" si="17"/>
        <v>125077.4</v>
      </c>
      <c r="O626" s="1"/>
      <c r="P626" s="1"/>
      <c r="Q626" s="1"/>
      <c r="R626" s="1"/>
      <c r="S626" s="1"/>
      <c r="T626" s="1"/>
      <c r="U626" s="3">
        <f>Tabla13[[#This Row],[COSTO TOTAL]]</f>
        <v>125077.4</v>
      </c>
      <c r="V626" s="3"/>
      <c r="W626" s="1"/>
      <c r="X626" s="3"/>
      <c r="Y626" s="1"/>
      <c r="Z626" s="1"/>
      <c r="AA626" s="1"/>
      <c r="AB626" s="1"/>
      <c r="AC626" s="1"/>
      <c r="AD626" s="1"/>
      <c r="AE626" s="1"/>
    </row>
    <row r="627" spans="1:31">
      <c r="A627" s="1"/>
      <c r="B627" s="2">
        <v>43830</v>
      </c>
      <c r="C627" s="1" t="s">
        <v>24</v>
      </c>
      <c r="D627" s="1" t="s">
        <v>245</v>
      </c>
      <c r="E627" s="1" t="s">
        <v>24</v>
      </c>
      <c r="F627" s="1" t="s">
        <v>1018</v>
      </c>
      <c r="G627" s="1" t="s">
        <v>24</v>
      </c>
      <c r="H627" s="1">
        <v>4501718719</v>
      </c>
      <c r="I627" s="1" t="s">
        <v>24</v>
      </c>
      <c r="J627" s="1" t="s">
        <v>1023</v>
      </c>
      <c r="K627" s="1">
        <v>1</v>
      </c>
      <c r="L627" s="1" t="s">
        <v>26</v>
      </c>
      <c r="M627" s="3">
        <v>114697.60000000001</v>
      </c>
      <c r="N627" s="3">
        <f t="shared" si="17"/>
        <v>114697.60000000001</v>
      </c>
      <c r="O627" s="1"/>
      <c r="P627" s="1"/>
      <c r="Q627" s="1"/>
      <c r="R627" s="1"/>
      <c r="S627" s="1"/>
      <c r="T627" s="1"/>
      <c r="U627" s="3">
        <f>Tabla13[[#This Row],[COSTO TOTAL]]</f>
        <v>114697.60000000001</v>
      </c>
      <c r="V627" s="3"/>
      <c r="W627" s="1"/>
      <c r="X627" s="3"/>
      <c r="Y627" s="1"/>
      <c r="Z627" s="1"/>
      <c r="AA627" s="1"/>
      <c r="AB627" s="1"/>
      <c r="AC627" s="1"/>
      <c r="AD627" s="1"/>
      <c r="AE627" s="1"/>
    </row>
    <row r="628" spans="1:31">
      <c r="A628" s="1"/>
      <c r="B628" s="2">
        <v>43830</v>
      </c>
      <c r="C628" s="1" t="s">
        <v>24</v>
      </c>
      <c r="D628" s="1" t="s">
        <v>245</v>
      </c>
      <c r="E628" s="1" t="s">
        <v>24</v>
      </c>
      <c r="F628" s="1" t="s">
        <v>1018</v>
      </c>
      <c r="G628" s="1" t="s">
        <v>24</v>
      </c>
      <c r="H628" s="1">
        <v>4501718719</v>
      </c>
      <c r="I628" s="1" t="s">
        <v>24</v>
      </c>
      <c r="J628" s="1" t="s">
        <v>1024</v>
      </c>
      <c r="K628" s="1">
        <v>1</v>
      </c>
      <c r="L628" s="1" t="s">
        <v>26</v>
      </c>
      <c r="M628" s="3">
        <v>114669.4</v>
      </c>
      <c r="N628" s="3">
        <f t="shared" si="17"/>
        <v>114669.4</v>
      </c>
      <c r="O628" s="1"/>
      <c r="P628" s="1"/>
      <c r="Q628" s="1"/>
      <c r="R628" s="1"/>
      <c r="S628" s="1"/>
      <c r="T628" s="1"/>
      <c r="U628" s="3">
        <f>Tabla13[[#This Row],[COSTO TOTAL]]</f>
        <v>114669.4</v>
      </c>
      <c r="V628" s="3"/>
      <c r="W628" s="1"/>
      <c r="X628" s="3"/>
      <c r="Y628" s="1"/>
      <c r="Z628" s="1"/>
      <c r="AA628" s="1"/>
      <c r="AB628" s="1"/>
      <c r="AC628" s="1"/>
      <c r="AD628" s="1"/>
      <c r="AE628" s="1"/>
    </row>
    <row r="629" spans="1:31">
      <c r="A629" s="1"/>
      <c r="B629" s="2">
        <v>43830</v>
      </c>
      <c r="C629" s="1" t="s">
        <v>24</v>
      </c>
      <c r="D629" s="1" t="s">
        <v>245</v>
      </c>
      <c r="E629" s="1" t="s">
        <v>24</v>
      </c>
      <c r="F629" s="1" t="s">
        <v>1018</v>
      </c>
      <c r="G629" s="1" t="s">
        <v>24</v>
      </c>
      <c r="H629" s="1">
        <v>4501718719</v>
      </c>
      <c r="I629" s="1" t="s">
        <v>24</v>
      </c>
      <c r="J629" s="1" t="s">
        <v>1025</v>
      </c>
      <c r="K629" s="1">
        <v>1</v>
      </c>
      <c r="L629" s="1" t="s">
        <v>26</v>
      </c>
      <c r="M629" s="3">
        <v>124256.8</v>
      </c>
      <c r="N629" s="3">
        <f t="shared" si="17"/>
        <v>124256.8</v>
      </c>
      <c r="O629" s="1"/>
      <c r="P629" s="1"/>
      <c r="Q629" s="1"/>
      <c r="R629" s="1"/>
      <c r="S629" s="1"/>
      <c r="T629" s="1"/>
      <c r="U629" s="3">
        <f>Tabla13[[#This Row],[COSTO TOTAL]]</f>
        <v>124256.8</v>
      </c>
      <c r="V629" s="3"/>
      <c r="W629" s="1"/>
      <c r="X629" s="3"/>
      <c r="Y629" s="1"/>
      <c r="Z629" s="1"/>
      <c r="AA629" s="1"/>
      <c r="AB629" s="1"/>
      <c r="AC629" s="1"/>
      <c r="AD629" s="1"/>
      <c r="AE629" s="1"/>
    </row>
    <row r="630" spans="1:31">
      <c r="A630" s="1"/>
      <c r="B630" s="2">
        <v>43830</v>
      </c>
      <c r="C630" s="1" t="s">
        <v>24</v>
      </c>
      <c r="D630" s="1" t="s">
        <v>245</v>
      </c>
      <c r="E630" s="1" t="s">
        <v>24</v>
      </c>
      <c r="F630" s="1" t="s">
        <v>1018</v>
      </c>
      <c r="G630" s="1" t="s">
        <v>24</v>
      </c>
      <c r="H630" s="1">
        <v>4501718719</v>
      </c>
      <c r="I630" s="1" t="s">
        <v>24</v>
      </c>
      <c r="J630" s="1" t="s">
        <v>1026</v>
      </c>
      <c r="K630" s="1">
        <v>1</v>
      </c>
      <c r="L630" s="1" t="s">
        <v>26</v>
      </c>
      <c r="M630" s="3">
        <v>65413.8</v>
      </c>
      <c r="N630" s="3">
        <f t="shared" si="17"/>
        <v>65413.8</v>
      </c>
      <c r="O630" s="1"/>
      <c r="P630" s="1"/>
      <c r="Q630" s="1"/>
      <c r="R630" s="1"/>
      <c r="S630" s="1"/>
      <c r="T630" s="1"/>
      <c r="U630" s="3">
        <f>Tabla13[[#This Row],[COSTO TOTAL]]</f>
        <v>65413.8</v>
      </c>
      <c r="V630" s="3"/>
      <c r="W630" s="1"/>
      <c r="X630" s="3"/>
      <c r="Y630" s="1"/>
      <c r="Z630" s="1"/>
      <c r="AA630" s="1"/>
      <c r="AB630" s="1"/>
      <c r="AC630" s="1"/>
      <c r="AD630" s="1"/>
      <c r="AE630" s="1"/>
    </row>
    <row r="631" spans="1:31">
      <c r="A631" s="1"/>
      <c r="B631" s="2">
        <v>43830</v>
      </c>
      <c r="C631" s="1" t="s">
        <v>24</v>
      </c>
      <c r="D631" s="1" t="s">
        <v>245</v>
      </c>
      <c r="E631" s="1" t="s">
        <v>24</v>
      </c>
      <c r="F631" s="1" t="s">
        <v>1018</v>
      </c>
      <c r="G631" s="1" t="s">
        <v>24</v>
      </c>
      <c r="H631" s="1">
        <v>4501718719</v>
      </c>
      <c r="I631" s="1" t="s">
        <v>24</v>
      </c>
      <c r="J631" s="1" t="s">
        <v>1027</v>
      </c>
      <c r="K631" s="1">
        <v>1</v>
      </c>
      <c r="L631" s="1" t="s">
        <v>26</v>
      </c>
      <c r="M631" s="3">
        <v>242425</v>
      </c>
      <c r="N631" s="3">
        <f t="shared" si="17"/>
        <v>242425</v>
      </c>
      <c r="O631" s="1"/>
      <c r="P631" s="1"/>
      <c r="Q631" s="1"/>
      <c r="R631" s="1"/>
      <c r="S631" s="1"/>
      <c r="T631" s="1"/>
      <c r="U631" s="3">
        <f>Tabla13[[#This Row],[COSTO TOTAL]]</f>
        <v>242425</v>
      </c>
      <c r="V631" s="3"/>
      <c r="W631" s="1"/>
      <c r="X631" s="3"/>
      <c r="Y631" s="1"/>
      <c r="Z631" s="1"/>
      <c r="AA631" s="1"/>
      <c r="AB631" s="1"/>
      <c r="AC631" s="1"/>
      <c r="AD631" s="1"/>
      <c r="AE631" s="1"/>
    </row>
    <row r="632" spans="1:31">
      <c r="A632" s="1"/>
      <c r="B632" s="2">
        <v>43830</v>
      </c>
      <c r="C632" s="1" t="s">
        <v>24</v>
      </c>
      <c r="D632" s="1" t="s">
        <v>245</v>
      </c>
      <c r="E632" s="1" t="s">
        <v>24</v>
      </c>
      <c r="F632" s="1" t="s">
        <v>1018</v>
      </c>
      <c r="G632" s="1" t="s">
        <v>24</v>
      </c>
      <c r="H632" s="1">
        <v>4501718719</v>
      </c>
      <c r="I632" s="1" t="s">
        <v>24</v>
      </c>
      <c r="J632" s="1" t="s">
        <v>1028</v>
      </c>
      <c r="K632" s="1">
        <v>1</v>
      </c>
      <c r="L632" s="1" t="s">
        <v>26</v>
      </c>
      <c r="M632" s="3">
        <v>242427.2</v>
      </c>
      <c r="N632" s="3">
        <f t="shared" si="17"/>
        <v>242427.2</v>
      </c>
      <c r="O632" s="1"/>
      <c r="P632" s="1"/>
      <c r="Q632" s="1"/>
      <c r="R632" s="1"/>
      <c r="S632" s="1"/>
      <c r="T632" s="1"/>
      <c r="U632" s="3">
        <f>Tabla13[[#This Row],[COSTO TOTAL]]</f>
        <v>242427.2</v>
      </c>
      <c r="V632" s="3"/>
      <c r="W632" s="1"/>
      <c r="X632" s="3"/>
      <c r="Y632" s="1"/>
      <c r="Z632" s="1"/>
      <c r="AA632" s="1"/>
      <c r="AB632" s="1"/>
      <c r="AC632" s="1"/>
      <c r="AD632" s="1"/>
      <c r="AE632" s="1"/>
    </row>
    <row r="633" spans="1:31">
      <c r="A633" s="1"/>
      <c r="B633" s="2">
        <v>43830</v>
      </c>
      <c r="C633" s="1" t="s">
        <v>24</v>
      </c>
      <c r="D633" s="1" t="s">
        <v>245</v>
      </c>
      <c r="E633" s="1" t="s">
        <v>24</v>
      </c>
      <c r="F633" s="1" t="s">
        <v>1018</v>
      </c>
      <c r="G633" s="1" t="s">
        <v>24</v>
      </c>
      <c r="H633" s="1">
        <v>4501718719</v>
      </c>
      <c r="I633" s="1" t="s">
        <v>24</v>
      </c>
      <c r="J633" s="1" t="s">
        <v>1029</v>
      </c>
      <c r="K633" s="1">
        <v>1</v>
      </c>
      <c r="L633" s="1" t="s">
        <v>26</v>
      </c>
      <c r="M633" s="3">
        <v>281169.40000000002</v>
      </c>
      <c r="N633" s="3">
        <f t="shared" si="17"/>
        <v>281169.40000000002</v>
      </c>
      <c r="O633" s="1"/>
      <c r="P633" s="1"/>
      <c r="Q633" s="1"/>
      <c r="R633" s="1"/>
      <c r="S633" s="1"/>
      <c r="T633" s="1"/>
      <c r="U633" s="3">
        <f>Tabla13[[#This Row],[COSTO TOTAL]]</f>
        <v>281169.40000000002</v>
      </c>
      <c r="V633" s="3"/>
      <c r="W633" s="1"/>
      <c r="X633" s="3"/>
      <c r="Y633" s="1"/>
      <c r="Z633" s="1"/>
      <c r="AA633" s="1"/>
      <c r="AB633" s="1"/>
      <c r="AC633" s="1"/>
      <c r="AD633" s="1"/>
      <c r="AE633" s="1"/>
    </row>
    <row r="634" spans="1:31">
      <c r="A634" s="1"/>
      <c r="B634" s="2">
        <v>43830</v>
      </c>
      <c r="C634" s="1" t="s">
        <v>24</v>
      </c>
      <c r="D634" s="1" t="s">
        <v>245</v>
      </c>
      <c r="E634" s="1" t="s">
        <v>24</v>
      </c>
      <c r="F634" s="1" t="s">
        <v>1018</v>
      </c>
      <c r="G634" s="1" t="s">
        <v>24</v>
      </c>
      <c r="H634" s="1">
        <v>4501718719</v>
      </c>
      <c r="I634" s="1" t="s">
        <v>24</v>
      </c>
      <c r="J634" s="1" t="s">
        <v>1030</v>
      </c>
      <c r="K634" s="1">
        <v>0</v>
      </c>
      <c r="L634" s="1" t="s">
        <v>26</v>
      </c>
      <c r="M634" s="3">
        <v>130827.6</v>
      </c>
      <c r="N634" s="3">
        <f t="shared" si="17"/>
        <v>0</v>
      </c>
      <c r="O634" s="1"/>
      <c r="P634" s="1"/>
      <c r="Q634" s="1"/>
      <c r="R634" s="1"/>
      <c r="S634" s="1"/>
      <c r="T634" s="1"/>
      <c r="U634" s="3">
        <f>Tabla13[[#This Row],[COSTO TOTAL]]</f>
        <v>0</v>
      </c>
      <c r="V634" s="3"/>
      <c r="W634" s="1"/>
      <c r="X634" s="3"/>
      <c r="Y634" s="1"/>
      <c r="Z634" s="1"/>
      <c r="AA634" s="1"/>
      <c r="AB634" s="1"/>
      <c r="AC634" s="1"/>
      <c r="AD634" s="1" t="s">
        <v>112</v>
      </c>
      <c r="AE634" s="1"/>
    </row>
    <row r="635" spans="1:31">
      <c r="A635" s="1"/>
      <c r="B635" s="2">
        <v>43830</v>
      </c>
      <c r="C635" s="1" t="s">
        <v>24</v>
      </c>
      <c r="D635" s="1" t="s">
        <v>245</v>
      </c>
      <c r="E635" s="1" t="s">
        <v>24</v>
      </c>
      <c r="F635" s="1" t="s">
        <v>1018</v>
      </c>
      <c r="G635" s="1" t="s">
        <v>24</v>
      </c>
      <c r="H635" s="1">
        <v>4501718719</v>
      </c>
      <c r="I635" s="1" t="s">
        <v>24</v>
      </c>
      <c r="J635" s="1" t="s">
        <v>1031</v>
      </c>
      <c r="K635" s="1">
        <v>0</v>
      </c>
      <c r="L635" s="1" t="s">
        <v>26</v>
      </c>
      <c r="M635" s="3">
        <v>136849.4</v>
      </c>
      <c r="N635" s="3">
        <f t="shared" si="17"/>
        <v>0</v>
      </c>
      <c r="O635" s="1"/>
      <c r="P635" s="1"/>
      <c r="Q635" s="1"/>
      <c r="R635" s="1"/>
      <c r="S635" s="1"/>
      <c r="T635" s="1"/>
      <c r="U635" s="3">
        <f>Tabla13[[#This Row],[COSTO TOTAL]]</f>
        <v>0</v>
      </c>
      <c r="V635" s="3"/>
      <c r="W635" s="1"/>
      <c r="X635" s="3"/>
      <c r="Y635" s="1"/>
      <c r="Z635" s="1"/>
      <c r="AA635" s="1"/>
      <c r="AB635" s="1"/>
      <c r="AC635" s="1"/>
      <c r="AD635" s="1" t="s">
        <v>112</v>
      </c>
      <c r="AE635" s="1"/>
    </row>
    <row r="636" spans="1:31">
      <c r="A636" s="1"/>
      <c r="B636" s="2">
        <v>43830</v>
      </c>
      <c r="C636" s="1" t="s">
        <v>24</v>
      </c>
      <c r="D636" s="1" t="s">
        <v>245</v>
      </c>
      <c r="E636" s="1" t="s">
        <v>24</v>
      </c>
      <c r="F636" s="1" t="s">
        <v>1018</v>
      </c>
      <c r="G636" s="1" t="s">
        <v>24</v>
      </c>
      <c r="H636" s="1">
        <v>4501718719</v>
      </c>
      <c r="I636" s="1" t="s">
        <v>24</v>
      </c>
      <c r="J636" s="1" t="s">
        <v>1032</v>
      </c>
      <c r="K636" s="1">
        <v>0</v>
      </c>
      <c r="L636" s="1" t="s">
        <v>26</v>
      </c>
      <c r="M636" s="3">
        <v>54560.4</v>
      </c>
      <c r="N636" s="3">
        <f t="shared" si="17"/>
        <v>0</v>
      </c>
      <c r="O636" s="1"/>
      <c r="P636" s="1"/>
      <c r="Q636" s="1"/>
      <c r="R636" s="1"/>
      <c r="S636" s="1"/>
      <c r="T636" s="1"/>
      <c r="U636" s="3">
        <f>Tabla13[[#This Row],[COSTO TOTAL]]</f>
        <v>0</v>
      </c>
      <c r="V636" s="3"/>
      <c r="W636" s="1"/>
      <c r="X636" s="3"/>
      <c r="Y636" s="1"/>
      <c r="Z636" s="1"/>
      <c r="AA636" s="1"/>
      <c r="AB636" s="1"/>
      <c r="AC636" s="1"/>
      <c r="AD636" s="1" t="s">
        <v>112</v>
      </c>
      <c r="AE636" s="1"/>
    </row>
    <row r="637" spans="1:31">
      <c r="A637" s="1"/>
      <c r="B637" s="2">
        <v>43830</v>
      </c>
      <c r="C637" s="1" t="s">
        <v>24</v>
      </c>
      <c r="D637" s="1" t="s">
        <v>245</v>
      </c>
      <c r="E637" s="1" t="s">
        <v>24</v>
      </c>
      <c r="F637" s="1" t="s">
        <v>1018</v>
      </c>
      <c r="G637" s="1" t="s">
        <v>24</v>
      </c>
      <c r="H637" s="1">
        <v>4501718719</v>
      </c>
      <c r="I637" s="1" t="s">
        <v>24</v>
      </c>
      <c r="J637" s="1" t="s">
        <v>1033</v>
      </c>
      <c r="K637" s="1">
        <v>0</v>
      </c>
      <c r="L637" s="1" t="s">
        <v>26</v>
      </c>
      <c r="M637" s="3">
        <v>66714.399999999994</v>
      </c>
      <c r="N637" s="3">
        <f t="shared" si="17"/>
        <v>0</v>
      </c>
      <c r="O637" s="1"/>
      <c r="P637" s="1"/>
      <c r="Q637" s="1"/>
      <c r="R637" s="1"/>
      <c r="S637" s="1"/>
      <c r="T637" s="1"/>
      <c r="U637" s="3">
        <f>Tabla13[[#This Row],[COSTO TOTAL]]</f>
        <v>0</v>
      </c>
      <c r="V637" s="3"/>
      <c r="W637" s="1"/>
      <c r="X637" s="3"/>
      <c r="Y637" s="1"/>
      <c r="Z637" s="1"/>
      <c r="AA637" s="1"/>
      <c r="AB637" s="1"/>
      <c r="AC637" s="1"/>
      <c r="AD637" s="1" t="s">
        <v>112</v>
      </c>
      <c r="AE637" s="1"/>
    </row>
    <row r="638" spans="1:31">
      <c r="A638" s="1"/>
      <c r="B638" s="2">
        <v>43830</v>
      </c>
      <c r="C638" s="1" t="s">
        <v>24</v>
      </c>
      <c r="D638" s="1" t="s">
        <v>245</v>
      </c>
      <c r="E638" s="1" t="s">
        <v>24</v>
      </c>
      <c r="F638" s="1" t="s">
        <v>1018</v>
      </c>
      <c r="G638" s="1" t="s">
        <v>24</v>
      </c>
      <c r="H638" s="1">
        <v>4501718719</v>
      </c>
      <c r="I638" s="1" t="s">
        <v>24</v>
      </c>
      <c r="J638" s="1" t="s">
        <v>1034</v>
      </c>
      <c r="K638" s="1">
        <v>0</v>
      </c>
      <c r="L638" s="1" t="s">
        <v>26</v>
      </c>
      <c r="M638" s="3">
        <v>136849.4</v>
      </c>
      <c r="N638" s="3">
        <f t="shared" si="17"/>
        <v>0</v>
      </c>
      <c r="O638" s="1"/>
      <c r="P638" s="1"/>
      <c r="Q638" s="1"/>
      <c r="R638" s="1"/>
      <c r="S638" s="1"/>
      <c r="T638" s="1"/>
      <c r="U638" s="3">
        <f>Tabla13[[#This Row],[COSTO TOTAL]]</f>
        <v>0</v>
      </c>
      <c r="V638" s="3"/>
      <c r="W638" s="1"/>
      <c r="X638" s="3"/>
      <c r="Y638" s="1"/>
      <c r="Z638" s="1"/>
      <c r="AA638" s="1"/>
      <c r="AB638" s="1"/>
      <c r="AC638" s="1"/>
      <c r="AD638" s="1" t="s">
        <v>112</v>
      </c>
      <c r="AE638" s="1"/>
    </row>
    <row r="639" spans="1:31">
      <c r="A639" s="1"/>
      <c r="B639" s="2">
        <v>43830</v>
      </c>
      <c r="C639" s="1" t="s">
        <v>24</v>
      </c>
      <c r="D639" s="1" t="s">
        <v>245</v>
      </c>
      <c r="E639" s="1" t="s">
        <v>24</v>
      </c>
      <c r="F639" s="1" t="s">
        <v>1018</v>
      </c>
      <c r="G639" s="1" t="s">
        <v>24</v>
      </c>
      <c r="H639" s="1">
        <v>4501718719</v>
      </c>
      <c r="I639" s="1" t="s">
        <v>24</v>
      </c>
      <c r="J639" s="1" t="s">
        <v>1035</v>
      </c>
      <c r="K639" s="1">
        <v>0</v>
      </c>
      <c r="L639" s="1" t="s">
        <v>26</v>
      </c>
      <c r="M639" s="3">
        <v>65413.8</v>
      </c>
      <c r="N639" s="3">
        <f t="shared" si="17"/>
        <v>0</v>
      </c>
      <c r="O639" s="1"/>
      <c r="P639" s="1"/>
      <c r="Q639" s="1"/>
      <c r="R639" s="1"/>
      <c r="S639" s="1"/>
      <c r="T639" s="1"/>
      <c r="U639" s="3">
        <f>Tabla13[[#This Row],[COSTO TOTAL]]</f>
        <v>0</v>
      </c>
      <c r="V639" s="3"/>
      <c r="W639" s="1"/>
      <c r="X639" s="3"/>
      <c r="Y639" s="1"/>
      <c r="Z639" s="1"/>
      <c r="AA639" s="1"/>
      <c r="AB639" s="1"/>
      <c r="AC639" s="1"/>
      <c r="AD639" s="1" t="s">
        <v>112</v>
      </c>
      <c r="AE639" s="1"/>
    </row>
    <row r="640" spans="1:31">
      <c r="A640" s="1"/>
      <c r="B640" s="2">
        <v>43830</v>
      </c>
      <c r="C640" s="1" t="s">
        <v>24</v>
      </c>
      <c r="D640" s="1" t="s">
        <v>245</v>
      </c>
      <c r="E640" s="1" t="s">
        <v>24</v>
      </c>
      <c r="F640" s="1" t="s">
        <v>1018</v>
      </c>
      <c r="G640" s="1" t="s">
        <v>24</v>
      </c>
      <c r="H640" s="1">
        <v>4501718719</v>
      </c>
      <c r="I640" s="1" t="s">
        <v>24</v>
      </c>
      <c r="J640" s="1" t="s">
        <v>1036</v>
      </c>
      <c r="K640" s="1">
        <v>0</v>
      </c>
      <c r="L640" s="1" t="s">
        <v>26</v>
      </c>
      <c r="M640" s="3">
        <v>66714.399999999994</v>
      </c>
      <c r="N640" s="3">
        <f t="shared" si="17"/>
        <v>0</v>
      </c>
      <c r="O640" s="1"/>
      <c r="P640" s="1"/>
      <c r="Q640" s="1"/>
      <c r="R640" s="1"/>
      <c r="S640" s="1"/>
      <c r="T640" s="1"/>
      <c r="U640" s="3">
        <f>Tabla13[[#This Row],[COSTO TOTAL]]</f>
        <v>0</v>
      </c>
      <c r="V640" s="3"/>
      <c r="W640" s="1"/>
      <c r="X640" s="3"/>
      <c r="Y640" s="1"/>
      <c r="Z640" s="1"/>
      <c r="AA640" s="1"/>
      <c r="AB640" s="1"/>
      <c r="AC640" s="1"/>
      <c r="AD640" s="1" t="s">
        <v>112</v>
      </c>
      <c r="AE640" s="1"/>
    </row>
    <row r="641" spans="1:31">
      <c r="A641" s="1"/>
      <c r="B641" s="2">
        <v>43830</v>
      </c>
      <c r="C641" s="1" t="s">
        <v>24</v>
      </c>
      <c r="D641" s="1" t="s">
        <v>245</v>
      </c>
      <c r="E641" s="1" t="s">
        <v>24</v>
      </c>
      <c r="F641" s="1" t="s">
        <v>1018</v>
      </c>
      <c r="G641" s="1" t="s">
        <v>24</v>
      </c>
      <c r="H641" s="1">
        <v>4501718719</v>
      </c>
      <c r="I641" s="1" t="s">
        <v>24</v>
      </c>
      <c r="J641" s="1" t="s">
        <v>1037</v>
      </c>
      <c r="K641" s="1">
        <v>1</v>
      </c>
      <c r="L641" s="1" t="s">
        <v>26</v>
      </c>
      <c r="M641" s="3">
        <v>72767.8</v>
      </c>
      <c r="N641" s="3">
        <f t="shared" si="17"/>
        <v>72767.8</v>
      </c>
      <c r="O641" s="1"/>
      <c r="P641" s="1"/>
      <c r="Q641" s="1"/>
      <c r="R641" s="1"/>
      <c r="S641" s="1"/>
      <c r="T641" s="1"/>
      <c r="U641" s="3">
        <f>Tabla13[[#This Row],[COSTO TOTAL]]</f>
        <v>72767.8</v>
      </c>
      <c r="V641" s="3"/>
      <c r="W641" s="1"/>
      <c r="X641" s="3"/>
      <c r="Y641" s="1"/>
      <c r="Z641" s="1"/>
      <c r="AA641" s="1"/>
      <c r="AB641" s="1"/>
      <c r="AC641" s="1"/>
      <c r="AD641" s="1"/>
      <c r="AE641" s="1"/>
    </row>
    <row r="642" spans="1:31">
      <c r="A642" s="1"/>
      <c r="B642" s="2">
        <v>43830</v>
      </c>
      <c r="C642" s="1" t="s">
        <v>24</v>
      </c>
      <c r="D642" s="1" t="s">
        <v>245</v>
      </c>
      <c r="E642" s="1" t="s">
        <v>24</v>
      </c>
      <c r="F642" s="1" t="s">
        <v>1018</v>
      </c>
      <c r="G642" s="1" t="s">
        <v>24</v>
      </c>
      <c r="H642" s="1">
        <v>4501718719</v>
      </c>
      <c r="I642" s="1" t="s">
        <v>24</v>
      </c>
      <c r="J642" s="1" t="s">
        <v>1038</v>
      </c>
      <c r="K642" s="1">
        <v>1</v>
      </c>
      <c r="L642" s="1" t="s">
        <v>26</v>
      </c>
      <c r="M642" s="3">
        <v>66714.399999999994</v>
      </c>
      <c r="N642" s="3">
        <f t="shared" si="17"/>
        <v>66714.399999999994</v>
      </c>
      <c r="O642" s="1"/>
      <c r="P642" s="1"/>
      <c r="Q642" s="1"/>
      <c r="R642" s="1"/>
      <c r="S642" s="1"/>
      <c r="T642" s="1"/>
      <c r="U642" s="3">
        <f>Tabla13[[#This Row],[COSTO TOTAL]]</f>
        <v>66714.399999999994</v>
      </c>
      <c r="V642" s="3"/>
      <c r="W642" s="1"/>
      <c r="X642" s="3"/>
      <c r="Y642" s="1"/>
      <c r="Z642" s="1"/>
      <c r="AA642" s="1"/>
      <c r="AB642" s="1"/>
      <c r="AC642" s="1"/>
      <c r="AD642" s="1"/>
      <c r="AE642" s="1"/>
    </row>
    <row r="643" spans="1:31">
      <c r="A643" s="1"/>
      <c r="B643" s="2">
        <v>43830</v>
      </c>
      <c r="C643" s="1" t="s">
        <v>24</v>
      </c>
      <c r="D643" s="1" t="s">
        <v>245</v>
      </c>
      <c r="E643" s="1" t="s">
        <v>24</v>
      </c>
      <c r="F643" s="1" t="s">
        <v>1018</v>
      </c>
      <c r="G643" s="1" t="s">
        <v>24</v>
      </c>
      <c r="H643" s="1">
        <v>4501718719</v>
      </c>
      <c r="I643" s="1" t="s">
        <v>24</v>
      </c>
      <c r="J643" s="1" t="s">
        <v>1039</v>
      </c>
      <c r="K643" s="1">
        <v>1</v>
      </c>
      <c r="L643" s="1" t="s">
        <v>26</v>
      </c>
      <c r="M643" s="3">
        <v>174699.8</v>
      </c>
      <c r="N643" s="3">
        <f t="shared" si="17"/>
        <v>174699.8</v>
      </c>
      <c r="O643" s="1"/>
      <c r="P643" s="1"/>
      <c r="Q643" s="1"/>
      <c r="R643" s="1"/>
      <c r="S643" s="1"/>
      <c r="T643" s="1"/>
      <c r="U643" s="3">
        <f>Tabla13[[#This Row],[COSTO TOTAL]]</f>
        <v>174699.8</v>
      </c>
      <c r="V643" s="3"/>
      <c r="W643" s="1"/>
      <c r="X643" s="3"/>
      <c r="Y643" s="1"/>
      <c r="Z643" s="1"/>
      <c r="AA643" s="1"/>
      <c r="AB643" s="1"/>
      <c r="AC643" s="1"/>
      <c r="AD643" s="1"/>
      <c r="AE643" s="1"/>
    </row>
    <row r="644" spans="1:31">
      <c r="A644" s="1"/>
      <c r="B644" s="2">
        <v>43830</v>
      </c>
      <c r="C644" s="1" t="s">
        <v>24</v>
      </c>
      <c r="D644" s="1" t="s">
        <v>245</v>
      </c>
      <c r="E644" s="1" t="s">
        <v>24</v>
      </c>
      <c r="F644" s="1" t="s">
        <v>1018</v>
      </c>
      <c r="G644" s="1" t="s">
        <v>24</v>
      </c>
      <c r="H644" s="1">
        <v>4501718719</v>
      </c>
      <c r="I644" s="1" t="s">
        <v>24</v>
      </c>
      <c r="J644" s="1" t="s">
        <v>1040</v>
      </c>
      <c r="K644" s="1">
        <v>1</v>
      </c>
      <c r="L644" s="1" t="s">
        <v>26</v>
      </c>
      <c r="M644" s="3">
        <v>72767.8</v>
      </c>
      <c r="N644" s="3">
        <f t="shared" si="17"/>
        <v>72767.8</v>
      </c>
      <c r="O644" s="1"/>
      <c r="P644" s="1"/>
      <c r="Q644" s="1"/>
      <c r="R644" s="1"/>
      <c r="S644" s="1"/>
      <c r="T644" s="1"/>
      <c r="U644" s="3">
        <f>Tabla13[[#This Row],[COSTO TOTAL]]</f>
        <v>72767.8</v>
      </c>
      <c r="V644" s="3"/>
      <c r="W644" s="1"/>
      <c r="X644" s="3"/>
      <c r="Y644" s="1"/>
      <c r="Z644" s="1"/>
      <c r="AA644" s="1"/>
      <c r="AB644" s="1"/>
      <c r="AC644" s="1"/>
      <c r="AD644" s="1"/>
      <c r="AE644" s="1"/>
    </row>
    <row r="645" spans="1:31">
      <c r="A645" s="1"/>
      <c r="B645" s="2">
        <v>43830</v>
      </c>
      <c r="C645" s="1" t="s">
        <v>24</v>
      </c>
      <c r="D645" s="1" t="s">
        <v>245</v>
      </c>
      <c r="E645" s="1" t="s">
        <v>24</v>
      </c>
      <c r="F645" s="1" t="s">
        <v>1018</v>
      </c>
      <c r="G645" s="1" t="s">
        <v>24</v>
      </c>
      <c r="H645" s="1">
        <v>4501718719</v>
      </c>
      <c r="I645" s="1" t="s">
        <v>24</v>
      </c>
      <c r="J645" s="1" t="s">
        <v>1041</v>
      </c>
      <c r="K645" s="1">
        <v>1</v>
      </c>
      <c r="L645" s="1" t="s">
        <v>26</v>
      </c>
      <c r="M645" s="3">
        <v>136849.4</v>
      </c>
      <c r="N645" s="3">
        <f t="shared" si="17"/>
        <v>136849.4</v>
      </c>
      <c r="O645" s="1"/>
      <c r="P645" s="1"/>
      <c r="Q645" s="1"/>
      <c r="R645" s="1"/>
      <c r="S645" s="1"/>
      <c r="T645" s="1"/>
      <c r="U645" s="3">
        <f>Tabla13[[#This Row],[COSTO TOTAL]]</f>
        <v>136849.4</v>
      </c>
      <c r="V645" s="3"/>
      <c r="W645" s="1"/>
      <c r="X645" s="3"/>
      <c r="Y645" s="1"/>
      <c r="Z645" s="1"/>
      <c r="AA645" s="1"/>
      <c r="AB645" s="1"/>
      <c r="AC645" s="1"/>
      <c r="AD645" s="1"/>
      <c r="AE645" s="1"/>
    </row>
    <row r="646" spans="1:31">
      <c r="A646" s="1"/>
      <c r="B646" s="2">
        <v>43830</v>
      </c>
      <c r="C646" s="1" t="s">
        <v>24</v>
      </c>
      <c r="D646" s="1" t="s">
        <v>245</v>
      </c>
      <c r="E646" s="1" t="s">
        <v>24</v>
      </c>
      <c r="F646" s="1" t="s">
        <v>1018</v>
      </c>
      <c r="G646" s="1" t="s">
        <v>24</v>
      </c>
      <c r="H646" s="1">
        <v>4501718719</v>
      </c>
      <c r="I646" s="1" t="s">
        <v>24</v>
      </c>
      <c r="J646" s="1" t="s">
        <v>1042</v>
      </c>
      <c r="K646" s="1">
        <v>1</v>
      </c>
      <c r="L646" s="1" t="s">
        <v>26</v>
      </c>
      <c r="M646" s="3">
        <v>125077.4</v>
      </c>
      <c r="N646" s="3">
        <f t="shared" si="17"/>
        <v>125077.4</v>
      </c>
      <c r="O646" s="1"/>
      <c r="P646" s="1"/>
      <c r="Q646" s="1"/>
      <c r="R646" s="1"/>
      <c r="S646" s="1"/>
      <c r="T646" s="1"/>
      <c r="U646" s="3">
        <f>Tabla13[[#This Row],[COSTO TOTAL]]</f>
        <v>125077.4</v>
      </c>
      <c r="V646" s="3"/>
      <c r="W646" s="1"/>
      <c r="X646" s="3"/>
      <c r="Y646" s="1"/>
      <c r="Z646" s="1"/>
      <c r="AA646" s="1"/>
      <c r="AB646" s="1"/>
      <c r="AC646" s="1"/>
      <c r="AD646" s="1"/>
      <c r="AE646" s="1"/>
    </row>
    <row r="647" spans="1:31">
      <c r="A647" s="1"/>
      <c r="B647" s="2">
        <v>43830</v>
      </c>
      <c r="C647" s="1" t="s">
        <v>24</v>
      </c>
      <c r="D647" s="1" t="s">
        <v>245</v>
      </c>
      <c r="E647" s="1" t="s">
        <v>24</v>
      </c>
      <c r="F647" s="1" t="s">
        <v>1018</v>
      </c>
      <c r="G647" s="1" t="s">
        <v>24</v>
      </c>
      <c r="H647" s="1">
        <v>4501718719</v>
      </c>
      <c r="I647" s="1" t="s">
        <v>24</v>
      </c>
      <c r="J647" s="1" t="s">
        <v>1043</v>
      </c>
      <c r="K647" s="1">
        <v>1</v>
      </c>
      <c r="L647" s="1" t="s">
        <v>26</v>
      </c>
      <c r="M647" s="3">
        <v>281169.40000000002</v>
      </c>
      <c r="N647" s="3">
        <f t="shared" si="17"/>
        <v>281169.40000000002</v>
      </c>
      <c r="O647" s="1"/>
      <c r="P647" s="1"/>
      <c r="Q647" s="1"/>
      <c r="R647" s="1"/>
      <c r="S647" s="1"/>
      <c r="T647" s="1"/>
      <c r="U647" s="3">
        <f>Tabla13[[#This Row],[COSTO TOTAL]]</f>
        <v>281169.40000000002</v>
      </c>
      <c r="V647" s="3"/>
      <c r="W647" s="1"/>
      <c r="X647" s="3"/>
      <c r="Y647" s="1"/>
      <c r="Z647" s="1"/>
      <c r="AA647" s="1"/>
      <c r="AB647" s="1"/>
      <c r="AC647" s="1"/>
      <c r="AD647" s="1"/>
      <c r="AE647" s="1"/>
    </row>
    <row r="648" spans="1:31">
      <c r="A648" s="1"/>
      <c r="B648" s="2">
        <v>43830</v>
      </c>
      <c r="C648" s="1" t="s">
        <v>24</v>
      </c>
      <c r="D648" s="1" t="s">
        <v>245</v>
      </c>
      <c r="E648" s="1" t="s">
        <v>24</v>
      </c>
      <c r="F648" s="1" t="s">
        <v>1018</v>
      </c>
      <c r="G648" s="1" t="s">
        <v>24</v>
      </c>
      <c r="H648" s="1">
        <v>4501718719</v>
      </c>
      <c r="I648" s="1" t="s">
        <v>24</v>
      </c>
      <c r="J648" s="1" t="s">
        <v>1044</v>
      </c>
      <c r="K648" s="1">
        <v>1</v>
      </c>
      <c r="L648" s="1" t="s">
        <v>26</v>
      </c>
      <c r="M648" s="3">
        <v>281169.40000000002</v>
      </c>
      <c r="N648" s="3">
        <f t="shared" si="17"/>
        <v>281169.40000000002</v>
      </c>
      <c r="O648" s="1"/>
      <c r="P648" s="1"/>
      <c r="Q648" s="1"/>
      <c r="R648" s="1"/>
      <c r="S648" s="1"/>
      <c r="T648" s="1"/>
      <c r="U648" s="3">
        <f>Tabla13[[#This Row],[COSTO TOTAL]]</f>
        <v>281169.40000000002</v>
      </c>
      <c r="V648" s="3"/>
      <c r="W648" s="1"/>
      <c r="X648" s="3"/>
      <c r="Y648" s="1"/>
      <c r="Z648" s="1"/>
      <c r="AA648" s="1"/>
      <c r="AB648" s="1"/>
      <c r="AC648" s="1"/>
      <c r="AD648" s="1"/>
      <c r="AE648" s="1"/>
    </row>
    <row r="649" spans="1:31">
      <c r="A649" s="1"/>
      <c r="B649" s="2">
        <v>43830</v>
      </c>
      <c r="C649" s="1" t="s">
        <v>24</v>
      </c>
      <c r="D649" s="1" t="s">
        <v>245</v>
      </c>
      <c r="E649" s="1" t="s">
        <v>24</v>
      </c>
      <c r="F649" s="1" t="s">
        <v>1018</v>
      </c>
      <c r="G649" s="1" t="s">
        <v>24</v>
      </c>
      <c r="H649" s="1">
        <v>4501718719</v>
      </c>
      <c r="I649" s="1" t="s">
        <v>24</v>
      </c>
      <c r="J649" s="1" t="s">
        <v>1045</v>
      </c>
      <c r="K649" s="1">
        <v>1</v>
      </c>
      <c r="L649" s="1" t="s">
        <v>26</v>
      </c>
      <c r="M649" s="3">
        <v>192384.4</v>
      </c>
      <c r="N649" s="3">
        <f t="shared" si="17"/>
        <v>192384.4</v>
      </c>
      <c r="O649" s="1"/>
      <c r="P649" s="1"/>
      <c r="Q649" s="1"/>
      <c r="R649" s="1"/>
      <c r="S649" s="1"/>
      <c r="T649" s="1"/>
      <c r="U649" s="3">
        <f>Tabla13[[#This Row],[COSTO TOTAL]]</f>
        <v>192384.4</v>
      </c>
      <c r="V649" s="3"/>
      <c r="W649" s="1"/>
      <c r="X649" s="3"/>
      <c r="Y649" s="1"/>
      <c r="Z649" s="1"/>
      <c r="AA649" s="1"/>
      <c r="AB649" s="1"/>
      <c r="AC649" s="1"/>
      <c r="AD649" s="1"/>
      <c r="AE649" s="1"/>
    </row>
    <row r="650" spans="1:31">
      <c r="A650" s="1"/>
      <c r="B650" s="2">
        <v>43830</v>
      </c>
      <c r="C650" s="1" t="s">
        <v>24</v>
      </c>
      <c r="D650" s="1" t="s">
        <v>245</v>
      </c>
      <c r="E650" s="1" t="s">
        <v>24</v>
      </c>
      <c r="F650" s="1" t="s">
        <v>1018</v>
      </c>
      <c r="G650" s="1" t="s">
        <v>24</v>
      </c>
      <c r="H650" s="1">
        <v>4501718719</v>
      </c>
      <c r="I650" s="1" t="s">
        <v>24</v>
      </c>
      <c r="J650" s="1" t="s">
        <v>1046</v>
      </c>
      <c r="K650" s="1">
        <v>1</v>
      </c>
      <c r="L650" s="1" t="s">
        <v>26</v>
      </c>
      <c r="M650" s="3">
        <v>66715</v>
      </c>
      <c r="N650" s="3">
        <f t="shared" si="17"/>
        <v>66715</v>
      </c>
      <c r="O650" s="1"/>
      <c r="P650" s="1"/>
      <c r="Q650" s="1"/>
      <c r="R650" s="1"/>
      <c r="S650" s="1"/>
      <c r="T650" s="1"/>
      <c r="U650" s="3">
        <f>Tabla13[[#This Row],[COSTO TOTAL]]</f>
        <v>66715</v>
      </c>
      <c r="V650" s="3"/>
      <c r="W650" s="1"/>
      <c r="X650" s="3"/>
      <c r="Y650" s="1"/>
      <c r="Z650" s="1"/>
      <c r="AA650" s="1"/>
      <c r="AB650" s="1"/>
      <c r="AC650" s="1"/>
      <c r="AD650" s="1"/>
      <c r="AE650" s="1"/>
    </row>
    <row r="651" spans="1:31">
      <c r="A651" s="1"/>
      <c r="B651" s="2">
        <v>43830</v>
      </c>
      <c r="C651" s="1" t="s">
        <v>24</v>
      </c>
      <c r="D651" s="1" t="s">
        <v>245</v>
      </c>
      <c r="E651" s="1" t="s">
        <v>24</v>
      </c>
      <c r="F651" s="1" t="s">
        <v>1018</v>
      </c>
      <c r="G651" s="1" t="s">
        <v>24</v>
      </c>
      <c r="H651" s="1">
        <v>4501718719</v>
      </c>
      <c r="I651" s="1" t="s">
        <v>24</v>
      </c>
      <c r="J651" s="1" t="s">
        <v>1047</v>
      </c>
      <c r="K651" s="1">
        <v>0</v>
      </c>
      <c r="L651" s="1" t="s">
        <v>26</v>
      </c>
      <c r="M651" s="3">
        <v>66714.399999999994</v>
      </c>
      <c r="N651" s="3">
        <f t="shared" si="17"/>
        <v>0</v>
      </c>
      <c r="O651" s="1"/>
      <c r="P651" s="1"/>
      <c r="Q651" s="1"/>
      <c r="R651" s="1"/>
      <c r="S651" s="1"/>
      <c r="T651" s="1"/>
      <c r="U651" s="3">
        <f>Tabla13[[#This Row],[COSTO TOTAL]]</f>
        <v>0</v>
      </c>
      <c r="V651" s="3"/>
      <c r="W651" s="1"/>
      <c r="X651" s="3"/>
      <c r="Y651" s="1"/>
      <c r="Z651" s="1"/>
      <c r="AA651" s="1"/>
      <c r="AB651" s="1"/>
      <c r="AC651" s="1"/>
      <c r="AD651" s="1" t="s">
        <v>112</v>
      </c>
      <c r="AE651" s="1"/>
    </row>
    <row r="652" spans="1:31">
      <c r="A652" s="1"/>
      <c r="B652" s="2">
        <v>43830</v>
      </c>
      <c r="C652" s="1" t="s">
        <v>24</v>
      </c>
      <c r="D652" s="1" t="s">
        <v>245</v>
      </c>
      <c r="E652" s="1" t="s">
        <v>24</v>
      </c>
      <c r="F652" s="1" t="s">
        <v>1018</v>
      </c>
      <c r="G652" s="1" t="s">
        <v>24</v>
      </c>
      <c r="H652" s="1">
        <v>4501718719</v>
      </c>
      <c r="I652" s="1" t="s">
        <v>24</v>
      </c>
      <c r="J652" s="1" t="s">
        <v>1048</v>
      </c>
      <c r="K652" s="1">
        <v>1</v>
      </c>
      <c r="L652" s="1" t="s">
        <v>26</v>
      </c>
      <c r="M652" s="3">
        <v>61183.199999999997</v>
      </c>
      <c r="N652" s="3">
        <f t="shared" si="17"/>
        <v>61183.199999999997</v>
      </c>
      <c r="O652" s="1"/>
      <c r="P652" s="1"/>
      <c r="Q652" s="1"/>
      <c r="R652" s="1"/>
      <c r="S652" s="1"/>
      <c r="T652" s="1"/>
      <c r="U652" s="3">
        <f>Tabla13[[#This Row],[COSTO TOTAL]]</f>
        <v>61183.199999999997</v>
      </c>
      <c r="V652" s="3"/>
      <c r="W652" s="1"/>
      <c r="X652" s="3"/>
      <c r="Y652" s="1"/>
      <c r="Z652" s="1"/>
      <c r="AA652" s="1"/>
      <c r="AB652" s="1"/>
      <c r="AC652" s="1"/>
      <c r="AD652" s="1"/>
      <c r="AE652" s="1"/>
    </row>
    <row r="653" spans="1:31">
      <c r="A653" s="1"/>
      <c r="B653" s="2">
        <v>43830</v>
      </c>
      <c r="C653" s="1" t="s">
        <v>24</v>
      </c>
      <c r="D653" s="1" t="s">
        <v>245</v>
      </c>
      <c r="E653" s="1" t="s">
        <v>24</v>
      </c>
      <c r="F653" s="1" t="s">
        <v>1018</v>
      </c>
      <c r="G653" s="1" t="s">
        <v>24</v>
      </c>
      <c r="H653" s="1">
        <v>4501718719</v>
      </c>
      <c r="I653" s="1" t="s">
        <v>24</v>
      </c>
      <c r="J653" s="1" t="s">
        <v>1049</v>
      </c>
      <c r="K653" s="1">
        <v>1</v>
      </c>
      <c r="L653" s="1" t="s">
        <v>26</v>
      </c>
      <c r="M653" s="3">
        <v>54560.4</v>
      </c>
      <c r="N653" s="3">
        <f t="shared" si="17"/>
        <v>54560.4</v>
      </c>
      <c r="O653" s="1"/>
      <c r="P653" s="1"/>
      <c r="Q653" s="1"/>
      <c r="R653" s="1"/>
      <c r="S653" s="1"/>
      <c r="T653" s="1"/>
      <c r="U653" s="3">
        <f>Tabla13[[#This Row],[COSTO TOTAL]]</f>
        <v>54560.4</v>
      </c>
      <c r="V653" s="3"/>
      <c r="W653" s="1"/>
      <c r="X653" s="3"/>
      <c r="Y653" s="1"/>
      <c r="Z653" s="1"/>
      <c r="AA653" s="1"/>
      <c r="AB653" s="1"/>
      <c r="AC653" s="1"/>
      <c r="AD653" s="1"/>
      <c r="AE653" s="1"/>
    </row>
    <row r="654" spans="1:31">
      <c r="A654" s="1"/>
      <c r="B654" s="2">
        <v>43830</v>
      </c>
      <c r="C654" s="1" t="s">
        <v>24</v>
      </c>
      <c r="D654" s="1" t="s">
        <v>245</v>
      </c>
      <c r="E654" s="1" t="s">
        <v>24</v>
      </c>
      <c r="F654" s="1" t="s">
        <v>1018</v>
      </c>
      <c r="G654" s="1" t="s">
        <v>24</v>
      </c>
      <c r="H654" s="1">
        <v>4501718719</v>
      </c>
      <c r="I654" s="1" t="s">
        <v>24</v>
      </c>
      <c r="J654" s="1" t="s">
        <v>1050</v>
      </c>
      <c r="K654" s="1">
        <v>1</v>
      </c>
      <c r="L654" s="1" t="s">
        <v>26</v>
      </c>
      <c r="M654" s="3">
        <v>252662.8</v>
      </c>
      <c r="N654" s="3">
        <f t="shared" si="17"/>
        <v>252662.8</v>
      </c>
      <c r="O654" s="1"/>
      <c r="P654" s="1"/>
      <c r="Q654" s="1"/>
      <c r="R654" s="1"/>
      <c r="S654" s="1"/>
      <c r="T654" s="1"/>
      <c r="U654" s="3">
        <f>Tabla13[[#This Row],[COSTO TOTAL]]</f>
        <v>252662.8</v>
      </c>
      <c r="V654" s="3"/>
      <c r="W654" s="1"/>
      <c r="X654" s="3"/>
      <c r="Y654" s="1"/>
      <c r="Z654" s="1"/>
      <c r="AA654" s="1"/>
      <c r="AB654" s="1"/>
      <c r="AC654" s="1"/>
      <c r="AD654" s="1"/>
      <c r="AE654" s="1"/>
    </row>
    <row r="655" spans="1:3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"/>
      <c r="N655" s="3">
        <f t="shared" si="17"/>
        <v>0</v>
      </c>
      <c r="O655" s="1"/>
      <c r="P655" s="1"/>
      <c r="Q655" s="1"/>
      <c r="R655" s="1"/>
      <c r="S655" s="1"/>
      <c r="T655" s="1"/>
      <c r="U655" s="3">
        <f>Tabla13[[#This Row],[COSTO TOTAL]]</f>
        <v>0</v>
      </c>
      <c r="V655" s="3"/>
      <c r="W655" s="1"/>
      <c r="X655" s="3"/>
      <c r="Y655" s="1"/>
      <c r="Z655" s="1"/>
      <c r="AA655" s="1"/>
      <c r="AB655" s="1"/>
      <c r="AC655" s="1"/>
      <c r="AD655" s="1"/>
      <c r="AE655" s="1"/>
    </row>
    <row r="656" spans="1:3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"/>
      <c r="N656" s="3">
        <f t="shared" si="17"/>
        <v>0</v>
      </c>
      <c r="O656" s="1"/>
      <c r="P656" s="1"/>
      <c r="Q656" s="1"/>
      <c r="R656" s="1"/>
      <c r="S656" s="1"/>
      <c r="T656" s="1"/>
      <c r="U656" s="3">
        <f>Tabla13[[#This Row],[COSTO TOTAL]]</f>
        <v>0</v>
      </c>
      <c r="V656" s="3"/>
      <c r="W656" s="1"/>
      <c r="X656" s="3"/>
      <c r="Y656" s="1"/>
      <c r="Z656" s="1"/>
      <c r="AA656" s="1"/>
      <c r="AB656" s="1"/>
      <c r="AC656" s="1"/>
      <c r="AD656" s="1"/>
      <c r="AE656" s="1"/>
    </row>
    <row r="657" spans="1:31">
      <c r="A657" s="9"/>
      <c r="B657" s="10"/>
      <c r="C657" s="9"/>
      <c r="D657" s="9"/>
      <c r="E657" s="9"/>
      <c r="F657" s="9"/>
      <c r="G657" s="9"/>
      <c r="H657" s="9"/>
      <c r="I657" s="9"/>
      <c r="J657" s="9" t="s">
        <v>874</v>
      </c>
      <c r="K657" s="9"/>
      <c r="L657" s="9"/>
      <c r="M657" s="11"/>
      <c r="N657" s="11">
        <f t="shared" si="17"/>
        <v>0</v>
      </c>
      <c r="O657" s="9"/>
      <c r="P657" s="9"/>
      <c r="Q657" s="9"/>
      <c r="R657" s="9"/>
      <c r="S657" s="9"/>
      <c r="T657" s="9"/>
      <c r="U657" s="9"/>
      <c r="V657" s="11"/>
      <c r="W657" s="9"/>
      <c r="X657" s="11"/>
      <c r="Y657" s="9"/>
      <c r="Z657" s="9"/>
      <c r="AA657" s="9"/>
      <c r="AB657" s="9"/>
      <c r="AC657" s="9"/>
      <c r="AD657" s="9"/>
      <c r="AE657" s="1"/>
    </row>
    <row r="658" spans="1:31">
      <c r="A658" s="1" t="s">
        <v>806</v>
      </c>
      <c r="B658" s="2">
        <v>43523</v>
      </c>
      <c r="C658" s="1">
        <v>7688201</v>
      </c>
      <c r="D658" s="1" t="s">
        <v>874</v>
      </c>
      <c r="E658" s="1" t="s">
        <v>24</v>
      </c>
      <c r="F658" s="1" t="s">
        <v>851</v>
      </c>
      <c r="G658" s="1" t="s">
        <v>24</v>
      </c>
      <c r="H658" s="1">
        <v>45016387490</v>
      </c>
      <c r="I658" s="1" t="s">
        <v>24</v>
      </c>
      <c r="J658" s="1" t="s">
        <v>873</v>
      </c>
      <c r="K658" s="1">
        <v>4</v>
      </c>
      <c r="L658" s="1" t="s">
        <v>26</v>
      </c>
      <c r="M658" s="3">
        <v>15739.2</v>
      </c>
      <c r="N658" s="3">
        <f t="shared" si="17"/>
        <v>62956.800000000003</v>
      </c>
      <c r="O658" s="1"/>
      <c r="P658" s="1"/>
      <c r="Q658" s="1"/>
      <c r="R658" s="1"/>
      <c r="S658" s="1"/>
      <c r="T658" s="1"/>
      <c r="U658" s="1"/>
      <c r="V658" s="3">
        <f>Tabla13[[#This Row],[COSTO TOTAL]]</f>
        <v>62956.800000000003</v>
      </c>
      <c r="W658" s="3"/>
      <c r="X658" s="1"/>
      <c r="Y658" s="1"/>
      <c r="Z658" s="1"/>
      <c r="AA658" s="1"/>
      <c r="AB658" s="1"/>
      <c r="AC658" s="1"/>
      <c r="AD658" s="1"/>
      <c r="AE658" s="1"/>
    </row>
    <row r="659" spans="1:31">
      <c r="A659" s="1" t="s">
        <v>156</v>
      </c>
      <c r="B659" s="2">
        <v>43812</v>
      </c>
      <c r="C659" s="1" t="s">
        <v>22</v>
      </c>
      <c r="D659" s="1" t="s">
        <v>874</v>
      </c>
      <c r="E659" s="1" t="s">
        <v>24</v>
      </c>
      <c r="F659" s="1" t="s">
        <v>875</v>
      </c>
      <c r="G659" s="1" t="s">
        <v>24</v>
      </c>
      <c r="H659" s="1">
        <v>4501701033</v>
      </c>
      <c r="I659" s="1" t="s">
        <v>24</v>
      </c>
      <c r="J659" s="1" t="s">
        <v>876</v>
      </c>
      <c r="K659" s="1">
        <v>1</v>
      </c>
      <c r="L659" s="1" t="s">
        <v>26</v>
      </c>
      <c r="M659" s="3">
        <v>275301.59999999998</v>
      </c>
      <c r="N659" s="3">
        <f t="shared" si="17"/>
        <v>275301.59999999998</v>
      </c>
      <c r="O659" s="1"/>
      <c r="P659" s="1"/>
      <c r="Q659" s="1"/>
      <c r="R659" s="1"/>
      <c r="S659" s="1"/>
      <c r="T659" s="1"/>
      <c r="U659" s="1"/>
      <c r="V659" s="3">
        <f>Tabla13[[#This Row],[COSTO TOTAL]]</f>
        <v>275301.59999999998</v>
      </c>
      <c r="W659" s="3"/>
      <c r="X659" s="1"/>
      <c r="Y659" s="1"/>
      <c r="Z659" s="1"/>
      <c r="AA659" s="1"/>
      <c r="AB659" s="1"/>
      <c r="AC659" s="1"/>
      <c r="AD659" s="1"/>
      <c r="AE659" s="1"/>
    </row>
    <row r="660" spans="1:31">
      <c r="A660" s="1"/>
      <c r="B660" s="2">
        <v>43509</v>
      </c>
      <c r="C660" s="1" t="s">
        <v>22</v>
      </c>
      <c r="D660" s="1" t="s">
        <v>874</v>
      </c>
      <c r="E660" s="1" t="s">
        <v>24</v>
      </c>
      <c r="F660" s="1" t="s">
        <v>1191</v>
      </c>
      <c r="G660" s="1" t="s">
        <v>24</v>
      </c>
      <c r="H660" s="1">
        <v>4501749420</v>
      </c>
      <c r="I660" s="1" t="s">
        <v>24</v>
      </c>
      <c r="J660" s="1" t="s">
        <v>1192</v>
      </c>
      <c r="K660" s="1">
        <v>300</v>
      </c>
      <c r="L660" s="1" t="s">
        <v>592</v>
      </c>
      <c r="M660" s="3">
        <v>42.4</v>
      </c>
      <c r="N660" s="3">
        <f t="shared" si="17"/>
        <v>12720</v>
      </c>
      <c r="O660" s="1"/>
      <c r="P660" s="1"/>
      <c r="Q660" s="1"/>
      <c r="R660" s="1"/>
      <c r="S660" s="1"/>
      <c r="T660" s="1"/>
      <c r="U660" s="1"/>
      <c r="V660" s="3">
        <f>Tabla13[[#This Row],[COSTO TOTAL]]</f>
        <v>12720</v>
      </c>
      <c r="W660" s="3"/>
      <c r="X660" s="1"/>
      <c r="Y660" s="1"/>
      <c r="Z660" s="1"/>
      <c r="AA660" s="1"/>
      <c r="AB660" s="1"/>
      <c r="AC660" s="1"/>
      <c r="AD660" s="1"/>
      <c r="AE660" s="1"/>
    </row>
    <row r="661" spans="1:31">
      <c r="A661" s="1"/>
      <c r="B661" s="2">
        <v>43509</v>
      </c>
      <c r="C661" s="1" t="s">
        <v>22</v>
      </c>
      <c r="D661" s="1" t="s">
        <v>874</v>
      </c>
      <c r="E661" s="1" t="s">
        <v>24</v>
      </c>
      <c r="F661" s="1" t="s">
        <v>1191</v>
      </c>
      <c r="G661" s="1" t="s">
        <v>24</v>
      </c>
      <c r="H661" s="1">
        <v>4501749420</v>
      </c>
      <c r="I661" s="1" t="s">
        <v>24</v>
      </c>
      <c r="J661" s="1" t="s">
        <v>1193</v>
      </c>
      <c r="K661" s="1">
        <v>30</v>
      </c>
      <c r="L661" s="1" t="s">
        <v>26</v>
      </c>
      <c r="M661" s="3">
        <v>910.2</v>
      </c>
      <c r="N661" s="3">
        <f t="shared" si="17"/>
        <v>27306</v>
      </c>
      <c r="O661" s="1"/>
      <c r="P661" s="1"/>
      <c r="Q661" s="1"/>
      <c r="R661" s="1"/>
      <c r="S661" s="1"/>
      <c r="T661" s="1"/>
      <c r="U661" s="1"/>
      <c r="V661" s="3">
        <f>Tabla13[[#This Row],[COSTO TOTAL]]</f>
        <v>27306</v>
      </c>
      <c r="W661" s="3"/>
      <c r="X661" s="1"/>
      <c r="Y661" s="1"/>
      <c r="Z661" s="1"/>
      <c r="AA661" s="1"/>
      <c r="AB661" s="1"/>
      <c r="AC661" s="1"/>
      <c r="AD661" s="1"/>
      <c r="AE661" s="1"/>
    </row>
    <row r="662" spans="1:31">
      <c r="A662" s="1"/>
      <c r="B662" s="2">
        <v>43509</v>
      </c>
      <c r="C662" s="1" t="s">
        <v>22</v>
      </c>
      <c r="D662" s="1" t="s">
        <v>874</v>
      </c>
      <c r="E662" s="1" t="s">
        <v>24</v>
      </c>
      <c r="F662" s="1" t="s">
        <v>513</v>
      </c>
      <c r="G662" s="1" t="s">
        <v>24</v>
      </c>
      <c r="H662" s="1">
        <v>4501726606</v>
      </c>
      <c r="I662" s="1" t="s">
        <v>24</v>
      </c>
      <c r="J662" s="1" t="s">
        <v>1196</v>
      </c>
      <c r="K662" s="1">
        <v>1</v>
      </c>
      <c r="L662" s="1" t="s">
        <v>26</v>
      </c>
      <c r="M662" s="40"/>
      <c r="N662" s="3">
        <f t="shared" si="17"/>
        <v>0</v>
      </c>
      <c r="O662" s="1"/>
      <c r="P662" s="1"/>
      <c r="Q662" s="1"/>
      <c r="R662" s="1"/>
      <c r="S662" s="1"/>
      <c r="T662" s="1"/>
      <c r="U662" s="1"/>
      <c r="V662" s="3">
        <f>Tabla13[[#This Row],[COSTO TOTAL]]</f>
        <v>0</v>
      </c>
      <c r="W662" s="3"/>
      <c r="X662" s="1"/>
      <c r="Y662" s="1"/>
      <c r="Z662" s="1"/>
      <c r="AA662" s="1"/>
      <c r="AB662" s="1"/>
      <c r="AC662" s="1"/>
      <c r="AD662" s="1"/>
      <c r="AE662" s="1"/>
    </row>
    <row r="663" spans="1:31">
      <c r="A663" s="1"/>
      <c r="B663" s="2">
        <v>43509</v>
      </c>
      <c r="C663" s="1" t="s">
        <v>22</v>
      </c>
      <c r="D663" s="1" t="s">
        <v>874</v>
      </c>
      <c r="E663" s="1" t="s">
        <v>24</v>
      </c>
      <c r="F663" s="1" t="s">
        <v>513</v>
      </c>
      <c r="G663" s="1" t="s">
        <v>24</v>
      </c>
      <c r="H663" s="1">
        <v>4501726606</v>
      </c>
      <c r="I663" s="1" t="s">
        <v>24</v>
      </c>
      <c r="J663" s="1" t="s">
        <v>1196</v>
      </c>
      <c r="K663" s="1">
        <v>1</v>
      </c>
      <c r="L663" s="1" t="s">
        <v>26</v>
      </c>
      <c r="M663" s="40"/>
      <c r="N663" s="3">
        <f t="shared" si="17"/>
        <v>0</v>
      </c>
      <c r="O663" s="1"/>
      <c r="P663" s="1"/>
      <c r="Q663" s="1"/>
      <c r="R663" s="1"/>
      <c r="S663" s="1"/>
      <c r="T663" s="1"/>
      <c r="U663" s="1"/>
      <c r="V663" s="3">
        <f>Tabla13[[#This Row],[COSTO TOTAL]]</f>
        <v>0</v>
      </c>
      <c r="W663" s="3"/>
      <c r="X663" s="1"/>
      <c r="Y663" s="1"/>
      <c r="Z663" s="1"/>
      <c r="AA663" s="1"/>
      <c r="AB663" s="1"/>
      <c r="AC663" s="1"/>
      <c r="AD663" s="1"/>
      <c r="AE663" s="1"/>
    </row>
    <row r="664" spans="1:31">
      <c r="A664" s="1"/>
      <c r="B664" s="2">
        <v>43509</v>
      </c>
      <c r="C664" s="1" t="s">
        <v>22</v>
      </c>
      <c r="D664" s="1" t="s">
        <v>874</v>
      </c>
      <c r="E664" s="1" t="s">
        <v>24</v>
      </c>
      <c r="F664" s="1" t="s">
        <v>513</v>
      </c>
      <c r="G664" s="1" t="s">
        <v>24</v>
      </c>
      <c r="H664" s="1">
        <v>4501726606</v>
      </c>
      <c r="I664" s="1" t="s">
        <v>24</v>
      </c>
      <c r="J664" s="1" t="s">
        <v>1197</v>
      </c>
      <c r="K664" s="1">
        <v>1</v>
      </c>
      <c r="L664" s="1" t="s">
        <v>26</v>
      </c>
      <c r="M664" s="40">
        <v>150803.94</v>
      </c>
      <c r="N664" s="3">
        <f t="shared" si="17"/>
        <v>150803.94</v>
      </c>
      <c r="O664" s="1"/>
      <c r="P664" s="1"/>
      <c r="Q664" s="1"/>
      <c r="R664" s="1"/>
      <c r="S664" s="1"/>
      <c r="T664" s="1"/>
      <c r="U664" s="1"/>
      <c r="V664" s="3">
        <f>Tabla13[[#This Row],[COSTO TOTAL]]</f>
        <v>150803.94</v>
      </c>
      <c r="W664" s="3"/>
      <c r="X664" s="1"/>
      <c r="Y664" s="1"/>
      <c r="Z664" s="1"/>
      <c r="AA664" s="1"/>
      <c r="AB664" s="1"/>
      <c r="AC664" s="1"/>
      <c r="AD664" s="1"/>
      <c r="AE664" s="1"/>
    </row>
    <row r="665" spans="1:31">
      <c r="A665" s="1"/>
      <c r="B665" s="2">
        <v>43509</v>
      </c>
      <c r="C665" s="1" t="s">
        <v>22</v>
      </c>
      <c r="D665" s="1" t="s">
        <v>874</v>
      </c>
      <c r="E665" s="1" t="s">
        <v>24</v>
      </c>
      <c r="F665" s="1" t="s">
        <v>513</v>
      </c>
      <c r="G665" s="1" t="s">
        <v>24</v>
      </c>
      <c r="H665" s="1">
        <v>4501726606</v>
      </c>
      <c r="I665" s="1" t="s">
        <v>24</v>
      </c>
      <c r="J665" s="1" t="s">
        <v>1217</v>
      </c>
      <c r="K665" s="1">
        <v>1</v>
      </c>
      <c r="L665" s="1" t="s">
        <v>26</v>
      </c>
      <c r="M665" s="40"/>
      <c r="N665" s="3">
        <f t="shared" ref="N665:N723" si="18">M665*K665</f>
        <v>0</v>
      </c>
      <c r="O665" s="1"/>
      <c r="P665" s="1"/>
      <c r="Q665" s="1"/>
      <c r="R665" s="1"/>
      <c r="S665" s="1"/>
      <c r="T665" s="1"/>
      <c r="U665" s="1"/>
      <c r="V665" s="3">
        <f>Tabla13[[#This Row],[COSTO TOTAL]]</f>
        <v>0</v>
      </c>
      <c r="W665" s="3"/>
      <c r="X665" s="1"/>
      <c r="Y665" s="1"/>
      <c r="Z665" s="1"/>
      <c r="AA665" s="1"/>
      <c r="AB665" s="1"/>
      <c r="AC665" s="1"/>
      <c r="AD665" s="1"/>
      <c r="AE665" s="1"/>
    </row>
    <row r="666" spans="1:31">
      <c r="A666" s="1"/>
      <c r="B666" s="2">
        <v>43509</v>
      </c>
      <c r="C666" s="1" t="s">
        <v>22</v>
      </c>
      <c r="D666" s="1" t="s">
        <v>874</v>
      </c>
      <c r="E666" s="1" t="s">
        <v>24</v>
      </c>
      <c r="F666" s="1" t="s">
        <v>513</v>
      </c>
      <c r="G666" s="1" t="s">
        <v>24</v>
      </c>
      <c r="H666" s="1">
        <v>4501726606</v>
      </c>
      <c r="I666" s="1" t="s">
        <v>24</v>
      </c>
      <c r="J666" s="1" t="s">
        <v>1218</v>
      </c>
      <c r="K666" s="1">
        <v>1</v>
      </c>
      <c r="L666" s="1" t="s">
        <v>26</v>
      </c>
      <c r="M666" s="40"/>
      <c r="N666" s="3">
        <f t="shared" si="18"/>
        <v>0</v>
      </c>
      <c r="O666" s="1"/>
      <c r="P666" s="1"/>
      <c r="Q666" s="1"/>
      <c r="R666" s="1"/>
      <c r="S666" s="1"/>
      <c r="T666" s="1"/>
      <c r="U666" s="1"/>
      <c r="V666" s="3">
        <f>Tabla13[[#This Row],[COSTO TOTAL]]</f>
        <v>0</v>
      </c>
      <c r="W666" s="3"/>
      <c r="X666" s="1"/>
      <c r="Y666" s="1"/>
      <c r="Z666" s="1"/>
      <c r="AA666" s="1"/>
      <c r="AB666" s="1"/>
      <c r="AC666" s="1"/>
      <c r="AD666" s="1"/>
      <c r="AE666" s="1"/>
    </row>
    <row r="667" spans="1:31">
      <c r="A667" s="9"/>
      <c r="B667" s="10"/>
      <c r="C667" s="9"/>
      <c r="D667" s="9"/>
      <c r="E667" s="9"/>
      <c r="F667" s="9"/>
      <c r="G667" s="9"/>
      <c r="H667" s="9"/>
      <c r="I667" s="9"/>
      <c r="J667" s="9" t="s">
        <v>23</v>
      </c>
      <c r="K667" s="9"/>
      <c r="L667" s="9"/>
      <c r="M667" s="11"/>
      <c r="N667" s="11">
        <f t="shared" si="18"/>
        <v>0</v>
      </c>
      <c r="O667" s="9"/>
      <c r="P667" s="9"/>
      <c r="Q667" s="9"/>
      <c r="R667" s="9"/>
      <c r="S667" s="9"/>
      <c r="T667" s="9"/>
      <c r="U667" s="9"/>
      <c r="V667" s="11"/>
      <c r="W667" s="11"/>
      <c r="X667" s="9"/>
      <c r="Y667" s="9"/>
      <c r="Z667" s="9"/>
      <c r="AA667" s="9"/>
      <c r="AB667" s="9"/>
      <c r="AC667" s="9"/>
      <c r="AD667" s="9"/>
      <c r="AE667" s="1"/>
    </row>
    <row r="668" spans="1:31">
      <c r="A668" s="1" t="s">
        <v>21</v>
      </c>
      <c r="B668" s="2">
        <v>43812</v>
      </c>
      <c r="C668" s="1" t="s">
        <v>22</v>
      </c>
      <c r="D668" s="1" t="s">
        <v>23</v>
      </c>
      <c r="E668" s="1" t="s">
        <v>24</v>
      </c>
      <c r="F668" s="1" t="s">
        <v>24</v>
      </c>
      <c r="G668" s="1" t="s">
        <v>24</v>
      </c>
      <c r="H668" s="1">
        <v>4501729274</v>
      </c>
      <c r="I668" s="1" t="s">
        <v>24</v>
      </c>
      <c r="J668" s="1" t="s">
        <v>25</v>
      </c>
      <c r="K668" s="1">
        <v>1</v>
      </c>
      <c r="L668" s="1" t="s">
        <v>26</v>
      </c>
      <c r="M668" s="3">
        <v>68160</v>
      </c>
      <c r="N668" s="3">
        <f t="shared" si="18"/>
        <v>68160</v>
      </c>
      <c r="O668" s="1"/>
      <c r="P668" s="1"/>
      <c r="Q668" s="1"/>
      <c r="R668" s="1"/>
      <c r="S668" s="1"/>
      <c r="T668" s="1"/>
      <c r="U668" s="1"/>
      <c r="V668" s="3"/>
      <c r="W668" s="3">
        <f>Tabla13[[#This Row],[COSTO TOTAL]]</f>
        <v>68160</v>
      </c>
      <c r="X668" s="1"/>
      <c r="Y668" s="1"/>
      <c r="Z668" s="1"/>
      <c r="AA668" s="1"/>
      <c r="AB668" s="1"/>
      <c r="AC668" s="1"/>
      <c r="AD668" s="1"/>
      <c r="AE668" s="1"/>
    </row>
    <row r="669" spans="1:31">
      <c r="A669" s="1" t="s">
        <v>27</v>
      </c>
      <c r="B669" s="2">
        <v>42906</v>
      </c>
      <c r="C669" s="1">
        <v>7341571</v>
      </c>
      <c r="D669" s="1" t="s">
        <v>23</v>
      </c>
      <c r="E669" s="1" t="s">
        <v>28</v>
      </c>
      <c r="F669" s="1" t="s">
        <v>29</v>
      </c>
      <c r="G669" s="1" t="s">
        <v>24</v>
      </c>
      <c r="H669" s="1">
        <v>4501371194</v>
      </c>
      <c r="I669" s="1" t="s">
        <v>24</v>
      </c>
      <c r="J669" s="1" t="s">
        <v>30</v>
      </c>
      <c r="K669" s="1">
        <v>1</v>
      </c>
      <c r="L669" s="1" t="s">
        <v>26</v>
      </c>
      <c r="M669" s="3">
        <v>11040</v>
      </c>
      <c r="N669" s="3">
        <f t="shared" si="18"/>
        <v>11040</v>
      </c>
      <c r="O669" s="1"/>
      <c r="P669" s="1"/>
      <c r="Q669" s="1"/>
      <c r="R669" s="1"/>
      <c r="S669" s="1"/>
      <c r="T669" s="1"/>
      <c r="U669" s="1"/>
      <c r="V669" s="3"/>
      <c r="W669" s="3">
        <f>Tabla13[[#This Row],[COSTO TOTAL]]</f>
        <v>11040</v>
      </c>
      <c r="X669" s="1"/>
      <c r="Y669" s="1"/>
      <c r="Z669" s="1"/>
      <c r="AA669" s="1"/>
      <c r="AB669" s="1"/>
      <c r="AC669" s="1"/>
      <c r="AD669" s="1"/>
      <c r="AE669" s="1"/>
    </row>
    <row r="670" spans="1:31">
      <c r="A670" s="1" t="s">
        <v>31</v>
      </c>
      <c r="B670" s="2">
        <v>43564</v>
      </c>
      <c r="C670" s="1"/>
      <c r="D670" s="1" t="s">
        <v>23</v>
      </c>
      <c r="E670" s="1" t="s">
        <v>24</v>
      </c>
      <c r="F670" s="1" t="s">
        <v>32</v>
      </c>
      <c r="G670" s="1" t="s">
        <v>24</v>
      </c>
      <c r="H670" s="1">
        <v>4501617615</v>
      </c>
      <c r="I670" s="1" t="s">
        <v>24</v>
      </c>
      <c r="J670" s="1" t="s">
        <v>33</v>
      </c>
      <c r="K670" s="1">
        <v>13</v>
      </c>
      <c r="L670" s="1" t="s">
        <v>26</v>
      </c>
      <c r="M670" s="3">
        <v>37000</v>
      </c>
      <c r="N670" s="3">
        <f t="shared" si="18"/>
        <v>481000</v>
      </c>
      <c r="O670" s="1"/>
      <c r="P670" s="1"/>
      <c r="Q670" s="1"/>
      <c r="R670" s="1"/>
      <c r="S670" s="1"/>
      <c r="T670" s="1"/>
      <c r="U670" s="1"/>
      <c r="V670" s="3"/>
      <c r="W670" s="3">
        <f>Tabla13[[#This Row],[COSTO TOTAL]]</f>
        <v>481000</v>
      </c>
      <c r="X670" s="1"/>
      <c r="Y670" s="1"/>
      <c r="Z670" s="1"/>
      <c r="AA670" s="1"/>
      <c r="AB670" s="1"/>
      <c r="AC670" s="1"/>
      <c r="AD670" s="1"/>
      <c r="AE670" s="1"/>
    </row>
    <row r="671" spans="1:31">
      <c r="A671" s="1" t="s">
        <v>31</v>
      </c>
      <c r="B671" s="2">
        <v>43564</v>
      </c>
      <c r="C671" s="1"/>
      <c r="D671" s="1" t="s">
        <v>23</v>
      </c>
      <c r="E671" s="1" t="s">
        <v>24</v>
      </c>
      <c r="F671" s="1" t="s">
        <v>32</v>
      </c>
      <c r="G671" s="1" t="s">
        <v>24</v>
      </c>
      <c r="H671" s="1">
        <v>4501617615</v>
      </c>
      <c r="I671" s="1" t="s">
        <v>24</v>
      </c>
      <c r="J671" s="1" t="s">
        <v>34</v>
      </c>
      <c r="K671" s="1">
        <v>13</v>
      </c>
      <c r="L671" s="1" t="s">
        <v>26</v>
      </c>
      <c r="M671" s="3">
        <v>11166.6</v>
      </c>
      <c r="N671" s="3">
        <f t="shared" si="18"/>
        <v>145165.80000000002</v>
      </c>
      <c r="O671" s="1"/>
      <c r="P671" s="1"/>
      <c r="Q671" s="1"/>
      <c r="R671" s="1"/>
      <c r="S671" s="1"/>
      <c r="T671" s="1"/>
      <c r="U671" s="1"/>
      <c r="V671" s="3"/>
      <c r="W671" s="3">
        <f>Tabla13[[#This Row],[COSTO TOTAL]]</f>
        <v>145165.80000000002</v>
      </c>
      <c r="X671" s="1"/>
      <c r="Y671" s="1"/>
      <c r="Z671" s="1"/>
      <c r="AA671" s="1"/>
      <c r="AB671" s="1"/>
      <c r="AC671" s="1"/>
      <c r="AD671" s="1"/>
      <c r="AE671" s="1"/>
    </row>
    <row r="672" spans="1:31">
      <c r="A672" s="1" t="s">
        <v>31</v>
      </c>
      <c r="B672" s="2">
        <v>43564</v>
      </c>
      <c r="C672" s="1"/>
      <c r="D672" s="1" t="s">
        <v>23</v>
      </c>
      <c r="E672" s="1" t="s">
        <v>24</v>
      </c>
      <c r="F672" s="1" t="s">
        <v>32</v>
      </c>
      <c r="G672" s="1" t="s">
        <v>24</v>
      </c>
      <c r="H672" s="1">
        <v>4501617615</v>
      </c>
      <c r="I672" s="1" t="s">
        <v>24</v>
      </c>
      <c r="J672" s="1" t="s">
        <v>35</v>
      </c>
      <c r="K672" s="1">
        <v>2</v>
      </c>
      <c r="L672" s="1" t="s">
        <v>26</v>
      </c>
      <c r="M672" s="3">
        <v>23333</v>
      </c>
      <c r="N672" s="3">
        <f t="shared" si="18"/>
        <v>46666</v>
      </c>
      <c r="O672" s="1"/>
      <c r="P672" s="1"/>
      <c r="Q672" s="1"/>
      <c r="R672" s="1"/>
      <c r="S672" s="1"/>
      <c r="T672" s="1"/>
      <c r="U672" s="1"/>
      <c r="V672" s="3"/>
      <c r="W672" s="3">
        <f>Tabla13[[#This Row],[COSTO TOTAL]]</f>
        <v>46666</v>
      </c>
      <c r="X672" s="1"/>
      <c r="Y672" s="1"/>
      <c r="Z672" s="1"/>
      <c r="AA672" s="1"/>
      <c r="AB672" s="1"/>
      <c r="AC672" s="1"/>
      <c r="AD672" s="1"/>
      <c r="AE672" s="1"/>
    </row>
    <row r="673" spans="1:31">
      <c r="A673" s="1" t="s">
        <v>31</v>
      </c>
      <c r="B673" s="2">
        <v>42941</v>
      </c>
      <c r="C673" s="1">
        <v>7404101</v>
      </c>
      <c r="D673" s="1" t="s">
        <v>23</v>
      </c>
      <c r="E673" s="1" t="s">
        <v>24</v>
      </c>
      <c r="F673" s="1" t="s">
        <v>24</v>
      </c>
      <c r="G673" s="1"/>
      <c r="H673" s="1">
        <v>4501463305</v>
      </c>
      <c r="I673" s="1"/>
      <c r="J673" s="1" t="s">
        <v>36</v>
      </c>
      <c r="K673" s="1">
        <v>1</v>
      </c>
      <c r="L673" s="1" t="s">
        <v>26</v>
      </c>
      <c r="M673" s="3">
        <v>20006.400000000001</v>
      </c>
      <c r="N673" s="3">
        <f t="shared" si="18"/>
        <v>20006.400000000001</v>
      </c>
      <c r="O673" s="1"/>
      <c r="P673" s="1"/>
      <c r="Q673" s="1"/>
      <c r="R673" s="1"/>
      <c r="S673" s="1"/>
      <c r="T673" s="1"/>
      <c r="U673" s="1"/>
      <c r="V673" s="3"/>
      <c r="W673" s="3">
        <f>Tabla13[[#This Row],[COSTO TOTAL]]</f>
        <v>20006.400000000001</v>
      </c>
      <c r="X673" s="1"/>
      <c r="Y673" s="1"/>
      <c r="Z673" s="1"/>
      <c r="AA673" s="1"/>
      <c r="AB673" s="1"/>
      <c r="AC673" s="1"/>
      <c r="AD673" s="1"/>
      <c r="AE673" s="1"/>
    </row>
    <row r="674" spans="1:31">
      <c r="A674" s="1" t="s">
        <v>31</v>
      </c>
      <c r="B674" s="2" t="s">
        <v>37</v>
      </c>
      <c r="C674" s="1">
        <v>7380282</v>
      </c>
      <c r="D674" s="1" t="s">
        <v>23</v>
      </c>
      <c r="E674" s="1" t="s">
        <v>24</v>
      </c>
      <c r="F674" s="1" t="s">
        <v>38</v>
      </c>
      <c r="G674" s="1" t="s">
        <v>24</v>
      </c>
      <c r="H674" s="1">
        <v>4501490148</v>
      </c>
      <c r="I674" s="1" t="s">
        <v>24</v>
      </c>
      <c r="J674" s="1" t="s">
        <v>39</v>
      </c>
      <c r="K674" s="1">
        <v>3</v>
      </c>
      <c r="L674" s="1" t="s">
        <v>26</v>
      </c>
      <c r="M674" s="3">
        <v>4950</v>
      </c>
      <c r="N674" s="3">
        <f t="shared" si="18"/>
        <v>14850</v>
      </c>
      <c r="O674" s="1"/>
      <c r="P674" s="1"/>
      <c r="Q674" s="1"/>
      <c r="R674" s="1"/>
      <c r="S674" s="1"/>
      <c r="T674" s="1"/>
      <c r="U674" s="1"/>
      <c r="V674" s="3"/>
      <c r="W674" s="3">
        <f>Tabla13[[#This Row],[COSTO TOTAL]]</f>
        <v>14850</v>
      </c>
      <c r="X674" s="1"/>
      <c r="Y674" s="1"/>
      <c r="Z674" s="1"/>
      <c r="AA674" s="1"/>
      <c r="AB674" s="1"/>
      <c r="AC674" s="1"/>
      <c r="AD674" s="1"/>
      <c r="AE674" s="1"/>
    </row>
    <row r="675" spans="1:31">
      <c r="A675" s="1" t="s">
        <v>31</v>
      </c>
      <c r="B675" s="2">
        <v>43354</v>
      </c>
      <c r="C675" s="1">
        <v>7463456</v>
      </c>
      <c r="D675" s="1" t="s">
        <v>23</v>
      </c>
      <c r="E675" s="1" t="s">
        <v>40</v>
      </c>
      <c r="F675" s="1" t="s">
        <v>41</v>
      </c>
      <c r="G675" s="1" t="s">
        <v>24</v>
      </c>
      <c r="H675" s="1">
        <v>4501482153</v>
      </c>
      <c r="I675" s="1" t="s">
        <v>24</v>
      </c>
      <c r="J675" s="1" t="s">
        <v>42</v>
      </c>
      <c r="K675" s="1">
        <v>1</v>
      </c>
      <c r="L675" s="1" t="s">
        <v>26</v>
      </c>
      <c r="M675" s="3">
        <v>12285</v>
      </c>
      <c r="N675" s="3">
        <f t="shared" si="18"/>
        <v>12285</v>
      </c>
      <c r="O675" s="1"/>
      <c r="P675" s="1"/>
      <c r="Q675" s="1"/>
      <c r="R675" s="1"/>
      <c r="S675" s="1"/>
      <c r="T675" s="1"/>
      <c r="U675" s="1"/>
      <c r="V675" s="3"/>
      <c r="W675" s="3">
        <f>Tabla13[[#This Row],[COSTO TOTAL]]</f>
        <v>12285</v>
      </c>
      <c r="X675" s="1"/>
      <c r="Y675" s="1"/>
      <c r="Z675" s="1"/>
      <c r="AA675" s="1"/>
      <c r="AB675" s="1"/>
      <c r="AC675" s="1"/>
      <c r="AD675" s="1"/>
      <c r="AE675" s="1"/>
    </row>
    <row r="676" spans="1:31">
      <c r="A676" s="1" t="s">
        <v>31</v>
      </c>
      <c r="B676" s="2">
        <v>43354</v>
      </c>
      <c r="C676" s="1">
        <v>7309533</v>
      </c>
      <c r="D676" s="1" t="s">
        <v>23</v>
      </c>
      <c r="E676" s="1" t="s">
        <v>43</v>
      </c>
      <c r="F676" s="1" t="s">
        <v>44</v>
      </c>
      <c r="G676" s="1" t="s">
        <v>24</v>
      </c>
      <c r="H676" s="1">
        <v>4501393819</v>
      </c>
      <c r="I676" s="1" t="s">
        <v>24</v>
      </c>
      <c r="J676" s="1" t="s">
        <v>45</v>
      </c>
      <c r="K676" s="1">
        <v>2</v>
      </c>
      <c r="L676" s="1" t="s">
        <v>26</v>
      </c>
      <c r="M676" s="3">
        <v>1020</v>
      </c>
      <c r="N676" s="3">
        <f t="shared" si="18"/>
        <v>2040</v>
      </c>
      <c r="O676" s="1"/>
      <c r="P676" s="1"/>
      <c r="Q676" s="1"/>
      <c r="R676" s="1"/>
      <c r="S676" s="1"/>
      <c r="T676" s="1"/>
      <c r="U676" s="1"/>
      <c r="V676" s="3"/>
      <c r="W676" s="3">
        <f>Tabla13[[#This Row],[COSTO TOTAL]]</f>
        <v>2040</v>
      </c>
      <c r="X676" s="1"/>
      <c r="Y676" s="1"/>
      <c r="Z676" s="1"/>
      <c r="AA676" s="1"/>
      <c r="AB676" s="1"/>
      <c r="AC676" s="1"/>
      <c r="AD676" s="1"/>
      <c r="AE676" s="1"/>
    </row>
    <row r="677" spans="1:31">
      <c r="A677" s="1" t="s">
        <v>31</v>
      </c>
      <c r="B677" s="2">
        <v>43658</v>
      </c>
      <c r="C677" s="1">
        <v>7690411</v>
      </c>
      <c r="D677" s="1" t="s">
        <v>23</v>
      </c>
      <c r="E677" s="1" t="s">
        <v>24</v>
      </c>
      <c r="F677" s="1" t="s">
        <v>46</v>
      </c>
      <c r="G677" s="1" t="s">
        <v>24</v>
      </c>
      <c r="H677" s="1" t="s">
        <v>47</v>
      </c>
      <c r="I677" s="1" t="s">
        <v>24</v>
      </c>
      <c r="J677" s="1" t="s">
        <v>48</v>
      </c>
      <c r="K677" s="1">
        <v>107</v>
      </c>
      <c r="L677" s="1" t="s">
        <v>26</v>
      </c>
      <c r="M677" s="3"/>
      <c r="N677" s="3">
        <f t="shared" si="18"/>
        <v>0</v>
      </c>
      <c r="O677" s="1"/>
      <c r="P677" s="1"/>
      <c r="Q677" s="1"/>
      <c r="R677" s="1"/>
      <c r="S677" s="1"/>
      <c r="T677" s="1"/>
      <c r="U677" s="1"/>
      <c r="V677" s="3"/>
      <c r="W677" s="3">
        <f>Tabla13[[#This Row],[COSTO TOTAL]]</f>
        <v>0</v>
      </c>
      <c r="X677" s="1"/>
      <c r="Y677" s="1"/>
      <c r="Z677" s="1"/>
      <c r="AA677" s="1"/>
      <c r="AB677" s="1"/>
      <c r="AC677" s="1"/>
      <c r="AD677" s="1"/>
      <c r="AE677" s="1"/>
    </row>
    <row r="678" spans="1:31">
      <c r="A678" s="1" t="s">
        <v>31</v>
      </c>
      <c r="B678" s="2">
        <v>43658</v>
      </c>
      <c r="C678" s="1">
        <v>7690411</v>
      </c>
      <c r="D678" s="1" t="s">
        <v>23</v>
      </c>
      <c r="E678" s="1" t="s">
        <v>24</v>
      </c>
      <c r="F678" s="1" t="s">
        <v>46</v>
      </c>
      <c r="G678" s="1" t="s">
        <v>24</v>
      </c>
      <c r="H678" s="1" t="s">
        <v>47</v>
      </c>
      <c r="I678" s="1" t="s">
        <v>24</v>
      </c>
      <c r="J678" s="1" t="s">
        <v>49</v>
      </c>
      <c r="K678" s="1">
        <v>220</v>
      </c>
      <c r="L678" s="1" t="s">
        <v>26</v>
      </c>
      <c r="M678" s="3"/>
      <c r="N678" s="3">
        <f t="shared" si="18"/>
        <v>0</v>
      </c>
      <c r="O678" s="1"/>
      <c r="P678" s="1"/>
      <c r="Q678" s="1"/>
      <c r="R678" s="1"/>
      <c r="S678" s="1"/>
      <c r="T678" s="1"/>
      <c r="U678" s="1"/>
      <c r="V678" s="3"/>
      <c r="W678" s="3">
        <f>Tabla13[[#This Row],[COSTO TOTAL]]</f>
        <v>0</v>
      </c>
      <c r="X678" s="1"/>
      <c r="Y678" s="1"/>
      <c r="Z678" s="1"/>
      <c r="AA678" s="1"/>
      <c r="AB678" s="1"/>
      <c r="AC678" s="1"/>
      <c r="AD678" s="1"/>
      <c r="AE678" s="1"/>
    </row>
    <row r="679" spans="1:31">
      <c r="A679" s="1" t="s">
        <v>31</v>
      </c>
      <c r="B679" s="2">
        <v>43658</v>
      </c>
      <c r="C679" s="1">
        <v>7690411</v>
      </c>
      <c r="D679" s="1" t="s">
        <v>23</v>
      </c>
      <c r="E679" s="1" t="s">
        <v>24</v>
      </c>
      <c r="F679" s="1" t="s">
        <v>46</v>
      </c>
      <c r="G679" s="1" t="s">
        <v>24</v>
      </c>
      <c r="H679" s="1" t="s">
        <v>47</v>
      </c>
      <c r="I679" s="1" t="s">
        <v>24</v>
      </c>
      <c r="J679" s="1" t="s">
        <v>50</v>
      </c>
      <c r="K679" s="1">
        <v>14</v>
      </c>
      <c r="L679" s="1" t="s">
        <v>26</v>
      </c>
      <c r="M679" s="3"/>
      <c r="N679" s="3">
        <f t="shared" si="18"/>
        <v>0</v>
      </c>
      <c r="O679" s="1"/>
      <c r="P679" s="1"/>
      <c r="Q679" s="1"/>
      <c r="R679" s="1"/>
      <c r="S679" s="1"/>
      <c r="T679" s="1"/>
      <c r="U679" s="1"/>
      <c r="V679" s="3"/>
      <c r="W679" s="3">
        <f>Tabla13[[#This Row],[COSTO TOTAL]]</f>
        <v>0</v>
      </c>
      <c r="X679" s="1"/>
      <c r="Y679" s="1"/>
      <c r="Z679" s="1"/>
      <c r="AA679" s="1"/>
      <c r="AB679" s="1"/>
      <c r="AC679" s="1"/>
      <c r="AD679" s="1"/>
      <c r="AE679" s="1"/>
    </row>
    <row r="680" spans="1:31">
      <c r="A680" s="1" t="s">
        <v>31</v>
      </c>
      <c r="B680" s="2">
        <v>43658</v>
      </c>
      <c r="C680" s="1">
        <v>7690411</v>
      </c>
      <c r="D680" s="1" t="s">
        <v>23</v>
      </c>
      <c r="E680" s="1" t="s">
        <v>24</v>
      </c>
      <c r="F680" s="1" t="s">
        <v>46</v>
      </c>
      <c r="G680" s="1" t="s">
        <v>24</v>
      </c>
      <c r="H680" s="1" t="s">
        <v>47</v>
      </c>
      <c r="I680" s="1" t="s">
        <v>24</v>
      </c>
      <c r="J680" s="1" t="s">
        <v>51</v>
      </c>
      <c r="K680" s="1">
        <v>6</v>
      </c>
      <c r="L680" s="1" t="s">
        <v>26</v>
      </c>
      <c r="M680" s="3"/>
      <c r="N680" s="3">
        <f t="shared" si="18"/>
        <v>0</v>
      </c>
      <c r="O680" s="1"/>
      <c r="P680" s="1"/>
      <c r="Q680" s="1"/>
      <c r="R680" s="1"/>
      <c r="S680" s="1"/>
      <c r="T680" s="1"/>
      <c r="U680" s="1"/>
      <c r="V680" s="3"/>
      <c r="W680" s="3">
        <f>Tabla13[[#This Row],[COSTO TOTAL]]</f>
        <v>0</v>
      </c>
      <c r="X680" s="1"/>
      <c r="Y680" s="1"/>
      <c r="Z680" s="1"/>
      <c r="AA680" s="1"/>
      <c r="AB680" s="1"/>
      <c r="AC680" s="1"/>
      <c r="AD680" s="1"/>
      <c r="AE680" s="1"/>
    </row>
    <row r="681" spans="1:31">
      <c r="A681" s="1" t="s">
        <v>31</v>
      </c>
      <c r="B681" s="2">
        <v>43658</v>
      </c>
      <c r="C681" s="1">
        <v>7690411</v>
      </c>
      <c r="D681" s="1" t="s">
        <v>23</v>
      </c>
      <c r="E681" s="1" t="s">
        <v>24</v>
      </c>
      <c r="F681" s="1" t="s">
        <v>46</v>
      </c>
      <c r="G681" s="1" t="s">
        <v>24</v>
      </c>
      <c r="H681" s="1" t="s">
        <v>47</v>
      </c>
      <c r="I681" s="1" t="s">
        <v>24</v>
      </c>
      <c r="J681" s="1" t="s">
        <v>52</v>
      </c>
      <c r="K681" s="1">
        <v>8</v>
      </c>
      <c r="L681" s="1" t="s">
        <v>26</v>
      </c>
      <c r="M681" s="3"/>
      <c r="N681" s="3">
        <f t="shared" si="18"/>
        <v>0</v>
      </c>
      <c r="O681" s="1"/>
      <c r="P681" s="1"/>
      <c r="Q681" s="1"/>
      <c r="R681" s="1"/>
      <c r="S681" s="1"/>
      <c r="T681" s="1"/>
      <c r="U681" s="1"/>
      <c r="V681" s="3"/>
      <c r="W681" s="3">
        <f>Tabla13[[#This Row],[COSTO TOTAL]]</f>
        <v>0</v>
      </c>
      <c r="X681" s="1"/>
      <c r="Y681" s="1"/>
      <c r="Z681" s="1"/>
      <c r="AA681" s="1"/>
      <c r="AB681" s="1"/>
      <c r="AC681" s="1"/>
      <c r="AD681" s="1"/>
      <c r="AE681" s="1"/>
    </row>
    <row r="682" spans="1:31">
      <c r="A682" s="1" t="s">
        <v>31</v>
      </c>
      <c r="B682" s="2">
        <v>43658</v>
      </c>
      <c r="C682" s="1">
        <v>7690411</v>
      </c>
      <c r="D682" s="1" t="s">
        <v>23</v>
      </c>
      <c r="E682" s="1" t="s">
        <v>24</v>
      </c>
      <c r="F682" s="1" t="s">
        <v>46</v>
      </c>
      <c r="G682" s="1" t="s">
        <v>24</v>
      </c>
      <c r="H682" s="1" t="s">
        <v>47</v>
      </c>
      <c r="I682" s="1" t="s">
        <v>24</v>
      </c>
      <c r="J682" s="1" t="s">
        <v>53</v>
      </c>
      <c r="K682" s="1">
        <v>1</v>
      </c>
      <c r="L682" s="1" t="s">
        <v>54</v>
      </c>
      <c r="M682" s="3">
        <v>170843.8</v>
      </c>
      <c r="N682" s="3">
        <f t="shared" si="18"/>
        <v>170843.8</v>
      </c>
      <c r="O682" s="1"/>
      <c r="P682" s="1"/>
      <c r="Q682" s="1"/>
      <c r="R682" s="1"/>
      <c r="S682" s="1"/>
      <c r="T682" s="1"/>
      <c r="U682" s="1"/>
      <c r="V682" s="3"/>
      <c r="W682" s="3">
        <f>Tabla13[[#This Row],[COSTO TOTAL]]</f>
        <v>170843.8</v>
      </c>
      <c r="X682" s="1"/>
      <c r="Y682" s="1"/>
      <c r="Z682" s="1"/>
      <c r="AA682" s="1"/>
      <c r="AB682" s="1"/>
      <c r="AC682" s="1"/>
      <c r="AD682" s="1"/>
      <c r="AE682" s="1"/>
    </row>
    <row r="683" spans="1:31">
      <c r="A683" s="1" t="s">
        <v>31</v>
      </c>
      <c r="B683" s="2">
        <v>43658</v>
      </c>
      <c r="C683" s="1">
        <v>7690411</v>
      </c>
      <c r="D683" s="1" t="s">
        <v>23</v>
      </c>
      <c r="E683" s="1" t="s">
        <v>24</v>
      </c>
      <c r="F683" s="1" t="s">
        <v>46</v>
      </c>
      <c r="G683" s="1" t="s">
        <v>24</v>
      </c>
      <c r="H683" s="1" t="s">
        <v>47</v>
      </c>
      <c r="I683" s="1" t="s">
        <v>24</v>
      </c>
      <c r="J683" s="1" t="s">
        <v>55</v>
      </c>
      <c r="K683" s="1">
        <v>12</v>
      </c>
      <c r="L683" s="1" t="s">
        <v>26</v>
      </c>
      <c r="M683" s="3"/>
      <c r="N683" s="3">
        <f t="shared" si="18"/>
        <v>0</v>
      </c>
      <c r="O683" s="1"/>
      <c r="P683" s="1"/>
      <c r="Q683" s="1"/>
      <c r="R683" s="1"/>
      <c r="S683" s="1"/>
      <c r="T683" s="1"/>
      <c r="U683" s="1"/>
      <c r="V683" s="3"/>
      <c r="W683" s="3">
        <f>Tabla13[[#This Row],[COSTO TOTAL]]</f>
        <v>0</v>
      </c>
      <c r="X683" s="1"/>
      <c r="Y683" s="1"/>
      <c r="Z683" s="1"/>
      <c r="AA683" s="1"/>
      <c r="AB683" s="1"/>
      <c r="AC683" s="1"/>
      <c r="AD683" s="1"/>
      <c r="AE683" s="1"/>
    </row>
    <row r="684" spans="1:31">
      <c r="A684" s="1" t="s">
        <v>31</v>
      </c>
      <c r="B684" s="2">
        <v>43658</v>
      </c>
      <c r="C684" s="1">
        <v>7690411</v>
      </c>
      <c r="D684" s="1" t="s">
        <v>23</v>
      </c>
      <c r="E684" s="1" t="s">
        <v>24</v>
      </c>
      <c r="F684" s="1" t="s">
        <v>46</v>
      </c>
      <c r="G684" s="1" t="s">
        <v>24</v>
      </c>
      <c r="H684" s="1" t="s">
        <v>47</v>
      </c>
      <c r="I684" s="1" t="s">
        <v>24</v>
      </c>
      <c r="J684" s="1" t="s">
        <v>56</v>
      </c>
      <c r="K684" s="1">
        <v>12</v>
      </c>
      <c r="L684" s="1" t="s">
        <v>26</v>
      </c>
      <c r="M684" s="3"/>
      <c r="N684" s="3">
        <f t="shared" si="18"/>
        <v>0</v>
      </c>
      <c r="O684" s="1"/>
      <c r="P684" s="1"/>
      <c r="Q684" s="1"/>
      <c r="R684" s="1"/>
      <c r="S684" s="1"/>
      <c r="T684" s="1"/>
      <c r="U684" s="1"/>
      <c r="V684" s="3"/>
      <c r="W684" s="3">
        <f>Tabla13[[#This Row],[COSTO TOTAL]]</f>
        <v>0</v>
      </c>
      <c r="X684" s="1"/>
      <c r="Y684" s="1"/>
      <c r="Z684" s="1"/>
      <c r="AA684" s="1"/>
      <c r="AB684" s="1"/>
      <c r="AC684" s="1"/>
      <c r="AD684" s="1"/>
      <c r="AE684" s="1"/>
    </row>
    <row r="685" spans="1:31">
      <c r="A685" s="1" t="s">
        <v>31</v>
      </c>
      <c r="B685" s="2">
        <v>43658</v>
      </c>
      <c r="C685" s="1">
        <v>7690411</v>
      </c>
      <c r="D685" s="1" t="s">
        <v>23</v>
      </c>
      <c r="E685" s="1" t="s">
        <v>24</v>
      </c>
      <c r="F685" s="1" t="s">
        <v>46</v>
      </c>
      <c r="G685" s="1" t="s">
        <v>24</v>
      </c>
      <c r="H685" s="1" t="s">
        <v>47</v>
      </c>
      <c r="I685" s="1" t="s">
        <v>24</v>
      </c>
      <c r="J685" s="1" t="s">
        <v>57</v>
      </c>
      <c r="K685" s="1">
        <v>12</v>
      </c>
      <c r="L685" s="1" t="s">
        <v>26</v>
      </c>
      <c r="M685" s="3"/>
      <c r="N685" s="3">
        <f t="shared" si="18"/>
        <v>0</v>
      </c>
      <c r="O685" s="1"/>
      <c r="P685" s="1"/>
      <c r="Q685" s="1"/>
      <c r="R685" s="1"/>
      <c r="S685" s="1"/>
      <c r="T685" s="1"/>
      <c r="U685" s="1"/>
      <c r="V685" s="3"/>
      <c r="W685" s="3">
        <f>Tabla13[[#This Row],[COSTO TOTAL]]</f>
        <v>0</v>
      </c>
      <c r="X685" s="1"/>
      <c r="Y685" s="1"/>
      <c r="Z685" s="1"/>
      <c r="AA685" s="1"/>
      <c r="AB685" s="1"/>
      <c r="AC685" s="1"/>
      <c r="AD685" s="1"/>
      <c r="AE685" s="1"/>
    </row>
    <row r="686" spans="1:31">
      <c r="A686" s="1" t="s">
        <v>31</v>
      </c>
      <c r="B686" s="2">
        <v>43658</v>
      </c>
      <c r="C686" s="1">
        <v>7690411</v>
      </c>
      <c r="D686" s="1" t="s">
        <v>23</v>
      </c>
      <c r="E686" s="1" t="s">
        <v>24</v>
      </c>
      <c r="F686" s="1" t="s">
        <v>46</v>
      </c>
      <c r="G686" s="1" t="s">
        <v>24</v>
      </c>
      <c r="H686" s="1" t="s">
        <v>47</v>
      </c>
      <c r="I686" s="1" t="s">
        <v>24</v>
      </c>
      <c r="J686" s="1" t="s">
        <v>58</v>
      </c>
      <c r="K686" s="1">
        <v>12</v>
      </c>
      <c r="L686" s="1" t="s">
        <v>26</v>
      </c>
      <c r="M686" s="3"/>
      <c r="N686" s="3">
        <f t="shared" si="18"/>
        <v>0</v>
      </c>
      <c r="O686" s="1"/>
      <c r="P686" s="1"/>
      <c r="Q686" s="1"/>
      <c r="R686" s="1"/>
      <c r="S686" s="1"/>
      <c r="T686" s="1"/>
      <c r="U686" s="1"/>
      <c r="V686" s="3"/>
      <c r="W686" s="3">
        <f>Tabla13[[#This Row],[COSTO TOTAL]]</f>
        <v>0</v>
      </c>
      <c r="X686" s="1"/>
      <c r="Y686" s="1"/>
      <c r="Z686" s="1"/>
      <c r="AA686" s="1"/>
      <c r="AB686" s="1"/>
      <c r="AC686" s="1"/>
      <c r="AD686" s="1"/>
      <c r="AE686" s="1"/>
    </row>
    <row r="687" spans="1:31">
      <c r="A687" s="1" t="s">
        <v>59</v>
      </c>
      <c r="B687" s="2">
        <v>43791</v>
      </c>
      <c r="C687" s="1" t="s">
        <v>22</v>
      </c>
      <c r="D687" s="1" t="s">
        <v>23</v>
      </c>
      <c r="E687" s="1" t="s">
        <v>24</v>
      </c>
      <c r="F687" s="1" t="s">
        <v>60</v>
      </c>
      <c r="G687" s="1" t="s">
        <v>24</v>
      </c>
      <c r="H687" s="1">
        <v>4501723785</v>
      </c>
      <c r="I687" s="1" t="s">
        <v>24</v>
      </c>
      <c r="J687" s="1" t="s">
        <v>61</v>
      </c>
      <c r="K687" s="1">
        <v>0</v>
      </c>
      <c r="L687" s="1" t="s">
        <v>26</v>
      </c>
      <c r="M687" s="3">
        <v>40530</v>
      </c>
      <c r="N687" s="3">
        <f t="shared" si="18"/>
        <v>0</v>
      </c>
      <c r="O687" s="1"/>
      <c r="P687" s="1"/>
      <c r="Q687" s="1"/>
      <c r="R687" s="1"/>
      <c r="S687" s="1"/>
      <c r="T687" s="1"/>
      <c r="U687" s="1"/>
      <c r="V687" s="3"/>
      <c r="W687" s="3">
        <f>Tabla13[[#This Row],[COSTO TOTAL]]</f>
        <v>0</v>
      </c>
      <c r="X687" s="1"/>
      <c r="Y687" s="1"/>
      <c r="Z687" s="1"/>
      <c r="AA687" s="1"/>
      <c r="AB687" s="1"/>
      <c r="AC687" s="1"/>
      <c r="AD687" s="1" t="s">
        <v>112</v>
      </c>
      <c r="AE687" s="1"/>
    </row>
    <row r="688" spans="1:31">
      <c r="A688" s="1" t="s">
        <v>59</v>
      </c>
      <c r="B688" s="2">
        <v>43791</v>
      </c>
      <c r="C688" s="1" t="s">
        <v>22</v>
      </c>
      <c r="D688" s="1" t="s">
        <v>23</v>
      </c>
      <c r="E688" s="1" t="s">
        <v>24</v>
      </c>
      <c r="F688" s="1" t="s">
        <v>60</v>
      </c>
      <c r="G688" s="1" t="s">
        <v>24</v>
      </c>
      <c r="H688" s="1">
        <v>4501723785</v>
      </c>
      <c r="I688" s="1" t="s">
        <v>24</v>
      </c>
      <c r="J688" s="1" t="s">
        <v>62</v>
      </c>
      <c r="K688" s="1">
        <v>1</v>
      </c>
      <c r="L688" s="1" t="s">
        <v>26</v>
      </c>
      <c r="M688" s="3">
        <v>40530</v>
      </c>
      <c r="N688" s="3">
        <f t="shared" si="18"/>
        <v>40530</v>
      </c>
      <c r="O688" s="1"/>
      <c r="P688" s="1"/>
      <c r="Q688" s="1"/>
      <c r="R688" s="1"/>
      <c r="S688" s="1"/>
      <c r="T688" s="1"/>
      <c r="U688" s="1"/>
      <c r="V688" s="3"/>
      <c r="W688" s="3">
        <f>Tabla13[[#This Row],[COSTO TOTAL]]</f>
        <v>40530</v>
      </c>
      <c r="X688" s="1"/>
      <c r="Y688" s="1"/>
      <c r="Z688" s="1"/>
      <c r="AA688" s="1"/>
      <c r="AB688" s="1"/>
      <c r="AC688" s="1"/>
      <c r="AD688" s="1"/>
      <c r="AE688" s="1"/>
    </row>
    <row r="689" spans="1:31">
      <c r="A689" s="1" t="s">
        <v>59</v>
      </c>
      <c r="B689" s="2">
        <v>43797</v>
      </c>
      <c r="C689" s="1" t="s">
        <v>22</v>
      </c>
      <c r="D689" s="1" t="s">
        <v>23</v>
      </c>
      <c r="E689" s="1" t="s">
        <v>24</v>
      </c>
      <c r="F689" s="1" t="s">
        <v>113</v>
      </c>
      <c r="G689" s="1" t="s">
        <v>24</v>
      </c>
      <c r="H689" s="1">
        <v>4501731123</v>
      </c>
      <c r="I689" s="1" t="s">
        <v>24</v>
      </c>
      <c r="J689" s="1" t="s">
        <v>1222</v>
      </c>
      <c r="K689" s="1">
        <v>2</v>
      </c>
      <c r="L689" s="1" t="s">
        <v>26</v>
      </c>
      <c r="M689" s="3">
        <v>134</v>
      </c>
      <c r="N689" s="3">
        <f t="shared" si="18"/>
        <v>268</v>
      </c>
      <c r="O689" s="1"/>
      <c r="P689" s="1"/>
      <c r="Q689" s="1"/>
      <c r="R689" s="1"/>
      <c r="S689" s="1"/>
      <c r="T689" s="1"/>
      <c r="U689" s="1"/>
      <c r="V689" s="3"/>
      <c r="W689" s="3">
        <f>Tabla13[[#This Row],[COSTO TOTAL]]</f>
        <v>268</v>
      </c>
      <c r="X689" s="1"/>
      <c r="Y689" s="1"/>
      <c r="Z689" s="1"/>
      <c r="AA689" s="1"/>
      <c r="AB689" s="1"/>
      <c r="AC689" s="1"/>
      <c r="AD689" s="1"/>
      <c r="AE689" s="1"/>
    </row>
    <row r="690" spans="1:31">
      <c r="A690" s="1" t="s">
        <v>63</v>
      </c>
      <c r="B690" s="2" t="s">
        <v>37</v>
      </c>
      <c r="C690" s="1">
        <v>7505030</v>
      </c>
      <c r="D690" s="1" t="s">
        <v>23</v>
      </c>
      <c r="E690" s="1" t="s">
        <v>24</v>
      </c>
      <c r="F690" s="1" t="s">
        <v>24</v>
      </c>
      <c r="G690" s="1"/>
      <c r="H690" s="1">
        <v>4501500200</v>
      </c>
      <c r="I690" s="1"/>
      <c r="J690" s="1" t="s">
        <v>64</v>
      </c>
      <c r="K690" s="1">
        <v>1</v>
      </c>
      <c r="L690" s="1" t="s">
        <v>26</v>
      </c>
      <c r="M690" s="3"/>
      <c r="N690" s="3">
        <f t="shared" si="18"/>
        <v>0</v>
      </c>
      <c r="O690" s="1"/>
      <c r="P690" s="1"/>
      <c r="Q690" s="1"/>
      <c r="R690" s="1"/>
      <c r="S690" s="1"/>
      <c r="T690" s="1"/>
      <c r="U690" s="1"/>
      <c r="V690" s="3"/>
      <c r="W690" s="3">
        <f>Tabla13[[#This Row],[COSTO TOTAL]]</f>
        <v>0</v>
      </c>
      <c r="X690" s="1"/>
      <c r="Y690" s="1"/>
      <c r="Z690" s="1"/>
      <c r="AA690" s="1"/>
      <c r="AB690" s="1"/>
      <c r="AC690" s="1"/>
      <c r="AD690" s="1"/>
      <c r="AE690" s="1"/>
    </row>
    <row r="691" spans="1:31">
      <c r="A691" s="1" t="s">
        <v>63</v>
      </c>
      <c r="B691" s="2">
        <v>43355</v>
      </c>
      <c r="C691" s="1">
        <v>7525238</v>
      </c>
      <c r="D691" s="1" t="s">
        <v>23</v>
      </c>
      <c r="E691" s="1" t="s">
        <v>65</v>
      </c>
      <c r="F691" s="1" t="s">
        <v>66</v>
      </c>
      <c r="G691" s="1" t="s">
        <v>24</v>
      </c>
      <c r="H691" s="1">
        <v>4501516550</v>
      </c>
      <c r="I691" s="1" t="s">
        <v>24</v>
      </c>
      <c r="J691" s="1" t="s">
        <v>67</v>
      </c>
      <c r="K691" s="1">
        <v>1</v>
      </c>
      <c r="L691" s="1" t="s">
        <v>26</v>
      </c>
      <c r="M691" s="3">
        <v>580</v>
      </c>
      <c r="N691" s="3">
        <f t="shared" si="18"/>
        <v>580</v>
      </c>
      <c r="O691" s="1"/>
      <c r="P691" s="1"/>
      <c r="Q691" s="1"/>
      <c r="R691" s="1"/>
      <c r="S691" s="1"/>
      <c r="T691" s="1"/>
      <c r="U691" s="1"/>
      <c r="V691" s="3"/>
      <c r="W691" s="3">
        <f>Tabla13[[#This Row],[COSTO TOTAL]]</f>
        <v>580</v>
      </c>
      <c r="X691" s="1"/>
      <c r="Y691" s="1"/>
      <c r="Z691" s="1"/>
      <c r="AA691" s="1"/>
      <c r="AB691" s="1"/>
      <c r="AC691" s="1"/>
      <c r="AD691" s="1"/>
      <c r="AE691" s="1"/>
    </row>
    <row r="692" spans="1:31">
      <c r="A692" s="1" t="s">
        <v>63</v>
      </c>
      <c r="B692" s="2">
        <v>43355</v>
      </c>
      <c r="C692" s="1">
        <v>7525238</v>
      </c>
      <c r="D692" s="1" t="s">
        <v>23</v>
      </c>
      <c r="E692" s="1" t="s">
        <v>65</v>
      </c>
      <c r="F692" s="1" t="s">
        <v>66</v>
      </c>
      <c r="G692" s="1" t="s">
        <v>24</v>
      </c>
      <c r="H692" s="1">
        <v>4501516550</v>
      </c>
      <c r="I692" s="1" t="s">
        <v>24</v>
      </c>
      <c r="J692" s="1" t="s">
        <v>68</v>
      </c>
      <c r="K692" s="1">
        <v>1</v>
      </c>
      <c r="L692" s="1" t="s">
        <v>26</v>
      </c>
      <c r="M692" s="3">
        <v>860</v>
      </c>
      <c r="N692" s="3">
        <f t="shared" si="18"/>
        <v>860</v>
      </c>
      <c r="O692" s="1"/>
      <c r="P692" s="1"/>
      <c r="Q692" s="1"/>
      <c r="R692" s="1"/>
      <c r="S692" s="1"/>
      <c r="T692" s="1"/>
      <c r="U692" s="1"/>
      <c r="V692" s="3"/>
      <c r="W692" s="3">
        <f>Tabla13[[#This Row],[COSTO TOTAL]]</f>
        <v>860</v>
      </c>
      <c r="X692" s="1"/>
      <c r="Y692" s="1"/>
      <c r="Z692" s="1"/>
      <c r="AA692" s="1"/>
      <c r="AB692" s="1"/>
      <c r="AC692" s="1"/>
      <c r="AD692" s="1"/>
      <c r="AE692" s="1"/>
    </row>
    <row r="693" spans="1:31">
      <c r="A693" s="1" t="s">
        <v>63</v>
      </c>
      <c r="B693" s="2">
        <v>43355</v>
      </c>
      <c r="C693" s="1">
        <v>7525238</v>
      </c>
      <c r="D693" s="1" t="s">
        <v>23</v>
      </c>
      <c r="E693" s="1" t="s">
        <v>65</v>
      </c>
      <c r="F693" s="1" t="s">
        <v>66</v>
      </c>
      <c r="G693" s="1" t="s">
        <v>24</v>
      </c>
      <c r="H693" s="1">
        <v>4501516550</v>
      </c>
      <c r="I693" s="1" t="s">
        <v>24</v>
      </c>
      <c r="J693" s="1" t="s">
        <v>69</v>
      </c>
      <c r="K693" s="1">
        <v>1</v>
      </c>
      <c r="L693" s="1" t="s">
        <v>26</v>
      </c>
      <c r="M693" s="3">
        <v>7480</v>
      </c>
      <c r="N693" s="3">
        <f t="shared" si="18"/>
        <v>7480</v>
      </c>
      <c r="O693" s="1"/>
      <c r="P693" s="1"/>
      <c r="Q693" s="1"/>
      <c r="R693" s="1"/>
      <c r="S693" s="1"/>
      <c r="T693" s="1"/>
      <c r="U693" s="1"/>
      <c r="V693" s="3"/>
      <c r="W693" s="3">
        <f>Tabla13[[#This Row],[COSTO TOTAL]]</f>
        <v>7480</v>
      </c>
      <c r="X693" s="1"/>
      <c r="Y693" s="1"/>
      <c r="Z693" s="1"/>
      <c r="AA693" s="1"/>
      <c r="AB693" s="1"/>
      <c r="AC693" s="1"/>
      <c r="AD693" s="1"/>
      <c r="AE693" s="1"/>
    </row>
    <row r="694" spans="1:31">
      <c r="A694" s="1" t="s">
        <v>63</v>
      </c>
      <c r="B694" s="2">
        <v>43704</v>
      </c>
      <c r="C694" s="1" t="s">
        <v>22</v>
      </c>
      <c r="D694" s="1" t="s">
        <v>23</v>
      </c>
      <c r="E694" s="1" t="s">
        <v>24</v>
      </c>
      <c r="F694" s="1" t="s">
        <v>70</v>
      </c>
      <c r="G694" s="1" t="s">
        <v>24</v>
      </c>
      <c r="H694" s="1">
        <v>4501698911</v>
      </c>
      <c r="I694" s="1" t="s">
        <v>24</v>
      </c>
      <c r="J694" s="1" t="s">
        <v>71</v>
      </c>
      <c r="K694" s="1">
        <v>1</v>
      </c>
      <c r="L694" s="1" t="s">
        <v>26</v>
      </c>
      <c r="M694" s="3">
        <v>547</v>
      </c>
      <c r="N694" s="3">
        <f t="shared" si="18"/>
        <v>547</v>
      </c>
      <c r="O694" s="1"/>
      <c r="P694" s="1"/>
      <c r="Q694" s="1"/>
      <c r="R694" s="1"/>
      <c r="S694" s="1"/>
      <c r="T694" s="1"/>
      <c r="U694" s="1"/>
      <c r="V694" s="3"/>
      <c r="W694" s="3">
        <f>Tabla13[[#This Row],[COSTO TOTAL]]</f>
        <v>547</v>
      </c>
      <c r="X694" s="1"/>
      <c r="Y694" s="1"/>
      <c r="Z694" s="1"/>
      <c r="AA694" s="1"/>
      <c r="AB694" s="1"/>
      <c r="AC694" s="1"/>
      <c r="AD694" s="1"/>
      <c r="AE694" s="1"/>
    </row>
    <row r="695" spans="1:31">
      <c r="A695" s="1" t="s">
        <v>63</v>
      </c>
      <c r="B695" s="2">
        <v>43768</v>
      </c>
      <c r="C695" s="1" t="s">
        <v>22</v>
      </c>
      <c r="D695" s="1" t="s">
        <v>23</v>
      </c>
      <c r="E695" s="1" t="s">
        <v>24</v>
      </c>
      <c r="F695" s="1" t="s">
        <v>75</v>
      </c>
      <c r="G695" s="1" t="s">
        <v>24</v>
      </c>
      <c r="H695" s="1">
        <v>4501710225</v>
      </c>
      <c r="I695" s="1" t="s">
        <v>24</v>
      </c>
      <c r="J695" s="1" t="s">
        <v>77</v>
      </c>
      <c r="K695" s="1">
        <v>0</v>
      </c>
      <c r="L695" s="1" t="s">
        <v>26</v>
      </c>
      <c r="M695" s="3">
        <v>1159</v>
      </c>
      <c r="N695" s="3">
        <f t="shared" si="18"/>
        <v>0</v>
      </c>
      <c r="O695" s="1"/>
      <c r="P695" s="1"/>
      <c r="Q695" s="1"/>
      <c r="R695" s="1"/>
      <c r="S695" s="1"/>
      <c r="T695" s="1"/>
      <c r="U695" s="1"/>
      <c r="V695" s="3"/>
      <c r="W695" s="3">
        <f>Tabla13[[#This Row],[COSTO TOTAL]]</f>
        <v>0</v>
      </c>
      <c r="X695" s="1"/>
      <c r="Y695" s="1"/>
      <c r="Z695" s="1"/>
      <c r="AA695" s="1"/>
      <c r="AB695" s="1"/>
      <c r="AC695" s="1"/>
      <c r="AD695" s="1" t="s">
        <v>112</v>
      </c>
      <c r="AE695" s="1"/>
    </row>
    <row r="696" spans="1:31">
      <c r="A696" s="1" t="s">
        <v>63</v>
      </c>
      <c r="B696" s="2">
        <v>43780</v>
      </c>
      <c r="C696" s="1" t="s">
        <v>22</v>
      </c>
      <c r="D696" s="1" t="s">
        <v>23</v>
      </c>
      <c r="E696" s="1" t="s">
        <v>73</v>
      </c>
      <c r="F696" s="1" t="s">
        <v>24</v>
      </c>
      <c r="G696" s="1" t="s">
        <v>24</v>
      </c>
      <c r="H696" s="1">
        <v>4501708177</v>
      </c>
      <c r="I696" s="1" t="s">
        <v>24</v>
      </c>
      <c r="J696" s="1" t="s">
        <v>78</v>
      </c>
      <c r="K696" s="1">
        <v>0</v>
      </c>
      <c r="L696" s="1" t="s">
        <v>26</v>
      </c>
      <c r="M696" s="3">
        <v>6375.6</v>
      </c>
      <c r="N696" s="3">
        <f t="shared" si="18"/>
        <v>0</v>
      </c>
      <c r="O696" s="1" t="s">
        <v>80</v>
      </c>
      <c r="P696" s="1"/>
      <c r="Q696" s="1"/>
      <c r="R696" s="1"/>
      <c r="S696" s="1"/>
      <c r="T696" s="1"/>
      <c r="U696" s="1"/>
      <c r="V696" s="3"/>
      <c r="W696" s="3">
        <f>Tabla13[[#This Row],[COSTO TOTAL]]</f>
        <v>0</v>
      </c>
      <c r="X696" s="1"/>
      <c r="Y696" s="1"/>
      <c r="Z696" s="1"/>
      <c r="AA696" s="1"/>
      <c r="AB696" s="1"/>
      <c r="AC696" s="1"/>
      <c r="AD696" s="1" t="s">
        <v>112</v>
      </c>
      <c r="AE696" s="1"/>
    </row>
    <row r="697" spans="1:31">
      <c r="A697" s="1" t="s">
        <v>72</v>
      </c>
      <c r="B697" s="2">
        <v>43364</v>
      </c>
      <c r="C697" s="1">
        <v>7609434</v>
      </c>
      <c r="D697" s="1" t="s">
        <v>23</v>
      </c>
      <c r="E697" s="1" t="s">
        <v>74</v>
      </c>
      <c r="F697" s="1" t="s">
        <v>76</v>
      </c>
      <c r="G697" s="1" t="s">
        <v>24</v>
      </c>
      <c r="H697" s="1">
        <v>4501594477</v>
      </c>
      <c r="I697" s="1"/>
      <c r="J697" s="1" t="s">
        <v>79</v>
      </c>
      <c r="K697" s="1">
        <v>5</v>
      </c>
      <c r="L697" s="1" t="s">
        <v>26</v>
      </c>
      <c r="M697" s="3">
        <v>68</v>
      </c>
      <c r="N697" s="3">
        <f t="shared" si="18"/>
        <v>340</v>
      </c>
      <c r="O697" s="1" t="s">
        <v>81</v>
      </c>
      <c r="P697" s="1"/>
      <c r="Q697" s="1"/>
      <c r="R697" s="1"/>
      <c r="S697" s="1"/>
      <c r="T697" s="1"/>
      <c r="U697" s="1"/>
      <c r="V697" s="3"/>
      <c r="W697" s="3">
        <f>Tabla13[[#This Row],[COSTO TOTAL]]</f>
        <v>340</v>
      </c>
      <c r="X697" s="1"/>
      <c r="Y697" s="1"/>
      <c r="Z697" s="1"/>
      <c r="AA697" s="1"/>
      <c r="AB697" s="1"/>
      <c r="AC697" s="1"/>
      <c r="AD697" s="1"/>
      <c r="AE697" s="1"/>
    </row>
    <row r="698" spans="1:31">
      <c r="A698" s="1" t="s">
        <v>72</v>
      </c>
      <c r="B698" s="2">
        <v>43364</v>
      </c>
      <c r="C698" s="1">
        <v>7609434</v>
      </c>
      <c r="D698" s="1" t="s">
        <v>23</v>
      </c>
      <c r="E698" s="1" t="s">
        <v>74</v>
      </c>
      <c r="F698" s="1" t="s">
        <v>76</v>
      </c>
      <c r="G698" s="1" t="s">
        <v>24</v>
      </c>
      <c r="H698" s="1">
        <v>4501594477</v>
      </c>
      <c r="I698" s="1"/>
      <c r="J698" s="1" t="s">
        <v>82</v>
      </c>
      <c r="K698" s="1">
        <v>3</v>
      </c>
      <c r="L698" s="1" t="s">
        <v>26</v>
      </c>
      <c r="M698" s="3">
        <v>169.06</v>
      </c>
      <c r="N698" s="3">
        <f t="shared" si="18"/>
        <v>507.18</v>
      </c>
      <c r="O698" s="1" t="s">
        <v>83</v>
      </c>
      <c r="P698" s="1"/>
      <c r="Q698" s="1"/>
      <c r="R698" s="1"/>
      <c r="S698" s="1"/>
      <c r="T698" s="1"/>
      <c r="U698" s="1"/>
      <c r="V698" s="3"/>
      <c r="W698" s="3">
        <f>Tabla13[[#This Row],[COSTO TOTAL]]</f>
        <v>507.18</v>
      </c>
      <c r="X698" s="1"/>
      <c r="Y698" s="1"/>
      <c r="Z698" s="1"/>
      <c r="AA698" s="1"/>
      <c r="AB698" s="1"/>
      <c r="AC698" s="1"/>
      <c r="AD698" s="1"/>
      <c r="AE698" s="1"/>
    </row>
    <row r="699" spans="1:31">
      <c r="A699" s="1" t="s">
        <v>72</v>
      </c>
      <c r="B699" s="2">
        <v>43364</v>
      </c>
      <c r="C699" s="1">
        <v>7609434</v>
      </c>
      <c r="D699" s="1" t="s">
        <v>23</v>
      </c>
      <c r="E699" s="1" t="s">
        <v>74</v>
      </c>
      <c r="F699" s="1" t="s">
        <v>76</v>
      </c>
      <c r="G699" s="1" t="s">
        <v>24</v>
      </c>
      <c r="H699" s="1">
        <v>4501594477</v>
      </c>
      <c r="I699" s="1"/>
      <c r="J699" s="1" t="s">
        <v>84</v>
      </c>
      <c r="K699" s="1">
        <v>5</v>
      </c>
      <c r="L699" s="1" t="s">
        <v>26</v>
      </c>
      <c r="M699" s="3"/>
      <c r="N699" s="3">
        <f t="shared" si="18"/>
        <v>0</v>
      </c>
      <c r="O699" s="1" t="s">
        <v>85</v>
      </c>
      <c r="P699" s="1"/>
      <c r="Q699" s="1"/>
      <c r="R699" s="1"/>
      <c r="S699" s="1"/>
      <c r="T699" s="1"/>
      <c r="U699" s="1"/>
      <c r="V699" s="3"/>
      <c r="W699" s="3">
        <f>Tabla13[[#This Row],[COSTO TOTAL]]</f>
        <v>0</v>
      </c>
      <c r="X699" s="1"/>
      <c r="Y699" s="1"/>
      <c r="Z699" s="1"/>
      <c r="AA699" s="1"/>
      <c r="AB699" s="1"/>
      <c r="AC699" s="1"/>
      <c r="AD699" s="1"/>
      <c r="AE699" s="1"/>
    </row>
    <row r="700" spans="1:31">
      <c r="A700" s="1" t="s">
        <v>72</v>
      </c>
      <c r="B700" s="2">
        <v>43364</v>
      </c>
      <c r="C700" s="1">
        <v>7609434</v>
      </c>
      <c r="D700" s="1" t="s">
        <v>23</v>
      </c>
      <c r="E700" s="1" t="s">
        <v>74</v>
      </c>
      <c r="F700" s="1" t="s">
        <v>76</v>
      </c>
      <c r="G700" s="1" t="s">
        <v>24</v>
      </c>
      <c r="H700" s="1">
        <v>4501594477</v>
      </c>
      <c r="I700" s="1"/>
      <c r="J700" s="1" t="s">
        <v>88</v>
      </c>
      <c r="K700" s="1">
        <v>14</v>
      </c>
      <c r="L700" s="1" t="s">
        <v>26</v>
      </c>
      <c r="M700" s="3"/>
      <c r="N700" s="3">
        <f t="shared" si="18"/>
        <v>0</v>
      </c>
      <c r="O700" s="1"/>
      <c r="P700" s="1"/>
      <c r="Q700" s="1"/>
      <c r="R700" s="1"/>
      <c r="S700" s="1"/>
      <c r="T700" s="1"/>
      <c r="U700" s="1"/>
      <c r="V700" s="3"/>
      <c r="W700" s="3">
        <f>Tabla13[[#This Row],[COSTO TOTAL]]</f>
        <v>0</v>
      </c>
      <c r="X700" s="1"/>
      <c r="Y700" s="1"/>
      <c r="Z700" s="1"/>
      <c r="AA700" s="1"/>
      <c r="AB700" s="1"/>
      <c r="AC700" s="1"/>
      <c r="AD700" s="1"/>
      <c r="AE700" s="1"/>
    </row>
    <row r="701" spans="1:31">
      <c r="A701" s="1" t="s">
        <v>72</v>
      </c>
      <c r="B701" s="2">
        <v>43364</v>
      </c>
      <c r="C701" s="1">
        <v>7609434</v>
      </c>
      <c r="D701" s="1" t="s">
        <v>23</v>
      </c>
      <c r="E701" s="1" t="s">
        <v>74</v>
      </c>
      <c r="F701" s="1" t="s">
        <v>76</v>
      </c>
      <c r="G701" s="1" t="s">
        <v>24</v>
      </c>
      <c r="H701" s="1">
        <v>4501594477</v>
      </c>
      <c r="I701" s="1"/>
      <c r="J701" s="1" t="s">
        <v>89</v>
      </c>
      <c r="K701" s="1">
        <v>2</v>
      </c>
      <c r="L701" s="1" t="s">
        <v>26</v>
      </c>
      <c r="M701" s="3">
        <v>153.6</v>
      </c>
      <c r="N701" s="3">
        <f t="shared" si="18"/>
        <v>307.2</v>
      </c>
      <c r="O701" s="1"/>
      <c r="P701" s="1"/>
      <c r="Q701" s="1"/>
      <c r="R701" s="1"/>
      <c r="S701" s="1"/>
      <c r="T701" s="1"/>
      <c r="U701" s="1"/>
      <c r="V701" s="3"/>
      <c r="W701" s="3">
        <f>Tabla13[[#This Row],[COSTO TOTAL]]</f>
        <v>307.2</v>
      </c>
      <c r="X701" s="1"/>
      <c r="Y701" s="1"/>
      <c r="Z701" s="1"/>
      <c r="AA701" s="1"/>
      <c r="AB701" s="1"/>
      <c r="AC701" s="1"/>
      <c r="AD701" s="1"/>
      <c r="AE701" s="1"/>
    </row>
    <row r="702" spans="1:31">
      <c r="A702" s="1" t="s">
        <v>72</v>
      </c>
      <c r="B702" s="2">
        <v>43364</v>
      </c>
      <c r="C702" s="1">
        <v>7609434</v>
      </c>
      <c r="D702" s="1" t="s">
        <v>23</v>
      </c>
      <c r="E702" s="1" t="s">
        <v>74</v>
      </c>
      <c r="F702" s="1" t="s">
        <v>76</v>
      </c>
      <c r="G702" s="1" t="s">
        <v>24</v>
      </c>
      <c r="H702" s="1">
        <v>4501594477</v>
      </c>
      <c r="I702" s="1"/>
      <c r="J702" s="1" t="s">
        <v>1133</v>
      </c>
      <c r="K702" s="1">
        <v>1</v>
      </c>
      <c r="L702" s="1" t="s">
        <v>26</v>
      </c>
      <c r="M702" s="3">
        <v>103.2</v>
      </c>
      <c r="N702" s="3">
        <f t="shared" si="18"/>
        <v>103.2</v>
      </c>
      <c r="O702" s="1"/>
      <c r="P702" s="1"/>
      <c r="Q702" s="1"/>
      <c r="R702" s="1"/>
      <c r="S702" s="1"/>
      <c r="T702" s="1"/>
      <c r="U702" s="1"/>
      <c r="V702" s="3"/>
      <c r="W702" s="3">
        <f>Tabla13[[#This Row],[COSTO TOTAL]]</f>
        <v>103.2</v>
      </c>
      <c r="X702" s="1"/>
      <c r="Y702" s="1"/>
      <c r="Z702" s="1"/>
      <c r="AA702" s="1"/>
      <c r="AB702" s="1"/>
      <c r="AC702" s="1"/>
      <c r="AD702" s="1"/>
      <c r="AE702" s="1"/>
    </row>
    <row r="703" spans="1:31">
      <c r="A703" s="1" t="s">
        <v>72</v>
      </c>
      <c r="B703" s="2">
        <v>43593</v>
      </c>
      <c r="C703" s="1" t="s">
        <v>22</v>
      </c>
      <c r="D703" s="1" t="s">
        <v>23</v>
      </c>
      <c r="E703" s="1" t="s">
        <v>24</v>
      </c>
      <c r="F703" s="1" t="s">
        <v>90</v>
      </c>
      <c r="G703" s="1" t="s">
        <v>24</v>
      </c>
      <c r="H703" s="1">
        <v>4501668251</v>
      </c>
      <c r="I703" s="1" t="s">
        <v>24</v>
      </c>
      <c r="J703" s="1" t="s">
        <v>91</v>
      </c>
      <c r="K703" s="1">
        <v>13</v>
      </c>
      <c r="L703" s="1" t="s">
        <v>26</v>
      </c>
      <c r="M703" s="3">
        <v>36.6</v>
      </c>
      <c r="N703" s="3">
        <f t="shared" si="18"/>
        <v>475.8</v>
      </c>
      <c r="O703" s="1"/>
      <c r="P703" s="1"/>
      <c r="Q703" s="1"/>
      <c r="R703" s="1"/>
      <c r="S703" s="1"/>
      <c r="T703" s="1"/>
      <c r="U703" s="1"/>
      <c r="V703" s="3"/>
      <c r="W703" s="3">
        <f>Tabla13[[#This Row],[COSTO TOTAL]]</f>
        <v>475.8</v>
      </c>
      <c r="X703" s="1"/>
      <c r="Y703" s="1"/>
      <c r="Z703" s="1"/>
      <c r="AA703" s="1"/>
      <c r="AB703" s="1"/>
      <c r="AC703" s="1"/>
      <c r="AD703" s="1"/>
      <c r="AE703" s="1"/>
    </row>
    <row r="704" spans="1:31">
      <c r="A704" s="1" t="s">
        <v>72</v>
      </c>
      <c r="B704" s="2">
        <v>43593</v>
      </c>
      <c r="C704" s="1" t="s">
        <v>22</v>
      </c>
      <c r="D704" s="1" t="s">
        <v>23</v>
      </c>
      <c r="E704" s="1" t="s">
        <v>24</v>
      </c>
      <c r="F704" s="1" t="s">
        <v>90</v>
      </c>
      <c r="G704" s="1" t="s">
        <v>24</v>
      </c>
      <c r="H704" s="1">
        <v>4501668251</v>
      </c>
      <c r="I704" s="1" t="s">
        <v>24</v>
      </c>
      <c r="J704" s="1" t="s">
        <v>92</v>
      </c>
      <c r="K704" s="1">
        <v>2</v>
      </c>
      <c r="L704" s="1" t="s">
        <v>26</v>
      </c>
      <c r="M704" s="3">
        <v>84.8</v>
      </c>
      <c r="N704" s="3">
        <f t="shared" si="18"/>
        <v>169.6</v>
      </c>
      <c r="O704" s="1" t="s">
        <v>93</v>
      </c>
      <c r="P704" s="1"/>
      <c r="Q704" s="1"/>
      <c r="R704" s="1"/>
      <c r="S704" s="1"/>
      <c r="T704" s="1"/>
      <c r="U704" s="1"/>
      <c r="V704" s="3"/>
      <c r="W704" s="3">
        <f>Tabla13[[#This Row],[COSTO TOTAL]]</f>
        <v>169.6</v>
      </c>
      <c r="X704" s="1"/>
      <c r="Y704" s="1"/>
      <c r="Z704" s="1"/>
      <c r="AA704" s="1"/>
      <c r="AB704" s="1"/>
      <c r="AC704" s="1"/>
      <c r="AD704" s="1"/>
      <c r="AE704" s="1"/>
    </row>
    <row r="705" spans="1:31">
      <c r="A705" s="1" t="s">
        <v>72</v>
      </c>
      <c r="B705" s="2">
        <v>43593</v>
      </c>
      <c r="C705" s="1" t="s">
        <v>22</v>
      </c>
      <c r="D705" s="1" t="s">
        <v>23</v>
      </c>
      <c r="E705" s="1" t="s">
        <v>24</v>
      </c>
      <c r="F705" s="1" t="s">
        <v>90</v>
      </c>
      <c r="G705" s="1" t="s">
        <v>24</v>
      </c>
      <c r="H705" s="1">
        <v>4501668251</v>
      </c>
      <c r="I705" s="1" t="s">
        <v>24</v>
      </c>
      <c r="J705" s="1" t="s">
        <v>94</v>
      </c>
      <c r="K705" s="1">
        <v>2</v>
      </c>
      <c r="L705" s="1" t="s">
        <v>26</v>
      </c>
      <c r="M705" s="3">
        <v>15.2</v>
      </c>
      <c r="N705" s="3">
        <f t="shared" si="18"/>
        <v>30.4</v>
      </c>
      <c r="O705" s="1"/>
      <c r="P705" s="1"/>
      <c r="Q705" s="1"/>
      <c r="R705" s="1"/>
      <c r="S705" s="1"/>
      <c r="T705" s="1"/>
      <c r="U705" s="1"/>
      <c r="V705" s="3"/>
      <c r="W705" s="3">
        <f>Tabla13[[#This Row],[COSTO TOTAL]]</f>
        <v>30.4</v>
      </c>
      <c r="X705" s="1"/>
      <c r="Y705" s="1"/>
      <c r="Z705" s="1"/>
      <c r="AA705" s="1"/>
      <c r="AB705" s="1"/>
      <c r="AC705" s="1"/>
      <c r="AD705" s="1"/>
      <c r="AE705" s="1"/>
    </row>
    <row r="706" spans="1:31">
      <c r="A706" s="1" t="s">
        <v>72</v>
      </c>
      <c r="B706" s="2">
        <v>43593</v>
      </c>
      <c r="C706" s="1" t="s">
        <v>22</v>
      </c>
      <c r="D706" s="1" t="s">
        <v>23</v>
      </c>
      <c r="E706" s="1" t="s">
        <v>24</v>
      </c>
      <c r="F706" s="1" t="s">
        <v>90</v>
      </c>
      <c r="G706" s="1" t="s">
        <v>24</v>
      </c>
      <c r="H706" s="1">
        <v>4501668251</v>
      </c>
      <c r="I706" s="1" t="s">
        <v>24</v>
      </c>
      <c r="J706" s="1" t="s">
        <v>95</v>
      </c>
      <c r="K706" s="1">
        <v>1</v>
      </c>
      <c r="L706" s="1" t="s">
        <v>26</v>
      </c>
      <c r="M706" s="3">
        <v>76.2</v>
      </c>
      <c r="N706" s="3">
        <f t="shared" si="18"/>
        <v>76.2</v>
      </c>
      <c r="O706" s="1"/>
      <c r="P706" s="1"/>
      <c r="Q706" s="1"/>
      <c r="R706" s="1"/>
      <c r="S706" s="1"/>
      <c r="T706" s="1"/>
      <c r="U706" s="1"/>
      <c r="V706" s="3"/>
      <c r="W706" s="3">
        <f>Tabla13[[#This Row],[COSTO TOTAL]]</f>
        <v>76.2</v>
      </c>
      <c r="X706" s="1"/>
      <c r="Y706" s="1"/>
      <c r="Z706" s="1"/>
      <c r="AA706" s="1"/>
      <c r="AB706" s="1"/>
      <c r="AC706" s="1"/>
      <c r="AD706" s="1"/>
      <c r="AE706" s="1"/>
    </row>
    <row r="707" spans="1:31">
      <c r="A707" s="1" t="s">
        <v>72</v>
      </c>
      <c r="B707" s="2">
        <v>43593</v>
      </c>
      <c r="C707" s="1" t="s">
        <v>22</v>
      </c>
      <c r="D707" s="1" t="s">
        <v>23</v>
      </c>
      <c r="E707" s="1" t="s">
        <v>24</v>
      </c>
      <c r="F707" s="1" t="s">
        <v>90</v>
      </c>
      <c r="G707" s="1" t="s">
        <v>24</v>
      </c>
      <c r="H707" s="1">
        <v>4501668251</v>
      </c>
      <c r="I707" s="1" t="s">
        <v>24</v>
      </c>
      <c r="J707" s="1" t="s">
        <v>96</v>
      </c>
      <c r="K707" s="1">
        <v>3</v>
      </c>
      <c r="L707" s="1" t="s">
        <v>26</v>
      </c>
      <c r="M707" s="3">
        <v>64.8</v>
      </c>
      <c r="N707" s="3">
        <f t="shared" si="18"/>
        <v>194.39999999999998</v>
      </c>
      <c r="O707" s="1"/>
      <c r="P707" s="1"/>
      <c r="Q707" s="1"/>
      <c r="R707" s="1"/>
      <c r="S707" s="1"/>
      <c r="T707" s="1"/>
      <c r="U707" s="1"/>
      <c r="V707" s="3"/>
      <c r="W707" s="3">
        <f>Tabla13[[#This Row],[COSTO TOTAL]]</f>
        <v>194.39999999999998</v>
      </c>
      <c r="X707" s="1"/>
      <c r="Y707" s="1"/>
      <c r="Z707" s="1"/>
      <c r="AA707" s="1"/>
      <c r="AB707" s="1"/>
      <c r="AC707" s="1"/>
      <c r="AD707" s="1"/>
      <c r="AE707" s="1"/>
    </row>
    <row r="708" spans="1:31">
      <c r="A708" s="1" t="s">
        <v>72</v>
      </c>
      <c r="B708" s="2">
        <v>43698</v>
      </c>
      <c r="C708" s="1" t="s">
        <v>97</v>
      </c>
      <c r="D708" s="1" t="s">
        <v>23</v>
      </c>
      <c r="E708" s="1" t="s">
        <v>24</v>
      </c>
      <c r="F708" s="1" t="s">
        <v>98</v>
      </c>
      <c r="G708" s="1" t="s">
        <v>24</v>
      </c>
      <c r="H708" s="1" t="s">
        <v>22</v>
      </c>
      <c r="I708" s="1" t="s">
        <v>24</v>
      </c>
      <c r="J708" s="1" t="s">
        <v>99</v>
      </c>
      <c r="K708" s="1">
        <v>1</v>
      </c>
      <c r="L708" s="1" t="s">
        <v>26</v>
      </c>
      <c r="M708" s="3"/>
      <c r="N708" s="3">
        <f t="shared" si="18"/>
        <v>0</v>
      </c>
      <c r="O708" s="1"/>
      <c r="P708" s="1"/>
      <c r="Q708" s="1"/>
      <c r="R708" s="1"/>
      <c r="S708" s="1"/>
      <c r="T708" s="1"/>
      <c r="U708" s="1"/>
      <c r="V708" s="3"/>
      <c r="W708" s="3">
        <f>Tabla13[[#This Row],[COSTO TOTAL]]</f>
        <v>0</v>
      </c>
      <c r="X708" s="1"/>
      <c r="Y708" s="1"/>
      <c r="Z708" s="1"/>
      <c r="AA708" s="1"/>
      <c r="AB708" s="1"/>
      <c r="AC708" s="1"/>
      <c r="AD708" s="1"/>
      <c r="AE708" s="1"/>
    </row>
    <row r="709" spans="1:31">
      <c r="A709" s="1" t="s">
        <v>100</v>
      </c>
      <c r="B709" s="2">
        <v>43528</v>
      </c>
      <c r="C709" s="1"/>
      <c r="D709" s="1" t="s">
        <v>23</v>
      </c>
      <c r="E709" s="1" t="s">
        <v>24</v>
      </c>
      <c r="F709" s="1" t="s">
        <v>101</v>
      </c>
      <c r="G709" s="1" t="s">
        <v>24</v>
      </c>
      <c r="H709" s="1">
        <v>450164905</v>
      </c>
      <c r="I709" s="1" t="s">
        <v>24</v>
      </c>
      <c r="J709" s="1" t="s">
        <v>102</v>
      </c>
      <c r="K709" s="1">
        <v>1</v>
      </c>
      <c r="L709" s="1" t="s">
        <v>54</v>
      </c>
      <c r="M709" s="3"/>
      <c r="N709" s="3">
        <f t="shared" si="18"/>
        <v>0</v>
      </c>
      <c r="O709" s="1"/>
      <c r="P709" s="1"/>
      <c r="Q709" s="1"/>
      <c r="R709" s="1"/>
      <c r="S709" s="1"/>
      <c r="T709" s="1"/>
      <c r="U709" s="1"/>
      <c r="V709" s="3"/>
      <c r="W709" s="3">
        <f>Tabla13[[#This Row],[COSTO TOTAL]]</f>
        <v>0</v>
      </c>
      <c r="X709" s="1"/>
      <c r="Y709" s="1"/>
      <c r="Z709" s="1"/>
      <c r="AA709" s="1"/>
      <c r="AB709" s="1"/>
      <c r="AC709" s="1"/>
      <c r="AD709" s="1"/>
      <c r="AE709" s="1"/>
    </row>
    <row r="710" spans="1:31">
      <c r="A710" s="1" t="s">
        <v>100</v>
      </c>
      <c r="B710" s="2">
        <v>43686</v>
      </c>
      <c r="C710" s="1" t="s">
        <v>22</v>
      </c>
      <c r="D710" s="1" t="s">
        <v>23</v>
      </c>
      <c r="E710" s="1" t="s">
        <v>24</v>
      </c>
      <c r="F710" s="1" t="s">
        <v>103</v>
      </c>
      <c r="G710" s="1" t="s">
        <v>24</v>
      </c>
      <c r="H710" s="1">
        <v>4501680922</v>
      </c>
      <c r="I710" s="1" t="s">
        <v>24</v>
      </c>
      <c r="J710" s="1" t="s">
        <v>104</v>
      </c>
      <c r="K710" s="1">
        <v>1</v>
      </c>
      <c r="L710" s="1" t="s">
        <v>26</v>
      </c>
      <c r="M710" s="3">
        <v>110228</v>
      </c>
      <c r="N710" s="3">
        <f t="shared" si="18"/>
        <v>110228</v>
      </c>
      <c r="O710" s="1"/>
      <c r="P710" s="1"/>
      <c r="Q710" s="1"/>
      <c r="R710" s="1"/>
      <c r="S710" s="1"/>
      <c r="T710" s="1"/>
      <c r="U710" s="1"/>
      <c r="V710" s="3"/>
      <c r="W710" s="3">
        <f>Tabla13[[#This Row],[COSTO TOTAL]]</f>
        <v>110228</v>
      </c>
      <c r="X710" s="1"/>
      <c r="Y710" s="1"/>
      <c r="Z710" s="1"/>
      <c r="AA710" s="1"/>
      <c r="AB710" s="1"/>
      <c r="AC710" s="1"/>
      <c r="AD710" s="1"/>
      <c r="AE710" s="1"/>
    </row>
    <row r="711" spans="1:31">
      <c r="A711" s="1" t="s">
        <v>105</v>
      </c>
      <c r="B711" s="2" t="s">
        <v>37</v>
      </c>
      <c r="C711" s="1">
        <v>7494529</v>
      </c>
      <c r="D711" s="1" t="s">
        <v>23</v>
      </c>
      <c r="E711" s="1" t="s">
        <v>73</v>
      </c>
      <c r="F711" s="1" t="s">
        <v>106</v>
      </c>
      <c r="G711" s="1"/>
      <c r="H711" s="1">
        <v>4501490148</v>
      </c>
      <c r="I711" s="1"/>
      <c r="J711" s="1" t="s">
        <v>107</v>
      </c>
      <c r="K711" s="1">
        <v>1</v>
      </c>
      <c r="L711" s="1" t="s">
        <v>26</v>
      </c>
      <c r="M711" s="3"/>
      <c r="N711" s="3">
        <f t="shared" si="18"/>
        <v>0</v>
      </c>
      <c r="O711" s="1"/>
      <c r="P711" s="1"/>
      <c r="Q711" s="1"/>
      <c r="R711" s="1"/>
      <c r="S711" s="1"/>
      <c r="T711" s="1"/>
      <c r="U711" s="1"/>
      <c r="V711" s="3"/>
      <c r="W711" s="3">
        <f>Tabla13[[#This Row],[COSTO TOTAL]]</f>
        <v>0</v>
      </c>
      <c r="X711" s="1"/>
      <c r="Y711" s="1"/>
      <c r="Z711" s="1"/>
      <c r="AA711" s="1"/>
      <c r="AB711" s="1"/>
      <c r="AC711" s="1"/>
      <c r="AD711" s="1"/>
      <c r="AE711" s="1"/>
    </row>
    <row r="712" spans="1:31">
      <c r="A712" s="1" t="s">
        <v>105</v>
      </c>
      <c r="B712" s="2" t="s">
        <v>37</v>
      </c>
      <c r="C712" s="1">
        <v>7494529</v>
      </c>
      <c r="D712" s="1" t="s">
        <v>23</v>
      </c>
      <c r="E712" s="1" t="s">
        <v>73</v>
      </c>
      <c r="F712" s="1" t="s">
        <v>38</v>
      </c>
      <c r="G712" s="1"/>
      <c r="H712" s="1">
        <v>4501490148</v>
      </c>
      <c r="I712" s="1"/>
      <c r="J712" s="1" t="s">
        <v>107</v>
      </c>
      <c r="K712" s="1">
        <v>1</v>
      </c>
      <c r="L712" s="1" t="s">
        <v>26</v>
      </c>
      <c r="M712" s="3"/>
      <c r="N712" s="3">
        <f t="shared" si="18"/>
        <v>0</v>
      </c>
      <c r="O712" s="1"/>
      <c r="P712" s="1"/>
      <c r="Q712" s="1"/>
      <c r="R712" s="1"/>
      <c r="S712" s="1"/>
      <c r="T712" s="1"/>
      <c r="U712" s="1"/>
      <c r="V712" s="3"/>
      <c r="W712" s="3">
        <f>Tabla13[[#This Row],[COSTO TOTAL]]</f>
        <v>0</v>
      </c>
      <c r="X712" s="1"/>
      <c r="Y712" s="1"/>
      <c r="Z712" s="1"/>
      <c r="AA712" s="1"/>
      <c r="AB712" s="1"/>
      <c r="AC712" s="1"/>
      <c r="AD712" s="1"/>
      <c r="AE712" s="1"/>
    </row>
    <row r="713" spans="1:31">
      <c r="A713" s="1" t="s">
        <v>105</v>
      </c>
      <c r="B713" s="2" t="s">
        <v>37</v>
      </c>
      <c r="C713" s="1">
        <v>7494529</v>
      </c>
      <c r="D713" s="1" t="s">
        <v>23</v>
      </c>
      <c r="E713" s="1" t="s">
        <v>73</v>
      </c>
      <c r="F713" s="1" t="s">
        <v>38</v>
      </c>
      <c r="G713" s="1"/>
      <c r="H713" s="1">
        <v>4501490148</v>
      </c>
      <c r="I713" s="1"/>
      <c r="J713" s="1" t="s">
        <v>108</v>
      </c>
      <c r="K713" s="1">
        <v>1</v>
      </c>
      <c r="L713" s="1" t="s">
        <v>26</v>
      </c>
      <c r="M713" s="3"/>
      <c r="N713" s="3">
        <f t="shared" si="18"/>
        <v>0</v>
      </c>
      <c r="O713" s="1"/>
      <c r="P713" s="1"/>
      <c r="Q713" s="1"/>
      <c r="R713" s="1"/>
      <c r="S713" s="1"/>
      <c r="T713" s="1"/>
      <c r="U713" s="1"/>
      <c r="V713" s="3"/>
      <c r="W713" s="3">
        <f>Tabla13[[#This Row],[COSTO TOTAL]]</f>
        <v>0</v>
      </c>
      <c r="X713" s="1"/>
      <c r="Y713" s="1"/>
      <c r="Z713" s="1"/>
      <c r="AA713" s="1"/>
      <c r="AB713" s="1"/>
      <c r="AC713" s="1"/>
      <c r="AD713" s="1"/>
      <c r="AE713" s="1"/>
    </row>
    <row r="714" spans="1:31">
      <c r="A714" s="1" t="s">
        <v>105</v>
      </c>
      <c r="B714" s="2" t="s">
        <v>37</v>
      </c>
      <c r="C714" s="1">
        <v>7494529</v>
      </c>
      <c r="D714" s="1" t="s">
        <v>23</v>
      </c>
      <c r="E714" s="1" t="s">
        <v>73</v>
      </c>
      <c r="F714" s="1" t="s">
        <v>38</v>
      </c>
      <c r="G714" s="1"/>
      <c r="H714" s="1">
        <v>4501490148</v>
      </c>
      <c r="I714" s="1"/>
      <c r="J714" s="1" t="s">
        <v>109</v>
      </c>
      <c r="K714" s="1">
        <v>1</v>
      </c>
      <c r="L714" s="1" t="s">
        <v>26</v>
      </c>
      <c r="M714" s="3"/>
      <c r="N714" s="3">
        <f t="shared" si="18"/>
        <v>0</v>
      </c>
      <c r="O714" s="1"/>
      <c r="P714" s="1"/>
      <c r="Q714" s="1"/>
      <c r="R714" s="1"/>
      <c r="S714" s="1"/>
      <c r="T714" s="1"/>
      <c r="U714" s="1"/>
      <c r="V714" s="3"/>
      <c r="W714" s="3">
        <f>Tabla13[[#This Row],[COSTO TOTAL]]</f>
        <v>0</v>
      </c>
      <c r="X714" s="1"/>
      <c r="Y714" s="1"/>
      <c r="Z714" s="1"/>
      <c r="AA714" s="1"/>
      <c r="AB714" s="1"/>
      <c r="AC714" s="1"/>
      <c r="AD714" s="1"/>
      <c r="AE714" s="1"/>
    </row>
    <row r="715" spans="1:31">
      <c r="A715" s="1" t="s">
        <v>110</v>
      </c>
      <c r="B715" s="2" t="s">
        <v>37</v>
      </c>
      <c r="C715" s="1" t="s">
        <v>22</v>
      </c>
      <c r="D715" s="1" t="s">
        <v>23</v>
      </c>
      <c r="E715" s="1" t="s">
        <v>24</v>
      </c>
      <c r="F715" s="1" t="s">
        <v>24</v>
      </c>
      <c r="G715" s="1" t="s">
        <v>24</v>
      </c>
      <c r="H715" s="1">
        <v>4501447343</v>
      </c>
      <c r="I715" s="1" t="s">
        <v>24</v>
      </c>
      <c r="J715" s="1" t="s">
        <v>111</v>
      </c>
      <c r="K715" s="1">
        <v>1</v>
      </c>
      <c r="L715" s="1" t="s">
        <v>26</v>
      </c>
      <c r="M715" s="3"/>
      <c r="N715" s="3">
        <f t="shared" si="18"/>
        <v>0</v>
      </c>
      <c r="O715" s="1"/>
      <c r="P715" s="1"/>
      <c r="Q715" s="1"/>
      <c r="R715" s="1"/>
      <c r="S715" s="1"/>
      <c r="T715" s="1"/>
      <c r="U715" s="1"/>
      <c r="V715" s="3"/>
      <c r="W715" s="3">
        <f>Tabla13[[#This Row],[COSTO TOTAL]]</f>
        <v>0</v>
      </c>
      <c r="X715" s="1"/>
      <c r="Y715" s="1"/>
      <c r="Z715" s="1"/>
      <c r="AA715" s="1"/>
      <c r="AB715" s="1"/>
      <c r="AC715" s="1"/>
      <c r="AD715" s="1"/>
      <c r="AE715" s="1"/>
    </row>
    <row r="716" spans="1:31">
      <c r="A716" s="1" t="s">
        <v>112</v>
      </c>
      <c r="B716" s="2">
        <v>43645</v>
      </c>
      <c r="C716" s="1" t="s">
        <v>22</v>
      </c>
      <c r="D716" s="1" t="s">
        <v>23</v>
      </c>
      <c r="E716" s="1" t="s">
        <v>24</v>
      </c>
      <c r="F716" s="1" t="s">
        <v>113</v>
      </c>
      <c r="G716" s="1" t="s">
        <v>24</v>
      </c>
      <c r="H716" s="1" t="s">
        <v>114</v>
      </c>
      <c r="I716" s="1" t="s">
        <v>24</v>
      </c>
      <c r="J716" s="1" t="s">
        <v>115</v>
      </c>
      <c r="K716" s="1">
        <v>4</v>
      </c>
      <c r="L716" s="1" t="s">
        <v>26</v>
      </c>
      <c r="M716" s="3"/>
      <c r="N716" s="3">
        <f t="shared" si="18"/>
        <v>0</v>
      </c>
      <c r="O716" s="1"/>
      <c r="P716" s="1"/>
      <c r="Q716" s="1"/>
      <c r="R716" s="1"/>
      <c r="S716" s="1"/>
      <c r="T716" s="1"/>
      <c r="U716" s="1"/>
      <c r="V716" s="3"/>
      <c r="W716" s="3">
        <f>Tabla13[[#This Row],[COSTO TOTAL]]</f>
        <v>0</v>
      </c>
      <c r="X716" s="1"/>
      <c r="Y716" s="1"/>
      <c r="Z716" s="1"/>
      <c r="AA716" s="1"/>
      <c r="AB716" s="1"/>
      <c r="AC716" s="1"/>
      <c r="AD716" s="1"/>
      <c r="AE716" s="1"/>
    </row>
    <row r="717" spans="1:31">
      <c r="A717" s="1" t="s">
        <v>112</v>
      </c>
      <c r="B717" s="2">
        <v>43718</v>
      </c>
      <c r="C717" s="1" t="s">
        <v>22</v>
      </c>
      <c r="D717" s="1" t="s">
        <v>23</v>
      </c>
      <c r="E717" s="1" t="s">
        <v>24</v>
      </c>
      <c r="F717" s="1" t="s">
        <v>113</v>
      </c>
      <c r="G717" s="1" t="s">
        <v>24</v>
      </c>
      <c r="H717" s="1">
        <v>4501671932</v>
      </c>
      <c r="I717" s="1" t="s">
        <v>24</v>
      </c>
      <c r="J717" s="1" t="s">
        <v>116</v>
      </c>
      <c r="K717" s="1">
        <v>1</v>
      </c>
      <c r="L717" s="1" t="s">
        <v>26</v>
      </c>
      <c r="M717" s="3">
        <v>1119</v>
      </c>
      <c r="N717" s="3">
        <f t="shared" si="18"/>
        <v>1119</v>
      </c>
      <c r="O717" s="1"/>
      <c r="P717" s="1"/>
      <c r="Q717" s="1"/>
      <c r="R717" s="1"/>
      <c r="S717" s="1"/>
      <c r="T717" s="1"/>
      <c r="U717" s="1"/>
      <c r="V717" s="3"/>
      <c r="W717" s="3">
        <f>Tabla13[[#This Row],[COSTO TOTAL]]</f>
        <v>1119</v>
      </c>
      <c r="X717" s="1"/>
      <c r="Y717" s="1"/>
      <c r="Z717" s="1"/>
      <c r="AA717" s="1"/>
      <c r="AB717" s="1"/>
      <c r="AC717" s="1"/>
      <c r="AD717" s="1"/>
      <c r="AE717" s="1"/>
    </row>
    <row r="718" spans="1:31">
      <c r="A718" s="1" t="s">
        <v>112</v>
      </c>
      <c r="B718" s="2">
        <v>43718</v>
      </c>
      <c r="C718" s="1" t="s">
        <v>22</v>
      </c>
      <c r="D718" s="1" t="s">
        <v>23</v>
      </c>
      <c r="E718" s="1" t="s">
        <v>24</v>
      </c>
      <c r="F718" s="1" t="s">
        <v>113</v>
      </c>
      <c r="G718" s="1" t="s">
        <v>24</v>
      </c>
      <c r="H718" s="1">
        <v>4501671932</v>
      </c>
      <c r="I718" s="1" t="s">
        <v>24</v>
      </c>
      <c r="J718" s="1" t="s">
        <v>117</v>
      </c>
      <c r="K718" s="1">
        <v>1</v>
      </c>
      <c r="L718" s="1" t="s">
        <v>26</v>
      </c>
      <c r="M718" s="3">
        <v>2462</v>
      </c>
      <c r="N718" s="3">
        <f t="shared" si="18"/>
        <v>2462</v>
      </c>
      <c r="O718" s="1"/>
      <c r="P718" s="1"/>
      <c r="Q718" s="1"/>
      <c r="R718" s="1"/>
      <c r="S718" s="1"/>
      <c r="T718" s="1"/>
      <c r="U718" s="1"/>
      <c r="V718" s="3"/>
      <c r="W718" s="3">
        <f>Tabla13[[#This Row],[COSTO TOTAL]]</f>
        <v>2462</v>
      </c>
      <c r="X718" s="1"/>
      <c r="Y718" s="1"/>
      <c r="Z718" s="1"/>
      <c r="AA718" s="1"/>
      <c r="AB718" s="1"/>
      <c r="AC718" s="1"/>
      <c r="AD718" s="1"/>
      <c r="AE718" s="1"/>
    </row>
    <row r="719" spans="1:31">
      <c r="A719" s="1" t="s">
        <v>112</v>
      </c>
      <c r="B719" s="2">
        <v>43718</v>
      </c>
      <c r="C719" s="1" t="s">
        <v>22</v>
      </c>
      <c r="D719" s="1" t="s">
        <v>23</v>
      </c>
      <c r="E719" s="1" t="s">
        <v>24</v>
      </c>
      <c r="F719" s="1" t="s">
        <v>113</v>
      </c>
      <c r="G719" s="1" t="s">
        <v>24</v>
      </c>
      <c r="H719" s="1">
        <v>4501671932</v>
      </c>
      <c r="I719" s="1" t="s">
        <v>24</v>
      </c>
      <c r="J719" s="1" t="s">
        <v>118</v>
      </c>
      <c r="K719" s="1">
        <v>1</v>
      </c>
      <c r="L719" s="1" t="s">
        <v>26</v>
      </c>
      <c r="M719" s="3">
        <v>1455</v>
      </c>
      <c r="N719" s="3">
        <f t="shared" si="18"/>
        <v>1455</v>
      </c>
      <c r="O719" s="1"/>
      <c r="P719" s="1"/>
      <c r="Q719" s="1"/>
      <c r="R719" s="1"/>
      <c r="S719" s="1"/>
      <c r="T719" s="1"/>
      <c r="U719" s="1"/>
      <c r="V719" s="3"/>
      <c r="W719" s="3">
        <f>Tabla13[[#This Row],[COSTO TOTAL]]</f>
        <v>1455</v>
      </c>
      <c r="X719" s="1"/>
      <c r="Y719" s="1"/>
      <c r="Z719" s="1"/>
      <c r="AA719" s="1"/>
      <c r="AB719" s="1"/>
      <c r="AC719" s="1"/>
      <c r="AD719" s="1"/>
      <c r="AE719" s="1"/>
    </row>
    <row r="720" spans="1:31">
      <c r="A720" s="1" t="s">
        <v>110</v>
      </c>
      <c r="B720" s="2" t="s">
        <v>37</v>
      </c>
      <c r="C720" s="1" t="s">
        <v>22</v>
      </c>
      <c r="D720" s="1" t="s">
        <v>23</v>
      </c>
      <c r="E720" s="1" t="s">
        <v>119</v>
      </c>
      <c r="F720" s="1" t="s">
        <v>113</v>
      </c>
      <c r="G720" s="1" t="s">
        <v>24</v>
      </c>
      <c r="H720" s="1">
        <v>4501303566</v>
      </c>
      <c r="I720" s="1" t="s">
        <v>24</v>
      </c>
      <c r="J720" s="1" t="s">
        <v>120</v>
      </c>
      <c r="K720" s="1">
        <v>2</v>
      </c>
      <c r="L720" s="1" t="s">
        <v>26</v>
      </c>
      <c r="M720" s="3">
        <v>5300</v>
      </c>
      <c r="N720" s="3">
        <f t="shared" si="18"/>
        <v>10600</v>
      </c>
      <c r="O720" s="1"/>
      <c r="P720" s="1"/>
      <c r="Q720" s="1"/>
      <c r="R720" s="1"/>
      <c r="S720" s="1"/>
      <c r="T720" s="1"/>
      <c r="U720" s="1"/>
      <c r="V720" s="3"/>
      <c r="W720" s="3">
        <f>Tabla13[[#This Row],[COSTO TOTAL]]</f>
        <v>10600</v>
      </c>
      <c r="X720" s="1"/>
      <c r="Y720" s="1"/>
      <c r="Z720" s="1"/>
      <c r="AA720" s="1"/>
      <c r="AB720" s="1"/>
      <c r="AC720" s="1"/>
      <c r="AD720" s="1"/>
      <c r="AE720" s="1"/>
    </row>
    <row r="721" spans="1:31">
      <c r="A721" s="1" t="s">
        <v>110</v>
      </c>
      <c r="B721" s="2" t="s">
        <v>37</v>
      </c>
      <c r="C721" s="1" t="s">
        <v>22</v>
      </c>
      <c r="D721" s="1" t="s">
        <v>23</v>
      </c>
      <c r="E721" s="1" t="s">
        <v>24</v>
      </c>
      <c r="F721" s="1" t="s">
        <v>24</v>
      </c>
      <c r="G721" s="1" t="s">
        <v>24</v>
      </c>
      <c r="H721" s="1" t="s">
        <v>24</v>
      </c>
      <c r="I721" s="1" t="s">
        <v>24</v>
      </c>
      <c r="J721" s="1" t="s">
        <v>121</v>
      </c>
      <c r="K721" s="1">
        <v>1</v>
      </c>
      <c r="L721" s="1" t="s">
        <v>26</v>
      </c>
      <c r="M721" s="3"/>
      <c r="N721" s="3">
        <f t="shared" si="18"/>
        <v>0</v>
      </c>
      <c r="O721" s="1"/>
      <c r="P721" s="1"/>
      <c r="Q721" s="1"/>
      <c r="R721" s="1"/>
      <c r="S721" s="1"/>
      <c r="T721" s="1"/>
      <c r="U721" s="1"/>
      <c r="V721" s="3"/>
      <c r="W721" s="3">
        <f>Tabla13[[#This Row],[COSTO TOTAL]]</f>
        <v>0</v>
      </c>
      <c r="X721" s="1"/>
      <c r="Y721" s="1"/>
      <c r="Z721" s="1"/>
      <c r="AA721" s="1"/>
      <c r="AB721" s="1"/>
      <c r="AC721" s="1"/>
      <c r="AD721" s="1"/>
      <c r="AE721" s="1"/>
    </row>
    <row r="722" spans="1:31">
      <c r="A722" s="1" t="s">
        <v>110</v>
      </c>
      <c r="B722" s="2">
        <v>43608</v>
      </c>
      <c r="C722" s="1">
        <v>7742638</v>
      </c>
      <c r="D722" s="1" t="s">
        <v>23</v>
      </c>
      <c r="E722" s="1" t="s">
        <v>24</v>
      </c>
      <c r="F722" s="1" t="s">
        <v>122</v>
      </c>
      <c r="G722" s="1" t="s">
        <v>24</v>
      </c>
      <c r="H722" s="1" t="s">
        <v>24</v>
      </c>
      <c r="I722" s="1" t="s">
        <v>24</v>
      </c>
      <c r="J722" s="1" t="s">
        <v>123</v>
      </c>
      <c r="K722" s="1">
        <v>14</v>
      </c>
      <c r="L722" s="1" t="s">
        <v>26</v>
      </c>
      <c r="M722" s="3"/>
      <c r="N722" s="3">
        <f t="shared" si="18"/>
        <v>0</v>
      </c>
      <c r="O722" s="1"/>
      <c r="P722" s="1"/>
      <c r="Q722" s="1"/>
      <c r="R722" s="1"/>
      <c r="S722" s="1"/>
      <c r="T722" s="1"/>
      <c r="U722" s="1"/>
      <c r="V722" s="3"/>
      <c r="W722" s="3">
        <f>Tabla13[[#This Row],[COSTO TOTAL]]</f>
        <v>0</v>
      </c>
      <c r="X722" s="1"/>
      <c r="Y722" s="1"/>
      <c r="Z722" s="1"/>
      <c r="AA722" s="1"/>
      <c r="AB722" s="1"/>
      <c r="AC722" s="1"/>
      <c r="AD722" s="1"/>
      <c r="AE722" s="1"/>
    </row>
    <row r="723" spans="1:31">
      <c r="A723" s="1" t="s">
        <v>110</v>
      </c>
      <c r="B723" s="2">
        <v>43608</v>
      </c>
      <c r="C723" s="1">
        <v>7742638</v>
      </c>
      <c r="D723" s="1" t="s">
        <v>23</v>
      </c>
      <c r="E723" s="1" t="s">
        <v>24</v>
      </c>
      <c r="F723" s="1" t="s">
        <v>122</v>
      </c>
      <c r="G723" s="1" t="s">
        <v>24</v>
      </c>
      <c r="H723" s="1" t="s">
        <v>24</v>
      </c>
      <c r="I723" s="1" t="s">
        <v>24</v>
      </c>
      <c r="J723" s="1" t="s">
        <v>124</v>
      </c>
      <c r="K723" s="1">
        <v>4</v>
      </c>
      <c r="L723" s="1" t="s">
        <v>26</v>
      </c>
      <c r="M723" s="3"/>
      <c r="N723" s="3">
        <f t="shared" si="18"/>
        <v>0</v>
      </c>
      <c r="O723" s="1"/>
      <c r="P723" s="1"/>
      <c r="Q723" s="1"/>
      <c r="R723" s="1"/>
      <c r="S723" s="1"/>
      <c r="T723" s="1"/>
      <c r="U723" s="1"/>
      <c r="V723" s="3"/>
      <c r="W723" s="3">
        <f>Tabla13[[#This Row],[COSTO TOTAL]]</f>
        <v>0</v>
      </c>
      <c r="X723" s="1"/>
      <c r="Y723" s="1"/>
      <c r="Z723" s="1"/>
      <c r="AA723" s="1"/>
      <c r="AB723" s="1"/>
      <c r="AC723" s="1"/>
      <c r="AD723" s="1"/>
      <c r="AE723" s="1"/>
    </row>
    <row r="724" spans="1:31">
      <c r="A724" s="1" t="s">
        <v>19</v>
      </c>
      <c r="B724" s="2" t="s">
        <v>37</v>
      </c>
      <c r="C724" s="1" t="s">
        <v>22</v>
      </c>
      <c r="D724" s="1" t="s">
        <v>23</v>
      </c>
      <c r="E724" s="1" t="s">
        <v>24</v>
      </c>
      <c r="F724" s="1" t="s">
        <v>24</v>
      </c>
      <c r="G724" s="1"/>
      <c r="H724" s="1" t="s">
        <v>22</v>
      </c>
      <c r="I724" s="1"/>
      <c r="J724" s="1" t="s">
        <v>125</v>
      </c>
      <c r="K724" s="1">
        <v>1</v>
      </c>
      <c r="L724" s="1" t="s">
        <v>26</v>
      </c>
      <c r="M724" s="3"/>
      <c r="N724" s="3">
        <f t="shared" ref="N724:N794" si="19">M724*K724</f>
        <v>0</v>
      </c>
      <c r="O724" s="1"/>
      <c r="P724" s="1"/>
      <c r="Q724" s="1"/>
      <c r="R724" s="1"/>
      <c r="S724" s="1"/>
      <c r="T724" s="1"/>
      <c r="U724" s="1"/>
      <c r="V724" s="3"/>
      <c r="W724" s="3">
        <f>Tabla13[[#This Row],[COSTO TOTAL]]</f>
        <v>0</v>
      </c>
      <c r="X724" s="1"/>
      <c r="Y724" s="1"/>
      <c r="Z724" s="1"/>
      <c r="AA724" s="1"/>
      <c r="AB724" s="1"/>
      <c r="AC724" s="1"/>
      <c r="AD724" s="1"/>
      <c r="AE724" s="1"/>
    </row>
    <row r="725" spans="1:31">
      <c r="A725" s="1" t="s">
        <v>19</v>
      </c>
      <c r="B725" s="2">
        <v>43353</v>
      </c>
      <c r="C725" s="1">
        <v>4501532386</v>
      </c>
      <c r="D725" s="1" t="s">
        <v>23</v>
      </c>
      <c r="E725" s="1" t="s">
        <v>126</v>
      </c>
      <c r="F725" s="1" t="s">
        <v>127</v>
      </c>
      <c r="G725" s="1" t="s">
        <v>24</v>
      </c>
      <c r="H725" s="1">
        <v>4501532386</v>
      </c>
      <c r="I725" s="1" t="s">
        <v>24</v>
      </c>
      <c r="J725" s="1" t="s">
        <v>128</v>
      </c>
      <c r="K725" s="1">
        <v>27</v>
      </c>
      <c r="L725" s="1" t="s">
        <v>26</v>
      </c>
      <c r="M725" s="3">
        <v>1498</v>
      </c>
      <c r="N725" s="3">
        <f t="shared" si="19"/>
        <v>40446</v>
      </c>
      <c r="O725" s="1" t="s">
        <v>129</v>
      </c>
      <c r="P725" s="1"/>
      <c r="Q725" s="1"/>
      <c r="R725" s="1"/>
      <c r="S725" s="1"/>
      <c r="T725" s="1"/>
      <c r="U725" s="1"/>
      <c r="V725" s="3"/>
      <c r="W725" s="3">
        <f>Tabla13[[#This Row],[COSTO TOTAL]]</f>
        <v>40446</v>
      </c>
      <c r="X725" s="1"/>
      <c r="Y725" s="1"/>
      <c r="Z725" s="1"/>
      <c r="AA725" s="1"/>
      <c r="AB725" s="1"/>
      <c r="AC725" s="1"/>
      <c r="AD725" s="1" t="s">
        <v>112</v>
      </c>
      <c r="AE725" s="1"/>
    </row>
    <row r="726" spans="1:31">
      <c r="A726" s="1" t="s">
        <v>19</v>
      </c>
      <c r="B726" s="2" t="s">
        <v>37</v>
      </c>
      <c r="C726" s="1" t="s">
        <v>22</v>
      </c>
      <c r="D726" s="1" t="s">
        <v>23</v>
      </c>
      <c r="E726" s="1" t="s">
        <v>24</v>
      </c>
      <c r="F726" s="1" t="s">
        <v>130</v>
      </c>
      <c r="G726" s="1" t="s">
        <v>24</v>
      </c>
      <c r="H726" s="1" t="s">
        <v>22</v>
      </c>
      <c r="I726" s="1" t="s">
        <v>24</v>
      </c>
      <c r="J726" s="1" t="s">
        <v>131</v>
      </c>
      <c r="K726" s="1">
        <v>1</v>
      </c>
      <c r="L726" s="1" t="s">
        <v>26</v>
      </c>
      <c r="M726" s="3"/>
      <c r="N726" s="3">
        <f t="shared" si="19"/>
        <v>0</v>
      </c>
      <c r="O726" s="1"/>
      <c r="P726" s="1"/>
      <c r="Q726" s="1"/>
      <c r="R726" s="1"/>
      <c r="S726" s="1"/>
      <c r="T726" s="1"/>
      <c r="U726" s="1"/>
      <c r="V726" s="3"/>
      <c r="W726" s="3">
        <f>Tabla13[[#This Row],[COSTO TOTAL]]</f>
        <v>0</v>
      </c>
      <c r="X726" s="1"/>
      <c r="Y726" s="1"/>
      <c r="Z726" s="1"/>
      <c r="AA726" s="1"/>
      <c r="AB726" s="1"/>
      <c r="AC726" s="1"/>
      <c r="AD726" s="1"/>
      <c r="AE726" s="1"/>
    </row>
    <row r="727" spans="1:31">
      <c r="A727" s="1" t="s">
        <v>19</v>
      </c>
      <c r="B727" s="2">
        <v>43451</v>
      </c>
      <c r="C727" s="1">
        <v>7671508</v>
      </c>
      <c r="D727" s="1" t="s">
        <v>23</v>
      </c>
      <c r="E727" s="1" t="s">
        <v>132</v>
      </c>
      <c r="F727" s="1" t="s">
        <v>133</v>
      </c>
      <c r="G727" s="1" t="s">
        <v>24</v>
      </c>
      <c r="H727" s="1">
        <v>4501626737</v>
      </c>
      <c r="I727" s="1" t="s">
        <v>134</v>
      </c>
      <c r="J727" s="1" t="s">
        <v>135</v>
      </c>
      <c r="K727" s="1">
        <v>1</v>
      </c>
      <c r="L727" s="1" t="s">
        <v>26</v>
      </c>
      <c r="M727" s="3">
        <v>76800.38</v>
      </c>
      <c r="N727" s="3">
        <f t="shared" si="19"/>
        <v>76800.38</v>
      </c>
      <c r="O727" s="1"/>
      <c r="P727" s="1"/>
      <c r="Q727" s="1"/>
      <c r="R727" s="1"/>
      <c r="S727" s="1"/>
      <c r="T727" s="1"/>
      <c r="U727" s="1"/>
      <c r="V727" s="3"/>
      <c r="W727" s="3">
        <f>Tabla13[[#This Row],[COSTO TOTAL]]</f>
        <v>76800.38</v>
      </c>
      <c r="X727" s="1"/>
      <c r="Y727" s="1"/>
      <c r="Z727" s="1"/>
      <c r="AA727" s="1"/>
      <c r="AB727" s="1"/>
      <c r="AC727" s="1"/>
      <c r="AD727" s="1"/>
      <c r="AE727" s="1"/>
    </row>
    <row r="728" spans="1:31">
      <c r="A728" s="1" t="s">
        <v>19</v>
      </c>
      <c r="B728" s="2">
        <v>43753</v>
      </c>
      <c r="C728" s="1" t="s">
        <v>22</v>
      </c>
      <c r="D728" s="1" t="s">
        <v>23</v>
      </c>
      <c r="E728" s="1" t="s">
        <v>24</v>
      </c>
      <c r="F728" s="1" t="s">
        <v>136</v>
      </c>
      <c r="G728" s="1" t="s">
        <v>24</v>
      </c>
      <c r="H728" s="1">
        <v>4501713095</v>
      </c>
      <c r="I728" s="1" t="s">
        <v>24</v>
      </c>
      <c r="J728" s="1" t="s">
        <v>137</v>
      </c>
      <c r="K728" s="1">
        <v>1</v>
      </c>
      <c r="L728" s="1" t="s">
        <v>26</v>
      </c>
      <c r="M728" s="3">
        <v>4760</v>
      </c>
      <c r="N728" s="3">
        <f t="shared" si="19"/>
        <v>4760</v>
      </c>
      <c r="O728" s="1" t="s">
        <v>138</v>
      </c>
      <c r="P728" s="1"/>
      <c r="Q728" s="1"/>
      <c r="R728" s="1"/>
      <c r="S728" s="1"/>
      <c r="T728" s="1"/>
      <c r="U728" s="1"/>
      <c r="V728" s="3"/>
      <c r="W728" s="3">
        <f>Tabla13[[#This Row],[COSTO TOTAL]]</f>
        <v>4760</v>
      </c>
      <c r="X728" s="1"/>
      <c r="Y728" s="1"/>
      <c r="Z728" s="1"/>
      <c r="AA728" s="1"/>
      <c r="AB728" s="1"/>
      <c r="AC728" s="1"/>
      <c r="AD728" s="1" t="s">
        <v>112</v>
      </c>
      <c r="AE728" s="1"/>
    </row>
    <row r="729" spans="1:31">
      <c r="A729" s="1" t="s">
        <v>19</v>
      </c>
      <c r="B729" s="2">
        <v>43753</v>
      </c>
      <c r="C729" s="1" t="s">
        <v>22</v>
      </c>
      <c r="D729" s="1" t="s">
        <v>23</v>
      </c>
      <c r="E729" s="1" t="s">
        <v>24</v>
      </c>
      <c r="F729" s="1" t="s">
        <v>113</v>
      </c>
      <c r="G729" s="1" t="s">
        <v>24</v>
      </c>
      <c r="H729" s="1">
        <v>4501718705</v>
      </c>
      <c r="I729" s="1" t="s">
        <v>24</v>
      </c>
      <c r="J729" s="1" t="s">
        <v>139</v>
      </c>
      <c r="K729" s="1">
        <v>1</v>
      </c>
      <c r="L729" s="1" t="s">
        <v>26</v>
      </c>
      <c r="M729" s="3">
        <v>5506</v>
      </c>
      <c r="N729" s="3">
        <f t="shared" si="19"/>
        <v>5506</v>
      </c>
      <c r="O729" s="1"/>
      <c r="P729" s="1"/>
      <c r="Q729" s="1"/>
      <c r="R729" s="1"/>
      <c r="S729" s="1"/>
      <c r="T729" s="1"/>
      <c r="U729" s="1"/>
      <c r="V729" s="3"/>
      <c r="W729" s="3">
        <f>Tabla13[[#This Row],[COSTO TOTAL]]</f>
        <v>5506</v>
      </c>
      <c r="X729" s="1"/>
      <c r="Y729" s="1"/>
      <c r="Z729" s="1"/>
      <c r="AA729" s="1"/>
      <c r="AB729" s="1"/>
      <c r="AC729" s="1"/>
      <c r="AD729" s="1"/>
      <c r="AE729" s="1"/>
    </row>
    <row r="730" spans="1:31">
      <c r="A730" s="1" t="s">
        <v>19</v>
      </c>
      <c r="B730" s="2">
        <v>43773</v>
      </c>
      <c r="C730" s="1" t="s">
        <v>22</v>
      </c>
      <c r="D730" s="1" t="s">
        <v>23</v>
      </c>
      <c r="E730" s="1" t="s">
        <v>24</v>
      </c>
      <c r="F730" s="1" t="s">
        <v>66</v>
      </c>
      <c r="G730" s="1" t="s">
        <v>24</v>
      </c>
      <c r="H730" s="1">
        <v>4501717364</v>
      </c>
      <c r="I730" s="1" t="s">
        <v>24</v>
      </c>
      <c r="J730" s="1" t="s">
        <v>140</v>
      </c>
      <c r="K730" s="1">
        <v>1</v>
      </c>
      <c r="L730" s="1" t="s">
        <v>26</v>
      </c>
      <c r="M730" s="3">
        <v>75800</v>
      </c>
      <c r="N730" s="3">
        <f t="shared" si="19"/>
        <v>75800</v>
      </c>
      <c r="O730" s="1"/>
      <c r="P730" s="1"/>
      <c r="Q730" s="1"/>
      <c r="R730" s="1"/>
      <c r="S730" s="1"/>
      <c r="T730" s="1"/>
      <c r="U730" s="1"/>
      <c r="V730" s="3"/>
      <c r="W730" s="3">
        <f>Tabla13[[#This Row],[COSTO TOTAL]]</f>
        <v>75800</v>
      </c>
      <c r="X730" s="1"/>
      <c r="Y730" s="1"/>
      <c r="Z730" s="1"/>
      <c r="AA730" s="1"/>
      <c r="AB730" s="1"/>
      <c r="AC730" s="1"/>
      <c r="AD730" s="1"/>
      <c r="AE730" s="1"/>
    </row>
    <row r="731" spans="1:31">
      <c r="A731" s="1" t="s">
        <v>19</v>
      </c>
      <c r="B731" s="2">
        <v>43808</v>
      </c>
      <c r="C731" s="1" t="s">
        <v>22</v>
      </c>
      <c r="D731" s="1" t="s">
        <v>23</v>
      </c>
      <c r="E731" s="1" t="s">
        <v>24</v>
      </c>
      <c r="F731" s="1" t="s">
        <v>130</v>
      </c>
      <c r="G731" s="1" t="s">
        <v>24</v>
      </c>
      <c r="H731" s="1">
        <v>4501732726</v>
      </c>
      <c r="I731" s="1" t="s">
        <v>24</v>
      </c>
      <c r="J731" s="1" t="s">
        <v>141</v>
      </c>
      <c r="K731" s="1">
        <v>2</v>
      </c>
      <c r="L731" s="1" t="s">
        <v>26</v>
      </c>
      <c r="M731" s="3">
        <v>7691.2</v>
      </c>
      <c r="N731" s="3">
        <f t="shared" si="19"/>
        <v>15382.4</v>
      </c>
      <c r="O731" s="1"/>
      <c r="P731" s="1"/>
      <c r="Q731" s="1"/>
      <c r="R731" s="1"/>
      <c r="S731" s="1"/>
      <c r="T731" s="1"/>
      <c r="U731" s="1"/>
      <c r="V731" s="3"/>
      <c r="W731" s="3">
        <f>Tabla13[[#This Row],[COSTO TOTAL]]</f>
        <v>15382.4</v>
      </c>
      <c r="X731" s="1"/>
      <c r="Y731" s="1"/>
      <c r="Z731" s="1"/>
      <c r="AA731" s="1"/>
      <c r="AB731" s="1"/>
      <c r="AC731" s="1"/>
      <c r="AD731" s="1"/>
      <c r="AE731" s="1"/>
    </row>
    <row r="732" spans="1:31">
      <c r="A732" s="1" t="s">
        <v>19</v>
      </c>
      <c r="B732" s="2">
        <v>43798</v>
      </c>
      <c r="C732" s="1" t="s">
        <v>22</v>
      </c>
      <c r="D732" s="1" t="s">
        <v>23</v>
      </c>
      <c r="E732" s="1" t="s">
        <v>24</v>
      </c>
      <c r="F732" s="1" t="s">
        <v>142</v>
      </c>
      <c r="G732" s="1" t="s">
        <v>24</v>
      </c>
      <c r="H732" s="1">
        <v>4501710209</v>
      </c>
      <c r="I732" s="1" t="s">
        <v>24</v>
      </c>
      <c r="J732" s="1" t="s">
        <v>143</v>
      </c>
      <c r="K732" s="1">
        <v>1</v>
      </c>
      <c r="L732" s="1" t="s">
        <v>26</v>
      </c>
      <c r="M732" s="3">
        <v>632.20000000000005</v>
      </c>
      <c r="N732" s="3">
        <f t="shared" si="19"/>
        <v>632.20000000000005</v>
      </c>
      <c r="O732" s="1" t="s">
        <v>144</v>
      </c>
      <c r="P732" s="1"/>
      <c r="Q732" s="1"/>
      <c r="R732" s="1"/>
      <c r="S732" s="1"/>
      <c r="T732" s="1"/>
      <c r="U732" s="1"/>
      <c r="V732" s="3"/>
      <c r="W732" s="3">
        <f>Tabla13[[#This Row],[COSTO TOTAL]]</f>
        <v>632.20000000000005</v>
      </c>
      <c r="X732" s="1"/>
      <c r="Y732" s="1"/>
      <c r="Z732" s="1"/>
      <c r="AA732" s="1"/>
      <c r="AB732" s="1"/>
      <c r="AC732" s="1"/>
      <c r="AD732" s="1"/>
      <c r="AE732" s="1"/>
    </row>
    <row r="733" spans="1:31">
      <c r="A733" s="1" t="s">
        <v>19</v>
      </c>
      <c r="B733" s="2">
        <v>43808</v>
      </c>
      <c r="C733" s="1" t="s">
        <v>22</v>
      </c>
      <c r="D733" s="1" t="s">
        <v>23</v>
      </c>
      <c r="E733" s="1" t="s">
        <v>24</v>
      </c>
      <c r="F733" s="1" t="s">
        <v>145</v>
      </c>
      <c r="G733" s="1" t="s">
        <v>24</v>
      </c>
      <c r="H733" s="1">
        <v>4501723347</v>
      </c>
      <c r="I733" s="1" t="s">
        <v>24</v>
      </c>
      <c r="J733" s="1" t="s">
        <v>146</v>
      </c>
      <c r="K733" s="1">
        <v>1</v>
      </c>
      <c r="L733" s="1" t="s">
        <v>54</v>
      </c>
      <c r="M733" s="3">
        <v>33487.599999999999</v>
      </c>
      <c r="N733" s="3">
        <f t="shared" si="19"/>
        <v>33487.599999999999</v>
      </c>
      <c r="O733" s="1"/>
      <c r="P733" s="1"/>
      <c r="Q733" s="1"/>
      <c r="R733" s="1"/>
      <c r="S733" s="1"/>
      <c r="T733" s="1"/>
      <c r="U733" s="1"/>
      <c r="V733" s="3"/>
      <c r="W733" s="3">
        <f>Tabla13[[#This Row],[COSTO TOTAL]]</f>
        <v>33487.599999999999</v>
      </c>
      <c r="X733" s="1"/>
      <c r="Y733" s="1"/>
      <c r="Z733" s="1"/>
      <c r="AA733" s="1"/>
      <c r="AB733" s="1"/>
      <c r="AC733" s="1"/>
      <c r="AD733" s="1"/>
      <c r="AE733" s="1"/>
    </row>
    <row r="734" spans="1:31">
      <c r="A734" s="1" t="s">
        <v>147</v>
      </c>
      <c r="B734" s="2">
        <v>43801</v>
      </c>
      <c r="C734" s="1" t="s">
        <v>22</v>
      </c>
      <c r="D734" s="1" t="s">
        <v>23</v>
      </c>
      <c r="E734" s="1" t="s">
        <v>24</v>
      </c>
      <c r="F734" s="1" t="s">
        <v>75</v>
      </c>
      <c r="G734" s="1" t="s">
        <v>24</v>
      </c>
      <c r="H734" s="1">
        <v>4501711114</v>
      </c>
      <c r="I734" s="1" t="s">
        <v>24</v>
      </c>
      <c r="J734" s="1" t="s">
        <v>148</v>
      </c>
      <c r="K734" s="1">
        <v>1</v>
      </c>
      <c r="L734" s="1" t="s">
        <v>26</v>
      </c>
      <c r="M734" s="3">
        <v>287210</v>
      </c>
      <c r="N734" s="3">
        <f t="shared" si="19"/>
        <v>287210</v>
      </c>
      <c r="O734" s="1"/>
      <c r="P734" s="1"/>
      <c r="Q734" s="1"/>
      <c r="R734" s="1"/>
      <c r="S734" s="1"/>
      <c r="T734" s="1"/>
      <c r="U734" s="1"/>
      <c r="V734" s="3"/>
      <c r="W734" s="3">
        <f>Tabla13[[#This Row],[COSTO TOTAL]]</f>
        <v>287210</v>
      </c>
      <c r="X734" s="1"/>
      <c r="Y734" s="1"/>
      <c r="Z734" s="1"/>
      <c r="AA734" s="1"/>
      <c r="AB734" s="1"/>
      <c r="AC734" s="1"/>
      <c r="AD734" s="1"/>
      <c r="AE734" s="1"/>
    </row>
    <row r="735" spans="1:31">
      <c r="A735" s="1" t="s">
        <v>149</v>
      </c>
      <c r="B735" s="2">
        <v>43822</v>
      </c>
      <c r="C735" s="1" t="s">
        <v>22</v>
      </c>
      <c r="D735" s="1" t="s">
        <v>23</v>
      </c>
      <c r="E735" s="1" t="s">
        <v>24</v>
      </c>
      <c r="F735" s="1" t="s">
        <v>122</v>
      </c>
      <c r="G735" s="1" t="s">
        <v>24</v>
      </c>
      <c r="H735" s="1" t="s">
        <v>22</v>
      </c>
      <c r="I735" s="1" t="s">
        <v>24</v>
      </c>
      <c r="J735" s="1" t="s">
        <v>150</v>
      </c>
      <c r="K735" s="1">
        <v>1</v>
      </c>
      <c r="L735" s="1" t="s">
        <v>26</v>
      </c>
      <c r="M735" s="3">
        <v>34.799999999999997</v>
      </c>
      <c r="N735" s="3">
        <f t="shared" si="19"/>
        <v>34.799999999999997</v>
      </c>
      <c r="O735" s="1"/>
      <c r="P735" s="1"/>
      <c r="Q735" s="1"/>
      <c r="R735" s="1"/>
      <c r="S735" s="1"/>
      <c r="T735" s="1"/>
      <c r="U735" s="1"/>
      <c r="V735" s="3"/>
      <c r="W735" s="3">
        <f>Tabla13[[#This Row],[COSTO TOTAL]]</f>
        <v>34.799999999999997</v>
      </c>
      <c r="X735" s="1"/>
      <c r="Y735" s="1"/>
      <c r="Z735" s="1"/>
      <c r="AA735" s="1"/>
      <c r="AB735" s="1"/>
      <c r="AC735" s="1"/>
      <c r="AD735" s="1"/>
      <c r="AE735" s="1"/>
    </row>
    <row r="736" spans="1:31">
      <c r="A736" s="1" t="s">
        <v>149</v>
      </c>
      <c r="B736" s="2">
        <v>43822</v>
      </c>
      <c r="C736" s="1" t="s">
        <v>22</v>
      </c>
      <c r="D736" s="1" t="s">
        <v>23</v>
      </c>
      <c r="E736" s="1" t="s">
        <v>24</v>
      </c>
      <c r="F736" s="1" t="s">
        <v>122</v>
      </c>
      <c r="G736" s="1" t="s">
        <v>24</v>
      </c>
      <c r="H736" s="1" t="s">
        <v>22</v>
      </c>
      <c r="I736" s="1" t="s">
        <v>24</v>
      </c>
      <c r="J736" s="1" t="s">
        <v>151</v>
      </c>
      <c r="K736" s="1">
        <v>1</v>
      </c>
      <c r="L736" s="1" t="s">
        <v>26</v>
      </c>
      <c r="M736" s="3">
        <v>1277</v>
      </c>
      <c r="N736" s="3">
        <f t="shared" si="19"/>
        <v>1277</v>
      </c>
      <c r="O736" s="1"/>
      <c r="P736" s="1"/>
      <c r="Q736" s="1"/>
      <c r="R736" s="1"/>
      <c r="S736" s="1"/>
      <c r="T736" s="1"/>
      <c r="U736" s="1"/>
      <c r="V736" s="3"/>
      <c r="W736" s="3">
        <f>Tabla13[[#This Row],[COSTO TOTAL]]</f>
        <v>1277</v>
      </c>
      <c r="X736" s="1"/>
      <c r="Y736" s="1"/>
      <c r="Z736" s="1"/>
      <c r="AA736" s="1"/>
      <c r="AB736" s="1"/>
      <c r="AC736" s="1"/>
      <c r="AD736" s="1"/>
      <c r="AE736" s="1"/>
    </row>
    <row r="737" spans="1:31">
      <c r="A737" s="1" t="s">
        <v>149</v>
      </c>
      <c r="B737" s="2">
        <v>43822</v>
      </c>
      <c r="C737" s="1" t="s">
        <v>22</v>
      </c>
      <c r="D737" s="1" t="s">
        <v>23</v>
      </c>
      <c r="E737" s="1" t="s">
        <v>24</v>
      </c>
      <c r="F737" s="1" t="s">
        <v>152</v>
      </c>
      <c r="G737" s="1" t="s">
        <v>24</v>
      </c>
      <c r="H737" s="1" t="s">
        <v>22</v>
      </c>
      <c r="I737" s="1" t="s">
        <v>24</v>
      </c>
      <c r="J737" s="1" t="s">
        <v>153</v>
      </c>
      <c r="K737" s="1">
        <v>1</v>
      </c>
      <c r="L737" s="1" t="s">
        <v>26</v>
      </c>
      <c r="M737" s="3">
        <v>573.94000000000005</v>
      </c>
      <c r="N737" s="3">
        <f t="shared" si="19"/>
        <v>573.94000000000005</v>
      </c>
      <c r="O737" s="1"/>
      <c r="P737" s="1"/>
      <c r="Q737" s="1"/>
      <c r="R737" s="1"/>
      <c r="S737" s="1"/>
      <c r="T737" s="1"/>
      <c r="U737" s="1"/>
      <c r="V737" s="3"/>
      <c r="W737" s="3">
        <f>Tabla13[[#This Row],[COSTO TOTAL]]</f>
        <v>573.94000000000005</v>
      </c>
      <c r="X737" s="1"/>
      <c r="Y737" s="1"/>
      <c r="Z737" s="1"/>
      <c r="AA737" s="1"/>
      <c r="AB737" s="1"/>
      <c r="AC737" s="1"/>
      <c r="AD737" s="1"/>
      <c r="AE737" s="1"/>
    </row>
    <row r="738" spans="1:31">
      <c r="A738" s="1" t="s">
        <v>149</v>
      </c>
      <c r="B738" s="2">
        <v>43822</v>
      </c>
      <c r="C738" s="1" t="s">
        <v>22</v>
      </c>
      <c r="D738" s="1" t="s">
        <v>23</v>
      </c>
      <c r="E738" s="1" t="s">
        <v>24</v>
      </c>
      <c r="F738" s="1" t="s">
        <v>152</v>
      </c>
      <c r="G738" s="1" t="s">
        <v>24</v>
      </c>
      <c r="H738" s="1" t="s">
        <v>22</v>
      </c>
      <c r="I738" s="1" t="s">
        <v>24</v>
      </c>
      <c r="J738" s="1" t="s">
        <v>154</v>
      </c>
      <c r="K738" s="1">
        <v>1</v>
      </c>
      <c r="L738" s="1" t="s">
        <v>26</v>
      </c>
      <c r="M738" s="3">
        <v>290.89999999999998</v>
      </c>
      <c r="N738" s="3">
        <f t="shared" si="19"/>
        <v>290.89999999999998</v>
      </c>
      <c r="O738" s="1"/>
      <c r="P738" s="1"/>
      <c r="Q738" s="1"/>
      <c r="R738" s="1"/>
      <c r="S738" s="1"/>
      <c r="T738" s="1"/>
      <c r="U738" s="1"/>
      <c r="V738" s="3"/>
      <c r="W738" s="3">
        <f>Tabla13[[#This Row],[COSTO TOTAL]]</f>
        <v>290.89999999999998</v>
      </c>
      <c r="X738" s="1"/>
      <c r="Y738" s="1"/>
      <c r="Z738" s="1"/>
      <c r="AA738" s="1"/>
      <c r="AB738" s="1"/>
      <c r="AC738" s="1"/>
      <c r="AD738" s="1"/>
      <c r="AE738" s="1"/>
    </row>
    <row r="739" spans="1:31">
      <c r="A739" s="1" t="s">
        <v>59</v>
      </c>
      <c r="B739" s="2">
        <v>43889</v>
      </c>
      <c r="C739" s="1" t="s">
        <v>22</v>
      </c>
      <c r="D739" s="1" t="s">
        <v>23</v>
      </c>
      <c r="E739" s="1" t="s">
        <v>24</v>
      </c>
      <c r="F739" s="1" t="s">
        <v>545</v>
      </c>
      <c r="G739" s="1" t="s">
        <v>24</v>
      </c>
      <c r="H739" s="1">
        <v>4501734484</v>
      </c>
      <c r="I739" s="1" t="s">
        <v>24</v>
      </c>
      <c r="J739" s="1" t="s">
        <v>1308</v>
      </c>
      <c r="K739" s="1">
        <v>1</v>
      </c>
      <c r="L739" s="1" t="s">
        <v>26</v>
      </c>
      <c r="M739" s="3">
        <v>3809.2</v>
      </c>
      <c r="N739" s="3">
        <f>M739*K739</f>
        <v>3809.2</v>
      </c>
      <c r="O739" s="1"/>
      <c r="P739" s="1"/>
      <c r="Q739" s="1"/>
      <c r="R739" s="1"/>
      <c r="S739" s="1"/>
      <c r="T739" s="1"/>
      <c r="U739" s="1"/>
      <c r="V739" s="3"/>
      <c r="W739" s="3">
        <f>Tabla13[[#This Row],[COSTO TOTAL]]</f>
        <v>3809.2</v>
      </c>
      <c r="X739" s="1"/>
      <c r="Y739" s="1"/>
      <c r="Z739" s="1"/>
      <c r="AA739" s="1"/>
      <c r="AB739" s="1"/>
      <c r="AC739" s="1" t="s">
        <v>112</v>
      </c>
      <c r="AD739" s="1"/>
      <c r="AE739" s="1"/>
    </row>
    <row r="740" spans="1:31">
      <c r="A740" s="9"/>
      <c r="B740" s="10"/>
      <c r="C740" s="9"/>
      <c r="D740" s="9"/>
      <c r="E740" s="9"/>
      <c r="F740" s="9"/>
      <c r="G740" s="9"/>
      <c r="H740" s="9"/>
      <c r="I740" s="9"/>
      <c r="J740" s="9" t="s">
        <v>712</v>
      </c>
      <c r="K740" s="9"/>
      <c r="L740" s="9"/>
      <c r="M740" s="11"/>
      <c r="N740" s="11">
        <f t="shared" si="19"/>
        <v>0</v>
      </c>
      <c r="O740" s="9"/>
      <c r="P740" s="9"/>
      <c r="Q740" s="9"/>
      <c r="R740" s="9"/>
      <c r="S740" s="9"/>
      <c r="T740" s="9"/>
      <c r="U740" s="9"/>
      <c r="V740" s="11"/>
      <c r="W740" s="9"/>
      <c r="X740" s="9"/>
      <c r="Y740" s="9"/>
      <c r="Z740" s="9"/>
      <c r="AA740" s="9"/>
      <c r="AB740" s="9"/>
      <c r="AC740" s="9"/>
      <c r="AD740" s="9"/>
      <c r="AE740" s="1"/>
    </row>
    <row r="741" spans="1:31">
      <c r="A741" s="1" t="s">
        <v>592</v>
      </c>
      <c r="B741" s="2">
        <v>43795</v>
      </c>
      <c r="C741" s="1">
        <v>7774067</v>
      </c>
      <c r="D741" s="1" t="s">
        <v>712</v>
      </c>
      <c r="E741" s="1" t="s">
        <v>24</v>
      </c>
      <c r="F741" s="1" t="s">
        <v>713</v>
      </c>
      <c r="G741" s="1" t="s">
        <v>24</v>
      </c>
      <c r="H741" s="1" t="s">
        <v>714</v>
      </c>
      <c r="I741" s="1" t="s">
        <v>24</v>
      </c>
      <c r="J741" s="1" t="s">
        <v>715</v>
      </c>
      <c r="K741" s="1">
        <v>0</v>
      </c>
      <c r="L741" s="1" t="s">
        <v>26</v>
      </c>
      <c r="M741" s="3">
        <v>21680</v>
      </c>
      <c r="N741" s="3">
        <f t="shared" si="19"/>
        <v>0</v>
      </c>
      <c r="O741" s="1"/>
      <c r="P741" s="1"/>
      <c r="Q741" s="1"/>
      <c r="R741" s="1"/>
      <c r="S741" s="1"/>
      <c r="T741" s="1"/>
      <c r="U741" s="3"/>
      <c r="V741" s="3"/>
      <c r="W741" s="1"/>
      <c r="X741" s="3">
        <f>Tabla13[[#This Row],[COSTO TOTAL]]</f>
        <v>0</v>
      </c>
      <c r="Y741" s="1"/>
      <c r="Z741" s="1"/>
      <c r="AA741" s="1"/>
      <c r="AB741" s="1"/>
      <c r="AC741" s="1"/>
      <c r="AD741" s="1" t="s">
        <v>112</v>
      </c>
      <c r="AE741" s="1"/>
    </row>
    <row r="742" spans="1:31">
      <c r="A742" s="1" t="s">
        <v>592</v>
      </c>
      <c r="B742" s="2">
        <v>43795</v>
      </c>
      <c r="C742" s="1" t="s">
        <v>24</v>
      </c>
      <c r="D742" s="1" t="s">
        <v>712</v>
      </c>
      <c r="E742" s="1" t="s">
        <v>24</v>
      </c>
      <c r="F742" s="1" t="s">
        <v>551</v>
      </c>
      <c r="G742" s="1" t="s">
        <v>24</v>
      </c>
      <c r="H742" s="1">
        <v>4501716075</v>
      </c>
      <c r="I742" s="1" t="s">
        <v>24</v>
      </c>
      <c r="J742" s="1" t="s">
        <v>716</v>
      </c>
      <c r="K742" s="1">
        <v>1</v>
      </c>
      <c r="L742" s="1" t="s">
        <v>26</v>
      </c>
      <c r="M742" s="3">
        <v>37617.75</v>
      </c>
      <c r="N742" s="3">
        <f t="shared" si="19"/>
        <v>37617.75</v>
      </c>
      <c r="O742" s="1"/>
      <c r="P742" s="1"/>
      <c r="Q742" s="1"/>
      <c r="R742" s="1"/>
      <c r="S742" s="1"/>
      <c r="T742" s="1"/>
      <c r="U742" s="3"/>
      <c r="V742" s="3"/>
      <c r="W742" s="1"/>
      <c r="X742" s="3">
        <f>Tabla13[[#This Row],[COSTO TOTAL]]</f>
        <v>37617.75</v>
      </c>
      <c r="Y742" s="1"/>
      <c r="Z742" s="1"/>
      <c r="AA742" s="1"/>
      <c r="AB742" s="1"/>
      <c r="AC742" s="1"/>
      <c r="AD742" s="1"/>
      <c r="AE742" s="1"/>
    </row>
    <row r="743" spans="1:31">
      <c r="A743" s="1" t="s">
        <v>147</v>
      </c>
      <c r="B743" s="2">
        <v>43826</v>
      </c>
      <c r="C743" s="1" t="s">
        <v>22</v>
      </c>
      <c r="D743" s="1" t="s">
        <v>712</v>
      </c>
      <c r="E743" s="1" t="s">
        <v>24</v>
      </c>
      <c r="F743" s="1" t="s">
        <v>513</v>
      </c>
      <c r="G743" s="1" t="s">
        <v>24</v>
      </c>
      <c r="H743" s="1">
        <v>4501731133</v>
      </c>
      <c r="I743" s="1" t="s">
        <v>24</v>
      </c>
      <c r="J743" s="1" t="s">
        <v>1104</v>
      </c>
      <c r="K743" s="1">
        <v>0</v>
      </c>
      <c r="L743" s="1" t="s">
        <v>26</v>
      </c>
      <c r="M743" s="3">
        <v>32873.269999999997</v>
      </c>
      <c r="N743" s="3">
        <f t="shared" si="19"/>
        <v>0</v>
      </c>
      <c r="O743" s="1"/>
      <c r="P743" s="1"/>
      <c r="Q743" s="1"/>
      <c r="R743" s="1"/>
      <c r="S743" s="1"/>
      <c r="T743" s="1"/>
      <c r="U743" s="3"/>
      <c r="V743" s="3"/>
      <c r="W743" s="1"/>
      <c r="X743" s="3">
        <f>Tabla13[[#This Row],[COSTO TOTAL]]</f>
        <v>0</v>
      </c>
      <c r="Y743" s="1"/>
      <c r="Z743" s="1"/>
      <c r="AA743" s="1"/>
      <c r="AB743" s="1"/>
      <c r="AC743" s="1"/>
      <c r="AD743" s="1" t="s">
        <v>112</v>
      </c>
      <c r="AE743" s="1"/>
    </row>
    <row r="744" spans="1:31">
      <c r="A744" s="1" t="s">
        <v>1121</v>
      </c>
      <c r="B744" s="2">
        <v>43826</v>
      </c>
      <c r="C744" s="1" t="s">
        <v>22</v>
      </c>
      <c r="D744" s="1" t="s">
        <v>712</v>
      </c>
      <c r="E744" s="1" t="s">
        <v>24</v>
      </c>
      <c r="F744" s="1" t="s">
        <v>513</v>
      </c>
      <c r="G744" s="1" t="s">
        <v>24</v>
      </c>
      <c r="H744" s="1">
        <v>4501735614</v>
      </c>
      <c r="I744" s="1" t="s">
        <v>24</v>
      </c>
      <c r="J744" s="1" t="s">
        <v>1122</v>
      </c>
      <c r="K744" s="1">
        <v>1</v>
      </c>
      <c r="L744" s="1" t="s">
        <v>26</v>
      </c>
      <c r="M744" s="3">
        <v>19822.78</v>
      </c>
      <c r="N744" s="3">
        <f t="shared" si="19"/>
        <v>19822.78</v>
      </c>
      <c r="O744" s="1"/>
      <c r="P744" s="1"/>
      <c r="Q744" s="1"/>
      <c r="R744" s="1"/>
      <c r="S744" s="1"/>
      <c r="T744" s="1"/>
      <c r="U744" s="3"/>
      <c r="V744" s="3"/>
      <c r="W744" s="1"/>
      <c r="X744" s="3">
        <f>Tabla13[[#This Row],[COSTO TOTAL]]</f>
        <v>19822.78</v>
      </c>
      <c r="Y744" s="1"/>
      <c r="Z744" s="1"/>
      <c r="AA744" s="1"/>
      <c r="AB744" s="1"/>
      <c r="AC744" s="1"/>
      <c r="AD744" s="1"/>
      <c r="AE744" s="1"/>
    </row>
    <row r="745" spans="1:31">
      <c r="A745" s="1" t="s">
        <v>299</v>
      </c>
      <c r="B745" s="2">
        <v>43886</v>
      </c>
      <c r="C745" s="1" t="s">
        <v>22</v>
      </c>
      <c r="D745" s="1" t="s">
        <v>712</v>
      </c>
      <c r="E745" s="1" t="s">
        <v>1312</v>
      </c>
      <c r="F745" s="1" t="s">
        <v>551</v>
      </c>
      <c r="G745" s="1" t="s">
        <v>24</v>
      </c>
      <c r="H745" s="1">
        <v>4501755217</v>
      </c>
      <c r="I745" s="1" t="s">
        <v>24</v>
      </c>
      <c r="J745" s="1" t="s">
        <v>1313</v>
      </c>
      <c r="K745" s="1">
        <v>3</v>
      </c>
      <c r="L745" s="1" t="s">
        <v>26</v>
      </c>
      <c r="M745" s="3">
        <v>536</v>
      </c>
      <c r="N745" s="3">
        <f>M745*K745</f>
        <v>1608</v>
      </c>
      <c r="O745" s="1"/>
      <c r="P745" s="1"/>
      <c r="Q745" s="1"/>
      <c r="R745" s="1"/>
      <c r="S745" s="1"/>
      <c r="T745" s="1"/>
      <c r="U745" s="3"/>
      <c r="V745" s="3"/>
      <c r="W745" s="1"/>
      <c r="X745" s="3">
        <f>Tabla13[[#This Row],[COSTO TOTAL]]</f>
        <v>1608</v>
      </c>
      <c r="Y745" s="1"/>
      <c r="Z745" s="1"/>
      <c r="AA745" s="1"/>
      <c r="AB745" s="1"/>
      <c r="AC745" s="1" t="s">
        <v>112</v>
      </c>
      <c r="AD745" s="1"/>
      <c r="AE745" s="1"/>
    </row>
    <row r="746" spans="1:31">
      <c r="A746" s="1" t="s">
        <v>299</v>
      </c>
      <c r="B746" s="2">
        <v>43886</v>
      </c>
      <c r="C746" s="1" t="s">
        <v>22</v>
      </c>
      <c r="D746" s="1" t="s">
        <v>712</v>
      </c>
      <c r="E746" s="1" t="s">
        <v>1312</v>
      </c>
      <c r="F746" s="1" t="s">
        <v>551</v>
      </c>
      <c r="G746" s="1" t="s">
        <v>24</v>
      </c>
      <c r="H746" s="1">
        <v>4501755217</v>
      </c>
      <c r="I746" s="1" t="s">
        <v>24</v>
      </c>
      <c r="J746" s="1" t="s">
        <v>1314</v>
      </c>
      <c r="K746" s="1">
        <v>3</v>
      </c>
      <c r="L746" s="1" t="s">
        <v>26</v>
      </c>
      <c r="M746" s="3">
        <v>536</v>
      </c>
      <c r="N746" s="3">
        <f t="shared" ref="N746:N748" si="20">M746*K746</f>
        <v>1608</v>
      </c>
      <c r="O746" s="1"/>
      <c r="P746" s="1"/>
      <c r="Q746" s="1"/>
      <c r="R746" s="1"/>
      <c r="S746" s="1"/>
      <c r="T746" s="1"/>
      <c r="U746" s="3"/>
      <c r="V746" s="3"/>
      <c r="W746" s="1"/>
      <c r="X746" s="3">
        <f>Tabla13[[#This Row],[COSTO TOTAL]]</f>
        <v>1608</v>
      </c>
      <c r="Y746" s="1"/>
      <c r="Z746" s="1"/>
      <c r="AA746" s="1"/>
      <c r="AB746" s="1"/>
      <c r="AC746" s="1" t="s">
        <v>112</v>
      </c>
      <c r="AD746" s="1"/>
      <c r="AE746" s="1"/>
    </row>
    <row r="747" spans="1:31">
      <c r="A747" s="1" t="s">
        <v>299</v>
      </c>
      <c r="B747" s="2">
        <v>43886</v>
      </c>
      <c r="C747" s="1" t="s">
        <v>22</v>
      </c>
      <c r="D747" s="1" t="s">
        <v>712</v>
      </c>
      <c r="E747" s="1" t="s">
        <v>1312</v>
      </c>
      <c r="F747" s="1" t="s">
        <v>551</v>
      </c>
      <c r="G747" s="1" t="s">
        <v>24</v>
      </c>
      <c r="H747" s="1">
        <v>4501755217</v>
      </c>
      <c r="I747" s="1" t="s">
        <v>24</v>
      </c>
      <c r="J747" s="1" t="s">
        <v>1314</v>
      </c>
      <c r="K747" s="1">
        <v>3</v>
      </c>
      <c r="L747" s="1" t="s">
        <v>26</v>
      </c>
      <c r="M747" s="3">
        <v>635.61</v>
      </c>
      <c r="N747" s="3">
        <f t="shared" si="20"/>
        <v>1906.83</v>
      </c>
      <c r="O747" s="1"/>
      <c r="P747" s="1"/>
      <c r="Q747" s="1"/>
      <c r="R747" s="1"/>
      <c r="S747" s="1"/>
      <c r="T747" s="1"/>
      <c r="U747" s="3"/>
      <c r="V747" s="3"/>
      <c r="W747" s="1"/>
      <c r="X747" s="3">
        <f>Tabla13[[#This Row],[COSTO TOTAL]]</f>
        <v>1906.83</v>
      </c>
      <c r="Y747" s="1"/>
      <c r="Z747" s="1"/>
      <c r="AA747" s="1"/>
      <c r="AB747" s="1"/>
      <c r="AC747" s="1" t="s">
        <v>112</v>
      </c>
      <c r="AD747" s="1"/>
      <c r="AE747" s="1"/>
    </row>
    <row r="748" spans="1:31">
      <c r="A748" s="1" t="s">
        <v>299</v>
      </c>
      <c r="B748" s="2">
        <v>43886</v>
      </c>
      <c r="C748" s="1" t="s">
        <v>22</v>
      </c>
      <c r="D748" s="1" t="s">
        <v>712</v>
      </c>
      <c r="E748" s="1" t="s">
        <v>1312</v>
      </c>
      <c r="F748" s="1" t="s">
        <v>551</v>
      </c>
      <c r="G748" s="1" t="s">
        <v>24</v>
      </c>
      <c r="H748" s="1">
        <v>4501755217</v>
      </c>
      <c r="I748" s="1" t="s">
        <v>24</v>
      </c>
      <c r="J748" s="1" t="s">
        <v>1315</v>
      </c>
      <c r="K748" s="1">
        <v>3</v>
      </c>
      <c r="L748" s="1" t="s">
        <v>26</v>
      </c>
      <c r="M748" s="3">
        <v>635.61</v>
      </c>
      <c r="N748" s="3">
        <f t="shared" si="20"/>
        <v>1906.83</v>
      </c>
      <c r="O748" s="1"/>
      <c r="P748" s="1"/>
      <c r="Q748" s="1"/>
      <c r="R748" s="1"/>
      <c r="S748" s="1"/>
      <c r="T748" s="1"/>
      <c r="U748" s="3"/>
      <c r="V748" s="3"/>
      <c r="W748" s="1"/>
      <c r="X748" s="3">
        <f>Tabla13[[#This Row],[COSTO TOTAL]]</f>
        <v>1906.83</v>
      </c>
      <c r="Y748" s="1"/>
      <c r="Z748" s="1"/>
      <c r="AA748" s="1"/>
      <c r="AB748" s="1"/>
      <c r="AC748" s="1" t="s">
        <v>112</v>
      </c>
      <c r="AD748" s="1"/>
      <c r="AE748" s="1"/>
    </row>
    <row r="749" spans="1:31">
      <c r="A749" s="9"/>
      <c r="B749" s="10"/>
      <c r="C749" s="9"/>
      <c r="D749" s="9"/>
      <c r="E749" s="9"/>
      <c r="F749" s="9"/>
      <c r="G749" s="9"/>
      <c r="H749" s="9"/>
      <c r="I749" s="9"/>
      <c r="J749" s="9" t="s">
        <v>1004</v>
      </c>
      <c r="K749" s="9"/>
      <c r="L749" s="9"/>
      <c r="M749" s="11"/>
      <c r="N749" s="11">
        <f t="shared" si="19"/>
        <v>0</v>
      </c>
      <c r="O749" s="9"/>
      <c r="P749" s="9"/>
      <c r="Q749" s="9"/>
      <c r="R749" s="9"/>
      <c r="S749" s="9"/>
      <c r="T749" s="9"/>
      <c r="U749" s="11"/>
      <c r="V749" s="11"/>
      <c r="W749" s="9"/>
      <c r="X749" s="9"/>
      <c r="Y749" s="9"/>
      <c r="Z749" s="9"/>
      <c r="AA749" s="9"/>
      <c r="AB749" s="9"/>
      <c r="AC749" s="9"/>
      <c r="AD749" s="9"/>
      <c r="AE749" s="1"/>
    </row>
    <row r="750" spans="1:31">
      <c r="A750" s="1" t="s">
        <v>315</v>
      </c>
      <c r="B750" s="2">
        <v>43167</v>
      </c>
      <c r="C750" s="1">
        <v>102540</v>
      </c>
      <c r="D750" s="1" t="s">
        <v>717</v>
      </c>
      <c r="E750" s="1"/>
      <c r="F750" s="1" t="s">
        <v>446</v>
      </c>
      <c r="G750" s="1" t="s">
        <v>24</v>
      </c>
      <c r="H750" s="1">
        <v>4501532813</v>
      </c>
      <c r="I750" s="1" t="s">
        <v>24</v>
      </c>
      <c r="J750" s="1" t="s">
        <v>718</v>
      </c>
      <c r="K750" s="1">
        <v>2</v>
      </c>
      <c r="L750" s="1" t="s">
        <v>26</v>
      </c>
      <c r="M750" s="3">
        <v>5798</v>
      </c>
      <c r="N750" s="3">
        <f t="shared" si="19"/>
        <v>11596</v>
      </c>
      <c r="O750" s="1"/>
      <c r="P750" s="1"/>
      <c r="Q750" s="1"/>
      <c r="R750" s="1"/>
      <c r="S750" s="1"/>
      <c r="T750" s="3"/>
      <c r="U750" s="1"/>
      <c r="V750" s="3"/>
      <c r="W750" s="1"/>
      <c r="X750" s="1"/>
      <c r="Y750" s="3">
        <f>Tabla13[[#This Row],[COSTO TOTAL]]</f>
        <v>11596</v>
      </c>
      <c r="Z750" s="1"/>
      <c r="AA750" s="1"/>
      <c r="AB750" s="1"/>
      <c r="AC750" s="1"/>
      <c r="AD750" s="1"/>
      <c r="AE750" s="1"/>
    </row>
    <row r="751" spans="1:31">
      <c r="A751" s="9"/>
      <c r="B751" s="10"/>
      <c r="C751" s="9"/>
      <c r="D751" s="9"/>
      <c r="E751" s="9"/>
      <c r="F751" s="9"/>
      <c r="G751" s="9"/>
      <c r="H751" s="9"/>
      <c r="I751" s="9"/>
      <c r="J751" s="9" t="s">
        <v>17</v>
      </c>
      <c r="K751" s="9"/>
      <c r="L751" s="9"/>
      <c r="M751" s="11"/>
      <c r="N751" s="11">
        <f t="shared" si="19"/>
        <v>0</v>
      </c>
      <c r="O751" s="9"/>
      <c r="P751" s="9"/>
      <c r="Q751" s="9"/>
      <c r="R751" s="9"/>
      <c r="S751" s="9"/>
      <c r="T751" s="11"/>
      <c r="U751" s="9"/>
      <c r="V751" s="11"/>
      <c r="W751" s="9"/>
      <c r="X751" s="9"/>
      <c r="Y751" s="9"/>
      <c r="Z751" s="9"/>
      <c r="AA751" s="9"/>
      <c r="AB751" s="9"/>
      <c r="AC751" s="9"/>
      <c r="AD751" s="9"/>
      <c r="AE751" s="1"/>
    </row>
    <row r="752" spans="1:31">
      <c r="A752" s="1" t="s">
        <v>246</v>
      </c>
      <c r="B752" s="2">
        <v>43528</v>
      </c>
      <c r="C752" s="1">
        <v>7697940</v>
      </c>
      <c r="D752" s="1" t="s">
        <v>17</v>
      </c>
      <c r="E752" s="1" t="s">
        <v>719</v>
      </c>
      <c r="F752" s="1" t="s">
        <v>76</v>
      </c>
      <c r="G752" s="1" t="s">
        <v>24</v>
      </c>
      <c r="H752" s="1">
        <v>4501645841</v>
      </c>
      <c r="I752" s="1" t="s">
        <v>24</v>
      </c>
      <c r="J752" s="1" t="s">
        <v>720</v>
      </c>
      <c r="K752" s="1">
        <v>6</v>
      </c>
      <c r="L752" s="1" t="s">
        <v>26</v>
      </c>
      <c r="M752" s="3">
        <v>942.63</v>
      </c>
      <c r="N752" s="3">
        <f t="shared" si="19"/>
        <v>5655.78</v>
      </c>
      <c r="O752" s="1" t="s">
        <v>721</v>
      </c>
      <c r="P752" s="1"/>
      <c r="Q752" s="3"/>
      <c r="R752" s="3"/>
      <c r="S752" s="3"/>
      <c r="T752" s="1"/>
      <c r="U752" s="1"/>
      <c r="V752" s="3"/>
      <c r="W752" s="1"/>
      <c r="X752" s="1"/>
      <c r="Y752" s="1"/>
      <c r="Z752" s="3">
        <f>Tabla13[[#This Row],[COSTO TOTAL]]</f>
        <v>5655.78</v>
      </c>
      <c r="AA752" s="1"/>
      <c r="AB752" s="1"/>
      <c r="AC752" s="1"/>
      <c r="AD752" s="1"/>
      <c r="AE752" s="1"/>
    </row>
    <row r="753" spans="1:31">
      <c r="A753" s="1" t="s">
        <v>246</v>
      </c>
      <c r="B753" s="2">
        <v>43528</v>
      </c>
      <c r="C753" s="1">
        <v>7697940</v>
      </c>
      <c r="D753" s="1" t="s">
        <v>17</v>
      </c>
      <c r="E753" s="1" t="s">
        <v>719</v>
      </c>
      <c r="F753" s="1" t="s">
        <v>76</v>
      </c>
      <c r="G753" s="1" t="s">
        <v>24</v>
      </c>
      <c r="H753" s="1">
        <v>4501645841</v>
      </c>
      <c r="I753" s="1" t="s">
        <v>24</v>
      </c>
      <c r="J753" s="1" t="s">
        <v>722</v>
      </c>
      <c r="K753" s="1">
        <v>4</v>
      </c>
      <c r="L753" s="1" t="s">
        <v>26</v>
      </c>
      <c r="M753" s="3">
        <v>668.55</v>
      </c>
      <c r="N753" s="3">
        <f t="shared" si="19"/>
        <v>2674.2</v>
      </c>
      <c r="O753" s="1" t="s">
        <v>408</v>
      </c>
      <c r="P753" s="1"/>
      <c r="Q753" s="1"/>
      <c r="R753" s="1"/>
      <c r="S753" s="3"/>
      <c r="T753" s="1"/>
      <c r="U753" s="1"/>
      <c r="V753" s="3"/>
      <c r="W753" s="1"/>
      <c r="X753" s="1"/>
      <c r="Y753" s="1"/>
      <c r="Z753" s="3">
        <f>Tabla13[[#This Row],[COSTO TOTAL]]</f>
        <v>2674.2</v>
      </c>
      <c r="AA753" s="1"/>
      <c r="AB753" s="1"/>
      <c r="AC753" s="1"/>
      <c r="AD753" s="1"/>
      <c r="AE753" s="1"/>
    </row>
    <row r="754" spans="1:31">
      <c r="A754" s="1" t="s">
        <v>246</v>
      </c>
      <c r="B754" s="2">
        <v>43528</v>
      </c>
      <c r="C754" s="1">
        <v>7697940</v>
      </c>
      <c r="D754" s="1" t="s">
        <v>17</v>
      </c>
      <c r="E754" s="1" t="s">
        <v>719</v>
      </c>
      <c r="F754" s="1" t="s">
        <v>76</v>
      </c>
      <c r="G754" s="1" t="s">
        <v>24</v>
      </c>
      <c r="H754" s="1">
        <v>4501645841</v>
      </c>
      <c r="I754" s="1" t="s">
        <v>24</v>
      </c>
      <c r="J754" s="1" t="s">
        <v>723</v>
      </c>
      <c r="K754" s="1">
        <v>4</v>
      </c>
      <c r="L754" s="1" t="s">
        <v>26</v>
      </c>
      <c r="M754" s="3">
        <v>899.86</v>
      </c>
      <c r="N754" s="3">
        <f t="shared" si="19"/>
        <v>3599.44</v>
      </c>
      <c r="O754" s="1"/>
      <c r="P754" s="1"/>
      <c r="Q754" s="1"/>
      <c r="R754" s="1"/>
      <c r="S754" s="3"/>
      <c r="T754" s="1"/>
      <c r="U754" s="1"/>
      <c r="V754" s="3"/>
      <c r="W754" s="1"/>
      <c r="X754" s="1"/>
      <c r="Y754" s="1"/>
      <c r="Z754" s="3">
        <f>Tabla13[[#This Row],[COSTO TOTAL]]</f>
        <v>3599.44</v>
      </c>
      <c r="AA754" s="1"/>
      <c r="AB754" s="1"/>
      <c r="AC754" s="1"/>
      <c r="AD754" s="1"/>
      <c r="AE754" s="1"/>
    </row>
    <row r="755" spans="1:31">
      <c r="A755" s="1" t="s">
        <v>246</v>
      </c>
      <c r="B755" s="2">
        <v>43528</v>
      </c>
      <c r="C755" s="1">
        <v>7697940</v>
      </c>
      <c r="D755" s="1" t="s">
        <v>17</v>
      </c>
      <c r="E755" s="1" t="s">
        <v>719</v>
      </c>
      <c r="F755" s="1" t="s">
        <v>76</v>
      </c>
      <c r="G755" s="1" t="s">
        <v>24</v>
      </c>
      <c r="H755" s="1">
        <v>4501645841</v>
      </c>
      <c r="I755" s="1" t="s">
        <v>24</v>
      </c>
      <c r="J755" s="1" t="s">
        <v>724</v>
      </c>
      <c r="K755" s="1">
        <v>4</v>
      </c>
      <c r="L755" s="1" t="s">
        <v>26</v>
      </c>
      <c r="M755" s="3">
        <v>2501.58</v>
      </c>
      <c r="N755" s="3">
        <f t="shared" si="19"/>
        <v>10006.32</v>
      </c>
      <c r="O755" s="1" t="s">
        <v>725</v>
      </c>
      <c r="P755" s="1"/>
      <c r="Q755" s="1"/>
      <c r="R755" s="1"/>
      <c r="S755" s="3"/>
      <c r="T755" s="1"/>
      <c r="U755" s="1"/>
      <c r="V755" s="3"/>
      <c r="W755" s="1"/>
      <c r="X755" s="1"/>
      <c r="Y755" s="1"/>
      <c r="Z755" s="3">
        <f>Tabla13[[#This Row],[COSTO TOTAL]]</f>
        <v>10006.32</v>
      </c>
      <c r="AA755" s="1"/>
      <c r="AB755" s="1"/>
      <c r="AC755" s="1"/>
      <c r="AD755" s="1"/>
      <c r="AE755" s="1"/>
    </row>
    <row r="756" spans="1:31">
      <c r="A756" s="1" t="s">
        <v>246</v>
      </c>
      <c r="B756" s="2">
        <v>43540</v>
      </c>
      <c r="C756" s="1">
        <v>7697940</v>
      </c>
      <c r="D756" s="1" t="s">
        <v>17</v>
      </c>
      <c r="E756" s="1" t="s">
        <v>719</v>
      </c>
      <c r="F756" s="1" t="s">
        <v>726</v>
      </c>
      <c r="G756" s="1" t="s">
        <v>24</v>
      </c>
      <c r="H756" s="1" t="s">
        <v>24</v>
      </c>
      <c r="I756" s="1" t="s">
        <v>24</v>
      </c>
      <c r="J756" s="1" t="s">
        <v>727</v>
      </c>
      <c r="K756" s="1">
        <v>2</v>
      </c>
      <c r="L756" s="1" t="s">
        <v>26</v>
      </c>
      <c r="M756" s="3">
        <v>20146.759999999998</v>
      </c>
      <c r="N756" s="3">
        <f t="shared" si="19"/>
        <v>40293.519999999997</v>
      </c>
      <c r="O756" s="1"/>
      <c r="P756" s="1"/>
      <c r="Q756" s="1"/>
      <c r="R756" s="1"/>
      <c r="S756" s="3"/>
      <c r="T756" s="1"/>
      <c r="U756" s="1"/>
      <c r="V756" s="3"/>
      <c r="W756" s="1"/>
      <c r="X756" s="1"/>
      <c r="Y756" s="1"/>
      <c r="Z756" s="3">
        <f>Tabla13[[#This Row],[COSTO TOTAL]]</f>
        <v>40293.519999999997</v>
      </c>
      <c r="AA756" s="1"/>
      <c r="AB756" s="1"/>
      <c r="AC756" s="1"/>
      <c r="AD756" s="1"/>
      <c r="AE756" s="1"/>
    </row>
    <row r="757" spans="1:31">
      <c r="A757" s="1" t="s">
        <v>246</v>
      </c>
      <c r="B757" s="2">
        <v>43540</v>
      </c>
      <c r="C757" s="1">
        <v>7697940</v>
      </c>
      <c r="D757" s="1" t="s">
        <v>17</v>
      </c>
      <c r="E757" s="1" t="s">
        <v>719</v>
      </c>
      <c r="F757" s="1" t="s">
        <v>726</v>
      </c>
      <c r="G757" s="1" t="s">
        <v>24</v>
      </c>
      <c r="H757" s="1" t="s">
        <v>24</v>
      </c>
      <c r="I757" s="1" t="s">
        <v>24</v>
      </c>
      <c r="J757" s="1" t="s">
        <v>728</v>
      </c>
      <c r="K757" s="1">
        <v>2</v>
      </c>
      <c r="L757" s="1" t="s">
        <v>26</v>
      </c>
      <c r="M757" s="3">
        <v>20146.759999999998</v>
      </c>
      <c r="N757" s="3">
        <f t="shared" si="19"/>
        <v>40293.519999999997</v>
      </c>
      <c r="O757" s="1"/>
      <c r="P757" s="1"/>
      <c r="Q757" s="1"/>
      <c r="R757" s="1"/>
      <c r="S757" s="3"/>
      <c r="T757" s="1"/>
      <c r="U757" s="1"/>
      <c r="V757" s="3"/>
      <c r="W757" s="1"/>
      <c r="X757" s="1"/>
      <c r="Y757" s="1"/>
      <c r="Z757" s="3">
        <f>Tabla13[[#This Row],[COSTO TOTAL]]</f>
        <v>40293.519999999997</v>
      </c>
      <c r="AA757" s="1"/>
      <c r="AB757" s="1"/>
      <c r="AC757" s="1"/>
      <c r="AD757" s="1"/>
      <c r="AE757" s="1"/>
    </row>
    <row r="758" spans="1:31">
      <c r="A758" s="1" t="s">
        <v>246</v>
      </c>
      <c r="B758" s="2">
        <v>43540</v>
      </c>
      <c r="C758" s="1">
        <v>7697940</v>
      </c>
      <c r="D758" s="1" t="s">
        <v>17</v>
      </c>
      <c r="E758" s="1" t="s">
        <v>719</v>
      </c>
      <c r="F758" s="1" t="s">
        <v>726</v>
      </c>
      <c r="G758" s="1" t="s">
        <v>24</v>
      </c>
      <c r="H758" s="1" t="s">
        <v>24</v>
      </c>
      <c r="I758" s="1" t="s">
        <v>24</v>
      </c>
      <c r="J758" s="1" t="s">
        <v>729</v>
      </c>
      <c r="K758" s="1">
        <v>2</v>
      </c>
      <c r="L758" s="1" t="s">
        <v>26</v>
      </c>
      <c r="M758" s="3">
        <v>20146.759999999998</v>
      </c>
      <c r="N758" s="3">
        <f t="shared" si="19"/>
        <v>40293.519999999997</v>
      </c>
      <c r="O758" s="1"/>
      <c r="P758" s="1"/>
      <c r="Q758" s="1"/>
      <c r="R758" s="1"/>
      <c r="S758" s="3"/>
      <c r="T758" s="1"/>
      <c r="U758" s="1"/>
      <c r="V758" s="3"/>
      <c r="W758" s="1"/>
      <c r="X758" s="1"/>
      <c r="Y758" s="1"/>
      <c r="Z758" s="3">
        <f>Tabla13[[#This Row],[COSTO TOTAL]]</f>
        <v>40293.519999999997</v>
      </c>
      <c r="AA758" s="1"/>
      <c r="AB758" s="1"/>
      <c r="AC758" s="1"/>
      <c r="AD758" s="1"/>
      <c r="AE758" s="1"/>
    </row>
    <row r="759" spans="1:31">
      <c r="A759" s="1" t="s">
        <v>246</v>
      </c>
      <c r="B759" s="2">
        <v>43540</v>
      </c>
      <c r="C759" s="1">
        <v>7697940</v>
      </c>
      <c r="D759" s="1" t="s">
        <v>17</v>
      </c>
      <c r="E759" s="1" t="s">
        <v>719</v>
      </c>
      <c r="F759" s="1" t="s">
        <v>726</v>
      </c>
      <c r="G759" s="1" t="s">
        <v>24</v>
      </c>
      <c r="H759" s="1" t="s">
        <v>24</v>
      </c>
      <c r="I759" s="1" t="s">
        <v>24</v>
      </c>
      <c r="J759" s="1" t="s">
        <v>730</v>
      </c>
      <c r="K759" s="1">
        <v>2</v>
      </c>
      <c r="L759" s="1" t="s">
        <v>26</v>
      </c>
      <c r="M759" s="3">
        <v>20146.759999999998</v>
      </c>
      <c r="N759" s="3">
        <f t="shared" si="19"/>
        <v>40293.519999999997</v>
      </c>
      <c r="O759" s="1"/>
      <c r="P759" s="1"/>
      <c r="Q759" s="1"/>
      <c r="R759" s="1"/>
      <c r="S759" s="3"/>
      <c r="T759" s="1"/>
      <c r="U759" s="1"/>
      <c r="V759" s="3"/>
      <c r="W759" s="1"/>
      <c r="X759" s="1"/>
      <c r="Y759" s="1"/>
      <c r="Z759" s="3">
        <f>Tabla13[[#This Row],[COSTO TOTAL]]</f>
        <v>40293.519999999997</v>
      </c>
      <c r="AA759" s="1"/>
      <c r="AB759" s="1"/>
      <c r="AC759" s="1"/>
      <c r="AD759" s="1"/>
      <c r="AE759" s="1"/>
    </row>
    <row r="760" spans="1:31">
      <c r="A760" s="1" t="s">
        <v>246</v>
      </c>
      <c r="B760" s="2">
        <v>43540</v>
      </c>
      <c r="C760" s="1">
        <v>7697940</v>
      </c>
      <c r="D760" s="1" t="s">
        <v>17</v>
      </c>
      <c r="E760" s="1" t="s">
        <v>719</v>
      </c>
      <c r="F760" s="1" t="s">
        <v>726</v>
      </c>
      <c r="G760" s="1" t="s">
        <v>24</v>
      </c>
      <c r="H760" s="1" t="s">
        <v>24</v>
      </c>
      <c r="I760" s="1" t="s">
        <v>24</v>
      </c>
      <c r="J760" s="1" t="s">
        <v>731</v>
      </c>
      <c r="K760" s="1">
        <v>1</v>
      </c>
      <c r="L760" s="1" t="s">
        <v>26</v>
      </c>
      <c r="M760" s="3">
        <v>20146.759999999998</v>
      </c>
      <c r="N760" s="3">
        <f t="shared" si="19"/>
        <v>20146.759999999998</v>
      </c>
      <c r="O760" s="1"/>
      <c r="P760" s="1"/>
      <c r="Q760" s="1"/>
      <c r="R760" s="1"/>
      <c r="S760" s="3"/>
      <c r="T760" s="1"/>
      <c r="U760" s="1"/>
      <c r="V760" s="3"/>
      <c r="W760" s="1"/>
      <c r="X760" s="1"/>
      <c r="Y760" s="1"/>
      <c r="Z760" s="3">
        <f>Tabla13[[#This Row],[COSTO TOTAL]]</f>
        <v>20146.759999999998</v>
      </c>
      <c r="AA760" s="1"/>
      <c r="AB760" s="1"/>
      <c r="AC760" s="1"/>
      <c r="AD760" s="1"/>
      <c r="AE760" s="1"/>
    </row>
    <row r="761" spans="1:31">
      <c r="A761" s="1" t="s">
        <v>246</v>
      </c>
      <c r="B761" s="2">
        <v>43540</v>
      </c>
      <c r="C761" s="1">
        <v>7697940</v>
      </c>
      <c r="D761" s="1" t="s">
        <v>17</v>
      </c>
      <c r="E761" s="1" t="s">
        <v>719</v>
      </c>
      <c r="F761" s="1" t="s">
        <v>726</v>
      </c>
      <c r="G761" s="1" t="s">
        <v>24</v>
      </c>
      <c r="H761" s="1" t="s">
        <v>24</v>
      </c>
      <c r="I761" s="1" t="s">
        <v>24</v>
      </c>
      <c r="J761" s="1" t="s">
        <v>732</v>
      </c>
      <c r="K761" s="1">
        <v>1</v>
      </c>
      <c r="L761" s="1" t="s">
        <v>26</v>
      </c>
      <c r="M761" s="3">
        <v>20146.759999999998</v>
      </c>
      <c r="N761" s="3">
        <f t="shared" si="19"/>
        <v>20146.759999999998</v>
      </c>
      <c r="O761" s="1"/>
      <c r="P761" s="1"/>
      <c r="Q761" s="1"/>
      <c r="R761" s="1"/>
      <c r="S761" s="3"/>
      <c r="T761" s="1"/>
      <c r="U761" s="1"/>
      <c r="V761" s="3"/>
      <c r="W761" s="1"/>
      <c r="X761" s="1"/>
      <c r="Y761" s="1"/>
      <c r="Z761" s="3">
        <f>Tabla13[[#This Row],[COSTO TOTAL]]</f>
        <v>20146.759999999998</v>
      </c>
      <c r="AA761" s="1"/>
      <c r="AB761" s="1"/>
      <c r="AC761" s="1"/>
      <c r="AD761" s="1"/>
      <c r="AE761" s="1"/>
    </row>
    <row r="762" spans="1:31">
      <c r="A762" s="1" t="s">
        <v>246</v>
      </c>
      <c r="B762" s="2">
        <v>43540</v>
      </c>
      <c r="C762" s="1">
        <v>7697940</v>
      </c>
      <c r="D762" s="1" t="s">
        <v>17</v>
      </c>
      <c r="E762" s="1" t="s">
        <v>719</v>
      </c>
      <c r="F762" s="1" t="s">
        <v>726</v>
      </c>
      <c r="G762" s="1" t="s">
        <v>24</v>
      </c>
      <c r="H762" s="1" t="s">
        <v>24</v>
      </c>
      <c r="I762" s="1" t="s">
        <v>24</v>
      </c>
      <c r="J762" s="1" t="s">
        <v>733</v>
      </c>
      <c r="K762" s="1">
        <v>1</v>
      </c>
      <c r="L762" s="1" t="s">
        <v>26</v>
      </c>
      <c r="M762" s="3">
        <v>20146.759999999998</v>
      </c>
      <c r="N762" s="3">
        <f t="shared" si="19"/>
        <v>20146.759999999998</v>
      </c>
      <c r="O762" s="1"/>
      <c r="P762" s="1"/>
      <c r="Q762" s="1"/>
      <c r="R762" s="1"/>
      <c r="S762" s="3"/>
      <c r="T762" s="1"/>
      <c r="U762" s="1"/>
      <c r="V762" s="3"/>
      <c r="W762" s="1"/>
      <c r="X762" s="1"/>
      <c r="Y762" s="1"/>
      <c r="Z762" s="3">
        <f>Tabla13[[#This Row],[COSTO TOTAL]]</f>
        <v>20146.759999999998</v>
      </c>
      <c r="AA762" s="1"/>
      <c r="AB762" s="1"/>
      <c r="AC762" s="1"/>
      <c r="AD762" s="1"/>
      <c r="AE762" s="1"/>
    </row>
    <row r="763" spans="1:31">
      <c r="A763" s="1" t="s">
        <v>266</v>
      </c>
      <c r="B763" s="2">
        <v>43718</v>
      </c>
      <c r="C763" s="1" t="s">
        <v>24</v>
      </c>
      <c r="D763" s="1" t="s">
        <v>17</v>
      </c>
      <c r="E763" s="1" t="s">
        <v>24</v>
      </c>
      <c r="F763" s="1" t="s">
        <v>734</v>
      </c>
      <c r="G763" s="1" t="s">
        <v>24</v>
      </c>
      <c r="H763" s="1">
        <v>4501701618</v>
      </c>
      <c r="I763" s="1" t="s">
        <v>24</v>
      </c>
      <c r="J763" s="1" t="s">
        <v>735</v>
      </c>
      <c r="K763" s="1">
        <v>1</v>
      </c>
      <c r="L763" s="1" t="s">
        <v>26</v>
      </c>
      <c r="M763" s="3">
        <v>1240</v>
      </c>
      <c r="N763" s="3">
        <f t="shared" si="19"/>
        <v>1240</v>
      </c>
      <c r="O763" s="1"/>
      <c r="P763" s="1"/>
      <c r="Q763" s="1"/>
      <c r="R763" s="1"/>
      <c r="S763" s="3"/>
      <c r="T763" s="1"/>
      <c r="U763" s="1"/>
      <c r="V763" s="3"/>
      <c r="W763" s="1"/>
      <c r="X763" s="1"/>
      <c r="Y763" s="1"/>
      <c r="Z763" s="3">
        <f>Tabla13[[#This Row],[COSTO TOTAL]]</f>
        <v>1240</v>
      </c>
      <c r="AA763" s="1"/>
      <c r="AB763" s="1"/>
      <c r="AC763" s="1"/>
      <c r="AD763" s="1"/>
      <c r="AE763" s="1"/>
    </row>
    <row r="764" spans="1:31">
      <c r="A764" s="1" t="s">
        <v>272</v>
      </c>
      <c r="B764" s="2">
        <v>43556</v>
      </c>
      <c r="C764" s="1">
        <v>7664963</v>
      </c>
      <c r="D764" s="1" t="s">
        <v>17</v>
      </c>
      <c r="E764" s="1" t="s">
        <v>736</v>
      </c>
      <c r="F764" s="1" t="s">
        <v>374</v>
      </c>
      <c r="G764" s="1" t="s">
        <v>24</v>
      </c>
      <c r="H764" s="1">
        <v>4501620510</v>
      </c>
      <c r="I764" s="1" t="s">
        <v>737</v>
      </c>
      <c r="J764" s="1" t="s">
        <v>738</v>
      </c>
      <c r="K764" s="1">
        <v>15</v>
      </c>
      <c r="L764" s="1" t="s">
        <v>26</v>
      </c>
      <c r="M764" s="3">
        <v>8400</v>
      </c>
      <c r="N764" s="3">
        <f t="shared" si="19"/>
        <v>126000</v>
      </c>
      <c r="O764" s="1"/>
      <c r="P764" s="1"/>
      <c r="Q764" s="1"/>
      <c r="R764" s="1"/>
      <c r="S764" s="3"/>
      <c r="T764" s="1"/>
      <c r="U764" s="1"/>
      <c r="V764" s="3"/>
      <c r="W764" s="1"/>
      <c r="X764" s="1"/>
      <c r="Y764" s="1"/>
      <c r="Z764" s="3">
        <f>Tabla13[[#This Row],[COSTO TOTAL]]</f>
        <v>126000</v>
      </c>
      <c r="AA764" s="1"/>
      <c r="AB764" s="1"/>
      <c r="AC764" s="1"/>
      <c r="AD764" s="1"/>
      <c r="AE764" s="1"/>
    </row>
    <row r="765" spans="1:31">
      <c r="A765" s="1" t="s">
        <v>272</v>
      </c>
      <c r="B765" s="2">
        <v>43556</v>
      </c>
      <c r="C765" s="1">
        <v>7664963</v>
      </c>
      <c r="D765" s="1" t="s">
        <v>17</v>
      </c>
      <c r="E765" s="1" t="s">
        <v>736</v>
      </c>
      <c r="F765" s="1" t="s">
        <v>374</v>
      </c>
      <c r="G765" s="1" t="s">
        <v>24</v>
      </c>
      <c r="H765" s="1">
        <v>4501620510</v>
      </c>
      <c r="I765" s="1" t="s">
        <v>737</v>
      </c>
      <c r="J765" s="1" t="s">
        <v>739</v>
      </c>
      <c r="K765" s="1">
        <v>15</v>
      </c>
      <c r="L765" s="1" t="s">
        <v>26</v>
      </c>
      <c r="M765" s="3">
        <v>4960</v>
      </c>
      <c r="N765" s="3">
        <f t="shared" si="19"/>
        <v>74400</v>
      </c>
      <c r="O765" s="1"/>
      <c r="P765" s="1"/>
      <c r="Q765" s="1"/>
      <c r="R765" s="1"/>
      <c r="S765" s="3"/>
      <c r="T765" s="1"/>
      <c r="U765" s="1"/>
      <c r="V765" s="3"/>
      <c r="W765" s="1"/>
      <c r="X765" s="1"/>
      <c r="Y765" s="1"/>
      <c r="Z765" s="3">
        <f>Tabla13[[#This Row],[COSTO TOTAL]]</f>
        <v>74400</v>
      </c>
      <c r="AA765" s="1"/>
      <c r="AB765" s="1"/>
      <c r="AC765" s="1"/>
      <c r="AD765" s="1"/>
      <c r="AE765" s="1"/>
    </row>
    <row r="766" spans="1:31">
      <c r="A766" s="1" t="s">
        <v>272</v>
      </c>
      <c r="B766" s="2" t="s">
        <v>37</v>
      </c>
      <c r="C766" s="1" t="s">
        <v>22</v>
      </c>
      <c r="D766" s="1" t="s">
        <v>17</v>
      </c>
      <c r="E766" s="1" t="s">
        <v>24</v>
      </c>
      <c r="F766" s="1" t="s">
        <v>24</v>
      </c>
      <c r="G766" s="1"/>
      <c r="H766" s="1" t="s">
        <v>22</v>
      </c>
      <c r="I766" s="1" t="s">
        <v>24</v>
      </c>
      <c r="J766" s="1" t="s">
        <v>740</v>
      </c>
      <c r="K766" s="1">
        <v>3</v>
      </c>
      <c r="L766" s="1" t="s">
        <v>26</v>
      </c>
      <c r="M766" s="3"/>
      <c r="N766" s="3">
        <f t="shared" si="19"/>
        <v>0</v>
      </c>
      <c r="O766" s="1"/>
      <c r="P766" s="1"/>
      <c r="Q766" s="1"/>
      <c r="R766" s="1"/>
      <c r="S766" s="3"/>
      <c r="T766" s="1"/>
      <c r="U766" s="1"/>
      <c r="V766" s="3"/>
      <c r="W766" s="1"/>
      <c r="X766" s="1"/>
      <c r="Y766" s="1"/>
      <c r="Z766" s="3">
        <f>Tabla13[[#This Row],[COSTO TOTAL]]</f>
        <v>0</v>
      </c>
      <c r="AA766" s="1"/>
      <c r="AB766" s="1"/>
      <c r="AC766" s="1"/>
      <c r="AD766" s="1"/>
      <c r="AE766" s="1"/>
    </row>
    <row r="767" spans="1:31">
      <c r="A767" s="1" t="s">
        <v>275</v>
      </c>
      <c r="B767" s="2">
        <v>42968</v>
      </c>
      <c r="C767" s="1">
        <v>7414964</v>
      </c>
      <c r="D767" s="1" t="s">
        <v>17</v>
      </c>
      <c r="E767" s="1" t="s">
        <v>24</v>
      </c>
      <c r="F767" s="1" t="s">
        <v>381</v>
      </c>
      <c r="G767" s="1"/>
      <c r="H767" s="1">
        <v>4501457979</v>
      </c>
      <c r="I767" s="1" t="s">
        <v>24</v>
      </c>
      <c r="J767" s="1" t="s">
        <v>741</v>
      </c>
      <c r="K767" s="1">
        <v>2</v>
      </c>
      <c r="L767" s="1" t="s">
        <v>26</v>
      </c>
      <c r="M767" s="3">
        <v>2290</v>
      </c>
      <c r="N767" s="3">
        <f t="shared" si="19"/>
        <v>4580</v>
      </c>
      <c r="O767" s="1"/>
      <c r="P767" s="1"/>
      <c r="Q767" s="1"/>
      <c r="R767" s="1"/>
      <c r="S767" s="3"/>
      <c r="T767" s="1"/>
      <c r="U767" s="1"/>
      <c r="V767" s="3"/>
      <c r="W767" s="1"/>
      <c r="X767" s="1"/>
      <c r="Y767" s="1"/>
      <c r="Z767" s="3">
        <f>Tabla13[[#This Row],[COSTO TOTAL]]</f>
        <v>4580</v>
      </c>
      <c r="AA767" s="1"/>
      <c r="AB767" s="1"/>
      <c r="AC767" s="1"/>
      <c r="AD767" s="1"/>
      <c r="AE767" s="1"/>
    </row>
    <row r="768" spans="1:31">
      <c r="A768" s="1" t="s">
        <v>275</v>
      </c>
      <c r="B768" s="2">
        <v>42936</v>
      </c>
      <c r="C768" s="1">
        <v>7437525</v>
      </c>
      <c r="D768" s="1" t="s">
        <v>17</v>
      </c>
      <c r="E768" s="1" t="s">
        <v>742</v>
      </c>
      <c r="F768" s="1" t="s">
        <v>481</v>
      </c>
      <c r="G768" s="1" t="s">
        <v>24</v>
      </c>
      <c r="H768" s="1">
        <v>4501446000</v>
      </c>
      <c r="I768" s="1" t="s">
        <v>24</v>
      </c>
      <c r="J768" s="1" t="s">
        <v>743</v>
      </c>
      <c r="K768" s="1">
        <v>7</v>
      </c>
      <c r="L768" s="1" t="s">
        <v>26</v>
      </c>
      <c r="M768" s="3">
        <v>702</v>
      </c>
      <c r="N768" s="3">
        <f t="shared" si="19"/>
        <v>4914</v>
      </c>
      <c r="O768" s="1" t="s">
        <v>744</v>
      </c>
      <c r="P768" s="1"/>
      <c r="Q768" s="1"/>
      <c r="R768" s="1"/>
      <c r="S768" s="3"/>
      <c r="T768" s="1"/>
      <c r="U768" s="1"/>
      <c r="V768" s="3"/>
      <c r="W768" s="1"/>
      <c r="X768" s="1"/>
      <c r="Y768" s="1"/>
      <c r="Z768" s="3">
        <f>Tabla13[[#This Row],[COSTO TOTAL]]</f>
        <v>4914</v>
      </c>
      <c r="AA768" s="1"/>
      <c r="AB768" s="1"/>
      <c r="AC768" s="1"/>
      <c r="AD768" s="1"/>
      <c r="AE768" s="1"/>
    </row>
    <row r="769" spans="1:31">
      <c r="A769" s="1" t="s">
        <v>275</v>
      </c>
      <c r="B769" s="2">
        <v>42936</v>
      </c>
      <c r="C769" s="1">
        <v>7437525</v>
      </c>
      <c r="D769" s="1" t="s">
        <v>17</v>
      </c>
      <c r="E769" s="1" t="s">
        <v>742</v>
      </c>
      <c r="F769" s="1" t="s">
        <v>481</v>
      </c>
      <c r="G769" s="1" t="s">
        <v>24</v>
      </c>
      <c r="H769" s="1">
        <v>4501446000</v>
      </c>
      <c r="I769" s="1" t="s">
        <v>24</v>
      </c>
      <c r="J769" s="1" t="s">
        <v>745</v>
      </c>
      <c r="K769" s="1">
        <v>7</v>
      </c>
      <c r="L769" s="1" t="s">
        <v>26</v>
      </c>
      <c r="M769" s="3">
        <v>702</v>
      </c>
      <c r="N769" s="3">
        <f t="shared" si="19"/>
        <v>4914</v>
      </c>
      <c r="O769" s="1" t="s">
        <v>744</v>
      </c>
      <c r="P769" s="1"/>
      <c r="Q769" s="1"/>
      <c r="R769" s="1"/>
      <c r="S769" s="3"/>
      <c r="T769" s="1"/>
      <c r="U769" s="1"/>
      <c r="V769" s="3"/>
      <c r="W769" s="1"/>
      <c r="X769" s="1"/>
      <c r="Y769" s="1"/>
      <c r="Z769" s="3">
        <f>Tabla13[[#This Row],[COSTO TOTAL]]</f>
        <v>4914</v>
      </c>
      <c r="AA769" s="1"/>
      <c r="AB769" s="1"/>
      <c r="AC769" s="1"/>
      <c r="AD769" s="1"/>
      <c r="AE769" s="1"/>
    </row>
    <row r="770" spans="1:31">
      <c r="A770" s="1" t="s">
        <v>275</v>
      </c>
      <c r="B770" s="2" t="s">
        <v>746</v>
      </c>
      <c r="C770" s="1" t="s">
        <v>24</v>
      </c>
      <c r="D770" s="1" t="s">
        <v>17</v>
      </c>
      <c r="E770" s="1" t="s">
        <v>24</v>
      </c>
      <c r="F770" s="1" t="s">
        <v>24</v>
      </c>
      <c r="G770" s="1" t="s">
        <v>24</v>
      </c>
      <c r="H770" s="1" t="s">
        <v>24</v>
      </c>
      <c r="I770" s="1" t="s">
        <v>24</v>
      </c>
      <c r="J770" s="1" t="s">
        <v>747</v>
      </c>
      <c r="K770" s="1">
        <v>2</v>
      </c>
      <c r="L770" s="1" t="s">
        <v>26</v>
      </c>
      <c r="M770" s="3"/>
      <c r="N770" s="3">
        <f t="shared" si="19"/>
        <v>0</v>
      </c>
      <c r="O770" s="1"/>
      <c r="P770" s="1"/>
      <c r="Q770" s="1"/>
      <c r="R770" s="1"/>
      <c r="S770" s="3"/>
      <c r="T770" s="1"/>
      <c r="U770" s="1"/>
      <c r="V770" s="3"/>
      <c r="W770" s="1"/>
      <c r="X770" s="1"/>
      <c r="Y770" s="1"/>
      <c r="Z770" s="3">
        <f>Tabla13[[#This Row],[COSTO TOTAL]]</f>
        <v>0</v>
      </c>
      <c r="AA770" s="1"/>
      <c r="AB770" s="1"/>
      <c r="AC770" s="1"/>
      <c r="AD770" s="1"/>
      <c r="AE770" s="1"/>
    </row>
    <row r="771" spans="1:31">
      <c r="A771" s="1" t="s">
        <v>275</v>
      </c>
      <c r="B771" s="2" t="s">
        <v>746</v>
      </c>
      <c r="C771" s="1" t="s">
        <v>24</v>
      </c>
      <c r="D771" s="1" t="s">
        <v>17</v>
      </c>
      <c r="E771" s="1" t="s">
        <v>24</v>
      </c>
      <c r="F771" s="1" t="s">
        <v>24</v>
      </c>
      <c r="G771" s="1" t="s">
        <v>24</v>
      </c>
      <c r="H771" s="1" t="s">
        <v>24</v>
      </c>
      <c r="I771" s="1" t="s">
        <v>24</v>
      </c>
      <c r="J771" s="1" t="s">
        <v>748</v>
      </c>
      <c r="K771" s="1">
        <v>2</v>
      </c>
      <c r="L771" s="1" t="s">
        <v>26</v>
      </c>
      <c r="M771" s="3"/>
      <c r="N771" s="3">
        <f t="shared" si="19"/>
        <v>0</v>
      </c>
      <c r="O771" s="1"/>
      <c r="P771" s="1"/>
      <c r="Q771" s="1"/>
      <c r="R771" s="1"/>
      <c r="S771" s="3"/>
      <c r="T771" s="1"/>
      <c r="U771" s="1"/>
      <c r="V771" s="3"/>
      <c r="W771" s="1"/>
      <c r="X771" s="1"/>
      <c r="Y771" s="1"/>
      <c r="Z771" s="3">
        <f>Tabla13[[#This Row],[COSTO TOTAL]]</f>
        <v>0</v>
      </c>
      <c r="AA771" s="1"/>
      <c r="AB771" s="1"/>
      <c r="AC771" s="1"/>
      <c r="AD771" s="1"/>
      <c r="AE771" s="1"/>
    </row>
    <row r="772" spans="1:31">
      <c r="A772" s="1" t="s">
        <v>275</v>
      </c>
      <c r="B772" s="2" t="s">
        <v>746</v>
      </c>
      <c r="C772" s="1" t="s">
        <v>24</v>
      </c>
      <c r="D772" s="1" t="s">
        <v>17</v>
      </c>
      <c r="E772" s="1" t="s">
        <v>24</v>
      </c>
      <c r="F772" s="1" t="s">
        <v>24</v>
      </c>
      <c r="G772" s="1" t="s">
        <v>24</v>
      </c>
      <c r="H772" s="1" t="s">
        <v>24</v>
      </c>
      <c r="I772" s="1" t="s">
        <v>24</v>
      </c>
      <c r="J772" s="1" t="s">
        <v>749</v>
      </c>
      <c r="K772" s="1">
        <v>2</v>
      </c>
      <c r="L772" s="1" t="s">
        <v>26</v>
      </c>
      <c r="M772" s="3"/>
      <c r="N772" s="3">
        <f t="shared" si="19"/>
        <v>0</v>
      </c>
      <c r="O772" s="1"/>
      <c r="P772" s="1"/>
      <c r="Q772" s="1"/>
      <c r="R772" s="1"/>
      <c r="S772" s="3"/>
      <c r="T772" s="1"/>
      <c r="U772" s="1"/>
      <c r="V772" s="3"/>
      <c r="W772" s="1"/>
      <c r="X772" s="1"/>
      <c r="Y772" s="1"/>
      <c r="Z772" s="3">
        <f>Tabla13[[#This Row],[COSTO TOTAL]]</f>
        <v>0</v>
      </c>
      <c r="AA772" s="1"/>
      <c r="AB772" s="1"/>
      <c r="AC772" s="1"/>
      <c r="AD772" s="1"/>
      <c r="AE772" s="1"/>
    </row>
    <row r="773" spans="1:31">
      <c r="A773" s="1" t="s">
        <v>275</v>
      </c>
      <c r="B773" s="2">
        <v>43686</v>
      </c>
      <c r="C773" s="1" t="s">
        <v>24</v>
      </c>
      <c r="D773" s="1" t="s">
        <v>17</v>
      </c>
      <c r="E773" s="1" t="s">
        <v>24</v>
      </c>
      <c r="F773" s="1" t="s">
        <v>24</v>
      </c>
      <c r="G773" s="1" t="s">
        <v>24</v>
      </c>
      <c r="H773" s="1">
        <v>4501645405</v>
      </c>
      <c r="I773" s="1" t="s">
        <v>24</v>
      </c>
      <c r="J773" s="1" t="s">
        <v>750</v>
      </c>
      <c r="K773" s="1">
        <v>1</v>
      </c>
      <c r="L773" s="1" t="s">
        <v>26</v>
      </c>
      <c r="M773" s="3">
        <v>31394</v>
      </c>
      <c r="N773" s="3">
        <f t="shared" si="19"/>
        <v>31394</v>
      </c>
      <c r="O773" s="1"/>
      <c r="P773" s="1"/>
      <c r="Q773" s="1"/>
      <c r="R773" s="1"/>
      <c r="S773" s="3"/>
      <c r="T773" s="1"/>
      <c r="U773" s="1"/>
      <c r="V773" s="3"/>
      <c r="W773" s="1"/>
      <c r="X773" s="1"/>
      <c r="Y773" s="1"/>
      <c r="Z773" s="3">
        <f>Tabla13[[#This Row],[COSTO TOTAL]]</f>
        <v>31394</v>
      </c>
      <c r="AA773" s="1"/>
      <c r="AB773" s="1"/>
      <c r="AC773" s="1"/>
      <c r="AD773" s="1"/>
      <c r="AE773" s="1"/>
    </row>
    <row r="774" spans="1:31">
      <c r="A774" s="1" t="s">
        <v>299</v>
      </c>
      <c r="B774" s="2">
        <v>43630</v>
      </c>
      <c r="C774" s="1">
        <v>7522985</v>
      </c>
      <c r="D774" s="1" t="s">
        <v>17</v>
      </c>
      <c r="E774" s="1" t="s">
        <v>1286</v>
      </c>
      <c r="F774" s="1" t="s">
        <v>361</v>
      </c>
      <c r="G774" s="1" t="s">
        <v>24</v>
      </c>
      <c r="H774" s="1">
        <v>4501537963</v>
      </c>
      <c r="I774" s="1" t="s">
        <v>24</v>
      </c>
      <c r="J774" s="1" t="s">
        <v>1287</v>
      </c>
      <c r="K774" s="1">
        <v>2</v>
      </c>
      <c r="L774" s="1" t="s">
        <v>26</v>
      </c>
      <c r="M774" s="3"/>
      <c r="N774" s="3">
        <f>M774*K774</f>
        <v>0</v>
      </c>
      <c r="O774" s="1"/>
      <c r="P774" s="1"/>
      <c r="Q774" s="1"/>
      <c r="R774" s="1"/>
      <c r="S774" s="3"/>
      <c r="T774" s="1"/>
      <c r="U774" s="1"/>
      <c r="V774" s="3"/>
      <c r="W774" s="1"/>
      <c r="X774" s="1"/>
      <c r="Y774" s="1"/>
      <c r="Z774" s="3">
        <f>Tabla13[[#This Row],[COSTO TOTAL]]</f>
        <v>0</v>
      </c>
      <c r="AA774" s="1"/>
      <c r="AB774" s="1"/>
      <c r="AC774" s="1"/>
      <c r="AD774" s="1"/>
      <c r="AE774" s="1"/>
    </row>
    <row r="775" spans="1:31">
      <c r="A775" s="1" t="s">
        <v>315</v>
      </c>
      <c r="B775" s="2">
        <v>43621</v>
      </c>
      <c r="C775" s="1" t="s">
        <v>22</v>
      </c>
      <c r="D775" s="1" t="s">
        <v>17</v>
      </c>
      <c r="E775" s="1" t="s">
        <v>24</v>
      </c>
      <c r="F775" s="1" t="s">
        <v>113</v>
      </c>
      <c r="G775" s="1" t="s">
        <v>24</v>
      </c>
      <c r="H775" s="1">
        <v>4501668255</v>
      </c>
      <c r="I775" s="1" t="s">
        <v>24</v>
      </c>
      <c r="J775" s="1" t="s">
        <v>751</v>
      </c>
      <c r="K775" s="1">
        <v>1</v>
      </c>
      <c r="L775" s="1" t="s">
        <v>26</v>
      </c>
      <c r="M775" s="3">
        <v>2300</v>
      </c>
      <c r="N775" s="3">
        <f t="shared" si="19"/>
        <v>2300</v>
      </c>
      <c r="O775" s="1"/>
      <c r="P775" s="1"/>
      <c r="Q775" s="1"/>
      <c r="R775" s="1"/>
      <c r="S775" s="3"/>
      <c r="T775" s="1"/>
      <c r="U775" s="1"/>
      <c r="V775" s="3"/>
      <c r="W775" s="1"/>
      <c r="X775" s="1"/>
      <c r="Y775" s="1"/>
      <c r="Z775" s="3">
        <f>Tabla13[[#This Row],[COSTO TOTAL]]</f>
        <v>2300</v>
      </c>
      <c r="AA775" s="1"/>
      <c r="AB775" s="1"/>
      <c r="AC775" s="1"/>
      <c r="AD775" s="1"/>
      <c r="AE775" s="1"/>
    </row>
    <row r="776" spans="1:31">
      <c r="A776" s="1" t="s">
        <v>315</v>
      </c>
      <c r="B776" s="2">
        <v>43621</v>
      </c>
      <c r="C776" s="1" t="s">
        <v>22</v>
      </c>
      <c r="D776" s="1" t="s">
        <v>17</v>
      </c>
      <c r="E776" s="1" t="s">
        <v>24</v>
      </c>
      <c r="F776" s="1" t="s">
        <v>113</v>
      </c>
      <c r="G776" s="1" t="s">
        <v>24</v>
      </c>
      <c r="H776" s="1">
        <v>4501668255</v>
      </c>
      <c r="I776" s="1" t="s">
        <v>24</v>
      </c>
      <c r="J776" s="1" t="s">
        <v>752</v>
      </c>
      <c r="K776" s="1">
        <v>2</v>
      </c>
      <c r="L776" s="1" t="s">
        <v>26</v>
      </c>
      <c r="M776" s="3">
        <v>3360</v>
      </c>
      <c r="N776" s="3">
        <f t="shared" si="19"/>
        <v>6720</v>
      </c>
      <c r="O776" s="1"/>
      <c r="P776" s="1"/>
      <c r="Q776" s="1"/>
      <c r="R776" s="1"/>
      <c r="S776" s="3"/>
      <c r="T776" s="1"/>
      <c r="U776" s="1"/>
      <c r="V776" s="3"/>
      <c r="W776" s="1"/>
      <c r="X776" s="1"/>
      <c r="Y776" s="1"/>
      <c r="Z776" s="3">
        <f>Tabla13[[#This Row],[COSTO TOTAL]]</f>
        <v>6720</v>
      </c>
      <c r="AA776" s="1"/>
      <c r="AB776" s="1"/>
      <c r="AC776" s="1"/>
      <c r="AD776" s="1"/>
      <c r="AE776" s="1"/>
    </row>
    <row r="777" spans="1:31">
      <c r="A777" s="1" t="s">
        <v>315</v>
      </c>
      <c r="B777" s="2">
        <v>43621</v>
      </c>
      <c r="C777" s="1" t="s">
        <v>22</v>
      </c>
      <c r="D777" s="1" t="s">
        <v>17</v>
      </c>
      <c r="E777" s="1" t="s">
        <v>24</v>
      </c>
      <c r="F777" s="1" t="s">
        <v>113</v>
      </c>
      <c r="G777" s="1" t="s">
        <v>24</v>
      </c>
      <c r="H777" s="1">
        <v>4501668255</v>
      </c>
      <c r="I777" s="1" t="s">
        <v>24</v>
      </c>
      <c r="J777" s="1" t="s">
        <v>753</v>
      </c>
      <c r="K777" s="1">
        <v>2</v>
      </c>
      <c r="L777" s="1" t="s">
        <v>26</v>
      </c>
      <c r="M777" s="3">
        <v>760</v>
      </c>
      <c r="N777" s="3">
        <f t="shared" si="19"/>
        <v>1520</v>
      </c>
      <c r="O777" s="1"/>
      <c r="P777" s="1"/>
      <c r="Q777" s="1"/>
      <c r="R777" s="1"/>
      <c r="S777" s="3"/>
      <c r="T777" s="1"/>
      <c r="U777" s="1"/>
      <c r="V777" s="3"/>
      <c r="W777" s="1"/>
      <c r="X777" s="1"/>
      <c r="Y777" s="1"/>
      <c r="Z777" s="3">
        <f>Tabla13[[#This Row],[COSTO TOTAL]]</f>
        <v>1520</v>
      </c>
      <c r="AA777" s="1"/>
      <c r="AB777" s="1"/>
      <c r="AC777" s="1"/>
      <c r="AD777" s="1"/>
      <c r="AE777" s="1"/>
    </row>
    <row r="778" spans="1:31">
      <c r="A778" s="1" t="s">
        <v>352</v>
      </c>
      <c r="B778" s="2">
        <v>43354</v>
      </c>
      <c r="C778" s="1">
        <v>7535155</v>
      </c>
      <c r="D778" s="1" t="s">
        <v>17</v>
      </c>
      <c r="E778" s="1" t="s">
        <v>754</v>
      </c>
      <c r="F778" s="1" t="s">
        <v>755</v>
      </c>
      <c r="G778" s="1" t="s">
        <v>24</v>
      </c>
      <c r="H778" s="1">
        <v>4501555729</v>
      </c>
      <c r="I778" s="1" t="s">
        <v>24</v>
      </c>
      <c r="J778" s="1" t="s">
        <v>756</v>
      </c>
      <c r="K778" s="1">
        <v>1</v>
      </c>
      <c r="L778" s="1" t="s">
        <v>26</v>
      </c>
      <c r="M778" s="3">
        <v>71080</v>
      </c>
      <c r="N778" s="3">
        <f t="shared" si="19"/>
        <v>71080</v>
      </c>
      <c r="O778" s="1"/>
      <c r="P778" s="1"/>
      <c r="Q778" s="1"/>
      <c r="R778" s="1"/>
      <c r="S778" s="3"/>
      <c r="T778" s="1"/>
      <c r="U778" s="1"/>
      <c r="V778" s="3"/>
      <c r="W778" s="1"/>
      <c r="X778" s="1"/>
      <c r="Y778" s="1"/>
      <c r="Z778" s="3">
        <f>Tabla13[[#This Row],[COSTO TOTAL]]</f>
        <v>71080</v>
      </c>
      <c r="AA778" s="1"/>
      <c r="AB778" s="1"/>
      <c r="AC778" s="1"/>
      <c r="AD778" s="1"/>
      <c r="AE778" s="1"/>
    </row>
    <row r="779" spans="1:31">
      <c r="A779" s="1" t="s">
        <v>352</v>
      </c>
      <c r="B779" s="2">
        <v>43263</v>
      </c>
      <c r="C779" s="1">
        <v>7575035</v>
      </c>
      <c r="D779" s="1" t="s">
        <v>17</v>
      </c>
      <c r="E779" s="1" t="s">
        <v>757</v>
      </c>
      <c r="F779" s="1" t="s">
        <v>758</v>
      </c>
      <c r="G779" s="1"/>
      <c r="H779" s="1">
        <v>4501558728</v>
      </c>
      <c r="I779" s="1" t="s">
        <v>24</v>
      </c>
      <c r="J779" s="1" t="s">
        <v>759</v>
      </c>
      <c r="K779" s="1">
        <v>1</v>
      </c>
      <c r="L779" s="1" t="s">
        <v>26</v>
      </c>
      <c r="M779" s="3">
        <v>362</v>
      </c>
      <c r="N779" s="3">
        <f t="shared" si="19"/>
        <v>362</v>
      </c>
      <c r="O779" s="1"/>
      <c r="P779" s="1"/>
      <c r="Q779" s="1"/>
      <c r="R779" s="1"/>
      <c r="S779" s="3"/>
      <c r="T779" s="1"/>
      <c r="U779" s="1"/>
      <c r="V779" s="3"/>
      <c r="W779" s="1"/>
      <c r="X779" s="1"/>
      <c r="Y779" s="1"/>
      <c r="Z779" s="3">
        <f>Tabla13[[#This Row],[COSTO TOTAL]]</f>
        <v>362</v>
      </c>
      <c r="AA779" s="1"/>
      <c r="AB779" s="1"/>
      <c r="AC779" s="1"/>
      <c r="AD779" s="1"/>
      <c r="AE779" s="1"/>
    </row>
    <row r="780" spans="1:31">
      <c r="A780" s="1" t="s">
        <v>592</v>
      </c>
      <c r="B780" s="2">
        <v>43531</v>
      </c>
      <c r="C780" s="1">
        <v>7527279</v>
      </c>
      <c r="D780" s="1" t="s">
        <v>17</v>
      </c>
      <c r="E780" s="1" t="s">
        <v>1267</v>
      </c>
      <c r="F780" s="1" t="s">
        <v>1268</v>
      </c>
      <c r="G780" s="1" t="s">
        <v>24</v>
      </c>
      <c r="H780" s="1" t="s">
        <v>22</v>
      </c>
      <c r="I780" s="1" t="s">
        <v>24</v>
      </c>
      <c r="J780" s="1" t="s">
        <v>1269</v>
      </c>
      <c r="K780" s="1">
        <v>1</v>
      </c>
      <c r="L780" s="1" t="s">
        <v>26</v>
      </c>
      <c r="M780" s="3"/>
      <c r="N780" s="3">
        <f>M780*K780</f>
        <v>0</v>
      </c>
      <c r="O780" s="1"/>
      <c r="P780" s="1"/>
      <c r="Q780" s="1"/>
      <c r="R780" s="1"/>
      <c r="S780" s="3"/>
      <c r="T780" s="1"/>
      <c r="U780" s="1"/>
      <c r="V780" s="3"/>
      <c r="W780" s="1"/>
      <c r="X780" s="1"/>
      <c r="Y780" s="1"/>
      <c r="Z780" s="3">
        <f>Tabla13[[#This Row],[COSTO TOTAL]]</f>
        <v>0</v>
      </c>
      <c r="AA780" s="1"/>
      <c r="AB780" s="1"/>
      <c r="AC780" s="1"/>
      <c r="AD780" s="1"/>
      <c r="AE780" s="1"/>
    </row>
    <row r="781" spans="1:31">
      <c r="A781" s="1" t="s">
        <v>592</v>
      </c>
      <c r="B781" s="2">
        <v>43798</v>
      </c>
      <c r="C781" s="1" t="s">
        <v>24</v>
      </c>
      <c r="D781" s="1" t="s">
        <v>17</v>
      </c>
      <c r="E781" s="1" t="s">
        <v>24</v>
      </c>
      <c r="F781" s="1" t="s">
        <v>481</v>
      </c>
      <c r="G781" s="1" t="s">
        <v>24</v>
      </c>
      <c r="H781" s="1">
        <v>4501724670</v>
      </c>
      <c r="I781" s="1" t="s">
        <v>24</v>
      </c>
      <c r="J781" s="1" t="s">
        <v>760</v>
      </c>
      <c r="K781" s="1">
        <v>2</v>
      </c>
      <c r="L781" s="1" t="s">
        <v>26</v>
      </c>
      <c r="M781" s="3">
        <v>3541.2</v>
      </c>
      <c r="N781" s="3">
        <f t="shared" si="19"/>
        <v>7082.4</v>
      </c>
      <c r="O781" s="1"/>
      <c r="P781" s="1"/>
      <c r="Q781" s="1"/>
      <c r="R781" s="1"/>
      <c r="S781" s="3"/>
      <c r="T781" s="1"/>
      <c r="U781" s="1"/>
      <c r="V781" s="3"/>
      <c r="W781" s="1"/>
      <c r="X781" s="1"/>
      <c r="Y781" s="1"/>
      <c r="Z781" s="3">
        <f>Tabla13[[#This Row],[COSTO TOTAL]]</f>
        <v>7082.4</v>
      </c>
      <c r="AA781" s="1"/>
      <c r="AB781" s="1"/>
      <c r="AC781" s="1"/>
      <c r="AD781" s="1"/>
      <c r="AE781" s="1"/>
    </row>
    <row r="782" spans="1:31">
      <c r="A782" s="1" t="s">
        <v>592</v>
      </c>
      <c r="B782" s="2">
        <v>43798</v>
      </c>
      <c r="C782" s="1" t="s">
        <v>24</v>
      </c>
      <c r="D782" s="1" t="s">
        <v>17</v>
      </c>
      <c r="E782" s="1" t="s">
        <v>24</v>
      </c>
      <c r="F782" s="1" t="s">
        <v>481</v>
      </c>
      <c r="G782" s="1" t="s">
        <v>24</v>
      </c>
      <c r="H782" s="1">
        <v>4501724670</v>
      </c>
      <c r="I782" s="1" t="s">
        <v>24</v>
      </c>
      <c r="J782" s="1" t="s">
        <v>761</v>
      </c>
      <c r="K782" s="1">
        <v>2</v>
      </c>
      <c r="L782" s="1" t="s">
        <v>26</v>
      </c>
      <c r="M782" s="3">
        <v>4923.6000000000004</v>
      </c>
      <c r="N782" s="3">
        <f t="shared" si="19"/>
        <v>9847.2000000000007</v>
      </c>
      <c r="O782" s="1"/>
      <c r="P782" s="1"/>
      <c r="Q782" s="1"/>
      <c r="R782" s="1"/>
      <c r="S782" s="3"/>
      <c r="T782" s="1"/>
      <c r="U782" s="1"/>
      <c r="V782" s="3"/>
      <c r="W782" s="1"/>
      <c r="X782" s="1"/>
      <c r="Y782" s="1"/>
      <c r="Z782" s="3">
        <f>Tabla13[[#This Row],[COSTO TOTAL]]</f>
        <v>9847.2000000000007</v>
      </c>
      <c r="AA782" s="1"/>
      <c r="AB782" s="1"/>
      <c r="AC782" s="1"/>
      <c r="AD782" s="1"/>
      <c r="AE782" s="1"/>
    </row>
    <row r="783" spans="1:31">
      <c r="A783" s="1" t="s">
        <v>592</v>
      </c>
      <c r="B783" s="2">
        <v>43798</v>
      </c>
      <c r="C783" s="1" t="s">
        <v>24</v>
      </c>
      <c r="D783" s="1" t="s">
        <v>17</v>
      </c>
      <c r="E783" s="1" t="s">
        <v>24</v>
      </c>
      <c r="F783" s="1" t="s">
        <v>481</v>
      </c>
      <c r="G783" s="1" t="s">
        <v>24</v>
      </c>
      <c r="H783" s="1">
        <v>4501724670</v>
      </c>
      <c r="I783" s="1" t="s">
        <v>24</v>
      </c>
      <c r="J783" s="1" t="s">
        <v>762</v>
      </c>
      <c r="K783" s="1">
        <v>0</v>
      </c>
      <c r="L783" s="1" t="s">
        <v>26</v>
      </c>
      <c r="M783" s="3">
        <v>28785</v>
      </c>
      <c r="N783" s="3">
        <f t="shared" si="19"/>
        <v>0</v>
      </c>
      <c r="O783" s="1"/>
      <c r="P783" s="1"/>
      <c r="Q783" s="1"/>
      <c r="R783" s="1"/>
      <c r="S783" s="3"/>
      <c r="T783" s="1"/>
      <c r="U783" s="1"/>
      <c r="V783" s="3"/>
      <c r="W783" s="1"/>
      <c r="X783" s="1"/>
      <c r="Y783" s="1"/>
      <c r="Z783" s="3">
        <f>Tabla13[[#This Row],[COSTO TOTAL]]</f>
        <v>0</v>
      </c>
      <c r="AA783" s="1"/>
      <c r="AB783" s="1"/>
      <c r="AC783" s="1" t="s">
        <v>1051</v>
      </c>
      <c r="AD783" s="1" t="s">
        <v>112</v>
      </c>
      <c r="AE783" s="1"/>
    </row>
    <row r="784" spans="1:31">
      <c r="A784" s="1" t="s">
        <v>592</v>
      </c>
      <c r="B784" s="2">
        <v>43798</v>
      </c>
      <c r="C784" s="1" t="s">
        <v>24</v>
      </c>
      <c r="D784" s="1" t="s">
        <v>17</v>
      </c>
      <c r="E784" s="1" t="s">
        <v>24</v>
      </c>
      <c r="F784" s="1" t="s">
        <v>481</v>
      </c>
      <c r="G784" s="1" t="s">
        <v>24</v>
      </c>
      <c r="H784" s="1">
        <v>4501724670</v>
      </c>
      <c r="I784" s="1" t="s">
        <v>24</v>
      </c>
      <c r="J784" s="1" t="s">
        <v>763</v>
      </c>
      <c r="K784" s="1">
        <v>1</v>
      </c>
      <c r="L784" s="1" t="s">
        <v>26</v>
      </c>
      <c r="M784" s="3">
        <v>24522.400000000001</v>
      </c>
      <c r="N784" s="3">
        <f t="shared" si="19"/>
        <v>24522.400000000001</v>
      </c>
      <c r="O784" s="1"/>
      <c r="P784" s="1"/>
      <c r="Q784" s="1"/>
      <c r="R784" s="1"/>
      <c r="S784" s="3"/>
      <c r="T784" s="1"/>
      <c r="U784" s="1"/>
      <c r="V784" s="3"/>
      <c r="W784" s="1"/>
      <c r="X784" s="1"/>
      <c r="Y784" s="1"/>
      <c r="Z784" s="3">
        <f>Tabla13[[#This Row],[COSTO TOTAL]]</f>
        <v>24522.400000000001</v>
      </c>
      <c r="AA784" s="1"/>
      <c r="AB784" s="1"/>
      <c r="AC784" s="1"/>
      <c r="AD784" s="1"/>
      <c r="AE784" s="1"/>
    </row>
    <row r="785" spans="1:31">
      <c r="A785" s="1" t="s">
        <v>592</v>
      </c>
      <c r="B785" s="2">
        <v>43798</v>
      </c>
      <c r="C785" s="1" t="s">
        <v>24</v>
      </c>
      <c r="D785" s="1" t="s">
        <v>17</v>
      </c>
      <c r="E785" s="1" t="s">
        <v>24</v>
      </c>
      <c r="F785" s="1" t="s">
        <v>481</v>
      </c>
      <c r="G785" s="1" t="s">
        <v>24</v>
      </c>
      <c r="H785" s="1">
        <v>4501724670</v>
      </c>
      <c r="I785" s="1" t="s">
        <v>24</v>
      </c>
      <c r="J785" s="1" t="s">
        <v>764</v>
      </c>
      <c r="K785" s="1">
        <v>1</v>
      </c>
      <c r="L785" s="1" t="s">
        <v>26</v>
      </c>
      <c r="M785" s="3">
        <v>23683.4</v>
      </c>
      <c r="N785" s="3">
        <f t="shared" si="19"/>
        <v>23683.4</v>
      </c>
      <c r="O785" s="1"/>
      <c r="P785" s="1"/>
      <c r="Q785" s="1"/>
      <c r="R785" s="1"/>
      <c r="S785" s="3"/>
      <c r="T785" s="1"/>
      <c r="U785" s="1"/>
      <c r="V785" s="3"/>
      <c r="W785" s="1"/>
      <c r="X785" s="1"/>
      <c r="Y785" s="1"/>
      <c r="Z785" s="3">
        <f>Tabla13[[#This Row],[COSTO TOTAL]]</f>
        <v>23683.4</v>
      </c>
      <c r="AA785" s="1"/>
      <c r="AB785" s="1"/>
      <c r="AC785" s="1"/>
      <c r="AD785" s="1"/>
      <c r="AE785" s="1"/>
    </row>
    <row r="786" spans="1:31">
      <c r="A786" s="1" t="s">
        <v>592</v>
      </c>
      <c r="B786" s="2">
        <v>43798</v>
      </c>
      <c r="C786" s="1" t="s">
        <v>24</v>
      </c>
      <c r="D786" s="1" t="s">
        <v>17</v>
      </c>
      <c r="E786" s="1" t="s">
        <v>24</v>
      </c>
      <c r="F786" s="1" t="s">
        <v>481</v>
      </c>
      <c r="G786" s="1" t="s">
        <v>24</v>
      </c>
      <c r="H786" s="1">
        <v>4501724670</v>
      </c>
      <c r="I786" s="1" t="s">
        <v>24</v>
      </c>
      <c r="J786" s="1" t="s">
        <v>765</v>
      </c>
      <c r="K786" s="1">
        <v>0</v>
      </c>
      <c r="L786" s="1" t="s">
        <v>26</v>
      </c>
      <c r="M786" s="3">
        <v>15578.6</v>
      </c>
      <c r="N786" s="3">
        <f t="shared" si="19"/>
        <v>0</v>
      </c>
      <c r="O786" s="1"/>
      <c r="P786" s="1"/>
      <c r="Q786" s="1"/>
      <c r="R786" s="1"/>
      <c r="S786" s="3"/>
      <c r="T786" s="1"/>
      <c r="U786" s="1"/>
      <c r="V786" s="3"/>
      <c r="W786" s="1"/>
      <c r="X786" s="1"/>
      <c r="Y786" s="1"/>
      <c r="Z786" s="3">
        <f>Tabla13[[#This Row],[COSTO TOTAL]]</f>
        <v>0</v>
      </c>
      <c r="AA786" s="1"/>
      <c r="AB786" s="1"/>
      <c r="AC786" s="1"/>
      <c r="AD786" s="1" t="s">
        <v>112</v>
      </c>
      <c r="AE786" s="1"/>
    </row>
    <row r="787" spans="1:31">
      <c r="A787" s="1" t="s">
        <v>592</v>
      </c>
      <c r="B787" s="2">
        <v>43798</v>
      </c>
      <c r="C787" s="1" t="s">
        <v>24</v>
      </c>
      <c r="D787" s="1" t="s">
        <v>17</v>
      </c>
      <c r="E787" s="1" t="s">
        <v>24</v>
      </c>
      <c r="F787" s="1" t="s">
        <v>481</v>
      </c>
      <c r="G787" s="1" t="s">
        <v>24</v>
      </c>
      <c r="H787" s="1">
        <v>4501724670</v>
      </c>
      <c r="I787" s="1" t="s">
        <v>24</v>
      </c>
      <c r="J787" s="1" t="s">
        <v>766</v>
      </c>
      <c r="K787" s="1">
        <v>5</v>
      </c>
      <c r="L787" s="1" t="s">
        <v>26</v>
      </c>
      <c r="M787" s="3">
        <v>196.2</v>
      </c>
      <c r="N787" s="3">
        <f t="shared" si="19"/>
        <v>981</v>
      </c>
      <c r="O787" s="1"/>
      <c r="P787" s="1"/>
      <c r="Q787" s="1"/>
      <c r="R787" s="1"/>
      <c r="S787" s="3"/>
      <c r="T787" s="1"/>
      <c r="U787" s="1"/>
      <c r="V787" s="3"/>
      <c r="W787" s="1"/>
      <c r="X787" s="1"/>
      <c r="Y787" s="1"/>
      <c r="Z787" s="3">
        <f>Tabla13[[#This Row],[COSTO TOTAL]]</f>
        <v>981</v>
      </c>
      <c r="AA787" s="1"/>
      <c r="AB787" s="1"/>
      <c r="AC787" s="1"/>
      <c r="AD787" s="1" t="s">
        <v>112</v>
      </c>
      <c r="AE787" s="1"/>
    </row>
    <row r="788" spans="1:31">
      <c r="A788" s="1" t="s">
        <v>592</v>
      </c>
      <c r="B788" s="2">
        <v>43798</v>
      </c>
      <c r="C788" s="1" t="s">
        <v>24</v>
      </c>
      <c r="D788" s="1" t="s">
        <v>17</v>
      </c>
      <c r="E788" s="1" t="s">
        <v>24</v>
      </c>
      <c r="F788" s="1" t="s">
        <v>481</v>
      </c>
      <c r="G788" s="1" t="s">
        <v>24</v>
      </c>
      <c r="H788" s="1">
        <v>4501724670</v>
      </c>
      <c r="I788" s="1" t="s">
        <v>24</v>
      </c>
      <c r="J788" s="1" t="s">
        <v>767</v>
      </c>
      <c r="K788" s="1">
        <v>2</v>
      </c>
      <c r="L788" s="1" t="s">
        <v>26</v>
      </c>
      <c r="M788" s="3">
        <v>196.2</v>
      </c>
      <c r="N788" s="3">
        <f t="shared" si="19"/>
        <v>392.4</v>
      </c>
      <c r="O788" s="1"/>
      <c r="P788" s="1"/>
      <c r="Q788" s="1"/>
      <c r="R788" s="1"/>
      <c r="S788" s="3"/>
      <c r="T788" s="1"/>
      <c r="U788" s="1"/>
      <c r="V788" s="3"/>
      <c r="W788" s="1"/>
      <c r="X788" s="1"/>
      <c r="Y788" s="1"/>
      <c r="Z788" s="3">
        <f>Tabla13[[#This Row],[COSTO TOTAL]]</f>
        <v>392.4</v>
      </c>
      <c r="AA788" s="1"/>
      <c r="AB788" s="1"/>
      <c r="AC788" s="1"/>
      <c r="AD788" s="1"/>
      <c r="AE788" s="1"/>
    </row>
    <row r="789" spans="1:31">
      <c r="A789" s="1" t="s">
        <v>592</v>
      </c>
      <c r="B789" s="2">
        <v>43798</v>
      </c>
      <c r="C789" s="1" t="s">
        <v>24</v>
      </c>
      <c r="D789" s="1" t="s">
        <v>17</v>
      </c>
      <c r="E789" s="1" t="s">
        <v>24</v>
      </c>
      <c r="F789" s="1" t="s">
        <v>481</v>
      </c>
      <c r="G789" s="1" t="s">
        <v>24</v>
      </c>
      <c r="H789" s="1">
        <v>4501724670</v>
      </c>
      <c r="I789" s="1" t="s">
        <v>24</v>
      </c>
      <c r="J789" s="1" t="s">
        <v>768</v>
      </c>
      <c r="K789" s="1">
        <v>0</v>
      </c>
      <c r="L789" s="1" t="s">
        <v>26</v>
      </c>
      <c r="M789" s="3">
        <v>196.2</v>
      </c>
      <c r="N789" s="3">
        <f t="shared" si="19"/>
        <v>0</v>
      </c>
      <c r="O789" s="1"/>
      <c r="P789" s="1"/>
      <c r="Q789" s="1"/>
      <c r="R789" s="1"/>
      <c r="S789" s="3"/>
      <c r="T789" s="1"/>
      <c r="U789" s="1"/>
      <c r="V789" s="3"/>
      <c r="W789" s="1"/>
      <c r="X789" s="1"/>
      <c r="Y789" s="1"/>
      <c r="Z789" s="3">
        <f>Tabla13[[#This Row],[COSTO TOTAL]]</f>
        <v>0</v>
      </c>
      <c r="AA789" s="1"/>
      <c r="AB789" s="1"/>
      <c r="AC789" s="1"/>
      <c r="AD789" s="1" t="s">
        <v>112</v>
      </c>
      <c r="AE789" s="1"/>
    </row>
    <row r="790" spans="1:31">
      <c r="A790" s="1" t="s">
        <v>1219</v>
      </c>
      <c r="B790" s="2">
        <v>43871</v>
      </c>
      <c r="C790" s="1" t="s">
        <v>24</v>
      </c>
      <c r="D790" s="1" t="s">
        <v>17</v>
      </c>
      <c r="E790" s="1" t="s">
        <v>24</v>
      </c>
      <c r="F790" s="1" t="s">
        <v>481</v>
      </c>
      <c r="G790" s="1" t="s">
        <v>24</v>
      </c>
      <c r="H790" s="1">
        <v>4501724670</v>
      </c>
      <c r="I790" s="1" t="s">
        <v>24</v>
      </c>
      <c r="J790" s="1" t="s">
        <v>770</v>
      </c>
      <c r="K790" s="1">
        <v>1</v>
      </c>
      <c r="L790" s="1" t="s">
        <v>26</v>
      </c>
      <c r="M790" s="3">
        <v>348790</v>
      </c>
      <c r="N790" s="3">
        <f t="shared" si="19"/>
        <v>348790</v>
      </c>
      <c r="O790" s="1"/>
      <c r="P790" s="1"/>
      <c r="Q790" s="1"/>
      <c r="R790" s="1"/>
      <c r="S790" s="3"/>
      <c r="T790" s="1"/>
      <c r="U790" s="1"/>
      <c r="V790" s="3"/>
      <c r="W790" s="1"/>
      <c r="X790" s="1"/>
      <c r="Y790" s="1"/>
      <c r="Z790" s="3">
        <f>Tabla13[[#This Row],[COSTO TOTAL]]</f>
        <v>348790</v>
      </c>
      <c r="AA790" s="1"/>
      <c r="AB790" s="1"/>
      <c r="AC790" s="1"/>
      <c r="AD790" s="1" t="s">
        <v>112</v>
      </c>
      <c r="AE790" s="1"/>
    </row>
    <row r="791" spans="1:31">
      <c r="A791" s="1" t="s">
        <v>592</v>
      </c>
      <c r="B791" s="2">
        <v>43798</v>
      </c>
      <c r="C791" s="1" t="s">
        <v>24</v>
      </c>
      <c r="D791" s="1" t="s">
        <v>17</v>
      </c>
      <c r="E791" s="1" t="s">
        <v>24</v>
      </c>
      <c r="F791" s="1" t="s">
        <v>481</v>
      </c>
      <c r="G791" s="1" t="s">
        <v>24</v>
      </c>
      <c r="H791" s="1">
        <v>4501724670</v>
      </c>
      <c r="I791" s="1" t="s">
        <v>24</v>
      </c>
      <c r="J791" s="1" t="s">
        <v>771</v>
      </c>
      <c r="K791" s="1">
        <v>1</v>
      </c>
      <c r="L791" s="1" t="s">
        <v>26</v>
      </c>
      <c r="M791" s="3">
        <v>82150</v>
      </c>
      <c r="N791" s="3">
        <f t="shared" si="19"/>
        <v>82150</v>
      </c>
      <c r="O791" s="1"/>
      <c r="P791" s="1"/>
      <c r="Q791" s="1"/>
      <c r="R791" s="1"/>
      <c r="S791" s="3"/>
      <c r="T791" s="1"/>
      <c r="U791" s="1"/>
      <c r="V791" s="3"/>
      <c r="W791" s="1"/>
      <c r="X791" s="1"/>
      <c r="Y791" s="1"/>
      <c r="Z791" s="3">
        <f>Tabla13[[#This Row],[COSTO TOTAL]]</f>
        <v>82150</v>
      </c>
      <c r="AA791" s="1"/>
      <c r="AB791" s="1"/>
      <c r="AC791" s="1"/>
      <c r="AD791" s="1"/>
      <c r="AE791" s="1"/>
    </row>
    <row r="792" spans="1:31">
      <c r="A792" s="42" t="s">
        <v>1219</v>
      </c>
      <c r="B792" s="47">
        <v>43871</v>
      </c>
      <c r="C792" s="42" t="s">
        <v>24</v>
      </c>
      <c r="D792" s="42" t="s">
        <v>17</v>
      </c>
      <c r="E792" s="42" t="s">
        <v>24</v>
      </c>
      <c r="F792" s="42" t="s">
        <v>481</v>
      </c>
      <c r="G792" s="42" t="s">
        <v>24</v>
      </c>
      <c r="H792" s="42">
        <v>4501724670</v>
      </c>
      <c r="I792" s="42" t="s">
        <v>24</v>
      </c>
      <c r="J792" s="42" t="s">
        <v>772</v>
      </c>
      <c r="K792" s="42">
        <v>0</v>
      </c>
      <c r="L792" s="42" t="s">
        <v>26</v>
      </c>
      <c r="M792" s="40">
        <v>88063.4</v>
      </c>
      <c r="N792" s="40">
        <f t="shared" si="19"/>
        <v>0</v>
      </c>
      <c r="O792" s="42"/>
      <c r="P792" s="42"/>
      <c r="Q792" s="42"/>
      <c r="R792" s="42"/>
      <c r="S792" s="40"/>
      <c r="T792" s="42"/>
      <c r="U792" s="42"/>
      <c r="V792" s="40"/>
      <c r="W792" s="42"/>
      <c r="X792" s="42"/>
      <c r="Y792" s="42"/>
      <c r="Z792" s="40">
        <f>Tabla13[[#This Row],[COSTO TOTAL]]</f>
        <v>0</v>
      </c>
      <c r="AA792" s="42"/>
      <c r="AB792" s="42"/>
      <c r="AC792" s="42"/>
      <c r="AD792" s="42" t="s">
        <v>112</v>
      </c>
      <c r="AE792" s="42"/>
    </row>
    <row r="793" spans="1:31">
      <c r="A793" s="1" t="s">
        <v>592</v>
      </c>
      <c r="B793" s="2">
        <v>43798</v>
      </c>
      <c r="C793" s="1" t="s">
        <v>24</v>
      </c>
      <c r="D793" s="1" t="s">
        <v>17</v>
      </c>
      <c r="E793" s="1" t="s">
        <v>24</v>
      </c>
      <c r="F793" s="1" t="s">
        <v>481</v>
      </c>
      <c r="G793" s="1" t="s">
        <v>24</v>
      </c>
      <c r="H793" s="1">
        <v>4501724670</v>
      </c>
      <c r="I793" s="1" t="s">
        <v>24</v>
      </c>
      <c r="J793" s="1" t="s">
        <v>773</v>
      </c>
      <c r="K793" s="1">
        <v>3</v>
      </c>
      <c r="L793" s="1" t="s">
        <v>26</v>
      </c>
      <c r="M793" s="3">
        <v>450.2</v>
      </c>
      <c r="N793" s="3">
        <f t="shared" si="19"/>
        <v>1350.6</v>
      </c>
      <c r="O793" s="1"/>
      <c r="P793" s="1"/>
      <c r="Q793" s="1"/>
      <c r="R793" s="1"/>
      <c r="S793" s="3"/>
      <c r="T793" s="1"/>
      <c r="U793" s="1"/>
      <c r="V793" s="3"/>
      <c r="W793" s="1"/>
      <c r="X793" s="1"/>
      <c r="Y793" s="1"/>
      <c r="Z793" s="3">
        <f>Tabla13[[#This Row],[COSTO TOTAL]]</f>
        <v>1350.6</v>
      </c>
      <c r="AA793" s="1"/>
      <c r="AB793" s="1"/>
      <c r="AC793" s="1"/>
      <c r="AD793" s="1"/>
      <c r="AE793" s="1"/>
    </row>
    <row r="794" spans="1:31">
      <c r="A794" s="1" t="s">
        <v>367</v>
      </c>
      <c r="B794" s="2">
        <v>43223</v>
      </c>
      <c r="C794" s="1">
        <v>7525023</v>
      </c>
      <c r="D794" s="1" t="s">
        <v>17</v>
      </c>
      <c r="E794" s="1" t="s">
        <v>774</v>
      </c>
      <c r="F794" s="1" t="s">
        <v>374</v>
      </c>
      <c r="G794" s="1"/>
      <c r="H794" s="1">
        <v>4501515794</v>
      </c>
      <c r="I794" s="1" t="s">
        <v>24</v>
      </c>
      <c r="J794" s="1" t="s">
        <v>775</v>
      </c>
      <c r="K794" s="1">
        <v>1</v>
      </c>
      <c r="L794" s="1" t="s">
        <v>26</v>
      </c>
      <c r="M794" s="3">
        <v>300</v>
      </c>
      <c r="N794" s="3">
        <f t="shared" si="19"/>
        <v>300</v>
      </c>
      <c r="O794" s="1"/>
      <c r="P794" s="1"/>
      <c r="Q794" s="1"/>
      <c r="R794" s="1"/>
      <c r="S794" s="3"/>
      <c r="T794" s="1"/>
      <c r="U794" s="1"/>
      <c r="V794" s="3"/>
      <c r="W794" s="1"/>
      <c r="X794" s="1"/>
      <c r="Y794" s="1"/>
      <c r="Z794" s="3">
        <f>Tabla13[[#This Row],[COSTO TOTAL]]</f>
        <v>300</v>
      </c>
      <c r="AA794" s="1"/>
      <c r="AB794" s="1"/>
      <c r="AC794" s="1"/>
      <c r="AD794" s="1"/>
      <c r="AE794" s="1"/>
    </row>
    <row r="795" spans="1:31">
      <c r="A795" s="1" t="s">
        <v>367</v>
      </c>
      <c r="B795" s="2">
        <v>43388</v>
      </c>
      <c r="C795" s="1">
        <v>7612345</v>
      </c>
      <c r="D795" s="1" t="s">
        <v>17</v>
      </c>
      <c r="E795" s="1" t="s">
        <v>776</v>
      </c>
      <c r="F795" s="1" t="s">
        <v>113</v>
      </c>
      <c r="G795" s="1" t="s">
        <v>24</v>
      </c>
      <c r="H795" s="1">
        <v>4501583636</v>
      </c>
      <c r="I795" s="1" t="s">
        <v>24</v>
      </c>
      <c r="J795" s="1" t="s">
        <v>777</v>
      </c>
      <c r="K795" s="1">
        <v>1</v>
      </c>
      <c r="L795" s="1" t="s">
        <v>26</v>
      </c>
      <c r="M795" s="3">
        <v>31630</v>
      </c>
      <c r="N795" s="3">
        <f t="shared" ref="N795:N890" si="21">M795*K795</f>
        <v>31630</v>
      </c>
      <c r="O795" s="1"/>
      <c r="P795" s="1"/>
      <c r="Q795" s="1"/>
      <c r="R795" s="1"/>
      <c r="S795" s="3"/>
      <c r="T795" s="1"/>
      <c r="U795" s="1"/>
      <c r="V795" s="3"/>
      <c r="W795" s="1"/>
      <c r="X795" s="1"/>
      <c r="Y795" s="1"/>
      <c r="Z795" s="3">
        <f>Tabla13[[#This Row],[COSTO TOTAL]]</f>
        <v>31630</v>
      </c>
      <c r="AA795" s="1"/>
      <c r="AB795" s="1"/>
      <c r="AC795" s="1"/>
      <c r="AD795" s="1"/>
      <c r="AE795" s="1"/>
    </row>
    <row r="796" spans="1:31">
      <c r="A796" s="1" t="s">
        <v>367</v>
      </c>
      <c r="B796" s="2">
        <v>43375</v>
      </c>
      <c r="C796" s="1">
        <v>7612345</v>
      </c>
      <c r="D796" s="1" t="s">
        <v>17</v>
      </c>
      <c r="E796" s="1" t="s">
        <v>776</v>
      </c>
      <c r="F796" s="1" t="s">
        <v>113</v>
      </c>
      <c r="G796" s="1" t="s">
        <v>24</v>
      </c>
      <c r="H796" s="1">
        <v>4501583636</v>
      </c>
      <c r="I796" s="1" t="s">
        <v>24</v>
      </c>
      <c r="J796" s="1" t="s">
        <v>778</v>
      </c>
      <c r="K796" s="1">
        <v>1</v>
      </c>
      <c r="L796" s="1" t="s">
        <v>26</v>
      </c>
      <c r="M796" s="3">
        <v>31440</v>
      </c>
      <c r="N796" s="3">
        <f t="shared" si="21"/>
        <v>31440</v>
      </c>
      <c r="O796" s="1"/>
      <c r="P796" s="1"/>
      <c r="Q796" s="1"/>
      <c r="R796" s="1"/>
      <c r="S796" s="3"/>
      <c r="T796" s="1"/>
      <c r="U796" s="1"/>
      <c r="V796" s="3"/>
      <c r="W796" s="1"/>
      <c r="X796" s="1"/>
      <c r="Y796" s="1"/>
      <c r="Z796" s="3">
        <f>Tabla13[[#This Row],[COSTO TOTAL]]</f>
        <v>31440</v>
      </c>
      <c r="AA796" s="1"/>
      <c r="AB796" s="1"/>
      <c r="AC796" s="1"/>
      <c r="AD796" s="1"/>
      <c r="AE796" s="1"/>
    </row>
    <row r="797" spans="1:31">
      <c r="A797" s="1" t="s">
        <v>367</v>
      </c>
      <c r="B797" s="2">
        <v>43223</v>
      </c>
      <c r="C797" s="1">
        <v>7456123</v>
      </c>
      <c r="D797" s="1" t="s">
        <v>17</v>
      </c>
      <c r="E797" s="1" t="s">
        <v>779</v>
      </c>
      <c r="F797" s="1" t="s">
        <v>113</v>
      </c>
      <c r="G797" s="1" t="s">
        <v>24</v>
      </c>
      <c r="H797" s="1">
        <v>4501461689</v>
      </c>
      <c r="I797" s="1" t="s">
        <v>24</v>
      </c>
      <c r="J797" s="1" t="s">
        <v>780</v>
      </c>
      <c r="K797" s="1">
        <v>2</v>
      </c>
      <c r="L797" s="1" t="s">
        <v>26</v>
      </c>
      <c r="M797" s="3">
        <v>70</v>
      </c>
      <c r="N797" s="3">
        <f t="shared" si="21"/>
        <v>140</v>
      </c>
      <c r="O797" s="1"/>
      <c r="P797" s="1"/>
      <c r="Q797" s="1"/>
      <c r="R797" s="1"/>
      <c r="S797" s="3"/>
      <c r="T797" s="1"/>
      <c r="U797" s="1"/>
      <c r="V797" s="3"/>
      <c r="W797" s="1"/>
      <c r="X797" s="1"/>
      <c r="Y797" s="1"/>
      <c r="Z797" s="3">
        <f>Tabla13[[#This Row],[COSTO TOTAL]]</f>
        <v>140</v>
      </c>
      <c r="AA797" s="1"/>
      <c r="AB797" s="1"/>
      <c r="AC797" s="1"/>
      <c r="AD797" s="1"/>
      <c r="AE797" s="1"/>
    </row>
    <row r="798" spans="1:31">
      <c r="A798" s="1" t="s">
        <v>368</v>
      </c>
      <c r="B798" s="2">
        <v>43185</v>
      </c>
      <c r="C798" s="1">
        <v>7538049</v>
      </c>
      <c r="D798" s="1" t="s">
        <v>17</v>
      </c>
      <c r="E798" s="1" t="s">
        <v>781</v>
      </c>
      <c r="F798" s="1" t="s">
        <v>374</v>
      </c>
      <c r="G798" s="1"/>
      <c r="H798" s="1">
        <v>4501527121</v>
      </c>
      <c r="I798" s="1" t="s">
        <v>24</v>
      </c>
      <c r="J798" s="1" t="s">
        <v>782</v>
      </c>
      <c r="K798" s="1">
        <v>8</v>
      </c>
      <c r="L798" s="1" t="s">
        <v>26</v>
      </c>
      <c r="M798" s="3"/>
      <c r="N798" s="3">
        <f t="shared" si="21"/>
        <v>0</v>
      </c>
      <c r="O798" s="1"/>
      <c r="P798" s="1"/>
      <c r="Q798" s="1"/>
      <c r="R798" s="1"/>
      <c r="S798" s="3"/>
      <c r="T798" s="1"/>
      <c r="U798" s="1"/>
      <c r="V798" s="3"/>
      <c r="W798" s="1"/>
      <c r="X798" s="1"/>
      <c r="Y798" s="1"/>
      <c r="Z798" s="3">
        <f>Tabla13[[#This Row],[COSTO TOTAL]]</f>
        <v>0</v>
      </c>
      <c r="AA798" s="1"/>
      <c r="AB798" s="1"/>
      <c r="AC798" s="1"/>
      <c r="AD798" s="1"/>
      <c r="AE798" s="1"/>
    </row>
    <row r="799" spans="1:31">
      <c r="A799" s="1" t="s">
        <v>368</v>
      </c>
      <c r="B799" s="2">
        <v>43186</v>
      </c>
      <c r="C799" s="1">
        <v>7538049</v>
      </c>
      <c r="D799" s="1" t="s">
        <v>17</v>
      </c>
      <c r="E799" s="1" t="s">
        <v>781</v>
      </c>
      <c r="F799" s="1" t="s">
        <v>374</v>
      </c>
      <c r="G799" s="1"/>
      <c r="H799" s="1">
        <v>4501527121</v>
      </c>
      <c r="I799" s="1" t="s">
        <v>24</v>
      </c>
      <c r="J799" s="1" t="s">
        <v>784</v>
      </c>
      <c r="K799" s="1">
        <v>2</v>
      </c>
      <c r="L799" s="1" t="s">
        <v>26</v>
      </c>
      <c r="M799" s="3">
        <v>3280</v>
      </c>
      <c r="N799" s="3">
        <f t="shared" si="21"/>
        <v>6560</v>
      </c>
      <c r="O799" s="1"/>
      <c r="P799" s="1"/>
      <c r="Q799" s="1"/>
      <c r="R799" s="1"/>
      <c r="S799" s="3"/>
      <c r="T799" s="1"/>
      <c r="U799" s="1"/>
      <c r="V799" s="3"/>
      <c r="W799" s="1"/>
      <c r="X799" s="1"/>
      <c r="Y799" s="1"/>
      <c r="Z799" s="3">
        <f>Tabla13[[#This Row],[COSTO TOTAL]]</f>
        <v>6560</v>
      </c>
      <c r="AA799" s="1"/>
      <c r="AB799" s="1"/>
      <c r="AC799" s="1"/>
      <c r="AD799" s="1"/>
      <c r="AE799" s="1"/>
    </row>
    <row r="800" spans="1:31">
      <c r="A800" s="1" t="s">
        <v>368</v>
      </c>
      <c r="B800" s="2">
        <v>43187</v>
      </c>
      <c r="C800" s="1">
        <v>7538049</v>
      </c>
      <c r="D800" s="1" t="s">
        <v>17</v>
      </c>
      <c r="E800" s="1" t="s">
        <v>781</v>
      </c>
      <c r="F800" s="1" t="s">
        <v>374</v>
      </c>
      <c r="G800" s="1"/>
      <c r="H800" s="1">
        <v>4501527121</v>
      </c>
      <c r="I800" s="1" t="s">
        <v>24</v>
      </c>
      <c r="J800" s="1" t="s">
        <v>785</v>
      </c>
      <c r="K800" s="1">
        <v>4</v>
      </c>
      <c r="L800" s="1" t="s">
        <v>26</v>
      </c>
      <c r="M800" s="3"/>
      <c r="N800" s="3">
        <f t="shared" si="21"/>
        <v>0</v>
      </c>
      <c r="O800" s="1"/>
      <c r="P800" s="1"/>
      <c r="Q800" s="1"/>
      <c r="R800" s="1"/>
      <c r="S800" s="3"/>
      <c r="T800" s="1"/>
      <c r="U800" s="1"/>
      <c r="V800" s="3"/>
      <c r="W800" s="1"/>
      <c r="X800" s="1"/>
      <c r="Y800" s="1"/>
      <c r="Z800" s="3">
        <f>Tabla13[[#This Row],[COSTO TOTAL]]</f>
        <v>0</v>
      </c>
      <c r="AA800" s="1"/>
      <c r="AB800" s="1"/>
      <c r="AC800" s="1"/>
      <c r="AD800" s="1"/>
      <c r="AE800" s="1"/>
    </row>
    <row r="801" spans="1:31">
      <c r="A801" s="1" t="s">
        <v>368</v>
      </c>
      <c r="B801" s="2">
        <v>43188</v>
      </c>
      <c r="C801" s="1">
        <v>7538049</v>
      </c>
      <c r="D801" s="1" t="s">
        <v>17</v>
      </c>
      <c r="E801" s="1" t="s">
        <v>781</v>
      </c>
      <c r="F801" s="1" t="s">
        <v>374</v>
      </c>
      <c r="G801" s="1"/>
      <c r="H801" s="1">
        <v>4501527121</v>
      </c>
      <c r="I801" s="1" t="s">
        <v>24</v>
      </c>
      <c r="J801" s="1" t="s">
        <v>786</v>
      </c>
      <c r="K801" s="1">
        <v>8</v>
      </c>
      <c r="L801" s="1" t="s">
        <v>26</v>
      </c>
      <c r="M801" s="3"/>
      <c r="N801" s="3">
        <f t="shared" si="21"/>
        <v>0</v>
      </c>
      <c r="O801" s="1"/>
      <c r="P801" s="1"/>
      <c r="Q801" s="1"/>
      <c r="R801" s="1"/>
      <c r="S801" s="3"/>
      <c r="T801" s="1"/>
      <c r="U801" s="1"/>
      <c r="V801" s="3"/>
      <c r="W801" s="1"/>
      <c r="X801" s="1"/>
      <c r="Y801" s="1"/>
      <c r="Z801" s="3">
        <f>Tabla13[[#This Row],[COSTO TOTAL]]</f>
        <v>0</v>
      </c>
      <c r="AA801" s="1"/>
      <c r="AB801" s="1"/>
      <c r="AC801" s="1"/>
      <c r="AD801" s="1"/>
      <c r="AE801" s="1"/>
    </row>
    <row r="802" spans="1:31">
      <c r="A802" s="1" t="s">
        <v>368</v>
      </c>
      <c r="B802" s="2">
        <v>43189</v>
      </c>
      <c r="C802" s="1">
        <v>7538049</v>
      </c>
      <c r="D802" s="1" t="s">
        <v>17</v>
      </c>
      <c r="E802" s="1" t="s">
        <v>781</v>
      </c>
      <c r="F802" s="1" t="s">
        <v>374</v>
      </c>
      <c r="G802" s="1"/>
      <c r="H802" s="1">
        <v>4501527121</v>
      </c>
      <c r="I802" s="1" t="s">
        <v>24</v>
      </c>
      <c r="J802" s="1" t="s">
        <v>787</v>
      </c>
      <c r="K802" s="1">
        <v>8</v>
      </c>
      <c r="L802" s="1" t="s">
        <v>26</v>
      </c>
      <c r="M802" s="3"/>
      <c r="N802" s="3">
        <f t="shared" si="21"/>
        <v>0</v>
      </c>
      <c r="O802" s="1"/>
      <c r="P802" s="1"/>
      <c r="Q802" s="1"/>
      <c r="R802" s="1"/>
      <c r="S802" s="3"/>
      <c r="T802" s="1"/>
      <c r="U802" s="1"/>
      <c r="V802" s="3"/>
      <c r="W802" s="1"/>
      <c r="X802" s="1"/>
      <c r="Y802" s="1"/>
      <c r="Z802" s="3">
        <f>Tabla13[[#This Row],[COSTO TOTAL]]</f>
        <v>0</v>
      </c>
      <c r="AA802" s="1"/>
      <c r="AB802" s="1"/>
      <c r="AC802" s="1"/>
      <c r="AD802" s="1"/>
      <c r="AE802" s="1"/>
    </row>
    <row r="803" spans="1:31">
      <c r="A803" s="1" t="s">
        <v>368</v>
      </c>
      <c r="B803" s="2">
        <v>43190</v>
      </c>
      <c r="C803" s="1">
        <v>7538049</v>
      </c>
      <c r="D803" s="1" t="s">
        <v>17</v>
      </c>
      <c r="E803" s="1" t="s">
        <v>781</v>
      </c>
      <c r="F803" s="1" t="s">
        <v>374</v>
      </c>
      <c r="G803" s="1"/>
      <c r="H803" s="1">
        <v>4501527121</v>
      </c>
      <c r="I803" s="1" t="s">
        <v>24</v>
      </c>
      <c r="J803" s="1" t="s">
        <v>788</v>
      </c>
      <c r="K803" s="1">
        <v>4</v>
      </c>
      <c r="L803" s="1" t="s">
        <v>26</v>
      </c>
      <c r="M803" s="3"/>
      <c r="N803" s="3">
        <f t="shared" si="21"/>
        <v>0</v>
      </c>
      <c r="O803" s="1"/>
      <c r="P803" s="1"/>
      <c r="Q803" s="1"/>
      <c r="R803" s="1"/>
      <c r="S803" s="3"/>
      <c r="T803" s="1"/>
      <c r="U803" s="1"/>
      <c r="V803" s="3"/>
      <c r="W803" s="1"/>
      <c r="X803" s="1"/>
      <c r="Y803" s="1"/>
      <c r="Z803" s="3">
        <f>Tabla13[[#This Row],[COSTO TOTAL]]</f>
        <v>0</v>
      </c>
      <c r="AA803" s="1"/>
      <c r="AB803" s="1"/>
      <c r="AC803" s="1"/>
      <c r="AD803" s="1"/>
      <c r="AE803" s="1"/>
    </row>
    <row r="804" spans="1:31">
      <c r="A804" s="1" t="s">
        <v>368</v>
      </c>
      <c r="B804" s="2">
        <v>43191</v>
      </c>
      <c r="C804" s="1">
        <v>7538049</v>
      </c>
      <c r="D804" s="1" t="s">
        <v>17</v>
      </c>
      <c r="E804" s="1" t="s">
        <v>781</v>
      </c>
      <c r="F804" s="1" t="s">
        <v>374</v>
      </c>
      <c r="G804" s="1"/>
      <c r="H804" s="1">
        <v>4501527121</v>
      </c>
      <c r="I804" s="1" t="s">
        <v>24</v>
      </c>
      <c r="J804" s="1" t="s">
        <v>789</v>
      </c>
      <c r="K804" s="1">
        <v>2</v>
      </c>
      <c r="L804" s="1" t="s">
        <v>26</v>
      </c>
      <c r="M804" s="3"/>
      <c r="N804" s="3">
        <f t="shared" si="21"/>
        <v>0</v>
      </c>
      <c r="O804" s="1"/>
      <c r="P804" s="1"/>
      <c r="Q804" s="1"/>
      <c r="R804" s="1"/>
      <c r="S804" s="3"/>
      <c r="T804" s="1"/>
      <c r="U804" s="1"/>
      <c r="V804" s="3"/>
      <c r="W804" s="1"/>
      <c r="X804" s="1"/>
      <c r="Y804" s="1"/>
      <c r="Z804" s="3">
        <f>Tabla13[[#This Row],[COSTO TOTAL]]</f>
        <v>0</v>
      </c>
      <c r="AA804" s="1"/>
      <c r="AB804" s="1"/>
      <c r="AC804" s="1"/>
      <c r="AD804" s="1"/>
      <c r="AE804" s="1"/>
    </row>
    <row r="805" spans="1:31">
      <c r="A805" s="1" t="s">
        <v>368</v>
      </c>
      <c r="B805" s="2">
        <v>43192</v>
      </c>
      <c r="C805" s="1">
        <v>7538049</v>
      </c>
      <c r="D805" s="1" t="s">
        <v>17</v>
      </c>
      <c r="E805" s="1" t="s">
        <v>781</v>
      </c>
      <c r="F805" s="1" t="s">
        <v>374</v>
      </c>
      <c r="G805" s="1"/>
      <c r="H805" s="1">
        <v>4501527121</v>
      </c>
      <c r="I805" s="1" t="s">
        <v>24</v>
      </c>
      <c r="J805" s="1" t="s">
        <v>790</v>
      </c>
      <c r="K805" s="1">
        <v>2</v>
      </c>
      <c r="L805" s="1" t="s">
        <v>26</v>
      </c>
      <c r="M805" s="3"/>
      <c r="N805" s="3">
        <f t="shared" si="21"/>
        <v>0</v>
      </c>
      <c r="O805" s="1"/>
      <c r="P805" s="1"/>
      <c r="Q805" s="1"/>
      <c r="R805" s="1"/>
      <c r="S805" s="3"/>
      <c r="T805" s="1"/>
      <c r="U805" s="1"/>
      <c r="V805" s="3"/>
      <c r="W805" s="1"/>
      <c r="X805" s="1"/>
      <c r="Y805" s="1"/>
      <c r="Z805" s="3">
        <f>Tabla13[[#This Row],[COSTO TOTAL]]</f>
        <v>0</v>
      </c>
      <c r="AA805" s="1"/>
      <c r="AB805" s="1"/>
      <c r="AC805" s="1"/>
      <c r="AD805" s="1"/>
      <c r="AE805" s="1"/>
    </row>
    <row r="806" spans="1:31">
      <c r="A806" s="1" t="s">
        <v>368</v>
      </c>
      <c r="B806" s="2">
        <v>43410</v>
      </c>
      <c r="C806" s="1">
        <v>7644181</v>
      </c>
      <c r="D806" s="1" t="s">
        <v>17</v>
      </c>
      <c r="E806" s="1" t="s">
        <v>783</v>
      </c>
      <c r="F806" s="1" t="s">
        <v>113</v>
      </c>
      <c r="G806" s="1" t="s">
        <v>24</v>
      </c>
      <c r="H806" s="1">
        <v>4501604925</v>
      </c>
      <c r="I806" s="1" t="s">
        <v>737</v>
      </c>
      <c r="J806" s="1" t="s">
        <v>791</v>
      </c>
      <c r="K806" s="1">
        <v>5</v>
      </c>
      <c r="L806" s="1" t="s">
        <v>26</v>
      </c>
      <c r="M806" s="3">
        <v>3000</v>
      </c>
      <c r="N806" s="3">
        <f t="shared" si="21"/>
        <v>15000</v>
      </c>
      <c r="O806" s="1"/>
      <c r="P806" s="1"/>
      <c r="Q806" s="1"/>
      <c r="R806" s="1"/>
      <c r="S806" s="3"/>
      <c r="T806" s="1"/>
      <c r="U806" s="1"/>
      <c r="V806" s="3"/>
      <c r="W806" s="1"/>
      <c r="X806" s="1"/>
      <c r="Y806" s="1"/>
      <c r="Z806" s="3">
        <f>Tabla13[[#This Row],[COSTO TOTAL]]</f>
        <v>15000</v>
      </c>
      <c r="AA806" s="1"/>
      <c r="AB806" s="1"/>
      <c r="AC806" s="1"/>
      <c r="AD806" s="1"/>
      <c r="AE806" s="1"/>
    </row>
    <row r="807" spans="1:31">
      <c r="A807" s="1"/>
      <c r="B807" s="2">
        <v>43768</v>
      </c>
      <c r="C807" s="1" t="s">
        <v>24</v>
      </c>
      <c r="D807" s="1" t="s">
        <v>17</v>
      </c>
      <c r="E807" s="1" t="s">
        <v>24</v>
      </c>
      <c r="F807" s="1" t="s">
        <v>792</v>
      </c>
      <c r="G807" s="1" t="s">
        <v>24</v>
      </c>
      <c r="H807" s="1">
        <v>4501713139</v>
      </c>
      <c r="I807" s="1" t="s">
        <v>24</v>
      </c>
      <c r="J807" s="1" t="s">
        <v>793</v>
      </c>
      <c r="K807" s="1">
        <v>1</v>
      </c>
      <c r="L807" s="1" t="s">
        <v>54</v>
      </c>
      <c r="M807" s="3">
        <v>27000</v>
      </c>
      <c r="N807" s="3">
        <f t="shared" si="21"/>
        <v>27000</v>
      </c>
      <c r="O807" s="1"/>
      <c r="P807" s="1"/>
      <c r="Q807" s="1"/>
      <c r="R807" s="1"/>
      <c r="S807" s="3"/>
      <c r="T807" s="1"/>
      <c r="U807" s="1"/>
      <c r="V807" s="3"/>
      <c r="W807" s="1"/>
      <c r="X807" s="1"/>
      <c r="Y807" s="1"/>
      <c r="Z807" s="3">
        <f>Tabla13[[#This Row],[COSTO TOTAL]]</f>
        <v>27000</v>
      </c>
      <c r="AA807" s="1"/>
      <c r="AB807" s="1"/>
      <c r="AC807" s="1"/>
      <c r="AD807" s="1"/>
      <c r="AE807" s="1"/>
    </row>
    <row r="808" spans="1:31">
      <c r="A808" s="1" t="s">
        <v>275</v>
      </c>
      <c r="B808" s="2">
        <v>43034</v>
      </c>
      <c r="C808" s="1">
        <v>7477324</v>
      </c>
      <c r="D808" s="1" t="s">
        <v>17</v>
      </c>
      <c r="E808" s="1" t="s">
        <v>794</v>
      </c>
      <c r="F808" s="1" t="s">
        <v>449</v>
      </c>
      <c r="G808" s="1" t="s">
        <v>24</v>
      </c>
      <c r="H808" s="1">
        <v>4501475872</v>
      </c>
      <c r="I808" s="1" t="s">
        <v>24</v>
      </c>
      <c r="J808" s="1" t="s">
        <v>795</v>
      </c>
      <c r="K808" s="1">
        <v>10</v>
      </c>
      <c r="L808" s="1" t="s">
        <v>26</v>
      </c>
      <c r="M808" s="3">
        <v>483.6</v>
      </c>
      <c r="N808" s="3">
        <f t="shared" si="21"/>
        <v>4836</v>
      </c>
      <c r="O808" s="1"/>
      <c r="P808" s="1"/>
      <c r="Q808" s="1"/>
      <c r="R808" s="1"/>
      <c r="S808" s="3"/>
      <c r="T808" s="1"/>
      <c r="U808" s="1"/>
      <c r="V808" s="3"/>
      <c r="W808" s="1"/>
      <c r="X808" s="1"/>
      <c r="Y808" s="1"/>
      <c r="Z808" s="3">
        <f>Tabla13[[#This Row],[COSTO TOTAL]]</f>
        <v>4836</v>
      </c>
      <c r="AA808" s="1"/>
      <c r="AB808" s="1"/>
      <c r="AC808" s="1"/>
      <c r="AD808" s="1"/>
      <c r="AE808" s="1"/>
    </row>
    <row r="809" spans="1:31">
      <c r="A809" s="1" t="s">
        <v>376</v>
      </c>
      <c r="B809" s="2">
        <v>43496</v>
      </c>
      <c r="C809" s="1">
        <v>7810899</v>
      </c>
      <c r="D809" s="1" t="s">
        <v>17</v>
      </c>
      <c r="E809" s="1" t="s">
        <v>24</v>
      </c>
      <c r="F809" s="1" t="s">
        <v>122</v>
      </c>
      <c r="G809" s="1" t="s">
        <v>24</v>
      </c>
      <c r="H809" s="1">
        <v>4501749094</v>
      </c>
      <c r="I809" s="1" t="s">
        <v>24</v>
      </c>
      <c r="J809" s="1" t="s">
        <v>247</v>
      </c>
      <c r="K809" s="1">
        <v>21</v>
      </c>
      <c r="L809" s="1" t="s">
        <v>26</v>
      </c>
      <c r="M809" s="3">
        <v>638</v>
      </c>
      <c r="N809" s="3">
        <f t="shared" si="21"/>
        <v>13398</v>
      </c>
      <c r="O809" s="1"/>
      <c r="P809" s="1"/>
      <c r="Q809" s="1"/>
      <c r="R809" s="1"/>
      <c r="S809" s="3"/>
      <c r="T809" s="1"/>
      <c r="U809" s="1"/>
      <c r="V809" s="3"/>
      <c r="W809" s="1"/>
      <c r="X809" s="1"/>
      <c r="Y809" s="1"/>
      <c r="Z809" s="3">
        <f>Tabla13[[#This Row],[COSTO TOTAL]]</f>
        <v>13398</v>
      </c>
      <c r="AA809" s="1"/>
      <c r="AB809" s="1"/>
      <c r="AC809" s="1"/>
      <c r="AD809" s="1"/>
      <c r="AE809" s="1"/>
    </row>
    <row r="810" spans="1:31">
      <c r="A810" s="1" t="s">
        <v>352</v>
      </c>
      <c r="B810" s="2">
        <v>43514</v>
      </c>
      <c r="C810" s="1" t="s">
        <v>22</v>
      </c>
      <c r="D810" s="1" t="s">
        <v>17</v>
      </c>
      <c r="E810" s="1" t="s">
        <v>24</v>
      </c>
      <c r="F810" s="1" t="s">
        <v>113</v>
      </c>
      <c r="G810" s="1" t="s">
        <v>24</v>
      </c>
      <c r="H810" s="1">
        <v>4501735124</v>
      </c>
      <c r="I810" s="1" t="s">
        <v>24</v>
      </c>
      <c r="J810" s="1" t="s">
        <v>1259</v>
      </c>
      <c r="K810" s="1">
        <v>2</v>
      </c>
      <c r="L810" s="1" t="s">
        <v>26</v>
      </c>
      <c r="M810" s="3">
        <v>50678.400000000001</v>
      </c>
      <c r="N810" s="3">
        <f t="shared" si="21"/>
        <v>101356.8</v>
      </c>
      <c r="O810" s="1"/>
      <c r="P810" s="3"/>
      <c r="Q810" s="1"/>
      <c r="R810" s="1"/>
      <c r="S810" s="1"/>
      <c r="T810" s="1"/>
      <c r="U810" s="1"/>
      <c r="V810" s="3"/>
      <c r="W810" s="1"/>
      <c r="X810" s="1"/>
      <c r="Y810" s="1"/>
      <c r="Z810" s="3">
        <f>Tabla13[[#This Row],[COSTO TOTAL]]</f>
        <v>101356.8</v>
      </c>
      <c r="AA810" s="1"/>
      <c r="AB810" s="1"/>
      <c r="AC810" s="1"/>
      <c r="AD810" s="1" t="s">
        <v>112</v>
      </c>
      <c r="AE810" s="1"/>
    </row>
    <row r="811" spans="1:31">
      <c r="A811" s="1" t="s">
        <v>156</v>
      </c>
      <c r="B811" s="2">
        <v>43514</v>
      </c>
      <c r="C811" s="1" t="s">
        <v>22</v>
      </c>
      <c r="D811" s="1" t="s">
        <v>17</v>
      </c>
      <c r="E811" s="1" t="s">
        <v>24</v>
      </c>
      <c r="F811" s="1" t="s">
        <v>361</v>
      </c>
      <c r="G811" s="1" t="s">
        <v>24</v>
      </c>
      <c r="H811" s="1">
        <v>4501723728</v>
      </c>
      <c r="I811" s="1" t="s">
        <v>24</v>
      </c>
      <c r="J811" s="1" t="s">
        <v>1317</v>
      </c>
      <c r="K811" s="1">
        <v>1</v>
      </c>
      <c r="L811" s="1" t="s">
        <v>26</v>
      </c>
      <c r="M811" s="3">
        <v>7013.85</v>
      </c>
      <c r="N811" s="3">
        <f t="shared" ref="N811:N823" si="22">M811*K811</f>
        <v>7013.85</v>
      </c>
      <c r="O811" s="1"/>
      <c r="P811" s="3"/>
      <c r="Q811" s="1"/>
      <c r="R811" s="1"/>
      <c r="S811" s="1"/>
      <c r="T811" s="1"/>
      <c r="U811" s="1"/>
      <c r="V811" s="3"/>
      <c r="W811" s="1"/>
      <c r="X811" s="1"/>
      <c r="Y811" s="1"/>
      <c r="Z811" s="3">
        <f>Tabla13[[#This Row],[COSTO TOTAL]]</f>
        <v>7013.85</v>
      </c>
      <c r="AA811" s="1"/>
      <c r="AB811" s="1"/>
      <c r="AC811" s="1"/>
      <c r="AD811" s="1"/>
      <c r="AE811" s="1"/>
    </row>
    <row r="812" spans="1:31">
      <c r="A812" s="1" t="s">
        <v>156</v>
      </c>
      <c r="B812" s="2">
        <v>43514</v>
      </c>
      <c r="C812" s="1" t="s">
        <v>22</v>
      </c>
      <c r="D812" s="1" t="s">
        <v>17</v>
      </c>
      <c r="E812" s="1" t="s">
        <v>24</v>
      </c>
      <c r="F812" s="1" t="s">
        <v>361</v>
      </c>
      <c r="G812" s="1" t="s">
        <v>24</v>
      </c>
      <c r="H812" s="1">
        <v>4501723728</v>
      </c>
      <c r="I812" s="1" t="s">
        <v>24</v>
      </c>
      <c r="J812" s="1" t="s">
        <v>1318</v>
      </c>
      <c r="K812" s="1">
        <v>1</v>
      </c>
      <c r="L812" s="1" t="s">
        <v>26</v>
      </c>
      <c r="M812" s="3">
        <v>2399</v>
      </c>
      <c r="N812" s="3">
        <f t="shared" si="22"/>
        <v>2399</v>
      </c>
      <c r="O812" s="1"/>
      <c r="P812" s="3"/>
      <c r="Q812" s="1"/>
      <c r="R812" s="1"/>
      <c r="S812" s="1"/>
      <c r="T812" s="1"/>
      <c r="U812" s="1"/>
      <c r="V812" s="3"/>
      <c r="W812" s="1"/>
      <c r="X812" s="1"/>
      <c r="Y812" s="1"/>
      <c r="Z812" s="3">
        <f>Tabla13[[#This Row],[COSTO TOTAL]]</f>
        <v>2399</v>
      </c>
      <c r="AA812" s="1"/>
      <c r="AB812" s="1"/>
      <c r="AC812" s="1"/>
      <c r="AD812" s="1"/>
      <c r="AE812" s="1"/>
    </row>
    <row r="813" spans="1:31">
      <c r="A813" s="1" t="s">
        <v>156</v>
      </c>
      <c r="B813" s="2">
        <v>43514</v>
      </c>
      <c r="C813" s="1" t="s">
        <v>22</v>
      </c>
      <c r="D813" s="1" t="s">
        <v>17</v>
      </c>
      <c r="E813" s="1" t="s">
        <v>24</v>
      </c>
      <c r="F813" s="1" t="s">
        <v>361</v>
      </c>
      <c r="G813" s="1" t="s">
        <v>24</v>
      </c>
      <c r="H813" s="1">
        <v>4501723728</v>
      </c>
      <c r="I813" s="1" t="s">
        <v>24</v>
      </c>
      <c r="J813" s="1" t="s">
        <v>1330</v>
      </c>
      <c r="K813" s="1">
        <v>1</v>
      </c>
      <c r="L813" s="1" t="s">
        <v>26</v>
      </c>
      <c r="M813" s="3"/>
      <c r="N813" s="3">
        <f t="shared" si="22"/>
        <v>0</v>
      </c>
      <c r="O813" s="1"/>
      <c r="P813" s="3"/>
      <c r="Q813" s="1"/>
      <c r="R813" s="1"/>
      <c r="S813" s="1"/>
      <c r="T813" s="1"/>
      <c r="U813" s="1"/>
      <c r="V813" s="3"/>
      <c r="W813" s="1"/>
      <c r="X813" s="1"/>
      <c r="Y813" s="1"/>
      <c r="Z813" s="3">
        <f>Tabla13[[#This Row],[COSTO TOTAL]]</f>
        <v>0</v>
      </c>
      <c r="AA813" s="1"/>
      <c r="AB813" s="1"/>
      <c r="AC813" s="1"/>
      <c r="AD813" s="1"/>
      <c r="AE813" s="1"/>
    </row>
    <row r="814" spans="1:31">
      <c r="A814" s="1" t="s">
        <v>156</v>
      </c>
      <c r="B814" s="2">
        <v>43514</v>
      </c>
      <c r="C814" s="1" t="s">
        <v>22</v>
      </c>
      <c r="D814" s="1" t="s">
        <v>17</v>
      </c>
      <c r="E814" s="1" t="s">
        <v>24</v>
      </c>
      <c r="F814" s="1" t="s">
        <v>361</v>
      </c>
      <c r="G814" s="1" t="s">
        <v>24</v>
      </c>
      <c r="H814" s="1">
        <v>4501723728</v>
      </c>
      <c r="I814" s="1" t="s">
        <v>24</v>
      </c>
      <c r="J814" s="1" t="s">
        <v>1319</v>
      </c>
      <c r="K814" s="1">
        <v>4</v>
      </c>
      <c r="L814" s="1" t="s">
        <v>26</v>
      </c>
      <c r="M814" s="3">
        <v>238.45</v>
      </c>
      <c r="N814" s="3">
        <f t="shared" si="22"/>
        <v>953.8</v>
      </c>
      <c r="O814" s="1"/>
      <c r="P814" s="3"/>
      <c r="Q814" s="1"/>
      <c r="R814" s="1"/>
      <c r="S814" s="1"/>
      <c r="T814" s="1"/>
      <c r="U814" s="1"/>
      <c r="V814" s="3"/>
      <c r="W814" s="1"/>
      <c r="X814" s="1"/>
      <c r="Y814" s="1"/>
      <c r="Z814" s="3">
        <f>Tabla13[[#This Row],[COSTO TOTAL]]</f>
        <v>953.8</v>
      </c>
      <c r="AA814" s="1"/>
      <c r="AB814" s="1"/>
      <c r="AC814" s="1"/>
      <c r="AD814" s="1"/>
      <c r="AE814" s="1"/>
    </row>
    <row r="815" spans="1:31">
      <c r="A815" s="1" t="s">
        <v>156</v>
      </c>
      <c r="B815" s="2">
        <v>43514</v>
      </c>
      <c r="C815" s="1" t="s">
        <v>22</v>
      </c>
      <c r="D815" s="1" t="s">
        <v>17</v>
      </c>
      <c r="E815" s="1" t="s">
        <v>24</v>
      </c>
      <c r="F815" s="1" t="s">
        <v>361</v>
      </c>
      <c r="G815" s="1" t="s">
        <v>24</v>
      </c>
      <c r="H815" s="1">
        <v>4501723728</v>
      </c>
      <c r="I815" s="1" t="s">
        <v>24</v>
      </c>
      <c r="J815" s="1" t="s">
        <v>1320</v>
      </c>
      <c r="K815" s="1">
        <v>1</v>
      </c>
      <c r="L815" s="1" t="s">
        <v>26</v>
      </c>
      <c r="M815" s="3">
        <v>5961.25</v>
      </c>
      <c r="N815" s="3">
        <f t="shared" si="22"/>
        <v>5961.25</v>
      </c>
      <c r="O815" s="1"/>
      <c r="P815" s="3"/>
      <c r="Q815" s="1"/>
      <c r="R815" s="1"/>
      <c r="S815" s="1"/>
      <c r="T815" s="1"/>
      <c r="U815" s="1"/>
      <c r="V815" s="3"/>
      <c r="W815" s="1"/>
      <c r="X815" s="1"/>
      <c r="Y815" s="1"/>
      <c r="Z815" s="3">
        <f>Tabla13[[#This Row],[COSTO TOTAL]]</f>
        <v>5961.25</v>
      </c>
      <c r="AA815" s="1"/>
      <c r="AB815" s="1"/>
      <c r="AC815" s="1"/>
      <c r="AD815" s="1"/>
      <c r="AE815" s="1"/>
    </row>
    <row r="816" spans="1:31">
      <c r="A816" s="1" t="s">
        <v>156</v>
      </c>
      <c r="B816" s="2">
        <v>43514</v>
      </c>
      <c r="C816" s="1" t="s">
        <v>22</v>
      </c>
      <c r="D816" s="1" t="s">
        <v>17</v>
      </c>
      <c r="E816" s="1" t="s">
        <v>24</v>
      </c>
      <c r="F816" s="1" t="s">
        <v>361</v>
      </c>
      <c r="G816" s="1" t="s">
        <v>24</v>
      </c>
      <c r="H816" s="1">
        <v>4501723728</v>
      </c>
      <c r="I816" s="1" t="s">
        <v>24</v>
      </c>
      <c r="J816" s="1" t="s">
        <v>1321</v>
      </c>
      <c r="K816" s="1">
        <v>1</v>
      </c>
      <c r="L816" s="1" t="s">
        <v>26</v>
      </c>
      <c r="M816" s="3"/>
      <c r="N816" s="3">
        <f t="shared" si="22"/>
        <v>0</v>
      </c>
      <c r="O816" s="1"/>
      <c r="P816" s="3"/>
      <c r="Q816" s="1"/>
      <c r="R816" s="1"/>
      <c r="S816" s="1"/>
      <c r="T816" s="1"/>
      <c r="U816" s="1"/>
      <c r="V816" s="3"/>
      <c r="W816" s="1"/>
      <c r="X816" s="1"/>
      <c r="Y816" s="1"/>
      <c r="Z816" s="3">
        <f>Tabla13[[#This Row],[COSTO TOTAL]]</f>
        <v>0</v>
      </c>
      <c r="AA816" s="1"/>
      <c r="AB816" s="1"/>
      <c r="AC816" s="1"/>
      <c r="AD816" s="1"/>
      <c r="AE816" s="1"/>
    </row>
    <row r="817" spans="1:31">
      <c r="A817" s="1" t="s">
        <v>156</v>
      </c>
      <c r="B817" s="2">
        <v>43514</v>
      </c>
      <c r="C817" s="1" t="s">
        <v>22</v>
      </c>
      <c r="D817" s="1" t="s">
        <v>17</v>
      </c>
      <c r="E817" s="1" t="s">
        <v>24</v>
      </c>
      <c r="F817" s="1" t="s">
        <v>361</v>
      </c>
      <c r="G817" s="1" t="s">
        <v>24</v>
      </c>
      <c r="H817" s="1">
        <v>4501723728</v>
      </c>
      <c r="I817" s="1" t="s">
        <v>24</v>
      </c>
      <c r="J817" s="1" t="s">
        <v>1322</v>
      </c>
      <c r="K817" s="1">
        <v>24</v>
      </c>
      <c r="L817" s="1" t="s">
        <v>26</v>
      </c>
      <c r="M817" s="3">
        <v>30.4</v>
      </c>
      <c r="N817" s="3">
        <f t="shared" si="22"/>
        <v>729.59999999999991</v>
      </c>
      <c r="O817" s="1"/>
      <c r="P817" s="3"/>
      <c r="Q817" s="1"/>
      <c r="R817" s="1"/>
      <c r="S817" s="1"/>
      <c r="T817" s="1"/>
      <c r="U817" s="1"/>
      <c r="V817" s="3"/>
      <c r="W817" s="1"/>
      <c r="X817" s="1"/>
      <c r="Y817" s="1"/>
      <c r="Z817" s="3">
        <f>Tabla13[[#This Row],[COSTO TOTAL]]</f>
        <v>729.59999999999991</v>
      </c>
      <c r="AA817" s="1"/>
      <c r="AB817" s="1"/>
      <c r="AC817" s="1"/>
      <c r="AD817" s="1"/>
      <c r="AE817" s="1"/>
    </row>
    <row r="818" spans="1:31">
      <c r="A818" s="1" t="s">
        <v>156</v>
      </c>
      <c r="B818" s="2">
        <v>43514</v>
      </c>
      <c r="C818" s="1" t="s">
        <v>22</v>
      </c>
      <c r="D818" s="1" t="s">
        <v>17</v>
      </c>
      <c r="E818" s="1" t="s">
        <v>24</v>
      </c>
      <c r="F818" s="1" t="s">
        <v>361</v>
      </c>
      <c r="G818" s="1" t="s">
        <v>24</v>
      </c>
      <c r="H818" s="1">
        <v>4501723728</v>
      </c>
      <c r="I818" s="1" t="s">
        <v>24</v>
      </c>
      <c r="J818" s="1" t="s">
        <v>1323</v>
      </c>
      <c r="K818" s="1">
        <v>2</v>
      </c>
      <c r="L818" s="1" t="s">
        <v>26</v>
      </c>
      <c r="M818" s="3">
        <v>234.65</v>
      </c>
      <c r="N818" s="3">
        <f t="shared" si="22"/>
        <v>469.3</v>
      </c>
      <c r="O818" s="1"/>
      <c r="P818" s="3"/>
      <c r="Q818" s="1"/>
      <c r="R818" s="1"/>
      <c r="S818" s="1"/>
      <c r="T818" s="1"/>
      <c r="U818" s="1"/>
      <c r="V818" s="3"/>
      <c r="W818" s="1"/>
      <c r="X818" s="1"/>
      <c r="Y818" s="1"/>
      <c r="Z818" s="3">
        <f>Tabla13[[#This Row],[COSTO TOTAL]]</f>
        <v>469.3</v>
      </c>
      <c r="AA818" s="1"/>
      <c r="AB818" s="1"/>
      <c r="AC818" s="1"/>
      <c r="AD818" s="1"/>
      <c r="AE818" s="1"/>
    </row>
    <row r="819" spans="1:31">
      <c r="A819" s="1" t="s">
        <v>156</v>
      </c>
      <c r="B819" s="2">
        <v>43514</v>
      </c>
      <c r="C819" s="1" t="s">
        <v>22</v>
      </c>
      <c r="D819" s="1" t="s">
        <v>17</v>
      </c>
      <c r="E819" s="1" t="s">
        <v>24</v>
      </c>
      <c r="F819" s="1" t="s">
        <v>361</v>
      </c>
      <c r="G819" s="1" t="s">
        <v>24</v>
      </c>
      <c r="H819" s="1">
        <v>4501723728</v>
      </c>
      <c r="I819" s="1" t="s">
        <v>24</v>
      </c>
      <c r="J819" s="1" t="s">
        <v>1324</v>
      </c>
      <c r="K819" s="1">
        <v>2</v>
      </c>
      <c r="L819" s="1" t="s">
        <v>26</v>
      </c>
      <c r="M819" s="3">
        <v>122.55</v>
      </c>
      <c r="N819" s="3">
        <f t="shared" si="22"/>
        <v>245.1</v>
      </c>
      <c r="O819" s="1"/>
      <c r="P819" s="3"/>
      <c r="Q819" s="1"/>
      <c r="R819" s="1"/>
      <c r="S819" s="1"/>
      <c r="T819" s="1"/>
      <c r="U819" s="1"/>
      <c r="V819" s="3"/>
      <c r="W819" s="1"/>
      <c r="X819" s="1"/>
      <c r="Y819" s="1"/>
      <c r="Z819" s="3">
        <f>Tabla13[[#This Row],[COSTO TOTAL]]</f>
        <v>245.1</v>
      </c>
      <c r="AA819" s="1"/>
      <c r="AB819" s="1"/>
      <c r="AC819" s="1"/>
      <c r="AD819" s="1"/>
      <c r="AE819" s="1"/>
    </row>
    <row r="820" spans="1:31">
      <c r="A820" s="1" t="s">
        <v>156</v>
      </c>
      <c r="B820" s="2">
        <v>43514</v>
      </c>
      <c r="C820" s="1" t="s">
        <v>22</v>
      </c>
      <c r="D820" s="1" t="s">
        <v>17</v>
      </c>
      <c r="E820" s="1" t="s">
        <v>24</v>
      </c>
      <c r="F820" s="1" t="s">
        <v>361</v>
      </c>
      <c r="G820" s="1" t="s">
        <v>24</v>
      </c>
      <c r="H820" s="1">
        <v>4501723728</v>
      </c>
      <c r="I820" s="1" t="s">
        <v>24</v>
      </c>
      <c r="J820" s="1" t="s">
        <v>1325</v>
      </c>
      <c r="K820" s="1">
        <v>2</v>
      </c>
      <c r="L820" s="1" t="s">
        <v>26</v>
      </c>
      <c r="M820" s="3">
        <v>4940</v>
      </c>
      <c r="N820" s="3">
        <f t="shared" si="22"/>
        <v>9880</v>
      </c>
      <c r="O820" s="1"/>
      <c r="P820" s="3"/>
      <c r="Q820" s="1"/>
      <c r="R820" s="1"/>
      <c r="S820" s="1"/>
      <c r="T820" s="1"/>
      <c r="U820" s="1"/>
      <c r="V820" s="3"/>
      <c r="W820" s="1"/>
      <c r="X820" s="1"/>
      <c r="Y820" s="1"/>
      <c r="Z820" s="3">
        <f>Tabla13[[#This Row],[COSTO TOTAL]]</f>
        <v>9880</v>
      </c>
      <c r="AA820" s="1"/>
      <c r="AB820" s="1"/>
      <c r="AC820" s="1"/>
      <c r="AD820" s="1"/>
      <c r="AE820" s="1"/>
    </row>
    <row r="821" spans="1:31">
      <c r="A821" s="1" t="s">
        <v>156</v>
      </c>
      <c r="B821" s="2">
        <v>43514</v>
      </c>
      <c r="C821" s="1" t="s">
        <v>22</v>
      </c>
      <c r="D821" s="1" t="s">
        <v>17</v>
      </c>
      <c r="E821" s="1" t="s">
        <v>24</v>
      </c>
      <c r="F821" s="1" t="s">
        <v>361</v>
      </c>
      <c r="G821" s="1" t="s">
        <v>24</v>
      </c>
      <c r="H821" s="1">
        <v>4501723728</v>
      </c>
      <c r="I821" s="1" t="s">
        <v>24</v>
      </c>
      <c r="J821" s="1" t="s">
        <v>1326</v>
      </c>
      <c r="K821" s="1">
        <v>1</v>
      </c>
      <c r="L821" s="1" t="s">
        <v>54</v>
      </c>
      <c r="M821" s="3">
        <v>268.85000000000002</v>
      </c>
      <c r="N821" s="3">
        <f t="shared" si="22"/>
        <v>268.85000000000002</v>
      </c>
      <c r="O821" s="1"/>
      <c r="P821" s="3"/>
      <c r="Q821" s="1"/>
      <c r="R821" s="1"/>
      <c r="S821" s="1"/>
      <c r="T821" s="1"/>
      <c r="U821" s="1"/>
      <c r="V821" s="3"/>
      <c r="W821" s="1"/>
      <c r="X821" s="1"/>
      <c r="Y821" s="1"/>
      <c r="Z821" s="3">
        <f>Tabla13[[#This Row],[COSTO TOTAL]]</f>
        <v>268.85000000000002</v>
      </c>
      <c r="AA821" s="1"/>
      <c r="AB821" s="1"/>
      <c r="AC821" s="1"/>
      <c r="AD821" s="1"/>
      <c r="AE821" s="1"/>
    </row>
    <row r="822" spans="1:31">
      <c r="A822" s="1" t="s">
        <v>156</v>
      </c>
      <c r="B822" s="2">
        <v>43514</v>
      </c>
      <c r="C822" s="1" t="s">
        <v>22</v>
      </c>
      <c r="D822" s="1" t="s">
        <v>17</v>
      </c>
      <c r="E822" s="1" t="s">
        <v>24</v>
      </c>
      <c r="F822" s="1" t="s">
        <v>361</v>
      </c>
      <c r="G822" s="1" t="s">
        <v>24</v>
      </c>
      <c r="H822" s="1">
        <v>4501723728</v>
      </c>
      <c r="I822" s="1" t="s">
        <v>24</v>
      </c>
      <c r="J822" s="1" t="s">
        <v>1335</v>
      </c>
      <c r="K822" s="1">
        <v>1</v>
      </c>
      <c r="L822" s="1" t="s">
        <v>26</v>
      </c>
      <c r="M822" s="3">
        <v>70.3</v>
      </c>
      <c r="N822" s="3">
        <f t="shared" si="22"/>
        <v>70.3</v>
      </c>
      <c r="O822" s="1"/>
      <c r="P822" s="3"/>
      <c r="Q822" s="1"/>
      <c r="R822" s="1"/>
      <c r="S822" s="1"/>
      <c r="T822" s="1"/>
      <c r="U822" s="1"/>
      <c r="V822" s="3"/>
      <c r="W822" s="1"/>
      <c r="X822" s="1"/>
      <c r="Y822" s="1"/>
      <c r="Z822" s="3">
        <f>Tabla13[[#This Row],[COSTO TOTAL]]</f>
        <v>70.3</v>
      </c>
      <c r="AA822" s="1"/>
      <c r="AB822" s="1"/>
      <c r="AC822" s="1"/>
      <c r="AD822" s="1"/>
      <c r="AE822" s="1"/>
    </row>
    <row r="823" spans="1:31">
      <c r="A823" s="1" t="s">
        <v>156</v>
      </c>
      <c r="B823" s="2">
        <v>43514</v>
      </c>
      <c r="C823" s="1" t="s">
        <v>22</v>
      </c>
      <c r="D823" s="1" t="s">
        <v>17</v>
      </c>
      <c r="E823" s="1" t="s">
        <v>24</v>
      </c>
      <c r="F823" s="1" t="s">
        <v>361</v>
      </c>
      <c r="G823" s="1" t="s">
        <v>24</v>
      </c>
      <c r="H823" s="1">
        <v>4501723728</v>
      </c>
      <c r="I823" s="1" t="s">
        <v>24</v>
      </c>
      <c r="J823" s="1" t="s">
        <v>1333</v>
      </c>
      <c r="K823" s="1">
        <v>1</v>
      </c>
      <c r="L823" s="1" t="s">
        <v>26</v>
      </c>
      <c r="M823" s="3">
        <v>288.8</v>
      </c>
      <c r="N823" s="3">
        <f t="shared" si="22"/>
        <v>288.8</v>
      </c>
      <c r="O823" s="1"/>
      <c r="P823" s="3"/>
      <c r="Q823" s="1"/>
      <c r="R823" s="1"/>
      <c r="S823" s="1"/>
      <c r="T823" s="1"/>
      <c r="U823" s="1"/>
      <c r="V823" s="3"/>
      <c r="W823" s="1"/>
      <c r="X823" s="1"/>
      <c r="Y823" s="1"/>
      <c r="Z823" s="3">
        <f>Tabla13[[#This Row],[COSTO TOTAL]]</f>
        <v>288.8</v>
      </c>
      <c r="AA823" s="1"/>
      <c r="AB823" s="1"/>
      <c r="AC823" s="1"/>
      <c r="AD823" s="1"/>
      <c r="AE823" s="1"/>
    </row>
    <row r="824" spans="1:31">
      <c r="A824" s="1" t="s">
        <v>156</v>
      </c>
      <c r="B824" s="2">
        <v>43514</v>
      </c>
      <c r="C824" s="1" t="s">
        <v>22</v>
      </c>
      <c r="D824" s="1" t="s">
        <v>17</v>
      </c>
      <c r="E824" s="1" t="s">
        <v>24</v>
      </c>
      <c r="F824" s="1" t="s">
        <v>361</v>
      </c>
      <c r="G824" s="1" t="s">
        <v>24</v>
      </c>
      <c r="H824" s="1">
        <v>4501723728</v>
      </c>
      <c r="I824" s="1" t="s">
        <v>24</v>
      </c>
      <c r="J824" s="1" t="s">
        <v>1327</v>
      </c>
      <c r="K824" s="1">
        <v>1</v>
      </c>
      <c r="L824" s="1" t="s">
        <v>26</v>
      </c>
      <c r="M824" s="3">
        <v>92.15</v>
      </c>
      <c r="N824" s="3">
        <f t="shared" ref="N824:N842" si="23">M824*K824</f>
        <v>92.15</v>
      </c>
      <c r="O824" s="1"/>
      <c r="P824" s="3"/>
      <c r="Q824" s="1"/>
      <c r="R824" s="1"/>
      <c r="S824" s="1"/>
      <c r="T824" s="1"/>
      <c r="U824" s="1"/>
      <c r="V824" s="3"/>
      <c r="W824" s="1"/>
      <c r="X824" s="1"/>
      <c r="Y824" s="1"/>
      <c r="Z824" s="3">
        <f>Tabla13[[#This Row],[COSTO TOTAL]]</f>
        <v>92.15</v>
      </c>
      <c r="AA824" s="1"/>
      <c r="AB824" s="1"/>
      <c r="AC824" s="1"/>
      <c r="AD824" s="1"/>
      <c r="AE824" s="1"/>
    </row>
    <row r="825" spans="1:31">
      <c r="A825" s="1" t="s">
        <v>156</v>
      </c>
      <c r="B825" s="2">
        <v>43514</v>
      </c>
      <c r="C825" s="1" t="s">
        <v>22</v>
      </c>
      <c r="D825" s="1" t="s">
        <v>17</v>
      </c>
      <c r="E825" s="1" t="s">
        <v>24</v>
      </c>
      <c r="F825" s="1" t="s">
        <v>361</v>
      </c>
      <c r="G825" s="1" t="s">
        <v>24</v>
      </c>
      <c r="H825" s="1">
        <v>4501723728</v>
      </c>
      <c r="I825" s="1" t="s">
        <v>24</v>
      </c>
      <c r="J825" s="1" t="s">
        <v>1328</v>
      </c>
      <c r="K825" s="1">
        <v>1</v>
      </c>
      <c r="L825" s="1" t="s">
        <v>26</v>
      </c>
      <c r="M825" s="3">
        <v>5042.6000000000004</v>
      </c>
      <c r="N825" s="3">
        <f t="shared" si="23"/>
        <v>5042.6000000000004</v>
      </c>
      <c r="O825" s="1"/>
      <c r="P825" s="3"/>
      <c r="Q825" s="1"/>
      <c r="R825" s="1"/>
      <c r="S825" s="1"/>
      <c r="T825" s="1"/>
      <c r="U825" s="1"/>
      <c r="V825" s="3"/>
      <c r="W825" s="1"/>
      <c r="X825" s="1"/>
      <c r="Y825" s="1"/>
      <c r="Z825" s="3">
        <f>Tabla13[[#This Row],[COSTO TOTAL]]</f>
        <v>5042.6000000000004</v>
      </c>
      <c r="AA825" s="1"/>
      <c r="AB825" s="1"/>
      <c r="AC825" s="1"/>
      <c r="AD825" s="1"/>
      <c r="AE825" s="1"/>
    </row>
    <row r="826" spans="1:31">
      <c r="A826" s="1" t="s">
        <v>156</v>
      </c>
      <c r="B826" s="2">
        <v>43514</v>
      </c>
      <c r="C826" s="1" t="s">
        <v>22</v>
      </c>
      <c r="D826" s="1" t="s">
        <v>17</v>
      </c>
      <c r="E826" s="1" t="s">
        <v>24</v>
      </c>
      <c r="F826" s="1" t="s">
        <v>361</v>
      </c>
      <c r="G826" s="1" t="s">
        <v>24</v>
      </c>
      <c r="H826" s="1">
        <v>4501723728</v>
      </c>
      <c r="I826" s="1" t="s">
        <v>24</v>
      </c>
      <c r="J826" s="1" t="s">
        <v>1329</v>
      </c>
      <c r="K826" s="1">
        <v>1</v>
      </c>
      <c r="L826" s="1" t="s">
        <v>26</v>
      </c>
      <c r="M826" s="3">
        <v>646</v>
      </c>
      <c r="N826" s="3">
        <f t="shared" si="23"/>
        <v>646</v>
      </c>
      <c r="O826" s="1"/>
      <c r="P826" s="3"/>
      <c r="Q826" s="1"/>
      <c r="R826" s="1"/>
      <c r="S826" s="1"/>
      <c r="T826" s="1"/>
      <c r="U826" s="1"/>
      <c r="V826" s="3"/>
      <c r="W826" s="1"/>
      <c r="X826" s="1"/>
      <c r="Y826" s="1"/>
      <c r="Z826" s="3">
        <f>Tabla13[[#This Row],[COSTO TOTAL]]</f>
        <v>646</v>
      </c>
      <c r="AA826" s="1"/>
      <c r="AB826" s="1"/>
      <c r="AC826" s="1"/>
      <c r="AD826" s="1"/>
      <c r="AE826" s="1"/>
    </row>
    <row r="827" spans="1:31">
      <c r="A827" s="1" t="s">
        <v>156</v>
      </c>
      <c r="B827" s="2">
        <v>43514</v>
      </c>
      <c r="C827" s="1" t="s">
        <v>22</v>
      </c>
      <c r="D827" s="1" t="s">
        <v>17</v>
      </c>
      <c r="E827" s="1" t="s">
        <v>24</v>
      </c>
      <c r="F827" s="1" t="s">
        <v>361</v>
      </c>
      <c r="G827" s="1" t="s">
        <v>24</v>
      </c>
      <c r="H827" s="1">
        <v>4501723721</v>
      </c>
      <c r="I827" s="1" t="s">
        <v>24</v>
      </c>
      <c r="J827" s="1" t="s">
        <v>1317</v>
      </c>
      <c r="K827" s="1">
        <v>1</v>
      </c>
      <c r="L827" s="1" t="s">
        <v>26</v>
      </c>
      <c r="M827" s="3">
        <v>7013.85</v>
      </c>
      <c r="N827" s="3">
        <f t="shared" si="23"/>
        <v>7013.85</v>
      </c>
      <c r="O827" s="1"/>
      <c r="P827" s="3"/>
      <c r="Q827" s="1"/>
      <c r="R827" s="1"/>
      <c r="S827" s="1"/>
      <c r="T827" s="1"/>
      <c r="U827" s="1"/>
      <c r="V827" s="3"/>
      <c r="W827" s="1"/>
      <c r="X827" s="1"/>
      <c r="Y827" s="1"/>
      <c r="Z827" s="3">
        <f>Tabla13[[#This Row],[COSTO TOTAL]]</f>
        <v>7013.85</v>
      </c>
      <c r="AA827" s="1"/>
      <c r="AB827" s="1"/>
      <c r="AC827" s="1"/>
      <c r="AD827" s="1"/>
      <c r="AE827" s="1"/>
    </row>
    <row r="828" spans="1:31">
      <c r="A828" s="1" t="s">
        <v>156</v>
      </c>
      <c r="B828" s="2">
        <v>43514</v>
      </c>
      <c r="C828" s="1" t="s">
        <v>22</v>
      </c>
      <c r="D828" s="1" t="s">
        <v>17</v>
      </c>
      <c r="E828" s="1" t="s">
        <v>24</v>
      </c>
      <c r="F828" s="1" t="s">
        <v>361</v>
      </c>
      <c r="G828" s="1" t="s">
        <v>24</v>
      </c>
      <c r="H828" s="1">
        <v>4501723721</v>
      </c>
      <c r="I828" s="1" t="s">
        <v>24</v>
      </c>
      <c r="J828" s="1" t="s">
        <v>1330</v>
      </c>
      <c r="K828" s="1">
        <v>1</v>
      </c>
      <c r="L828" s="1" t="s">
        <v>26</v>
      </c>
      <c r="M828" s="3"/>
      <c r="N828" s="3">
        <f t="shared" si="23"/>
        <v>0</v>
      </c>
      <c r="O828" s="1"/>
      <c r="P828" s="3"/>
      <c r="Q828" s="1"/>
      <c r="R828" s="1"/>
      <c r="S828" s="1"/>
      <c r="T828" s="1"/>
      <c r="U828" s="1"/>
      <c r="V828" s="3"/>
      <c r="W828" s="1"/>
      <c r="X828" s="1"/>
      <c r="Y828" s="1"/>
      <c r="Z828" s="3">
        <f>Tabla13[[#This Row],[COSTO TOTAL]]</f>
        <v>0</v>
      </c>
      <c r="AA828" s="1"/>
      <c r="AB828" s="1"/>
      <c r="AC828" s="1"/>
      <c r="AD828" s="1"/>
      <c r="AE828" s="1"/>
    </row>
    <row r="829" spans="1:31">
      <c r="A829" s="1" t="s">
        <v>156</v>
      </c>
      <c r="B829" s="2">
        <v>43514</v>
      </c>
      <c r="C829" s="1" t="s">
        <v>22</v>
      </c>
      <c r="D829" s="1" t="s">
        <v>17</v>
      </c>
      <c r="E829" s="1" t="s">
        <v>24</v>
      </c>
      <c r="F829" s="1" t="s">
        <v>361</v>
      </c>
      <c r="G829" s="1" t="s">
        <v>24</v>
      </c>
      <c r="H829" s="1">
        <v>4501723721</v>
      </c>
      <c r="I829" s="1" t="s">
        <v>24</v>
      </c>
      <c r="J829" s="1" t="s">
        <v>1318</v>
      </c>
      <c r="K829" s="1">
        <v>1</v>
      </c>
      <c r="L829" s="1" t="s">
        <v>26</v>
      </c>
      <c r="M829" s="3">
        <v>2399.6999999999998</v>
      </c>
      <c r="N829" s="3">
        <f t="shared" si="23"/>
        <v>2399.6999999999998</v>
      </c>
      <c r="O829" s="1"/>
      <c r="P829" s="3"/>
      <c r="Q829" s="1"/>
      <c r="R829" s="1"/>
      <c r="S829" s="1"/>
      <c r="T829" s="1"/>
      <c r="U829" s="1"/>
      <c r="V829" s="3"/>
      <c r="W829" s="1"/>
      <c r="X829" s="1"/>
      <c r="Y829" s="1"/>
      <c r="Z829" s="3">
        <f>Tabla13[[#This Row],[COSTO TOTAL]]</f>
        <v>2399.6999999999998</v>
      </c>
      <c r="AA829" s="1"/>
      <c r="AB829" s="1"/>
      <c r="AC829" s="1"/>
      <c r="AD829" s="1"/>
      <c r="AE829" s="1"/>
    </row>
    <row r="830" spans="1:31">
      <c r="A830" s="1" t="s">
        <v>156</v>
      </c>
      <c r="B830" s="2">
        <v>43514</v>
      </c>
      <c r="C830" s="1" t="s">
        <v>22</v>
      </c>
      <c r="D830" s="1" t="s">
        <v>17</v>
      </c>
      <c r="E830" s="1" t="s">
        <v>24</v>
      </c>
      <c r="F830" s="1" t="s">
        <v>361</v>
      </c>
      <c r="G830" s="1" t="s">
        <v>24</v>
      </c>
      <c r="H830" s="1">
        <v>4501723721</v>
      </c>
      <c r="I830" s="1" t="s">
        <v>24</v>
      </c>
      <c r="J830" s="1" t="s">
        <v>1320</v>
      </c>
      <c r="K830" s="1">
        <v>1</v>
      </c>
      <c r="L830" s="1" t="s">
        <v>26</v>
      </c>
      <c r="M830" s="3">
        <v>5961.25</v>
      </c>
      <c r="N830" s="3">
        <f t="shared" si="23"/>
        <v>5961.25</v>
      </c>
      <c r="O830" s="1"/>
      <c r="P830" s="3"/>
      <c r="Q830" s="1"/>
      <c r="R830" s="1"/>
      <c r="S830" s="1"/>
      <c r="T830" s="1"/>
      <c r="U830" s="1"/>
      <c r="V830" s="3"/>
      <c r="W830" s="1"/>
      <c r="X830" s="1"/>
      <c r="Y830" s="1"/>
      <c r="Z830" s="3">
        <f>Tabla13[[#This Row],[COSTO TOTAL]]</f>
        <v>5961.25</v>
      </c>
      <c r="AA830" s="1"/>
      <c r="AB830" s="1"/>
      <c r="AC830" s="1"/>
      <c r="AD830" s="1"/>
      <c r="AE830" s="1"/>
    </row>
    <row r="831" spans="1:31">
      <c r="A831" s="1" t="s">
        <v>156</v>
      </c>
      <c r="B831" s="2">
        <v>43514</v>
      </c>
      <c r="C831" s="1" t="s">
        <v>22</v>
      </c>
      <c r="D831" s="1" t="s">
        <v>17</v>
      </c>
      <c r="E831" s="1" t="s">
        <v>24</v>
      </c>
      <c r="F831" s="1" t="s">
        <v>361</v>
      </c>
      <c r="G831" s="1" t="s">
        <v>24</v>
      </c>
      <c r="H831" s="1">
        <v>4501723721</v>
      </c>
      <c r="I831" s="1" t="s">
        <v>24</v>
      </c>
      <c r="J831" s="1" t="s">
        <v>1331</v>
      </c>
      <c r="K831" s="1">
        <v>1</v>
      </c>
      <c r="L831" s="1" t="s">
        <v>26</v>
      </c>
      <c r="M831" s="3"/>
      <c r="N831" s="3">
        <f t="shared" si="23"/>
        <v>0</v>
      </c>
      <c r="O831" s="1"/>
      <c r="P831" s="3"/>
      <c r="Q831" s="1"/>
      <c r="R831" s="1"/>
      <c r="S831" s="1"/>
      <c r="T831" s="1"/>
      <c r="U831" s="1"/>
      <c r="V831" s="3"/>
      <c r="W831" s="1"/>
      <c r="X831" s="1"/>
      <c r="Y831" s="1"/>
      <c r="Z831" s="3">
        <f>Tabla13[[#This Row],[COSTO TOTAL]]</f>
        <v>0</v>
      </c>
      <c r="AA831" s="1"/>
      <c r="AB831" s="1"/>
      <c r="AC831" s="1"/>
      <c r="AD831" s="1"/>
      <c r="AE831" s="1"/>
    </row>
    <row r="832" spans="1:31">
      <c r="A832" s="1" t="s">
        <v>156</v>
      </c>
      <c r="B832" s="2">
        <v>43514</v>
      </c>
      <c r="C832" s="1" t="s">
        <v>22</v>
      </c>
      <c r="D832" s="1" t="s">
        <v>17</v>
      </c>
      <c r="E832" s="1" t="s">
        <v>24</v>
      </c>
      <c r="F832" s="1" t="s">
        <v>361</v>
      </c>
      <c r="G832" s="1" t="s">
        <v>24</v>
      </c>
      <c r="H832" s="1">
        <v>4501723721</v>
      </c>
      <c r="I832" s="1" t="s">
        <v>24</v>
      </c>
      <c r="J832" s="1" t="s">
        <v>1332</v>
      </c>
      <c r="K832" s="1">
        <v>1</v>
      </c>
      <c r="L832" s="1" t="s">
        <v>26</v>
      </c>
      <c r="M832" s="3">
        <v>10934.5</v>
      </c>
      <c r="N832" s="3">
        <f t="shared" si="23"/>
        <v>10934.5</v>
      </c>
      <c r="O832" s="1"/>
      <c r="P832" s="3"/>
      <c r="Q832" s="1"/>
      <c r="R832" s="1"/>
      <c r="S832" s="1"/>
      <c r="T832" s="1"/>
      <c r="U832" s="1"/>
      <c r="V832" s="3"/>
      <c r="W832" s="1"/>
      <c r="X832" s="1"/>
      <c r="Y832" s="1"/>
      <c r="Z832" s="3">
        <f>Tabla13[[#This Row],[COSTO TOTAL]]</f>
        <v>10934.5</v>
      </c>
      <c r="AA832" s="1"/>
      <c r="AB832" s="1"/>
      <c r="AC832" s="1"/>
      <c r="AD832" s="1"/>
      <c r="AE832" s="1"/>
    </row>
    <row r="833" spans="1:31">
      <c r="A833" s="1" t="s">
        <v>156</v>
      </c>
      <c r="B833" s="2">
        <v>43514</v>
      </c>
      <c r="C833" s="1" t="s">
        <v>22</v>
      </c>
      <c r="D833" s="1" t="s">
        <v>17</v>
      </c>
      <c r="E833" s="1" t="s">
        <v>24</v>
      </c>
      <c r="F833" s="1" t="s">
        <v>361</v>
      </c>
      <c r="G833" s="1" t="s">
        <v>24</v>
      </c>
      <c r="H833" s="1">
        <v>4501723721</v>
      </c>
      <c r="I833" s="1" t="s">
        <v>24</v>
      </c>
      <c r="J833" s="1" t="s">
        <v>1319</v>
      </c>
      <c r="K833" s="1">
        <v>4</v>
      </c>
      <c r="L833" s="1" t="s">
        <v>26</v>
      </c>
      <c r="M833" s="3">
        <v>238.45</v>
      </c>
      <c r="N833" s="3">
        <f t="shared" si="23"/>
        <v>953.8</v>
      </c>
      <c r="O833" s="1"/>
      <c r="P833" s="3"/>
      <c r="Q833" s="1"/>
      <c r="R833" s="1"/>
      <c r="S833" s="1"/>
      <c r="T833" s="1"/>
      <c r="U833" s="1"/>
      <c r="V833" s="3"/>
      <c r="W833" s="1"/>
      <c r="X833" s="1"/>
      <c r="Y833" s="1"/>
      <c r="Z833" s="3">
        <f>Tabla13[[#This Row],[COSTO TOTAL]]</f>
        <v>953.8</v>
      </c>
      <c r="AA833" s="1"/>
      <c r="AB833" s="1"/>
      <c r="AC833" s="1"/>
      <c r="AD833" s="1"/>
      <c r="AE833" s="1"/>
    </row>
    <row r="834" spans="1:31">
      <c r="A834" s="1" t="s">
        <v>156</v>
      </c>
      <c r="B834" s="2">
        <v>43514</v>
      </c>
      <c r="C834" s="1" t="s">
        <v>22</v>
      </c>
      <c r="D834" s="1" t="s">
        <v>17</v>
      </c>
      <c r="E834" s="1" t="s">
        <v>24</v>
      </c>
      <c r="F834" s="1" t="s">
        <v>361</v>
      </c>
      <c r="G834" s="1" t="s">
        <v>24</v>
      </c>
      <c r="H834" s="1">
        <v>4501723721</v>
      </c>
      <c r="I834" s="1" t="s">
        <v>24</v>
      </c>
      <c r="J834" s="1" t="s">
        <v>1324</v>
      </c>
      <c r="K834" s="1">
        <v>2</v>
      </c>
      <c r="L834" s="1" t="s">
        <v>26</v>
      </c>
      <c r="M834" s="3">
        <v>122.5</v>
      </c>
      <c r="N834" s="3">
        <f t="shared" si="23"/>
        <v>245</v>
      </c>
      <c r="O834" s="1"/>
      <c r="P834" s="3"/>
      <c r="Q834" s="1"/>
      <c r="R834" s="1"/>
      <c r="S834" s="1"/>
      <c r="T834" s="1"/>
      <c r="U834" s="1"/>
      <c r="V834" s="3"/>
      <c r="W834" s="1"/>
      <c r="X834" s="1"/>
      <c r="Y834" s="1"/>
      <c r="Z834" s="3">
        <f>Tabla13[[#This Row],[COSTO TOTAL]]</f>
        <v>245</v>
      </c>
      <c r="AA834" s="1"/>
      <c r="AB834" s="1"/>
      <c r="AC834" s="1"/>
      <c r="AD834" s="1"/>
      <c r="AE834" s="1"/>
    </row>
    <row r="835" spans="1:31">
      <c r="A835" s="1" t="s">
        <v>156</v>
      </c>
      <c r="B835" s="2">
        <v>43514</v>
      </c>
      <c r="C835" s="1" t="s">
        <v>22</v>
      </c>
      <c r="D835" s="1" t="s">
        <v>17</v>
      </c>
      <c r="E835" s="1" t="s">
        <v>24</v>
      </c>
      <c r="F835" s="1" t="s">
        <v>361</v>
      </c>
      <c r="G835" s="1" t="s">
        <v>24</v>
      </c>
      <c r="H835" s="1">
        <v>4501723721</v>
      </c>
      <c r="I835" s="1" t="s">
        <v>24</v>
      </c>
      <c r="J835" s="1" t="s">
        <v>1327</v>
      </c>
      <c r="K835" s="1">
        <v>1</v>
      </c>
      <c r="L835" s="1" t="s">
        <v>26</v>
      </c>
      <c r="M835" s="3">
        <v>92.15</v>
      </c>
      <c r="N835" s="3">
        <f t="shared" si="23"/>
        <v>92.15</v>
      </c>
      <c r="O835" s="1"/>
      <c r="P835" s="3"/>
      <c r="Q835" s="1"/>
      <c r="R835" s="1"/>
      <c r="S835" s="1"/>
      <c r="T835" s="1"/>
      <c r="U835" s="1"/>
      <c r="V835" s="3"/>
      <c r="W835" s="1"/>
      <c r="X835" s="1"/>
      <c r="Y835" s="1"/>
      <c r="Z835" s="3">
        <f>Tabla13[[#This Row],[COSTO TOTAL]]</f>
        <v>92.15</v>
      </c>
      <c r="AA835" s="1"/>
      <c r="AB835" s="1"/>
      <c r="AC835" s="1"/>
      <c r="AD835" s="1"/>
      <c r="AE835" s="1"/>
    </row>
    <row r="836" spans="1:31">
      <c r="A836" s="1" t="s">
        <v>156</v>
      </c>
      <c r="B836" s="2">
        <v>43514</v>
      </c>
      <c r="C836" s="1" t="s">
        <v>22</v>
      </c>
      <c r="D836" s="1" t="s">
        <v>17</v>
      </c>
      <c r="E836" s="1" t="s">
        <v>24</v>
      </c>
      <c r="F836" s="1" t="s">
        <v>361</v>
      </c>
      <c r="G836" s="1" t="s">
        <v>24</v>
      </c>
      <c r="H836" s="1">
        <v>4501723721</v>
      </c>
      <c r="I836" s="1" t="s">
        <v>24</v>
      </c>
      <c r="J836" s="1" t="s">
        <v>1333</v>
      </c>
      <c r="K836" s="1">
        <v>1</v>
      </c>
      <c r="L836" s="1" t="s">
        <v>26</v>
      </c>
      <c r="M836" s="3">
        <v>288.8</v>
      </c>
      <c r="N836" s="3">
        <f t="shared" si="23"/>
        <v>288.8</v>
      </c>
      <c r="O836" s="1"/>
      <c r="P836" s="3"/>
      <c r="Q836" s="1"/>
      <c r="R836" s="1"/>
      <c r="S836" s="1"/>
      <c r="T836" s="1"/>
      <c r="U836" s="1"/>
      <c r="V836" s="3"/>
      <c r="W836" s="1"/>
      <c r="X836" s="1"/>
      <c r="Y836" s="1"/>
      <c r="Z836" s="3">
        <f>Tabla13[[#This Row],[COSTO TOTAL]]</f>
        <v>288.8</v>
      </c>
      <c r="AA836" s="1"/>
      <c r="AB836" s="1"/>
      <c r="AC836" s="1"/>
      <c r="AD836" s="1"/>
      <c r="AE836" s="1"/>
    </row>
    <row r="837" spans="1:31">
      <c r="A837" s="1" t="s">
        <v>156</v>
      </c>
      <c r="B837" s="2">
        <v>43514</v>
      </c>
      <c r="C837" s="1" t="s">
        <v>22</v>
      </c>
      <c r="D837" s="1" t="s">
        <v>17</v>
      </c>
      <c r="E837" s="1" t="s">
        <v>24</v>
      </c>
      <c r="F837" s="1" t="s">
        <v>361</v>
      </c>
      <c r="G837" s="1" t="s">
        <v>24</v>
      </c>
      <c r="H837" s="1">
        <v>4501723721</v>
      </c>
      <c r="I837" s="1" t="s">
        <v>24</v>
      </c>
      <c r="J837" s="1" t="s">
        <v>1334</v>
      </c>
      <c r="K837" s="1">
        <v>1</v>
      </c>
      <c r="L837" s="1" t="s">
        <v>26</v>
      </c>
      <c r="M837" s="3"/>
      <c r="N837" s="3">
        <f t="shared" si="23"/>
        <v>0</v>
      </c>
      <c r="O837" s="1"/>
      <c r="P837" s="3"/>
      <c r="Q837" s="1"/>
      <c r="R837" s="1"/>
      <c r="S837" s="1"/>
      <c r="T837" s="1"/>
      <c r="U837" s="1"/>
      <c r="V837" s="3"/>
      <c r="W837" s="1"/>
      <c r="X837" s="1"/>
      <c r="Y837" s="1"/>
      <c r="Z837" s="3">
        <f>Tabla13[[#This Row],[COSTO TOTAL]]</f>
        <v>0</v>
      </c>
      <c r="AA837" s="1"/>
      <c r="AB837" s="1"/>
      <c r="AC837" s="1"/>
      <c r="AD837" s="1"/>
      <c r="AE837" s="1"/>
    </row>
    <row r="838" spans="1:31">
      <c r="A838" s="1" t="s">
        <v>156</v>
      </c>
      <c r="B838" s="2">
        <v>43515</v>
      </c>
      <c r="C838" s="1">
        <v>2021042</v>
      </c>
      <c r="D838" s="1" t="s">
        <v>17</v>
      </c>
      <c r="E838" s="1" t="s">
        <v>24</v>
      </c>
      <c r="F838" s="1" t="s">
        <v>361</v>
      </c>
      <c r="G838" s="1" t="s">
        <v>24</v>
      </c>
      <c r="H838" s="1">
        <v>4501695021</v>
      </c>
      <c r="I838" s="1" t="s">
        <v>24</v>
      </c>
      <c r="J838" s="1" t="s">
        <v>1337</v>
      </c>
      <c r="K838" s="1">
        <v>20</v>
      </c>
      <c r="L838" s="1" t="s">
        <v>26</v>
      </c>
      <c r="M838" s="3">
        <v>103032.96000000001</v>
      </c>
      <c r="N838" s="3">
        <f t="shared" si="23"/>
        <v>2060659.2000000002</v>
      </c>
      <c r="O838" s="1"/>
      <c r="P838" s="3"/>
      <c r="Q838" s="1"/>
      <c r="R838" s="1"/>
      <c r="S838" s="1"/>
      <c r="T838" s="1"/>
      <c r="U838" s="1"/>
      <c r="V838" s="3"/>
      <c r="W838" s="1"/>
      <c r="X838" s="1"/>
      <c r="Y838" s="1"/>
      <c r="Z838" s="3">
        <f>Tabla13[[#This Row],[COSTO TOTAL]]</f>
        <v>2060659.2000000002</v>
      </c>
      <c r="AA838" s="1"/>
      <c r="AB838" s="1"/>
      <c r="AC838" s="1" t="s">
        <v>112</v>
      </c>
      <c r="AD838" s="1"/>
      <c r="AE838" s="1"/>
    </row>
    <row r="839" spans="1:3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"/>
      <c r="N839" s="3">
        <f t="shared" si="23"/>
        <v>0</v>
      </c>
      <c r="O839" s="1"/>
      <c r="P839" s="3"/>
      <c r="Q839" s="1"/>
      <c r="R839" s="1"/>
      <c r="S839" s="1"/>
      <c r="T839" s="1"/>
      <c r="U839" s="1"/>
      <c r="V839" s="3"/>
      <c r="W839" s="1"/>
      <c r="X839" s="1"/>
      <c r="Y839" s="1"/>
      <c r="Z839" s="3">
        <f>Tabla13[[#This Row],[COSTO TOTAL]]</f>
        <v>0</v>
      </c>
      <c r="AA839" s="1"/>
      <c r="AB839" s="1"/>
      <c r="AC839" s="1"/>
      <c r="AD839" s="1"/>
      <c r="AE839" s="1"/>
    </row>
    <row r="840" spans="1:3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"/>
      <c r="N840" s="3">
        <f t="shared" si="23"/>
        <v>0</v>
      </c>
      <c r="O840" s="1"/>
      <c r="P840" s="3"/>
      <c r="Q840" s="1"/>
      <c r="R840" s="1"/>
      <c r="S840" s="1"/>
      <c r="T840" s="1"/>
      <c r="U840" s="1"/>
      <c r="V840" s="3"/>
      <c r="W840" s="1"/>
      <c r="X840" s="1"/>
      <c r="Y840" s="1"/>
      <c r="Z840" s="3">
        <f>Tabla13[[#This Row],[COSTO TOTAL]]</f>
        <v>0</v>
      </c>
      <c r="AA840" s="1"/>
      <c r="AB840" s="1"/>
      <c r="AC840" s="1"/>
      <c r="AD840" s="1"/>
      <c r="AE840" s="1"/>
    </row>
    <row r="841" spans="1:3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"/>
      <c r="N841" s="3">
        <f t="shared" si="23"/>
        <v>0</v>
      </c>
      <c r="O841" s="1"/>
      <c r="P841" s="3"/>
      <c r="Q841" s="1"/>
      <c r="R841" s="1"/>
      <c r="S841" s="1"/>
      <c r="T841" s="1"/>
      <c r="U841" s="1"/>
      <c r="V841" s="3"/>
      <c r="W841" s="1"/>
      <c r="X841" s="1"/>
      <c r="Y841" s="1"/>
      <c r="Z841" s="3">
        <f>Tabla13[[#This Row],[COSTO TOTAL]]</f>
        <v>0</v>
      </c>
      <c r="AA841" s="1"/>
      <c r="AB841" s="1"/>
      <c r="AC841" s="1"/>
      <c r="AD841" s="1"/>
      <c r="AE841" s="1"/>
    </row>
    <row r="842" spans="1:3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"/>
      <c r="N842" s="3">
        <f t="shared" si="23"/>
        <v>0</v>
      </c>
      <c r="O842" s="1"/>
      <c r="P842" s="3"/>
      <c r="Q842" s="1"/>
      <c r="R842" s="1"/>
      <c r="S842" s="1"/>
      <c r="T842" s="1"/>
      <c r="U842" s="1"/>
      <c r="V842" s="3"/>
      <c r="W842" s="1"/>
      <c r="X842" s="1"/>
      <c r="Y842" s="1"/>
      <c r="Z842" s="3">
        <f>Tabla13[[#This Row],[COSTO TOTAL]]</f>
        <v>0</v>
      </c>
      <c r="AA842" s="1"/>
      <c r="AB842" s="1"/>
      <c r="AC842" s="1"/>
      <c r="AD842" s="1"/>
      <c r="AE842" s="1"/>
    </row>
    <row r="843" spans="1:31">
      <c r="A843" s="9"/>
      <c r="B843" s="10"/>
      <c r="C843" s="9"/>
      <c r="D843" s="9"/>
      <c r="E843" s="9"/>
      <c r="F843" s="9"/>
      <c r="G843" s="9"/>
      <c r="H843" s="9"/>
      <c r="I843" s="9"/>
      <c r="J843" s="9" t="s">
        <v>16</v>
      </c>
      <c r="K843" s="9"/>
      <c r="L843" s="9"/>
      <c r="M843" s="11"/>
      <c r="N843" s="11">
        <f t="shared" si="21"/>
        <v>0</v>
      </c>
      <c r="O843" s="9"/>
      <c r="P843" s="9"/>
      <c r="Q843" s="9"/>
      <c r="R843" s="9"/>
      <c r="S843" s="11"/>
      <c r="T843" s="9"/>
      <c r="U843" s="9"/>
      <c r="V843" s="11"/>
      <c r="W843" s="9"/>
      <c r="X843" s="9"/>
      <c r="Y843" s="9"/>
      <c r="Z843" s="9"/>
      <c r="AA843" s="9"/>
      <c r="AB843" s="9"/>
      <c r="AC843" s="9"/>
      <c r="AD843" s="9"/>
      <c r="AE843" s="1"/>
    </row>
    <row r="844" spans="1:31">
      <c r="A844" s="1" t="s">
        <v>802</v>
      </c>
      <c r="B844" s="2">
        <v>43788</v>
      </c>
      <c r="C844" s="1" t="s">
        <v>22</v>
      </c>
      <c r="D844" s="1" t="s">
        <v>16</v>
      </c>
      <c r="E844" s="1" t="s">
        <v>24</v>
      </c>
      <c r="F844" s="1" t="s">
        <v>799</v>
      </c>
      <c r="G844" s="1" t="s">
        <v>24</v>
      </c>
      <c r="H844" s="1">
        <v>4501708512</v>
      </c>
      <c r="I844" s="1" t="s">
        <v>24</v>
      </c>
      <c r="J844" s="1" t="s">
        <v>800</v>
      </c>
      <c r="K844" s="1">
        <v>2</v>
      </c>
      <c r="L844" s="1" t="s">
        <v>26</v>
      </c>
      <c r="M844" s="3">
        <v>80738</v>
      </c>
      <c r="N844" s="3">
        <f t="shared" si="21"/>
        <v>161476</v>
      </c>
      <c r="O844" s="1" t="s">
        <v>801</v>
      </c>
      <c r="P844" s="1"/>
      <c r="Q844" s="3"/>
      <c r="R844" s="3"/>
      <c r="S844" s="1"/>
      <c r="T844" s="1"/>
      <c r="U844" s="1"/>
      <c r="V844" s="3"/>
      <c r="W844" s="1"/>
      <c r="X844" s="1"/>
      <c r="Y844" s="1"/>
      <c r="Z844" s="1"/>
      <c r="AA844" s="3">
        <f>Tabla13[[#This Row],[COSTO TOTAL]]</f>
        <v>161476</v>
      </c>
      <c r="AB844" s="1"/>
      <c r="AC844" s="1"/>
      <c r="AD844" s="1"/>
      <c r="AE844" s="1"/>
    </row>
    <row r="845" spans="1:31">
      <c r="A845" s="1" t="s">
        <v>803</v>
      </c>
      <c r="B845" s="2" t="s">
        <v>593</v>
      </c>
      <c r="C845" s="1" t="s">
        <v>22</v>
      </c>
      <c r="D845" s="1" t="s">
        <v>16</v>
      </c>
      <c r="E845" s="1" t="s">
        <v>24</v>
      </c>
      <c r="F845" s="1" t="s">
        <v>877</v>
      </c>
      <c r="G845" s="1" t="s">
        <v>24</v>
      </c>
      <c r="H845" s="1">
        <v>4501713137</v>
      </c>
      <c r="I845" s="1" t="s">
        <v>24</v>
      </c>
      <c r="J845" s="1" t="s">
        <v>878</v>
      </c>
      <c r="K845" s="1">
        <v>2</v>
      </c>
      <c r="L845" s="1" t="s">
        <v>26</v>
      </c>
      <c r="M845" s="3">
        <v>3651</v>
      </c>
      <c r="N845" s="3">
        <f t="shared" si="21"/>
        <v>7302</v>
      </c>
      <c r="O845" s="1"/>
      <c r="P845" s="1"/>
      <c r="Q845" s="3"/>
      <c r="R845" s="3"/>
      <c r="S845" s="1"/>
      <c r="T845" s="1"/>
      <c r="U845" s="1"/>
      <c r="V845" s="3"/>
      <c r="W845" s="1"/>
      <c r="X845" s="1"/>
      <c r="Y845" s="1"/>
      <c r="Z845" s="1"/>
      <c r="AA845" s="3">
        <f>Tabla13[[#This Row],[COSTO TOTAL]]</f>
        <v>7302</v>
      </c>
      <c r="AB845" s="1"/>
      <c r="AC845" s="1"/>
      <c r="AD845" s="1"/>
      <c r="AE845" s="1"/>
    </row>
    <row r="846" spans="1:31">
      <c r="A846" s="1" t="s">
        <v>806</v>
      </c>
      <c r="B846" s="2">
        <v>43311</v>
      </c>
      <c r="C846" s="1">
        <v>7590734</v>
      </c>
      <c r="D846" s="1" t="s">
        <v>16</v>
      </c>
      <c r="E846" s="1" t="s">
        <v>807</v>
      </c>
      <c r="F846" s="1" t="s">
        <v>808</v>
      </c>
      <c r="G846" s="1"/>
      <c r="H846" s="1">
        <v>4501565414</v>
      </c>
      <c r="I846" s="1" t="s">
        <v>24</v>
      </c>
      <c r="J846" s="1" t="s">
        <v>879</v>
      </c>
      <c r="K846" s="1">
        <v>1</v>
      </c>
      <c r="L846" s="1" t="s">
        <v>26</v>
      </c>
      <c r="M846" s="3">
        <v>14983.8</v>
      </c>
      <c r="N846" s="3">
        <f t="shared" si="21"/>
        <v>14983.8</v>
      </c>
      <c r="O846" s="1"/>
      <c r="P846" s="1"/>
      <c r="Q846" s="3"/>
      <c r="R846" s="3"/>
      <c r="S846" s="1"/>
      <c r="T846" s="1"/>
      <c r="U846" s="1"/>
      <c r="V846" s="3"/>
      <c r="W846" s="1"/>
      <c r="X846" s="1"/>
      <c r="Y846" s="1"/>
      <c r="Z846" s="1"/>
      <c r="AA846" s="3">
        <f>Tabla13[[#This Row],[COSTO TOTAL]]</f>
        <v>14983.8</v>
      </c>
      <c r="AB846" s="1"/>
      <c r="AC846" s="1"/>
      <c r="AD846" s="1"/>
      <c r="AE846" s="1"/>
    </row>
    <row r="847" spans="1:31">
      <c r="A847" s="1" t="s">
        <v>806</v>
      </c>
      <c r="B847" s="2">
        <v>43311</v>
      </c>
      <c r="C847" s="1">
        <v>7590734</v>
      </c>
      <c r="D847" s="1" t="s">
        <v>16</v>
      </c>
      <c r="E847" s="1" t="s">
        <v>807</v>
      </c>
      <c r="F847" s="1" t="s">
        <v>808</v>
      </c>
      <c r="G847" s="1" t="s">
        <v>24</v>
      </c>
      <c r="H847" s="1">
        <v>4501565414</v>
      </c>
      <c r="I847" s="1" t="s">
        <v>24</v>
      </c>
      <c r="J847" s="1" t="s">
        <v>880</v>
      </c>
      <c r="K847" s="1">
        <v>1</v>
      </c>
      <c r="L847" s="1" t="s">
        <v>26</v>
      </c>
      <c r="M847" s="3">
        <v>648</v>
      </c>
      <c r="N847" s="3">
        <f t="shared" si="21"/>
        <v>648</v>
      </c>
      <c r="O847" s="1"/>
      <c r="P847" s="1"/>
      <c r="Q847" s="3"/>
      <c r="R847" s="3"/>
      <c r="S847" s="1"/>
      <c r="T847" s="1"/>
      <c r="U847" s="1"/>
      <c r="V847" s="3"/>
      <c r="W847" s="1"/>
      <c r="X847" s="1"/>
      <c r="Y847" s="1"/>
      <c r="Z847" s="1"/>
      <c r="AA847" s="3">
        <f>Tabla13[[#This Row],[COSTO TOTAL]]</f>
        <v>648</v>
      </c>
      <c r="AB847" s="1"/>
      <c r="AC847" s="1"/>
      <c r="AD847" s="1"/>
      <c r="AE847" s="1"/>
    </row>
    <row r="848" spans="1:31">
      <c r="A848" s="1" t="s">
        <v>806</v>
      </c>
      <c r="B848" s="2">
        <v>43311</v>
      </c>
      <c r="C848" s="1">
        <v>7590734</v>
      </c>
      <c r="D848" s="1" t="s">
        <v>16</v>
      </c>
      <c r="E848" s="1" t="s">
        <v>807</v>
      </c>
      <c r="F848" s="1" t="s">
        <v>808</v>
      </c>
      <c r="G848" s="1" t="s">
        <v>24</v>
      </c>
      <c r="H848" s="1">
        <v>4501565414</v>
      </c>
      <c r="I848" s="1" t="s">
        <v>24</v>
      </c>
      <c r="J848" s="1" t="s">
        <v>809</v>
      </c>
      <c r="K848" s="1">
        <v>1</v>
      </c>
      <c r="L848" s="1" t="s">
        <v>26</v>
      </c>
      <c r="M848" s="3">
        <v>41345.4</v>
      </c>
      <c r="N848" s="3">
        <f t="shared" si="21"/>
        <v>41345.4</v>
      </c>
      <c r="O848" s="1"/>
      <c r="P848" s="1"/>
      <c r="Q848" s="3"/>
      <c r="R848" s="3"/>
      <c r="S848" s="1"/>
      <c r="T848" s="1"/>
      <c r="U848" s="1"/>
      <c r="V848" s="3"/>
      <c r="W848" s="1"/>
      <c r="X848" s="1"/>
      <c r="Y848" s="1"/>
      <c r="Z848" s="1"/>
      <c r="AA848" s="3">
        <f>Tabla13[[#This Row],[COSTO TOTAL]]</f>
        <v>41345.4</v>
      </c>
      <c r="AB848" s="1"/>
      <c r="AC848" s="1"/>
      <c r="AD848" s="1"/>
      <c r="AE848" s="1"/>
    </row>
    <row r="849" spans="1:31">
      <c r="A849" s="1" t="s">
        <v>806</v>
      </c>
      <c r="B849" s="2" t="s">
        <v>37</v>
      </c>
      <c r="C849" s="1"/>
      <c r="D849" s="1" t="s">
        <v>16</v>
      </c>
      <c r="E849" s="1"/>
      <c r="F849" s="1"/>
      <c r="G849" s="1"/>
      <c r="H849" s="1"/>
      <c r="I849" s="1"/>
      <c r="J849" s="1" t="s">
        <v>881</v>
      </c>
      <c r="K849" s="1">
        <v>1</v>
      </c>
      <c r="L849" s="1" t="s">
        <v>26</v>
      </c>
      <c r="M849" s="3"/>
      <c r="N849" s="3">
        <f t="shared" si="21"/>
        <v>0</v>
      </c>
      <c r="O849" s="1"/>
      <c r="P849" s="1"/>
      <c r="Q849" s="3"/>
      <c r="R849" s="3"/>
      <c r="S849" s="1"/>
      <c r="T849" s="1"/>
      <c r="U849" s="1"/>
      <c r="V849" s="3"/>
      <c r="W849" s="1"/>
      <c r="X849" s="1"/>
      <c r="Y849" s="1"/>
      <c r="Z849" s="1"/>
      <c r="AA849" s="3">
        <f>Tabla13[[#This Row],[COSTO TOTAL]]</f>
        <v>0</v>
      </c>
      <c r="AB849" s="1"/>
      <c r="AC849" s="1"/>
      <c r="AD849" s="1"/>
      <c r="AE849" s="1"/>
    </row>
    <row r="850" spans="1:31">
      <c r="A850" s="1" t="s">
        <v>806</v>
      </c>
      <c r="B850" s="2">
        <v>43413</v>
      </c>
      <c r="C850" s="1">
        <v>7562568</v>
      </c>
      <c r="D850" s="1" t="s">
        <v>16</v>
      </c>
      <c r="E850" s="1" t="s">
        <v>882</v>
      </c>
      <c r="F850" s="1" t="s">
        <v>113</v>
      </c>
      <c r="G850" s="1" t="s">
        <v>24</v>
      </c>
      <c r="H850" s="1">
        <v>4501604004</v>
      </c>
      <c r="I850" s="1" t="s">
        <v>883</v>
      </c>
      <c r="J850" s="1" t="s">
        <v>884</v>
      </c>
      <c r="K850" s="1">
        <v>3</v>
      </c>
      <c r="L850" s="1" t="s">
        <v>26</v>
      </c>
      <c r="M850" s="3">
        <v>202</v>
      </c>
      <c r="N850" s="3">
        <f t="shared" si="21"/>
        <v>606</v>
      </c>
      <c r="O850" s="1"/>
      <c r="P850" s="1"/>
      <c r="Q850" s="3"/>
      <c r="R850" s="3"/>
      <c r="S850" s="1"/>
      <c r="T850" s="1"/>
      <c r="U850" s="1"/>
      <c r="V850" s="3"/>
      <c r="W850" s="1"/>
      <c r="X850" s="1"/>
      <c r="Y850" s="1"/>
      <c r="Z850" s="1"/>
      <c r="AA850" s="3">
        <f>Tabla13[[#This Row],[COSTO TOTAL]]</f>
        <v>606</v>
      </c>
      <c r="AB850" s="1"/>
      <c r="AC850" s="1"/>
      <c r="AD850" s="1"/>
      <c r="AE850" s="1"/>
    </row>
    <row r="851" spans="1:31">
      <c r="A851" s="1" t="s">
        <v>806</v>
      </c>
      <c r="B851" s="2">
        <v>43413</v>
      </c>
      <c r="C851" s="1">
        <v>7562568</v>
      </c>
      <c r="D851" s="1" t="s">
        <v>16</v>
      </c>
      <c r="E851" s="1" t="s">
        <v>882</v>
      </c>
      <c r="F851" s="1" t="s">
        <v>113</v>
      </c>
      <c r="G851" s="1" t="s">
        <v>24</v>
      </c>
      <c r="H851" s="1">
        <v>4501604004</v>
      </c>
      <c r="I851" s="1" t="s">
        <v>883</v>
      </c>
      <c r="J851" s="1" t="s">
        <v>885</v>
      </c>
      <c r="K851" s="1">
        <v>3</v>
      </c>
      <c r="L851" s="1" t="s">
        <v>26</v>
      </c>
      <c r="M851" s="3">
        <v>140</v>
      </c>
      <c r="N851" s="3">
        <f t="shared" si="21"/>
        <v>420</v>
      </c>
      <c r="O851" s="1"/>
      <c r="P851" s="1"/>
      <c r="Q851" s="3"/>
      <c r="R851" s="3"/>
      <c r="S851" s="1"/>
      <c r="T851" s="1"/>
      <c r="U851" s="1"/>
      <c r="V851" s="3"/>
      <c r="W851" s="1"/>
      <c r="X851" s="1"/>
      <c r="Y851" s="1"/>
      <c r="Z851" s="1"/>
      <c r="AA851" s="3">
        <f>Tabla13[[#This Row],[COSTO TOTAL]]</f>
        <v>420</v>
      </c>
      <c r="AB851" s="1"/>
      <c r="AC851" s="1"/>
      <c r="AD851" s="1"/>
      <c r="AE851" s="1"/>
    </row>
    <row r="852" spans="1:31">
      <c r="A852" s="1" t="s">
        <v>806</v>
      </c>
      <c r="B852" s="2">
        <v>43413</v>
      </c>
      <c r="C852" s="1">
        <v>7562568</v>
      </c>
      <c r="D852" s="1" t="s">
        <v>16</v>
      </c>
      <c r="E852" s="1" t="s">
        <v>882</v>
      </c>
      <c r="F852" s="1" t="s">
        <v>113</v>
      </c>
      <c r="G852" s="1" t="s">
        <v>24</v>
      </c>
      <c r="H852" s="1">
        <v>4501604004</v>
      </c>
      <c r="I852" s="1" t="s">
        <v>883</v>
      </c>
      <c r="J852" s="1" t="s">
        <v>886</v>
      </c>
      <c r="K852" s="1">
        <v>8</v>
      </c>
      <c r="L852" s="1" t="s">
        <v>26</v>
      </c>
      <c r="M852" s="3">
        <v>150</v>
      </c>
      <c r="N852" s="3">
        <f t="shared" si="21"/>
        <v>1200</v>
      </c>
      <c r="O852" s="1"/>
      <c r="P852" s="1"/>
      <c r="Q852" s="3"/>
      <c r="R852" s="3"/>
      <c r="S852" s="1"/>
      <c r="T852" s="1"/>
      <c r="U852" s="1"/>
      <c r="V852" s="3"/>
      <c r="W852" s="1"/>
      <c r="X852" s="1"/>
      <c r="Y852" s="1"/>
      <c r="Z852" s="1"/>
      <c r="AA852" s="3">
        <f>Tabla13[[#This Row],[COSTO TOTAL]]</f>
        <v>1200</v>
      </c>
      <c r="AB852" s="1"/>
      <c r="AC852" s="1"/>
      <c r="AD852" s="1"/>
      <c r="AE852" s="1"/>
    </row>
    <row r="853" spans="1:31">
      <c r="A853" s="1" t="s">
        <v>806</v>
      </c>
      <c r="B853" s="2">
        <v>43413</v>
      </c>
      <c r="C853" s="1">
        <v>7562568</v>
      </c>
      <c r="D853" s="1" t="s">
        <v>16</v>
      </c>
      <c r="E853" s="1" t="s">
        <v>882</v>
      </c>
      <c r="F853" s="1" t="s">
        <v>113</v>
      </c>
      <c r="G853" s="1" t="s">
        <v>24</v>
      </c>
      <c r="H853" s="1">
        <v>4501604004</v>
      </c>
      <c r="I853" s="1" t="s">
        <v>883</v>
      </c>
      <c r="J853" s="1" t="s">
        <v>887</v>
      </c>
      <c r="K853" s="1">
        <v>5</v>
      </c>
      <c r="L853" s="1" t="s">
        <v>26</v>
      </c>
      <c r="M853" s="3">
        <v>290</v>
      </c>
      <c r="N853" s="3">
        <f t="shared" si="21"/>
        <v>1450</v>
      </c>
      <c r="O853" s="1"/>
      <c r="P853" s="1"/>
      <c r="Q853" s="3"/>
      <c r="R853" s="3"/>
      <c r="S853" s="1"/>
      <c r="T853" s="1"/>
      <c r="U853" s="1"/>
      <c r="V853" s="3"/>
      <c r="W853" s="1"/>
      <c r="X853" s="1"/>
      <c r="Y853" s="1"/>
      <c r="Z853" s="1"/>
      <c r="AA853" s="3">
        <f>Tabla13[[#This Row],[COSTO TOTAL]]</f>
        <v>1450</v>
      </c>
      <c r="AB853" s="1"/>
      <c r="AC853" s="1"/>
      <c r="AD853" s="1"/>
      <c r="AE853" s="1"/>
    </row>
    <row r="854" spans="1:31">
      <c r="A854" s="1" t="s">
        <v>806</v>
      </c>
      <c r="B854" s="2">
        <v>43495</v>
      </c>
      <c r="C854" s="1">
        <v>7650152</v>
      </c>
      <c r="D854" s="1" t="s">
        <v>16</v>
      </c>
      <c r="E854" s="1" t="s">
        <v>888</v>
      </c>
      <c r="F854" s="1" t="s">
        <v>122</v>
      </c>
      <c r="G854" s="1" t="s">
        <v>24</v>
      </c>
      <c r="H854" s="1">
        <v>4501633816</v>
      </c>
      <c r="I854" s="1"/>
      <c r="J854" s="1" t="s">
        <v>889</v>
      </c>
      <c r="K854" s="1">
        <v>2</v>
      </c>
      <c r="L854" s="1" t="s">
        <v>26</v>
      </c>
      <c r="M854" s="3">
        <v>1370</v>
      </c>
      <c r="N854" s="3">
        <f t="shared" si="21"/>
        <v>2740</v>
      </c>
      <c r="O854" s="1"/>
      <c r="P854" s="1"/>
      <c r="Q854" s="3"/>
      <c r="R854" s="3"/>
      <c r="S854" s="1"/>
      <c r="T854" s="1"/>
      <c r="U854" s="1"/>
      <c r="V854" s="3"/>
      <c r="W854" s="1"/>
      <c r="X854" s="1"/>
      <c r="Y854" s="1"/>
      <c r="Z854" s="1"/>
      <c r="AA854" s="3">
        <f>Tabla13[[#This Row],[COSTO TOTAL]]</f>
        <v>2740</v>
      </c>
      <c r="AB854" s="1"/>
      <c r="AC854" s="1"/>
      <c r="AD854" s="1"/>
      <c r="AE854" s="1"/>
    </row>
    <row r="855" spans="1:31">
      <c r="A855" s="1" t="s">
        <v>806</v>
      </c>
      <c r="B855" s="2">
        <v>43556</v>
      </c>
      <c r="C855" s="1" t="s">
        <v>22</v>
      </c>
      <c r="D855" s="1" t="s">
        <v>16</v>
      </c>
      <c r="E855" s="1" t="s">
        <v>24</v>
      </c>
      <c r="F855" s="1" t="s">
        <v>808</v>
      </c>
      <c r="G855" s="1" t="s">
        <v>24</v>
      </c>
      <c r="H855" s="1">
        <v>4501641929</v>
      </c>
      <c r="I855" s="1" t="s">
        <v>24</v>
      </c>
      <c r="J855" s="1" t="s">
        <v>890</v>
      </c>
      <c r="K855" s="1">
        <v>1</v>
      </c>
      <c r="L855" s="1" t="s">
        <v>26</v>
      </c>
      <c r="M855" s="3">
        <v>18690</v>
      </c>
      <c r="N855" s="3">
        <f t="shared" si="21"/>
        <v>18690</v>
      </c>
      <c r="O855" s="1" t="s">
        <v>891</v>
      </c>
      <c r="P855" s="1"/>
      <c r="Q855" s="3"/>
      <c r="R855" s="3"/>
      <c r="S855" s="1"/>
      <c r="T855" s="1"/>
      <c r="U855" s="1"/>
      <c r="V855" s="3"/>
      <c r="W855" s="1"/>
      <c r="X855" s="1"/>
      <c r="Y855" s="1"/>
      <c r="Z855" s="1"/>
      <c r="AA855" s="3">
        <f>Tabla13[[#This Row],[COSTO TOTAL]]</f>
        <v>18690</v>
      </c>
      <c r="AB855" s="1"/>
      <c r="AC855" s="1"/>
      <c r="AD855" s="1"/>
      <c r="AE855" s="1"/>
    </row>
    <row r="856" spans="1:31">
      <c r="A856" s="1" t="s">
        <v>806</v>
      </c>
      <c r="B856" s="2">
        <v>43600</v>
      </c>
      <c r="C856" s="1" t="s">
        <v>22</v>
      </c>
      <c r="D856" s="1" t="s">
        <v>16</v>
      </c>
      <c r="E856" s="1" t="s">
        <v>24</v>
      </c>
      <c r="F856" s="1" t="s">
        <v>24</v>
      </c>
      <c r="G856" s="1" t="s">
        <v>24</v>
      </c>
      <c r="H856" s="1">
        <v>4501648246</v>
      </c>
      <c r="I856" s="1" t="s">
        <v>24</v>
      </c>
      <c r="J856" s="1" t="s">
        <v>892</v>
      </c>
      <c r="K856" s="1">
        <v>3</v>
      </c>
      <c r="L856" s="1" t="s">
        <v>26</v>
      </c>
      <c r="M856" s="3">
        <v>2350</v>
      </c>
      <c r="N856" s="3">
        <f t="shared" si="21"/>
        <v>7050</v>
      </c>
      <c r="O856" s="1"/>
      <c r="P856" s="1"/>
      <c r="Q856" s="3"/>
      <c r="R856" s="3"/>
      <c r="S856" s="1"/>
      <c r="T856" s="1"/>
      <c r="U856" s="1"/>
      <c r="V856" s="3"/>
      <c r="W856" s="1"/>
      <c r="X856" s="1"/>
      <c r="Y856" s="1"/>
      <c r="Z856" s="1"/>
      <c r="AA856" s="3">
        <f>Tabla13[[#This Row],[COSTO TOTAL]]</f>
        <v>7050</v>
      </c>
      <c r="AB856" s="1"/>
      <c r="AC856" s="1"/>
      <c r="AD856" s="1"/>
      <c r="AE856" s="1"/>
    </row>
    <row r="857" spans="1:31">
      <c r="A857" s="1" t="s">
        <v>840</v>
      </c>
      <c r="B857" s="2" t="s">
        <v>37</v>
      </c>
      <c r="C857" s="1" t="s">
        <v>24</v>
      </c>
      <c r="D857" s="1" t="s">
        <v>16</v>
      </c>
      <c r="E857" s="1" t="s">
        <v>893</v>
      </c>
      <c r="F857" s="1" t="s">
        <v>24</v>
      </c>
      <c r="G857" s="1" t="s">
        <v>24</v>
      </c>
      <c r="H857" s="1" t="s">
        <v>24</v>
      </c>
      <c r="I857" s="1" t="s">
        <v>24</v>
      </c>
      <c r="J857" s="1" t="s">
        <v>894</v>
      </c>
      <c r="K857" s="1">
        <v>1</v>
      </c>
      <c r="L857" s="1" t="s">
        <v>26</v>
      </c>
      <c r="M857" s="3"/>
      <c r="N857" s="3">
        <f t="shared" si="21"/>
        <v>0</v>
      </c>
      <c r="O857" s="1"/>
      <c r="P857" s="1"/>
      <c r="Q857" s="3"/>
      <c r="R857" s="3"/>
      <c r="S857" s="1"/>
      <c r="T857" s="1"/>
      <c r="U857" s="1"/>
      <c r="V857" s="3"/>
      <c r="W857" s="1"/>
      <c r="X857" s="1"/>
      <c r="Y857" s="1"/>
      <c r="Z857" s="1"/>
      <c r="AA857" s="3">
        <f>Tabla13[[#This Row],[COSTO TOTAL]]</f>
        <v>0</v>
      </c>
      <c r="AB857" s="1"/>
      <c r="AC857" s="1"/>
      <c r="AD857" s="1"/>
      <c r="AE857" s="1"/>
    </row>
    <row r="858" spans="1:31">
      <c r="A858" s="1" t="s">
        <v>840</v>
      </c>
      <c r="B858" s="2">
        <v>43279</v>
      </c>
      <c r="C858" s="1">
        <v>7596944</v>
      </c>
      <c r="D858" s="1" t="s">
        <v>16</v>
      </c>
      <c r="E858" s="1" t="s">
        <v>895</v>
      </c>
      <c r="F858" s="1" t="s">
        <v>24</v>
      </c>
      <c r="G858" s="1"/>
      <c r="H858" s="1" t="s">
        <v>22</v>
      </c>
      <c r="I858" s="1"/>
      <c r="J858" s="1" t="s">
        <v>896</v>
      </c>
      <c r="K858" s="1">
        <v>1</v>
      </c>
      <c r="L858" s="1" t="s">
        <v>26</v>
      </c>
      <c r="M858" s="3"/>
      <c r="N858" s="3">
        <f t="shared" si="21"/>
        <v>0</v>
      </c>
      <c r="O858" s="1" t="s">
        <v>898</v>
      </c>
      <c r="P858" s="1"/>
      <c r="Q858" s="3"/>
      <c r="R858" s="3"/>
      <c r="S858" s="1"/>
      <c r="T858" s="1"/>
      <c r="U858" s="1"/>
      <c r="V858" s="3"/>
      <c r="W858" s="1"/>
      <c r="X858" s="1"/>
      <c r="Y858" s="1"/>
      <c r="Z858" s="1"/>
      <c r="AA858" s="3">
        <f>Tabla13[[#This Row],[COSTO TOTAL]]</f>
        <v>0</v>
      </c>
      <c r="AB858" s="1"/>
      <c r="AC858" s="1"/>
      <c r="AD858" s="1"/>
      <c r="AE858" s="1"/>
    </row>
    <row r="859" spans="1:31">
      <c r="A859" s="1" t="s">
        <v>840</v>
      </c>
      <c r="B859" s="2">
        <v>43279</v>
      </c>
      <c r="C859" s="1">
        <v>7596944</v>
      </c>
      <c r="D859" s="1" t="s">
        <v>16</v>
      </c>
      <c r="E859" s="1" t="s">
        <v>895</v>
      </c>
      <c r="F859" s="1" t="s">
        <v>24</v>
      </c>
      <c r="G859" s="1"/>
      <c r="H859" s="1" t="s">
        <v>22</v>
      </c>
      <c r="I859" s="1"/>
      <c r="J859" s="1" t="s">
        <v>897</v>
      </c>
      <c r="K859" s="1">
        <v>1</v>
      </c>
      <c r="L859" s="1" t="s">
        <v>26</v>
      </c>
      <c r="M859" s="3"/>
      <c r="N859" s="3">
        <f t="shared" si="21"/>
        <v>0</v>
      </c>
      <c r="O859" s="1" t="s">
        <v>898</v>
      </c>
      <c r="P859" s="1"/>
      <c r="Q859" s="3"/>
      <c r="R859" s="3"/>
      <c r="S859" s="1"/>
      <c r="T859" s="1"/>
      <c r="U859" s="1"/>
      <c r="V859" s="3"/>
      <c r="W859" s="1"/>
      <c r="X859" s="1"/>
      <c r="Y859" s="1"/>
      <c r="Z859" s="1"/>
      <c r="AA859" s="3">
        <f>Tabla13[[#This Row],[COSTO TOTAL]]</f>
        <v>0</v>
      </c>
      <c r="AB859" s="1"/>
      <c r="AC859" s="1"/>
      <c r="AD859" s="1"/>
      <c r="AE859" s="1"/>
    </row>
    <row r="860" spans="1:31">
      <c r="A860" s="1" t="s">
        <v>853</v>
      </c>
      <c r="B860" s="2">
        <v>43311</v>
      </c>
      <c r="C860" s="1" t="s">
        <v>22</v>
      </c>
      <c r="D860" s="1" t="s">
        <v>16</v>
      </c>
      <c r="E860" s="1" t="s">
        <v>899</v>
      </c>
      <c r="F860" s="1" t="s">
        <v>24</v>
      </c>
      <c r="G860" s="1"/>
      <c r="H860" s="1" t="s">
        <v>22</v>
      </c>
      <c r="I860" s="1"/>
      <c r="J860" s="1" t="s">
        <v>900</v>
      </c>
      <c r="K860" s="1">
        <v>2</v>
      </c>
      <c r="L860" s="1" t="s">
        <v>901</v>
      </c>
      <c r="M860" s="3"/>
      <c r="N860" s="3">
        <f t="shared" si="21"/>
        <v>0</v>
      </c>
      <c r="O860" s="1" t="s">
        <v>902</v>
      </c>
      <c r="P860" s="1"/>
      <c r="Q860" s="3"/>
      <c r="R860" s="3"/>
      <c r="S860" s="1"/>
      <c r="T860" s="1"/>
      <c r="U860" s="1"/>
      <c r="V860" s="3"/>
      <c r="W860" s="1"/>
      <c r="X860" s="1"/>
      <c r="Y860" s="1"/>
      <c r="Z860" s="1"/>
      <c r="AA860" s="3">
        <f>Tabla13[[#This Row],[COSTO TOTAL]]</f>
        <v>0</v>
      </c>
      <c r="AB860" s="1"/>
      <c r="AC860" s="1"/>
      <c r="AD860" s="1"/>
      <c r="AE860" s="1"/>
    </row>
    <row r="861" spans="1:31">
      <c r="A861" s="1" t="s">
        <v>853</v>
      </c>
      <c r="B861" s="2">
        <v>43311</v>
      </c>
      <c r="C861" s="1" t="s">
        <v>22</v>
      </c>
      <c r="D861" s="1" t="s">
        <v>16</v>
      </c>
      <c r="E861" s="1" t="s">
        <v>903</v>
      </c>
      <c r="F861" s="1" t="s">
        <v>24</v>
      </c>
      <c r="G861" s="1"/>
      <c r="H861" s="1" t="s">
        <v>22</v>
      </c>
      <c r="I861" s="1"/>
      <c r="J861" s="1" t="s">
        <v>904</v>
      </c>
      <c r="K861" s="1">
        <v>3</v>
      </c>
      <c r="L861" s="1" t="s">
        <v>26</v>
      </c>
      <c r="M861" s="3"/>
      <c r="N861" s="3">
        <f t="shared" si="21"/>
        <v>0</v>
      </c>
      <c r="O861" s="1" t="s">
        <v>902</v>
      </c>
      <c r="P861" s="1"/>
      <c r="Q861" s="3"/>
      <c r="R861" s="3"/>
      <c r="S861" s="1"/>
      <c r="T861" s="1"/>
      <c r="U861" s="1"/>
      <c r="V861" s="3"/>
      <c r="W861" s="1"/>
      <c r="X861" s="1"/>
      <c r="Y861" s="1"/>
      <c r="Z861" s="1"/>
      <c r="AA861" s="3">
        <f>Tabla13[[#This Row],[COSTO TOTAL]]</f>
        <v>0</v>
      </c>
      <c r="AB861" s="1"/>
      <c r="AC861" s="1"/>
      <c r="AD861" s="1"/>
      <c r="AE861" s="1"/>
    </row>
    <row r="862" spans="1:31">
      <c r="A862" s="1" t="s">
        <v>853</v>
      </c>
      <c r="B862" s="2">
        <v>43021</v>
      </c>
      <c r="C862" s="1" t="s">
        <v>22</v>
      </c>
      <c r="D862" s="1" t="s">
        <v>16</v>
      </c>
      <c r="E862" s="1" t="s">
        <v>24</v>
      </c>
      <c r="F862" s="1" t="s">
        <v>905</v>
      </c>
      <c r="G862" s="1"/>
      <c r="H862" s="1">
        <v>4501471393</v>
      </c>
      <c r="I862" s="1"/>
      <c r="J862" s="1" t="s">
        <v>906</v>
      </c>
      <c r="K862" s="1">
        <v>2</v>
      </c>
      <c r="L862" s="1" t="s">
        <v>26</v>
      </c>
      <c r="M862" s="3">
        <v>11758</v>
      </c>
      <c r="N862" s="3">
        <f t="shared" si="21"/>
        <v>23516</v>
      </c>
      <c r="O862" s="1"/>
      <c r="P862" s="1"/>
      <c r="Q862" s="3"/>
      <c r="R862" s="3"/>
      <c r="S862" s="1"/>
      <c r="T862" s="1"/>
      <c r="U862" s="1"/>
      <c r="V862" s="3"/>
      <c r="W862" s="1"/>
      <c r="X862" s="1"/>
      <c r="Y862" s="1"/>
      <c r="Z862" s="1"/>
      <c r="AA862" s="3">
        <f>Tabla13[[#This Row],[COSTO TOTAL]]</f>
        <v>23516</v>
      </c>
      <c r="AB862" s="1"/>
      <c r="AC862" s="1"/>
      <c r="AD862" s="1"/>
      <c r="AE862" s="1"/>
    </row>
    <row r="863" spans="1:31">
      <c r="A863" s="1" t="s">
        <v>907</v>
      </c>
      <c r="B863" s="2">
        <v>43434</v>
      </c>
      <c r="C863" s="1">
        <v>7664484</v>
      </c>
      <c r="D863" s="1" t="s">
        <v>16</v>
      </c>
      <c r="E863" s="1" t="s">
        <v>908</v>
      </c>
      <c r="F863" s="1" t="s">
        <v>113</v>
      </c>
      <c r="G863" s="1" t="s">
        <v>24</v>
      </c>
      <c r="H863" s="1">
        <v>4501619857</v>
      </c>
      <c r="I863" s="1" t="s">
        <v>909</v>
      </c>
      <c r="J863" s="1" t="s">
        <v>910</v>
      </c>
      <c r="K863" s="1">
        <v>1</v>
      </c>
      <c r="L863" s="1" t="s">
        <v>26</v>
      </c>
      <c r="M863" s="3"/>
      <c r="N863" s="3">
        <f t="shared" si="21"/>
        <v>0</v>
      </c>
      <c r="O863" s="1"/>
      <c r="P863" s="1"/>
      <c r="Q863" s="3"/>
      <c r="R863" s="3"/>
      <c r="S863" s="1"/>
      <c r="T863" s="1"/>
      <c r="U863" s="1"/>
      <c r="V863" s="3"/>
      <c r="W863" s="1"/>
      <c r="X863" s="1"/>
      <c r="Y863" s="1"/>
      <c r="Z863" s="1"/>
      <c r="AA863" s="3">
        <f>Tabla13[[#This Row],[COSTO TOTAL]]</f>
        <v>0</v>
      </c>
      <c r="AB863" s="1"/>
      <c r="AC863" s="1"/>
      <c r="AD863" s="1"/>
      <c r="AE863" s="1"/>
    </row>
    <row r="864" spans="1:31">
      <c r="A864" s="1" t="s">
        <v>911</v>
      </c>
      <c r="B864" s="2">
        <v>43773</v>
      </c>
      <c r="C864" s="1" t="s">
        <v>22</v>
      </c>
      <c r="D864" s="1" t="s">
        <v>16</v>
      </c>
      <c r="E864" s="1" t="s">
        <v>24</v>
      </c>
      <c r="F864" s="1" t="s">
        <v>912</v>
      </c>
      <c r="G864" s="1" t="s">
        <v>24</v>
      </c>
      <c r="H864" s="1">
        <v>4501717359</v>
      </c>
      <c r="I864" s="1"/>
      <c r="J864" s="1" t="s">
        <v>913</v>
      </c>
      <c r="K864" s="1">
        <v>1</v>
      </c>
      <c r="L864" s="1" t="s">
        <v>26</v>
      </c>
      <c r="M864" s="3">
        <v>21800</v>
      </c>
      <c r="N864" s="3">
        <f t="shared" si="21"/>
        <v>21800</v>
      </c>
      <c r="O864" s="1"/>
      <c r="P864" s="1"/>
      <c r="Q864" s="3"/>
      <c r="R864" s="3"/>
      <c r="S864" s="1"/>
      <c r="T864" s="1"/>
      <c r="U864" s="1"/>
      <c r="V864" s="3"/>
      <c r="W864" s="1"/>
      <c r="X864" s="1"/>
      <c r="Y864" s="1"/>
      <c r="Z864" s="1"/>
      <c r="AA864" s="3">
        <f>Tabla13[[#This Row],[COSTO TOTAL]]</f>
        <v>21800</v>
      </c>
      <c r="AB864" s="1"/>
      <c r="AC864" s="1"/>
      <c r="AD864" s="1"/>
      <c r="AE864" s="1"/>
    </row>
    <row r="865" spans="1:31">
      <c r="A865" s="1" t="s">
        <v>911</v>
      </c>
      <c r="B865" s="2">
        <v>43773</v>
      </c>
      <c r="C865" s="1" t="s">
        <v>22</v>
      </c>
      <c r="D865" s="1" t="s">
        <v>16</v>
      </c>
      <c r="E865" s="1" t="s">
        <v>24</v>
      </c>
      <c r="F865" s="1" t="s">
        <v>703</v>
      </c>
      <c r="G865" s="1" t="s">
        <v>24</v>
      </c>
      <c r="H865" s="1" t="s">
        <v>24</v>
      </c>
      <c r="I865" s="1" t="s">
        <v>24</v>
      </c>
      <c r="J865" s="1" t="s">
        <v>914</v>
      </c>
      <c r="K865" s="1">
        <v>2</v>
      </c>
      <c r="L865" s="1" t="s">
        <v>26</v>
      </c>
      <c r="M865" s="3"/>
      <c r="N865" s="3">
        <f t="shared" si="21"/>
        <v>0</v>
      </c>
      <c r="O865" s="1"/>
      <c r="P865" s="1"/>
      <c r="Q865" s="3"/>
      <c r="R865" s="3"/>
      <c r="S865" s="1"/>
      <c r="T865" s="1"/>
      <c r="U865" s="1"/>
      <c r="V865" s="3"/>
      <c r="W865" s="1"/>
      <c r="X865" s="1"/>
      <c r="Y865" s="1"/>
      <c r="Z865" s="1"/>
      <c r="AA865" s="3">
        <f>Tabla13[[#This Row],[COSTO TOTAL]]</f>
        <v>0</v>
      </c>
      <c r="AB865" s="1"/>
      <c r="AC865" s="1"/>
      <c r="AD865" s="1"/>
      <c r="AE865" s="1"/>
    </row>
    <row r="866" spans="1:31">
      <c r="A866" s="1" t="s">
        <v>911</v>
      </c>
      <c r="B866" s="2">
        <v>43773</v>
      </c>
      <c r="C866" s="1" t="s">
        <v>22</v>
      </c>
      <c r="D866" s="1" t="s">
        <v>16</v>
      </c>
      <c r="E866" s="1" t="s">
        <v>24</v>
      </c>
      <c r="F866" s="1" t="s">
        <v>703</v>
      </c>
      <c r="G866" s="1" t="s">
        <v>24</v>
      </c>
      <c r="H866" s="1" t="s">
        <v>24</v>
      </c>
      <c r="I866" s="1" t="s">
        <v>24</v>
      </c>
      <c r="J866" s="1" t="s">
        <v>915</v>
      </c>
      <c r="K866" s="1">
        <v>12</v>
      </c>
      <c r="L866" s="1" t="s">
        <v>26</v>
      </c>
      <c r="M866" s="3"/>
      <c r="N866" s="3">
        <f t="shared" si="21"/>
        <v>0</v>
      </c>
      <c r="O866" s="1"/>
      <c r="P866" s="1"/>
      <c r="Q866" s="3"/>
      <c r="R866" s="3"/>
      <c r="S866" s="1"/>
      <c r="T866" s="1"/>
      <c r="U866" s="1"/>
      <c r="V866" s="3"/>
      <c r="W866" s="1"/>
      <c r="X866" s="1"/>
      <c r="Y866" s="1"/>
      <c r="Z866" s="1"/>
      <c r="AA866" s="3">
        <f>Tabla13[[#This Row],[COSTO TOTAL]]</f>
        <v>0</v>
      </c>
      <c r="AB866" s="1"/>
      <c r="AC866" s="1"/>
      <c r="AD866" s="1"/>
      <c r="AE866" s="1"/>
    </row>
    <row r="867" spans="1:31">
      <c r="A867" s="1" t="s">
        <v>911</v>
      </c>
      <c r="B867" s="2">
        <v>43773</v>
      </c>
      <c r="C867" s="1" t="s">
        <v>22</v>
      </c>
      <c r="D867" s="1" t="s">
        <v>16</v>
      </c>
      <c r="E867" s="1" t="s">
        <v>24</v>
      </c>
      <c r="F867" s="1" t="s">
        <v>703</v>
      </c>
      <c r="G867" s="1" t="s">
        <v>24</v>
      </c>
      <c r="H867" s="1" t="s">
        <v>24</v>
      </c>
      <c r="I867" s="1" t="s">
        <v>24</v>
      </c>
      <c r="J867" s="1" t="s">
        <v>916</v>
      </c>
      <c r="K867" s="1">
        <v>12</v>
      </c>
      <c r="L867" s="1" t="s">
        <v>26</v>
      </c>
      <c r="M867" s="3"/>
      <c r="N867" s="3">
        <f t="shared" si="21"/>
        <v>0</v>
      </c>
      <c r="O867" s="1"/>
      <c r="P867" s="1"/>
      <c r="Q867" s="3"/>
      <c r="R867" s="3"/>
      <c r="S867" s="1"/>
      <c r="T867" s="1"/>
      <c r="U867" s="1"/>
      <c r="V867" s="3"/>
      <c r="W867" s="1"/>
      <c r="X867" s="1"/>
      <c r="Y867" s="1"/>
      <c r="Z867" s="1"/>
      <c r="AA867" s="3">
        <f>Tabla13[[#This Row],[COSTO TOTAL]]</f>
        <v>0</v>
      </c>
      <c r="AB867" s="1"/>
      <c r="AC867" s="1"/>
      <c r="AD867" s="1"/>
      <c r="AE867" s="1"/>
    </row>
    <row r="868" spans="1:31">
      <c r="A868" s="1" t="s">
        <v>911</v>
      </c>
      <c r="B868" s="2">
        <v>43773</v>
      </c>
      <c r="C868" s="1" t="s">
        <v>22</v>
      </c>
      <c r="D868" s="1" t="s">
        <v>16</v>
      </c>
      <c r="E868" s="1" t="s">
        <v>24</v>
      </c>
      <c r="F868" s="1" t="s">
        <v>703</v>
      </c>
      <c r="G868" s="1" t="s">
        <v>24</v>
      </c>
      <c r="H868" s="1" t="s">
        <v>24</v>
      </c>
      <c r="I868" s="1" t="s">
        <v>24</v>
      </c>
      <c r="J868" s="1" t="s">
        <v>917</v>
      </c>
      <c r="K868" s="1">
        <v>12</v>
      </c>
      <c r="L868" s="1" t="s">
        <v>26</v>
      </c>
      <c r="M868" s="3"/>
      <c r="N868" s="3">
        <f t="shared" si="21"/>
        <v>0</v>
      </c>
      <c r="O868" s="1"/>
      <c r="P868" s="1"/>
      <c r="Q868" s="3"/>
      <c r="R868" s="3"/>
      <c r="S868" s="1"/>
      <c r="T868" s="1"/>
      <c r="U868" s="1"/>
      <c r="V868" s="3"/>
      <c r="W868" s="1"/>
      <c r="X868" s="1"/>
      <c r="Y868" s="1"/>
      <c r="Z868" s="1"/>
      <c r="AA868" s="3">
        <f>Tabla13[[#This Row],[COSTO TOTAL]]</f>
        <v>0</v>
      </c>
      <c r="AB868" s="1"/>
      <c r="AC868" s="1"/>
      <c r="AD868" s="1"/>
      <c r="AE868" s="1"/>
    </row>
    <row r="869" spans="1:31">
      <c r="A869" s="1" t="s">
        <v>858</v>
      </c>
      <c r="B869" s="2">
        <v>43322</v>
      </c>
      <c r="C869" s="1">
        <v>7604134</v>
      </c>
      <c r="D869" s="1" t="s">
        <v>16</v>
      </c>
      <c r="E869" s="1" t="s">
        <v>918</v>
      </c>
      <c r="F869" s="1" t="s">
        <v>919</v>
      </c>
      <c r="G869" s="1"/>
      <c r="H869" s="1">
        <v>4501575398</v>
      </c>
      <c r="I869" s="1"/>
      <c r="J869" s="1" t="s">
        <v>920</v>
      </c>
      <c r="K869" s="1">
        <v>1</v>
      </c>
      <c r="L869" s="1" t="s">
        <v>26</v>
      </c>
      <c r="M869" s="3">
        <v>10037.280000000001</v>
      </c>
      <c r="N869" s="3">
        <f t="shared" si="21"/>
        <v>10037.280000000001</v>
      </c>
      <c r="O869" s="1"/>
      <c r="P869" s="1"/>
      <c r="Q869" s="3"/>
      <c r="R869" s="3"/>
      <c r="S869" s="1"/>
      <c r="T869" s="1"/>
      <c r="U869" s="1"/>
      <c r="V869" s="3"/>
      <c r="W869" s="1"/>
      <c r="X869" s="1"/>
      <c r="Y869" s="1"/>
      <c r="Z869" s="1"/>
      <c r="AA869" s="3">
        <f>Tabla13[[#This Row],[COSTO TOTAL]]</f>
        <v>10037.280000000001</v>
      </c>
      <c r="AB869" s="1"/>
      <c r="AC869" s="1"/>
      <c r="AD869" s="1"/>
      <c r="AE869" s="1"/>
    </row>
    <row r="870" spans="1:31">
      <c r="A870" s="1" t="s">
        <v>858</v>
      </c>
      <c r="B870" s="2">
        <v>43322</v>
      </c>
      <c r="C870" s="1">
        <v>7604134</v>
      </c>
      <c r="D870" s="1" t="s">
        <v>16</v>
      </c>
      <c r="E870" s="1" t="s">
        <v>918</v>
      </c>
      <c r="F870" s="1" t="s">
        <v>919</v>
      </c>
      <c r="G870" s="1"/>
      <c r="H870" s="1">
        <v>4501575398</v>
      </c>
      <c r="I870" s="1"/>
      <c r="J870" s="1" t="s">
        <v>921</v>
      </c>
      <c r="K870" s="1">
        <v>2</v>
      </c>
      <c r="L870" s="1" t="s">
        <v>26</v>
      </c>
      <c r="M870" s="3">
        <v>11953.49</v>
      </c>
      <c r="N870" s="3">
        <f t="shared" si="21"/>
        <v>23906.98</v>
      </c>
      <c r="O870" s="1"/>
      <c r="P870" s="1"/>
      <c r="Q870" s="3"/>
      <c r="R870" s="3"/>
      <c r="S870" s="1"/>
      <c r="T870" s="1"/>
      <c r="U870" s="1"/>
      <c r="V870" s="3"/>
      <c r="W870" s="1"/>
      <c r="X870" s="1"/>
      <c r="Y870" s="1"/>
      <c r="Z870" s="1"/>
      <c r="AA870" s="3">
        <f>Tabla13[[#This Row],[COSTO TOTAL]]</f>
        <v>23906.98</v>
      </c>
      <c r="AB870" s="1"/>
      <c r="AC870" s="1"/>
      <c r="AD870" s="1"/>
      <c r="AE870" s="1"/>
    </row>
    <row r="871" spans="1:31">
      <c r="A871" s="1" t="s">
        <v>858</v>
      </c>
      <c r="B871" s="2">
        <v>43206</v>
      </c>
      <c r="C871" s="1">
        <v>7541776</v>
      </c>
      <c r="D871" s="1" t="s">
        <v>16</v>
      </c>
      <c r="E871" s="1" t="s">
        <v>922</v>
      </c>
      <c r="F871" s="1" t="s">
        <v>923</v>
      </c>
      <c r="G871" s="1"/>
      <c r="H871" s="1">
        <v>4501535638</v>
      </c>
      <c r="I871" s="1" t="s">
        <v>24</v>
      </c>
      <c r="J871" s="1" t="s">
        <v>924</v>
      </c>
      <c r="K871" s="1">
        <v>4</v>
      </c>
      <c r="L871" s="1" t="s">
        <v>26</v>
      </c>
      <c r="M871" s="3">
        <v>740</v>
      </c>
      <c r="N871" s="3">
        <f t="shared" si="21"/>
        <v>2960</v>
      </c>
      <c r="O871" s="1"/>
      <c r="P871" s="1"/>
      <c r="Q871" s="3"/>
      <c r="R871" s="3"/>
      <c r="S871" s="1"/>
      <c r="T871" s="1"/>
      <c r="U871" s="1"/>
      <c r="V871" s="3"/>
      <c r="W871" s="1"/>
      <c r="X871" s="1"/>
      <c r="Y871" s="1"/>
      <c r="Z871" s="1"/>
      <c r="AA871" s="3">
        <f>Tabla13[[#This Row],[COSTO TOTAL]]</f>
        <v>2960</v>
      </c>
      <c r="AB871" s="1"/>
      <c r="AC871" s="1"/>
      <c r="AD871" s="1"/>
      <c r="AE871" s="1"/>
    </row>
    <row r="872" spans="1:31">
      <c r="A872" s="43" t="s">
        <v>858</v>
      </c>
      <c r="B872" s="44">
        <v>43350</v>
      </c>
      <c r="C872" s="43">
        <v>7618331</v>
      </c>
      <c r="D872" s="43" t="s">
        <v>16</v>
      </c>
      <c r="E872" s="43" t="s">
        <v>925</v>
      </c>
      <c r="F872" s="43" t="s">
        <v>174</v>
      </c>
      <c r="G872" s="43" t="s">
        <v>24</v>
      </c>
      <c r="H872" s="43">
        <v>4501589113</v>
      </c>
      <c r="I872" s="43" t="s">
        <v>24</v>
      </c>
      <c r="J872" s="43" t="s">
        <v>926</v>
      </c>
      <c r="K872" s="43">
        <v>6</v>
      </c>
      <c r="L872" s="43" t="s">
        <v>26</v>
      </c>
      <c r="M872" s="45">
        <v>116.1</v>
      </c>
      <c r="N872" s="45">
        <f t="shared" si="21"/>
        <v>696.59999999999991</v>
      </c>
      <c r="O872" s="43"/>
      <c r="P872" s="43"/>
      <c r="Q872" s="45"/>
      <c r="R872" s="45"/>
      <c r="S872" s="43"/>
      <c r="T872" s="43"/>
      <c r="U872" s="43"/>
      <c r="V872" s="45"/>
      <c r="W872" s="43"/>
      <c r="X872" s="43"/>
      <c r="Y872" s="43"/>
      <c r="Z872" s="43"/>
      <c r="AA872" s="45">
        <f>Tabla13[[#This Row],[COSTO TOTAL]]</f>
        <v>696.59999999999991</v>
      </c>
      <c r="AB872" s="43"/>
      <c r="AC872" s="43"/>
      <c r="AD872" s="43"/>
      <c r="AE872" s="43"/>
    </row>
    <row r="873" spans="1:31">
      <c r="A873" s="1" t="s">
        <v>858</v>
      </c>
      <c r="B873" s="2">
        <v>43354</v>
      </c>
      <c r="C873" s="1">
        <v>7618694</v>
      </c>
      <c r="D873" s="1" t="s">
        <v>16</v>
      </c>
      <c r="E873" s="1" t="s">
        <v>927</v>
      </c>
      <c r="F873" s="1" t="s">
        <v>113</v>
      </c>
      <c r="G873" s="1" t="s">
        <v>24</v>
      </c>
      <c r="H873" s="1">
        <v>4501588715</v>
      </c>
      <c r="I873" s="1" t="s">
        <v>24</v>
      </c>
      <c r="J873" s="1" t="s">
        <v>928</v>
      </c>
      <c r="K873" s="1">
        <v>1</v>
      </c>
      <c r="L873" s="1" t="s">
        <v>26</v>
      </c>
      <c r="M873" s="3">
        <v>436.2</v>
      </c>
      <c r="N873" s="3">
        <f t="shared" si="21"/>
        <v>436.2</v>
      </c>
      <c r="O873" s="1"/>
      <c r="P873" s="1"/>
      <c r="Q873" s="3"/>
      <c r="R873" s="3"/>
      <c r="S873" s="1"/>
      <c r="T873" s="1"/>
      <c r="U873" s="1"/>
      <c r="V873" s="3"/>
      <c r="W873" s="1"/>
      <c r="X873" s="1"/>
      <c r="Y873" s="1"/>
      <c r="Z873" s="1"/>
      <c r="AA873" s="3">
        <f>Tabla13[[#This Row],[COSTO TOTAL]]</f>
        <v>436.2</v>
      </c>
      <c r="AB873" s="1"/>
      <c r="AC873" s="1"/>
      <c r="AD873" s="1"/>
      <c r="AE873" s="1"/>
    </row>
    <row r="874" spans="1:31">
      <c r="A874" s="1" t="s">
        <v>858</v>
      </c>
      <c r="B874" s="2">
        <v>43354</v>
      </c>
      <c r="C874" s="1">
        <v>7618694</v>
      </c>
      <c r="D874" s="1" t="s">
        <v>16</v>
      </c>
      <c r="E874" s="1" t="s">
        <v>927</v>
      </c>
      <c r="F874" s="1" t="s">
        <v>113</v>
      </c>
      <c r="G874" s="1" t="s">
        <v>24</v>
      </c>
      <c r="H874" s="1">
        <v>4501588715</v>
      </c>
      <c r="I874" s="1" t="s">
        <v>24</v>
      </c>
      <c r="J874" s="1" t="s">
        <v>929</v>
      </c>
      <c r="K874" s="1">
        <v>1</v>
      </c>
      <c r="L874" s="1" t="s">
        <v>26</v>
      </c>
      <c r="M874" s="3">
        <v>396</v>
      </c>
      <c r="N874" s="3">
        <f t="shared" si="21"/>
        <v>396</v>
      </c>
      <c r="O874" s="1"/>
      <c r="P874" s="1"/>
      <c r="Q874" s="3"/>
      <c r="R874" s="3"/>
      <c r="S874" s="1"/>
      <c r="T874" s="1"/>
      <c r="U874" s="1"/>
      <c r="V874" s="3"/>
      <c r="W874" s="1"/>
      <c r="X874" s="1"/>
      <c r="Y874" s="1"/>
      <c r="Z874" s="1"/>
      <c r="AA874" s="3">
        <f>Tabla13[[#This Row],[COSTO TOTAL]]</f>
        <v>396</v>
      </c>
      <c r="AB874" s="1"/>
      <c r="AC874" s="1"/>
      <c r="AD874" s="1"/>
      <c r="AE874" s="1"/>
    </row>
    <row r="875" spans="1:31">
      <c r="A875" s="1" t="s">
        <v>858</v>
      </c>
      <c r="B875" s="2">
        <v>43354</v>
      </c>
      <c r="C875" s="1">
        <v>7618694</v>
      </c>
      <c r="D875" s="1" t="s">
        <v>16</v>
      </c>
      <c r="E875" s="1" t="s">
        <v>927</v>
      </c>
      <c r="F875" s="1" t="s">
        <v>113</v>
      </c>
      <c r="G875" s="1" t="s">
        <v>24</v>
      </c>
      <c r="H875" s="1">
        <v>4501588715</v>
      </c>
      <c r="I875" s="1" t="s">
        <v>24</v>
      </c>
      <c r="J875" s="1" t="s">
        <v>930</v>
      </c>
      <c r="K875" s="1">
        <v>1</v>
      </c>
      <c r="L875" s="1" t="s">
        <v>26</v>
      </c>
      <c r="M875" s="3">
        <v>1635.8</v>
      </c>
      <c r="N875" s="3">
        <f t="shared" si="21"/>
        <v>1635.8</v>
      </c>
      <c r="O875" s="1"/>
      <c r="P875" s="1"/>
      <c r="Q875" s="3"/>
      <c r="R875" s="3"/>
      <c r="S875" s="1"/>
      <c r="T875" s="1"/>
      <c r="U875" s="1"/>
      <c r="V875" s="3"/>
      <c r="W875" s="1"/>
      <c r="X875" s="1"/>
      <c r="Y875" s="1"/>
      <c r="Z875" s="1"/>
      <c r="AA875" s="3">
        <f>Tabla13[[#This Row],[COSTO TOTAL]]</f>
        <v>1635.8</v>
      </c>
      <c r="AB875" s="1"/>
      <c r="AC875" s="1"/>
      <c r="AD875" s="1"/>
      <c r="AE875" s="1"/>
    </row>
    <row r="876" spans="1:31">
      <c r="A876" s="1" t="s">
        <v>858</v>
      </c>
      <c r="B876" s="2">
        <v>43354</v>
      </c>
      <c r="C876" s="1">
        <v>7618694</v>
      </c>
      <c r="D876" s="1" t="s">
        <v>16</v>
      </c>
      <c r="E876" s="1" t="s">
        <v>927</v>
      </c>
      <c r="F876" s="1" t="s">
        <v>1261</v>
      </c>
      <c r="G876" s="1" t="s">
        <v>24</v>
      </c>
      <c r="H876" s="1">
        <v>4501588715</v>
      </c>
      <c r="I876" s="1" t="s">
        <v>24</v>
      </c>
      <c r="J876" s="1" t="s">
        <v>931</v>
      </c>
      <c r="K876" s="1">
        <v>1</v>
      </c>
      <c r="L876" s="1" t="s">
        <v>26</v>
      </c>
      <c r="M876" s="3">
        <v>1944.8</v>
      </c>
      <c r="N876" s="3">
        <f t="shared" si="21"/>
        <v>1944.8</v>
      </c>
      <c r="O876" s="1"/>
      <c r="P876" s="1"/>
      <c r="Q876" s="3"/>
      <c r="R876" s="3"/>
      <c r="S876" s="1"/>
      <c r="T876" s="1"/>
      <c r="U876" s="1"/>
      <c r="V876" s="3"/>
      <c r="W876" s="1"/>
      <c r="X876" s="1"/>
      <c r="Y876" s="1"/>
      <c r="Z876" s="1"/>
      <c r="AA876" s="3">
        <f>Tabla13[[#This Row],[COSTO TOTAL]]</f>
        <v>1944.8</v>
      </c>
      <c r="AB876" s="1"/>
      <c r="AC876" s="1"/>
      <c r="AD876" s="1"/>
      <c r="AE876" s="1"/>
    </row>
    <row r="877" spans="1:31">
      <c r="A877" s="43" t="s">
        <v>858</v>
      </c>
      <c r="B877" s="44" t="s">
        <v>37</v>
      </c>
      <c r="C877" s="43" t="s">
        <v>22</v>
      </c>
      <c r="D877" s="43" t="s">
        <v>16</v>
      </c>
      <c r="E877" s="43" t="s">
        <v>24</v>
      </c>
      <c r="F877" s="43" t="s">
        <v>174</v>
      </c>
      <c r="G877" s="43"/>
      <c r="H877" s="43" t="s">
        <v>22</v>
      </c>
      <c r="I877" s="43" t="s">
        <v>24</v>
      </c>
      <c r="J877" s="43" t="s">
        <v>932</v>
      </c>
      <c r="K877" s="43">
        <v>4</v>
      </c>
      <c r="L877" s="43" t="s">
        <v>26</v>
      </c>
      <c r="M877" s="45"/>
      <c r="N877" s="45">
        <f t="shared" si="21"/>
        <v>0</v>
      </c>
      <c r="O877" s="42"/>
      <c r="P877" s="43"/>
      <c r="Q877" s="45"/>
      <c r="R877" s="45"/>
      <c r="S877" s="43"/>
      <c r="T877" s="43"/>
      <c r="U877" s="43"/>
      <c r="V877" s="45"/>
      <c r="W877" s="43"/>
      <c r="X877" s="43"/>
      <c r="Y877" s="43"/>
      <c r="Z877" s="43"/>
      <c r="AA877" s="45">
        <f>Tabla13[[#This Row],[COSTO TOTAL]]</f>
        <v>0</v>
      </c>
      <c r="AB877" s="43"/>
      <c r="AC877" s="43"/>
      <c r="AD877" s="43"/>
      <c r="AE877" s="43"/>
    </row>
    <row r="878" spans="1:31">
      <c r="A878" s="1" t="s">
        <v>858</v>
      </c>
      <c r="B878" s="2">
        <v>43354</v>
      </c>
      <c r="C878" s="1">
        <v>7618694</v>
      </c>
      <c r="D878" s="1" t="s">
        <v>16</v>
      </c>
      <c r="E878" s="1" t="s">
        <v>927</v>
      </c>
      <c r="F878" s="1" t="s">
        <v>174</v>
      </c>
      <c r="G878" s="1" t="s">
        <v>24</v>
      </c>
      <c r="H878" s="1">
        <v>4501588715</v>
      </c>
      <c r="I878" s="1" t="s">
        <v>24</v>
      </c>
      <c r="J878" s="1" t="s">
        <v>933</v>
      </c>
      <c r="K878" s="1">
        <v>1</v>
      </c>
      <c r="L878" s="1" t="s">
        <v>26</v>
      </c>
      <c r="M878" s="3"/>
      <c r="N878" s="3">
        <f t="shared" si="21"/>
        <v>0</v>
      </c>
      <c r="O878" s="1"/>
      <c r="P878" s="1"/>
      <c r="Q878" s="3"/>
      <c r="R878" s="3"/>
      <c r="S878" s="1"/>
      <c r="T878" s="1"/>
      <c r="U878" s="1"/>
      <c r="V878" s="3"/>
      <c r="W878" s="1"/>
      <c r="X878" s="1"/>
      <c r="Y878" s="1"/>
      <c r="Z878" s="1"/>
      <c r="AA878" s="3">
        <f>Tabla13[[#This Row],[COSTO TOTAL]]</f>
        <v>0</v>
      </c>
      <c r="AB878" s="1"/>
      <c r="AC878" s="1"/>
      <c r="AD878" s="1"/>
      <c r="AE878" s="1"/>
    </row>
    <row r="879" spans="1:31">
      <c r="A879" s="1" t="s">
        <v>858</v>
      </c>
      <c r="B879" s="2">
        <v>43354</v>
      </c>
      <c r="C879" s="1">
        <v>7618694</v>
      </c>
      <c r="D879" s="1" t="s">
        <v>16</v>
      </c>
      <c r="E879" s="1" t="s">
        <v>927</v>
      </c>
      <c r="F879" s="1" t="s">
        <v>174</v>
      </c>
      <c r="G879" s="1" t="s">
        <v>24</v>
      </c>
      <c r="H879" s="1">
        <v>4501588715</v>
      </c>
      <c r="I879" s="1" t="s">
        <v>24</v>
      </c>
      <c r="J879" s="1" t="s">
        <v>934</v>
      </c>
      <c r="K879" s="1">
        <v>1</v>
      </c>
      <c r="L879" s="1" t="s">
        <v>26</v>
      </c>
      <c r="M879" s="3">
        <v>3689.6</v>
      </c>
      <c r="N879" s="3">
        <f t="shared" si="21"/>
        <v>3689.6</v>
      </c>
      <c r="O879" s="1"/>
      <c r="P879" s="1"/>
      <c r="Q879" s="3"/>
      <c r="R879" s="3"/>
      <c r="S879" s="1"/>
      <c r="T879" s="1"/>
      <c r="U879" s="1"/>
      <c r="V879" s="3"/>
      <c r="W879" s="1"/>
      <c r="X879" s="1"/>
      <c r="Y879" s="1"/>
      <c r="Z879" s="1"/>
      <c r="AA879" s="3">
        <f>Tabla13[[#This Row],[COSTO TOTAL]]</f>
        <v>3689.6</v>
      </c>
      <c r="AB879" s="1"/>
      <c r="AC879" s="1"/>
      <c r="AD879" s="1"/>
      <c r="AE879" s="1"/>
    </row>
    <row r="880" spans="1:31">
      <c r="A880" s="1" t="s">
        <v>858</v>
      </c>
      <c r="B880" s="2">
        <v>43354</v>
      </c>
      <c r="C880" s="1">
        <v>7618694</v>
      </c>
      <c r="D880" s="1" t="s">
        <v>16</v>
      </c>
      <c r="E880" s="1" t="s">
        <v>927</v>
      </c>
      <c r="F880" s="1" t="s">
        <v>174</v>
      </c>
      <c r="G880" s="1" t="s">
        <v>24</v>
      </c>
      <c r="H880" s="1">
        <v>4501588715</v>
      </c>
      <c r="I880" s="1" t="s">
        <v>24</v>
      </c>
      <c r="J880" s="1" t="s">
        <v>935</v>
      </c>
      <c r="K880" s="1">
        <v>1</v>
      </c>
      <c r="L880" s="1" t="s">
        <v>26</v>
      </c>
      <c r="M880" s="3">
        <v>1932</v>
      </c>
      <c r="N880" s="3">
        <f t="shared" si="21"/>
        <v>1932</v>
      </c>
      <c r="O880" s="1"/>
      <c r="P880" s="1"/>
      <c r="Q880" s="3"/>
      <c r="R880" s="3"/>
      <c r="S880" s="1"/>
      <c r="T880" s="1"/>
      <c r="U880" s="1"/>
      <c r="V880" s="3"/>
      <c r="W880" s="1"/>
      <c r="X880" s="1"/>
      <c r="Y880" s="1"/>
      <c r="Z880" s="1"/>
      <c r="AA880" s="3">
        <f>Tabla13[[#This Row],[COSTO TOTAL]]</f>
        <v>1932</v>
      </c>
      <c r="AB880" s="1"/>
      <c r="AC880" s="1"/>
      <c r="AD880" s="1"/>
      <c r="AE880" s="1"/>
    </row>
    <row r="881" spans="1:31">
      <c r="A881" s="1" t="s">
        <v>858</v>
      </c>
      <c r="B881" s="2">
        <v>43354</v>
      </c>
      <c r="C881" s="1">
        <v>7618694</v>
      </c>
      <c r="D881" s="1" t="s">
        <v>16</v>
      </c>
      <c r="E881" s="1" t="s">
        <v>927</v>
      </c>
      <c r="F881" s="1" t="s">
        <v>174</v>
      </c>
      <c r="G881" s="1" t="s">
        <v>24</v>
      </c>
      <c r="H881" s="1">
        <v>4501588715</v>
      </c>
      <c r="I881" s="1" t="s">
        <v>24</v>
      </c>
      <c r="J881" s="1" t="s">
        <v>936</v>
      </c>
      <c r="K881" s="1">
        <v>1</v>
      </c>
      <c r="L881" s="1" t="s">
        <v>26</v>
      </c>
      <c r="M881" s="3">
        <v>6216</v>
      </c>
      <c r="N881" s="3">
        <f t="shared" si="21"/>
        <v>6216</v>
      </c>
      <c r="O881" s="1"/>
      <c r="P881" s="1"/>
      <c r="Q881" s="3"/>
      <c r="R881" s="3"/>
      <c r="S881" s="1"/>
      <c r="T881" s="1"/>
      <c r="U881" s="1"/>
      <c r="V881" s="3"/>
      <c r="W881" s="1"/>
      <c r="X881" s="1"/>
      <c r="Y881" s="1"/>
      <c r="Z881" s="1"/>
      <c r="AA881" s="3">
        <f>Tabla13[[#This Row],[COSTO TOTAL]]</f>
        <v>6216</v>
      </c>
      <c r="AB881" s="1"/>
      <c r="AC881" s="1"/>
      <c r="AD881" s="1"/>
      <c r="AE881" s="1"/>
    </row>
    <row r="882" spans="1:31">
      <c r="A882" s="1" t="s">
        <v>858</v>
      </c>
      <c r="B882" s="2">
        <v>43217</v>
      </c>
      <c r="C882" s="1">
        <v>7559717</v>
      </c>
      <c r="D882" s="1" t="s">
        <v>16</v>
      </c>
      <c r="E882" s="1" t="s">
        <v>937</v>
      </c>
      <c r="F882" s="1" t="s">
        <v>174</v>
      </c>
      <c r="G882" s="1"/>
      <c r="H882" s="1">
        <v>4501545985</v>
      </c>
      <c r="I882" s="1"/>
      <c r="J882" s="1" t="s">
        <v>938</v>
      </c>
      <c r="K882" s="1">
        <v>5</v>
      </c>
      <c r="L882" s="1" t="s">
        <v>26</v>
      </c>
      <c r="M882" s="3">
        <v>359.53</v>
      </c>
      <c r="N882" s="3">
        <f t="shared" si="21"/>
        <v>1797.6499999999999</v>
      </c>
      <c r="O882" s="1"/>
      <c r="P882" s="1"/>
      <c r="Q882" s="3"/>
      <c r="R882" s="3"/>
      <c r="S882" s="1"/>
      <c r="T882" s="1"/>
      <c r="U882" s="1"/>
      <c r="V882" s="3"/>
      <c r="W882" s="1"/>
      <c r="X882" s="1"/>
      <c r="Y882" s="1"/>
      <c r="Z882" s="1"/>
      <c r="AA882" s="3">
        <f>Tabla13[[#This Row],[COSTO TOTAL]]</f>
        <v>1797.6499999999999</v>
      </c>
      <c r="AB882" s="1"/>
      <c r="AC882" s="1"/>
      <c r="AD882" s="1"/>
      <c r="AE882" s="1"/>
    </row>
    <row r="883" spans="1:31">
      <c r="A883" s="1" t="s">
        <v>858</v>
      </c>
      <c r="B883" s="2">
        <v>43217</v>
      </c>
      <c r="C883" s="1">
        <v>7559717</v>
      </c>
      <c r="D883" s="1" t="s">
        <v>16</v>
      </c>
      <c r="E883" s="1" t="s">
        <v>937</v>
      </c>
      <c r="F883" s="1" t="s">
        <v>174</v>
      </c>
      <c r="G883" s="1"/>
      <c r="H883" s="1">
        <v>4501545985</v>
      </c>
      <c r="I883" s="1"/>
      <c r="J883" s="1" t="s">
        <v>939</v>
      </c>
      <c r="K883" s="1">
        <v>2</v>
      </c>
      <c r="L883" s="1" t="s">
        <v>26</v>
      </c>
      <c r="M883" s="3">
        <v>414.54</v>
      </c>
      <c r="N883" s="3">
        <f t="shared" si="21"/>
        <v>829.08</v>
      </c>
      <c r="O883" s="1"/>
      <c r="P883" s="1"/>
      <c r="Q883" s="3"/>
      <c r="R883" s="3"/>
      <c r="S883" s="1"/>
      <c r="T883" s="1"/>
      <c r="U883" s="1"/>
      <c r="V883" s="3"/>
      <c r="W883" s="1"/>
      <c r="X883" s="1"/>
      <c r="Y883" s="1"/>
      <c r="Z883" s="1"/>
      <c r="AA883" s="3">
        <f>Tabla13[[#This Row],[COSTO TOTAL]]</f>
        <v>829.08</v>
      </c>
      <c r="AB883" s="1"/>
      <c r="AC883" s="1"/>
      <c r="AD883" s="1"/>
      <c r="AE883" s="1"/>
    </row>
    <row r="884" spans="1:31">
      <c r="A884" s="43" t="s">
        <v>858</v>
      </c>
      <c r="B884" s="44">
        <v>43621</v>
      </c>
      <c r="C884" s="43">
        <v>7744649</v>
      </c>
      <c r="D884" s="43" t="s">
        <v>16</v>
      </c>
      <c r="E884" s="43" t="s">
        <v>24</v>
      </c>
      <c r="F884" s="43" t="s">
        <v>174</v>
      </c>
      <c r="G884" s="43" t="s">
        <v>24</v>
      </c>
      <c r="H884" s="43">
        <v>4501675095</v>
      </c>
      <c r="I884" s="43" t="s">
        <v>24</v>
      </c>
      <c r="J884" s="43" t="s">
        <v>940</v>
      </c>
      <c r="K884" s="43">
        <v>2</v>
      </c>
      <c r="L884" s="43" t="s">
        <v>26</v>
      </c>
      <c r="M884" s="45">
        <v>110</v>
      </c>
      <c r="N884" s="45">
        <f t="shared" si="21"/>
        <v>220</v>
      </c>
      <c r="O884" s="42"/>
      <c r="P884" s="43"/>
      <c r="Q884" s="45"/>
      <c r="R884" s="45"/>
      <c r="S884" s="43"/>
      <c r="T884" s="43"/>
      <c r="U884" s="43"/>
      <c r="V884" s="45"/>
      <c r="W884" s="43"/>
      <c r="X884" s="43"/>
      <c r="Y884" s="43"/>
      <c r="Z884" s="43"/>
      <c r="AA884" s="45">
        <f>Tabla13[[#This Row],[COSTO TOTAL]]</f>
        <v>220</v>
      </c>
      <c r="AB884" s="43"/>
      <c r="AC884" s="43"/>
      <c r="AD884" s="43"/>
      <c r="AE884" s="43"/>
    </row>
    <row r="885" spans="1:31">
      <c r="A885" s="1" t="s">
        <v>858</v>
      </c>
      <c r="B885" s="2">
        <v>43354</v>
      </c>
      <c r="C885" s="1">
        <v>7378952</v>
      </c>
      <c r="D885" s="1" t="s">
        <v>16</v>
      </c>
      <c r="E885" s="1" t="s">
        <v>941</v>
      </c>
      <c r="F885" s="1" t="s">
        <v>942</v>
      </c>
      <c r="G885" s="1" t="s">
        <v>24</v>
      </c>
      <c r="H885" s="1">
        <v>4501453220</v>
      </c>
      <c r="I885" s="1"/>
      <c r="J885" s="1" t="s">
        <v>943</v>
      </c>
      <c r="K885" s="1">
        <v>3</v>
      </c>
      <c r="L885" s="1" t="s">
        <v>26</v>
      </c>
      <c r="M885" s="3"/>
      <c r="N885" s="3">
        <f t="shared" si="21"/>
        <v>0</v>
      </c>
      <c r="O885" s="1"/>
      <c r="P885" s="1"/>
      <c r="Q885" s="3"/>
      <c r="R885" s="3"/>
      <c r="S885" s="1"/>
      <c r="T885" s="1"/>
      <c r="U885" s="1"/>
      <c r="V885" s="3"/>
      <c r="W885" s="1"/>
      <c r="X885" s="1"/>
      <c r="Y885" s="1"/>
      <c r="Z885" s="1"/>
      <c r="AA885" s="3">
        <f>Tabla13[[#This Row],[COSTO TOTAL]]</f>
        <v>0</v>
      </c>
      <c r="AB885" s="1"/>
      <c r="AC885" s="1"/>
      <c r="AD885" s="1"/>
      <c r="AE885" s="1"/>
    </row>
    <row r="886" spans="1:31">
      <c r="A886" s="43" t="s">
        <v>858</v>
      </c>
      <c r="B886" s="44">
        <v>43621</v>
      </c>
      <c r="C886" s="43">
        <v>7744649</v>
      </c>
      <c r="D886" s="43" t="s">
        <v>16</v>
      </c>
      <c r="E886" s="43" t="s">
        <v>24</v>
      </c>
      <c r="F886" s="43" t="s">
        <v>24</v>
      </c>
      <c r="G886" s="43" t="s">
        <v>24</v>
      </c>
      <c r="H886" s="43">
        <v>4501675095</v>
      </c>
      <c r="I886" s="43" t="s">
        <v>24</v>
      </c>
      <c r="J886" s="43" t="s">
        <v>944</v>
      </c>
      <c r="K886" s="43">
        <v>1</v>
      </c>
      <c r="L886" s="43" t="s">
        <v>26</v>
      </c>
      <c r="M886" s="45">
        <v>485</v>
      </c>
      <c r="N886" s="45">
        <f t="shared" si="21"/>
        <v>485</v>
      </c>
      <c r="O886" s="42"/>
      <c r="P886" s="43"/>
      <c r="Q886" s="45"/>
      <c r="R886" s="45"/>
      <c r="S886" s="43"/>
      <c r="T886" s="43"/>
      <c r="U886" s="43"/>
      <c r="V886" s="45"/>
      <c r="W886" s="43"/>
      <c r="X886" s="43"/>
      <c r="Y886" s="43"/>
      <c r="Z886" s="43"/>
      <c r="AA886" s="45">
        <f>Tabla13[[#This Row],[COSTO TOTAL]]</f>
        <v>485</v>
      </c>
      <c r="AB886" s="43"/>
      <c r="AC886" s="43"/>
      <c r="AD886" s="43"/>
      <c r="AE886" s="43"/>
    </row>
    <row r="887" spans="1:31">
      <c r="A887" s="1" t="s">
        <v>858</v>
      </c>
      <c r="B887" s="2">
        <v>43733</v>
      </c>
      <c r="C887" s="1" t="s">
        <v>22</v>
      </c>
      <c r="D887" s="1" t="s">
        <v>16</v>
      </c>
      <c r="E887" s="1" t="s">
        <v>24</v>
      </c>
      <c r="F887" s="1" t="s">
        <v>113</v>
      </c>
      <c r="G887" s="1" t="s">
        <v>24</v>
      </c>
      <c r="H887" s="1">
        <v>4501643125</v>
      </c>
      <c r="I887" s="1" t="s">
        <v>24</v>
      </c>
      <c r="J887" s="1" t="s">
        <v>945</v>
      </c>
      <c r="K887" s="1">
        <v>1</v>
      </c>
      <c r="L887" s="1" t="s">
        <v>26</v>
      </c>
      <c r="M887" s="3">
        <v>438</v>
      </c>
      <c r="N887" s="3">
        <f t="shared" si="21"/>
        <v>438</v>
      </c>
      <c r="O887" s="1"/>
      <c r="P887" s="1"/>
      <c r="Q887" s="3"/>
      <c r="R887" s="3"/>
      <c r="S887" s="1"/>
      <c r="T887" s="1"/>
      <c r="U887" s="1"/>
      <c r="V887" s="3"/>
      <c r="W887" s="1"/>
      <c r="X887" s="1"/>
      <c r="Y887" s="1"/>
      <c r="Z887" s="1"/>
      <c r="AA887" s="3">
        <f>Tabla13[[#This Row],[COSTO TOTAL]]</f>
        <v>438</v>
      </c>
      <c r="AB887" s="1"/>
      <c r="AC887" s="1"/>
      <c r="AD887" s="1"/>
      <c r="AE887" s="1"/>
    </row>
    <row r="888" spans="1:31">
      <c r="A888" s="1" t="s">
        <v>858</v>
      </c>
      <c r="B888" s="2">
        <v>43733</v>
      </c>
      <c r="C888" s="1" t="s">
        <v>22</v>
      </c>
      <c r="D888" s="1" t="s">
        <v>16</v>
      </c>
      <c r="E888" s="1" t="s">
        <v>24</v>
      </c>
      <c r="F888" s="1" t="s">
        <v>113</v>
      </c>
      <c r="G888" s="1" t="s">
        <v>24</v>
      </c>
      <c r="H888" s="1">
        <v>4501707281</v>
      </c>
      <c r="I888" s="1" t="s">
        <v>24</v>
      </c>
      <c r="J888" s="1" t="s">
        <v>946</v>
      </c>
      <c r="K888" s="1">
        <v>1</v>
      </c>
      <c r="L888" s="1" t="s">
        <v>26</v>
      </c>
      <c r="M888" s="3"/>
      <c r="N888" s="3">
        <f t="shared" si="21"/>
        <v>0</v>
      </c>
      <c r="O888" s="1"/>
      <c r="P888" s="1"/>
      <c r="Q888" s="3"/>
      <c r="R888" s="3"/>
      <c r="S888" s="1"/>
      <c r="T888" s="1"/>
      <c r="U888" s="1"/>
      <c r="V888" s="3"/>
      <c r="W888" s="1"/>
      <c r="X888" s="1"/>
      <c r="Y888" s="1"/>
      <c r="Z888" s="1"/>
      <c r="AA888" s="3">
        <f>Tabla13[[#This Row],[COSTO TOTAL]]</f>
        <v>0</v>
      </c>
      <c r="AB888" s="1"/>
      <c r="AC888" s="1"/>
      <c r="AD888" s="1"/>
      <c r="AE888" s="1"/>
    </row>
    <row r="889" spans="1:31">
      <c r="A889" s="1" t="s">
        <v>858</v>
      </c>
      <c r="B889" s="2">
        <v>43733</v>
      </c>
      <c r="C889" s="1" t="s">
        <v>22</v>
      </c>
      <c r="D889" s="1" t="s">
        <v>16</v>
      </c>
      <c r="E889" s="1" t="s">
        <v>24</v>
      </c>
      <c r="F889" s="1" t="s">
        <v>113</v>
      </c>
      <c r="G889" s="1" t="s">
        <v>24</v>
      </c>
      <c r="H889" s="1">
        <v>4501707281</v>
      </c>
      <c r="I889" s="1" t="s">
        <v>24</v>
      </c>
      <c r="J889" s="1" t="s">
        <v>947</v>
      </c>
      <c r="K889" s="1">
        <v>2</v>
      </c>
      <c r="L889" s="1" t="s">
        <v>26</v>
      </c>
      <c r="M889" s="3"/>
      <c r="N889" s="3">
        <f t="shared" si="21"/>
        <v>0</v>
      </c>
      <c r="O889" s="1"/>
      <c r="P889" s="1"/>
      <c r="Q889" s="3"/>
      <c r="R889" s="3"/>
      <c r="S889" s="1"/>
      <c r="T889" s="1"/>
      <c r="U889" s="1"/>
      <c r="V889" s="3"/>
      <c r="W889" s="1"/>
      <c r="X889" s="1"/>
      <c r="Y889" s="1"/>
      <c r="Z889" s="1"/>
      <c r="AA889" s="3">
        <f>Tabla13[[#This Row],[COSTO TOTAL]]</f>
        <v>0</v>
      </c>
      <c r="AB889" s="1"/>
      <c r="AC889" s="1"/>
      <c r="AD889" s="1"/>
      <c r="AE889" s="1"/>
    </row>
    <row r="890" spans="1:31">
      <c r="A890" s="1" t="s">
        <v>858</v>
      </c>
      <c r="B890" s="2">
        <v>43733</v>
      </c>
      <c r="C890" s="1" t="s">
        <v>22</v>
      </c>
      <c r="D890" s="1" t="s">
        <v>16</v>
      </c>
      <c r="E890" s="1" t="s">
        <v>24</v>
      </c>
      <c r="F890" s="1" t="s">
        <v>113</v>
      </c>
      <c r="G890" s="1" t="s">
        <v>24</v>
      </c>
      <c r="H890" s="1">
        <v>4501707281</v>
      </c>
      <c r="I890" s="1" t="s">
        <v>24</v>
      </c>
      <c r="J890" s="1" t="s">
        <v>948</v>
      </c>
      <c r="K890" s="1">
        <v>2</v>
      </c>
      <c r="L890" s="1" t="s">
        <v>26</v>
      </c>
      <c r="M890" s="3"/>
      <c r="N890" s="3">
        <f t="shared" si="21"/>
        <v>0</v>
      </c>
      <c r="O890" s="1"/>
      <c r="P890" s="1"/>
      <c r="Q890" s="3"/>
      <c r="R890" s="3"/>
      <c r="S890" s="1"/>
      <c r="T890" s="1"/>
      <c r="U890" s="1"/>
      <c r="V890" s="3"/>
      <c r="W890" s="1"/>
      <c r="X890" s="1"/>
      <c r="Y890" s="1"/>
      <c r="Z890" s="1"/>
      <c r="AA890" s="3">
        <f>Tabla13[[#This Row],[COSTO TOTAL]]</f>
        <v>0</v>
      </c>
      <c r="AB890" s="1"/>
      <c r="AC890" s="1"/>
      <c r="AD890" s="1"/>
      <c r="AE890" s="1"/>
    </row>
    <row r="891" spans="1:31">
      <c r="A891" s="1" t="s">
        <v>858</v>
      </c>
      <c r="B891" s="2">
        <v>43773</v>
      </c>
      <c r="C891" s="1" t="s">
        <v>22</v>
      </c>
      <c r="D891" s="1" t="s">
        <v>16</v>
      </c>
      <c r="E891" s="1" t="s">
        <v>24</v>
      </c>
      <c r="F891" s="1" t="s">
        <v>912</v>
      </c>
      <c r="G891" s="1" t="s">
        <v>24</v>
      </c>
      <c r="H891" s="1">
        <v>4501717360</v>
      </c>
      <c r="I891" s="1"/>
      <c r="J891" s="1" t="s">
        <v>949</v>
      </c>
      <c r="K891" s="1">
        <v>7</v>
      </c>
      <c r="L891" s="1" t="s">
        <v>26</v>
      </c>
      <c r="M891" s="3">
        <v>1200</v>
      </c>
      <c r="N891" s="3">
        <f t="shared" ref="N891:N948" si="24">M891*K891</f>
        <v>8400</v>
      </c>
      <c r="O891" s="1" t="s">
        <v>950</v>
      </c>
      <c r="P891" s="1"/>
      <c r="Q891" s="3"/>
      <c r="R891" s="3"/>
      <c r="S891" s="1"/>
      <c r="T891" s="1"/>
      <c r="U891" s="1"/>
      <c r="V891" s="3"/>
      <c r="W891" s="1"/>
      <c r="X891" s="1"/>
      <c r="Y891" s="1"/>
      <c r="Z891" s="1"/>
      <c r="AA891" s="3">
        <f>Tabla13[[#This Row],[COSTO TOTAL]]</f>
        <v>8400</v>
      </c>
      <c r="AB891" s="1"/>
      <c r="AC891" s="1"/>
      <c r="AD891" s="1"/>
      <c r="AE891" s="1"/>
    </row>
    <row r="892" spans="1:31">
      <c r="A892" s="1" t="s">
        <v>858</v>
      </c>
      <c r="B892" s="2">
        <v>43777</v>
      </c>
      <c r="C892" s="1" t="s">
        <v>22</v>
      </c>
      <c r="D892" s="1" t="s">
        <v>16</v>
      </c>
      <c r="E892" s="1" t="s">
        <v>24</v>
      </c>
      <c r="F892" s="1" t="s">
        <v>76</v>
      </c>
      <c r="G892" s="1" t="s">
        <v>24</v>
      </c>
      <c r="H892" s="1">
        <v>4501722421</v>
      </c>
      <c r="I892" s="1" t="s">
        <v>24</v>
      </c>
      <c r="J892" s="1" t="s">
        <v>951</v>
      </c>
      <c r="K892" s="1">
        <v>0</v>
      </c>
      <c r="L892" s="1" t="s">
        <v>26</v>
      </c>
      <c r="M892" s="3">
        <v>600</v>
      </c>
      <c r="N892" s="3">
        <f t="shared" si="24"/>
        <v>0</v>
      </c>
      <c r="O892" s="1"/>
      <c r="P892" s="1"/>
      <c r="Q892" s="3"/>
      <c r="R892" s="3"/>
      <c r="S892" s="1"/>
      <c r="T892" s="1"/>
      <c r="U892" s="1"/>
      <c r="V892" s="3"/>
      <c r="W892" s="1"/>
      <c r="X892" s="1"/>
      <c r="Y892" s="1"/>
      <c r="Z892" s="1"/>
      <c r="AA892" s="3">
        <f>Tabla13[[#This Row],[COSTO TOTAL]]</f>
        <v>0</v>
      </c>
      <c r="AB892" s="1"/>
      <c r="AC892" s="1"/>
      <c r="AD892" s="1" t="s">
        <v>112</v>
      </c>
      <c r="AE892" s="1"/>
    </row>
    <row r="893" spans="1:31">
      <c r="A893" s="1" t="s">
        <v>952</v>
      </c>
      <c r="B893" s="2">
        <v>43185</v>
      </c>
      <c r="C893" s="1">
        <v>7514590</v>
      </c>
      <c r="D893" s="1" t="s">
        <v>16</v>
      </c>
      <c r="E893" s="1" t="s">
        <v>953</v>
      </c>
      <c r="F893" s="1" t="s">
        <v>954</v>
      </c>
      <c r="G893" s="1"/>
      <c r="H893" s="1">
        <v>4501524106</v>
      </c>
      <c r="I893" s="1" t="s">
        <v>24</v>
      </c>
      <c r="J893" s="1" t="s">
        <v>955</v>
      </c>
      <c r="K893" s="1">
        <v>2</v>
      </c>
      <c r="L893" s="1" t="s">
        <v>26</v>
      </c>
      <c r="M893" s="3"/>
      <c r="N893" s="3">
        <f t="shared" si="24"/>
        <v>0</v>
      </c>
      <c r="O893" s="1"/>
      <c r="P893" s="1"/>
      <c r="Q893" s="3"/>
      <c r="R893" s="3"/>
      <c r="S893" s="1"/>
      <c r="T893" s="1"/>
      <c r="U893" s="1"/>
      <c r="V893" s="3"/>
      <c r="W893" s="1"/>
      <c r="X893" s="1"/>
      <c r="Y893" s="1"/>
      <c r="Z893" s="1"/>
      <c r="AA893" s="3">
        <f>Tabla13[[#This Row],[COSTO TOTAL]]</f>
        <v>0</v>
      </c>
      <c r="AB893" s="1"/>
      <c r="AC893" s="1"/>
      <c r="AD893" s="1"/>
      <c r="AE893" s="1"/>
    </row>
    <row r="894" spans="1:31">
      <c r="A894" s="1" t="s">
        <v>858</v>
      </c>
      <c r="B894" s="2">
        <v>43777</v>
      </c>
      <c r="C894" s="1" t="s">
        <v>22</v>
      </c>
      <c r="D894" s="1" t="s">
        <v>16</v>
      </c>
      <c r="E894" s="1" t="s">
        <v>24</v>
      </c>
      <c r="F894" s="1" t="s">
        <v>76</v>
      </c>
      <c r="G894" s="1" t="s">
        <v>24</v>
      </c>
      <c r="H894" s="1">
        <v>4501722421</v>
      </c>
      <c r="I894" s="1" t="s">
        <v>24</v>
      </c>
      <c r="J894" s="1" t="s">
        <v>956</v>
      </c>
      <c r="K894" s="1">
        <v>0</v>
      </c>
      <c r="L894" s="1" t="s">
        <v>26</v>
      </c>
      <c r="M894" s="3">
        <v>293.31</v>
      </c>
      <c r="N894" s="3">
        <f t="shared" si="24"/>
        <v>0</v>
      </c>
      <c r="O894" s="1"/>
      <c r="P894" s="1"/>
      <c r="Q894" s="3"/>
      <c r="R894" s="3"/>
      <c r="S894" s="1"/>
      <c r="T894" s="1"/>
      <c r="U894" s="1"/>
      <c r="V894" s="3"/>
      <c r="W894" s="1"/>
      <c r="X894" s="1"/>
      <c r="Y894" s="1"/>
      <c r="Z894" s="1"/>
      <c r="AA894" s="3">
        <f>Tabla13[[#This Row],[COSTO TOTAL]]</f>
        <v>0</v>
      </c>
      <c r="AB894" s="1"/>
      <c r="AC894" s="1"/>
      <c r="AD894" s="1" t="s">
        <v>112</v>
      </c>
      <c r="AE894" s="1"/>
    </row>
    <row r="895" spans="1:31">
      <c r="A895" s="1" t="s">
        <v>952</v>
      </c>
      <c r="B895" s="2">
        <v>43185</v>
      </c>
      <c r="C895" s="1">
        <v>7514590</v>
      </c>
      <c r="D895" s="1" t="s">
        <v>16</v>
      </c>
      <c r="E895" s="1" t="s">
        <v>953</v>
      </c>
      <c r="F895" s="1" t="s">
        <v>954</v>
      </c>
      <c r="G895" s="1"/>
      <c r="H895" s="1">
        <v>4501524106</v>
      </c>
      <c r="I895" s="1" t="s">
        <v>24</v>
      </c>
      <c r="J895" s="1" t="s">
        <v>957</v>
      </c>
      <c r="K895" s="1">
        <v>2</v>
      </c>
      <c r="L895" s="1" t="s">
        <v>26</v>
      </c>
      <c r="M895" s="3"/>
      <c r="N895" s="3">
        <f t="shared" si="24"/>
        <v>0</v>
      </c>
      <c r="O895" s="1"/>
      <c r="P895" s="1"/>
      <c r="Q895" s="3"/>
      <c r="R895" s="3"/>
      <c r="S895" s="1"/>
      <c r="T895" s="1"/>
      <c r="U895" s="1"/>
      <c r="V895" s="3"/>
      <c r="W895" s="1"/>
      <c r="X895" s="1"/>
      <c r="Y895" s="1"/>
      <c r="Z895" s="1"/>
      <c r="AA895" s="3">
        <f>Tabla13[[#This Row],[COSTO TOTAL]]</f>
        <v>0</v>
      </c>
      <c r="AB895" s="1"/>
      <c r="AC895" s="1"/>
      <c r="AD895" s="1"/>
      <c r="AE895" s="1"/>
    </row>
    <row r="896" spans="1:31">
      <c r="A896" s="1" t="s">
        <v>952</v>
      </c>
      <c r="B896" s="2">
        <v>43529</v>
      </c>
      <c r="C896" s="1" t="s">
        <v>22</v>
      </c>
      <c r="D896" s="1" t="s">
        <v>16</v>
      </c>
      <c r="E896" s="1" t="s">
        <v>958</v>
      </c>
      <c r="F896" s="1" t="s">
        <v>113</v>
      </c>
      <c r="G896" s="1" t="s">
        <v>24</v>
      </c>
      <c r="H896" s="1" t="s">
        <v>24</v>
      </c>
      <c r="I896" s="1" t="s">
        <v>24</v>
      </c>
      <c r="J896" s="1" t="s">
        <v>959</v>
      </c>
      <c r="K896" s="1">
        <v>1</v>
      </c>
      <c r="L896" s="1" t="s">
        <v>26</v>
      </c>
      <c r="M896" s="3"/>
      <c r="N896" s="3">
        <f t="shared" si="24"/>
        <v>0</v>
      </c>
      <c r="O896" s="1"/>
      <c r="P896" s="1"/>
      <c r="Q896" s="3"/>
      <c r="R896" s="3"/>
      <c r="S896" s="1"/>
      <c r="T896" s="1"/>
      <c r="U896" s="1"/>
      <c r="V896" s="3"/>
      <c r="W896" s="1"/>
      <c r="X896" s="1"/>
      <c r="Y896" s="1"/>
      <c r="Z896" s="1"/>
      <c r="AA896" s="3">
        <f>Tabla13[[#This Row],[COSTO TOTAL]]</f>
        <v>0</v>
      </c>
      <c r="AB896" s="1"/>
      <c r="AC896" s="1"/>
      <c r="AD896" s="1"/>
      <c r="AE896" s="1"/>
    </row>
    <row r="897" spans="1:31">
      <c r="A897" s="1" t="s">
        <v>952</v>
      </c>
      <c r="B897" s="2">
        <v>43593</v>
      </c>
      <c r="C897" s="1">
        <v>7650155</v>
      </c>
      <c r="D897" s="1" t="s">
        <v>16</v>
      </c>
      <c r="E897" s="1" t="s">
        <v>960</v>
      </c>
      <c r="F897" s="1" t="s">
        <v>113</v>
      </c>
      <c r="G897" s="1" t="s">
        <v>24</v>
      </c>
      <c r="H897" s="1">
        <v>4501661847</v>
      </c>
      <c r="I897" s="1" t="s">
        <v>961</v>
      </c>
      <c r="J897" s="1" t="s">
        <v>962</v>
      </c>
      <c r="K897" s="1">
        <v>5</v>
      </c>
      <c r="L897" s="1" t="s">
        <v>26</v>
      </c>
      <c r="M897" s="3">
        <v>789.4</v>
      </c>
      <c r="N897" s="3">
        <f t="shared" si="24"/>
        <v>3947</v>
      </c>
      <c r="O897" s="1"/>
      <c r="P897" s="1"/>
      <c r="Q897" s="3"/>
      <c r="R897" s="3"/>
      <c r="S897" s="1"/>
      <c r="T897" s="1"/>
      <c r="U897" s="1"/>
      <c r="V897" s="3"/>
      <c r="W897" s="1"/>
      <c r="X897" s="1"/>
      <c r="Y897" s="1"/>
      <c r="Z897" s="1"/>
      <c r="AA897" s="3">
        <f>Tabla13[[#This Row],[COSTO TOTAL]]</f>
        <v>3947</v>
      </c>
      <c r="AB897" s="1"/>
      <c r="AC897" s="1"/>
      <c r="AD897" s="1"/>
      <c r="AE897" s="1"/>
    </row>
    <row r="898" spans="1:31">
      <c r="A898" s="1" t="s">
        <v>952</v>
      </c>
      <c r="B898" s="2">
        <v>43593</v>
      </c>
      <c r="C898" s="1">
        <v>7650155</v>
      </c>
      <c r="D898" s="1" t="s">
        <v>16</v>
      </c>
      <c r="E898" s="1" t="s">
        <v>960</v>
      </c>
      <c r="F898" s="1" t="s">
        <v>113</v>
      </c>
      <c r="G898" s="1" t="s">
        <v>24</v>
      </c>
      <c r="H898" s="1">
        <v>4501661847</v>
      </c>
      <c r="I898" s="1" t="s">
        <v>961</v>
      </c>
      <c r="J898" s="1" t="s">
        <v>963</v>
      </c>
      <c r="K898" s="1">
        <v>5</v>
      </c>
      <c r="L898" s="1" t="s">
        <v>26</v>
      </c>
      <c r="M898" s="3">
        <v>1121.5999999999999</v>
      </c>
      <c r="N898" s="3">
        <f t="shared" si="24"/>
        <v>5608</v>
      </c>
      <c r="O898" s="1"/>
      <c r="P898" s="1"/>
      <c r="Q898" s="3"/>
      <c r="R898" s="3"/>
      <c r="S898" s="1"/>
      <c r="T898" s="1"/>
      <c r="U898" s="1"/>
      <c r="V898" s="3"/>
      <c r="W898" s="1"/>
      <c r="X898" s="1"/>
      <c r="Y898" s="1"/>
      <c r="Z898" s="1"/>
      <c r="AA898" s="3">
        <f>Tabla13[[#This Row],[COSTO TOTAL]]</f>
        <v>5608</v>
      </c>
      <c r="AB898" s="1"/>
      <c r="AC898" s="1"/>
      <c r="AD898" s="1"/>
      <c r="AE898" s="1"/>
    </row>
    <row r="899" spans="1:31">
      <c r="A899" s="1" t="s">
        <v>952</v>
      </c>
      <c r="B899" s="2">
        <v>43529</v>
      </c>
      <c r="C899" s="1" t="s">
        <v>22</v>
      </c>
      <c r="D899" s="1" t="s">
        <v>16</v>
      </c>
      <c r="E899" s="1" t="s">
        <v>958</v>
      </c>
      <c r="F899" s="1" t="s">
        <v>113</v>
      </c>
      <c r="G899" s="1" t="s">
        <v>24</v>
      </c>
      <c r="H899" s="1" t="s">
        <v>24</v>
      </c>
      <c r="I899" s="1" t="s">
        <v>24</v>
      </c>
      <c r="J899" s="1" t="s">
        <v>964</v>
      </c>
      <c r="K899" s="1">
        <v>1</v>
      </c>
      <c r="L899" s="1" t="s">
        <v>26</v>
      </c>
      <c r="M899" s="3"/>
      <c r="N899" s="3">
        <f t="shared" si="24"/>
        <v>0</v>
      </c>
      <c r="O899" s="1"/>
      <c r="P899" s="1"/>
      <c r="Q899" s="3"/>
      <c r="R899" s="3"/>
      <c r="S899" s="1"/>
      <c r="T899" s="1"/>
      <c r="U899" s="1"/>
      <c r="V899" s="3"/>
      <c r="W899" s="1"/>
      <c r="X899" s="1"/>
      <c r="Y899" s="1"/>
      <c r="Z899" s="1"/>
      <c r="AA899" s="3">
        <f>Tabla13[[#This Row],[COSTO TOTAL]]</f>
        <v>0</v>
      </c>
      <c r="AB899" s="1"/>
      <c r="AC899" s="1"/>
      <c r="AD899" s="1"/>
      <c r="AE899" s="1"/>
    </row>
    <row r="900" spans="1:31">
      <c r="A900" s="1" t="s">
        <v>952</v>
      </c>
      <c r="B900" s="2">
        <v>43529</v>
      </c>
      <c r="C900" s="1" t="s">
        <v>22</v>
      </c>
      <c r="D900" s="1" t="s">
        <v>16</v>
      </c>
      <c r="E900" s="1" t="s">
        <v>958</v>
      </c>
      <c r="F900" s="1" t="s">
        <v>113</v>
      </c>
      <c r="G900" s="1" t="s">
        <v>24</v>
      </c>
      <c r="H900" s="1" t="s">
        <v>24</v>
      </c>
      <c r="I900" s="1" t="s">
        <v>24</v>
      </c>
      <c r="J900" s="1" t="s">
        <v>1263</v>
      </c>
      <c r="K900" s="1">
        <v>1</v>
      </c>
      <c r="L900" s="1" t="s">
        <v>26</v>
      </c>
      <c r="M900" s="3"/>
      <c r="N900" s="3">
        <f>M900*K900</f>
        <v>0</v>
      </c>
      <c r="O900" s="1"/>
      <c r="P900" s="1"/>
      <c r="Q900" s="3"/>
      <c r="R900" s="3"/>
      <c r="S900" s="1"/>
      <c r="T900" s="1"/>
      <c r="U900" s="1"/>
      <c r="V900" s="3"/>
      <c r="W900" s="1"/>
      <c r="X900" s="1"/>
      <c r="Y900" s="1"/>
      <c r="Z900" s="1"/>
      <c r="AA900" s="3">
        <f>Tabla13[[#This Row],[COSTO TOTAL]]</f>
        <v>0</v>
      </c>
      <c r="AB900" s="1"/>
      <c r="AC900" s="1"/>
      <c r="AD900" s="1"/>
      <c r="AE900" s="1"/>
    </row>
    <row r="901" spans="1:31">
      <c r="A901" s="1" t="s">
        <v>952</v>
      </c>
      <c r="B901" s="2">
        <v>43529</v>
      </c>
      <c r="C901" s="1" t="s">
        <v>22</v>
      </c>
      <c r="D901" s="1" t="s">
        <v>16</v>
      </c>
      <c r="E901" s="1" t="s">
        <v>958</v>
      </c>
      <c r="F901" s="1" t="s">
        <v>113</v>
      </c>
      <c r="G901" s="1" t="s">
        <v>24</v>
      </c>
      <c r="H901" s="1" t="s">
        <v>24</v>
      </c>
      <c r="I901" s="1" t="s">
        <v>24</v>
      </c>
      <c r="J901" s="1" t="s">
        <v>965</v>
      </c>
      <c r="K901" s="1">
        <v>2</v>
      </c>
      <c r="L901" s="1" t="s">
        <v>26</v>
      </c>
      <c r="M901" s="3"/>
      <c r="N901" s="3">
        <f t="shared" si="24"/>
        <v>0</v>
      </c>
      <c r="O901" s="1"/>
      <c r="P901" s="1"/>
      <c r="Q901" s="3"/>
      <c r="R901" s="3"/>
      <c r="S901" s="1"/>
      <c r="T901" s="1"/>
      <c r="U901" s="1"/>
      <c r="V901" s="3"/>
      <c r="W901" s="1"/>
      <c r="X901" s="1"/>
      <c r="Y901" s="1"/>
      <c r="Z901" s="1"/>
      <c r="AA901" s="3">
        <f>Tabla13[[#This Row],[COSTO TOTAL]]</f>
        <v>0</v>
      </c>
      <c r="AB901" s="1"/>
      <c r="AC901" s="1"/>
      <c r="AD901" s="1"/>
      <c r="AE901" s="1"/>
    </row>
    <row r="902" spans="1:31">
      <c r="A902" s="1" t="s">
        <v>952</v>
      </c>
      <c r="B902" s="2">
        <v>43529</v>
      </c>
      <c r="C902" s="1" t="s">
        <v>22</v>
      </c>
      <c r="D902" s="1" t="s">
        <v>16</v>
      </c>
      <c r="E902" s="1" t="s">
        <v>958</v>
      </c>
      <c r="F902" s="1" t="s">
        <v>966</v>
      </c>
      <c r="G902" s="1" t="s">
        <v>24</v>
      </c>
      <c r="H902" s="1" t="s">
        <v>24</v>
      </c>
      <c r="I902" s="1" t="s">
        <v>24</v>
      </c>
      <c r="J902" s="1" t="s">
        <v>967</v>
      </c>
      <c r="K902" s="1">
        <v>4</v>
      </c>
      <c r="L902" s="1" t="s">
        <v>26</v>
      </c>
      <c r="M902" s="3"/>
      <c r="N902" s="3">
        <f t="shared" si="24"/>
        <v>0</v>
      </c>
      <c r="O902" s="1"/>
      <c r="P902" s="1"/>
      <c r="Q902" s="3"/>
      <c r="R902" s="3"/>
      <c r="S902" s="1"/>
      <c r="T902" s="1"/>
      <c r="U902" s="1"/>
      <c r="V902" s="3"/>
      <c r="W902" s="1"/>
      <c r="X902" s="1"/>
      <c r="Y902" s="1"/>
      <c r="Z902" s="1"/>
      <c r="AA902" s="3">
        <f>Tabla13[[#This Row],[COSTO TOTAL]]</f>
        <v>0</v>
      </c>
      <c r="AB902" s="1"/>
      <c r="AC902" s="1"/>
      <c r="AD902" s="1"/>
      <c r="AE902" s="1"/>
    </row>
    <row r="903" spans="1:31">
      <c r="A903" s="1" t="s">
        <v>952</v>
      </c>
      <c r="B903" s="2">
        <v>43593</v>
      </c>
      <c r="C903" s="1">
        <v>7653733</v>
      </c>
      <c r="D903" s="1" t="s">
        <v>16</v>
      </c>
      <c r="E903" s="1" t="s">
        <v>968</v>
      </c>
      <c r="F903" s="1" t="s">
        <v>969</v>
      </c>
      <c r="G903" s="1" t="s">
        <v>24</v>
      </c>
      <c r="H903" s="1">
        <v>4501652234</v>
      </c>
      <c r="I903" s="1" t="s">
        <v>970</v>
      </c>
      <c r="J903" s="1" t="s">
        <v>971</v>
      </c>
      <c r="K903" s="1">
        <v>1</v>
      </c>
      <c r="L903" s="1" t="s">
        <v>26</v>
      </c>
      <c r="M903" s="3">
        <v>19480</v>
      </c>
      <c r="N903" s="3">
        <f t="shared" si="24"/>
        <v>19480</v>
      </c>
      <c r="O903" s="1"/>
      <c r="P903" s="1"/>
      <c r="Q903" s="3"/>
      <c r="R903" s="3"/>
      <c r="S903" s="1"/>
      <c r="T903" s="1"/>
      <c r="U903" s="1"/>
      <c r="V903" s="3"/>
      <c r="W903" s="1"/>
      <c r="X903" s="1"/>
      <c r="Y903" s="1"/>
      <c r="Z903" s="1"/>
      <c r="AA903" s="3">
        <f>Tabla13[[#This Row],[COSTO TOTAL]]</f>
        <v>19480</v>
      </c>
      <c r="AB903" s="1"/>
      <c r="AC903" s="1"/>
      <c r="AD903" s="1"/>
      <c r="AE903" s="1"/>
    </row>
    <row r="904" spans="1:31">
      <c r="A904" s="1" t="s">
        <v>952</v>
      </c>
      <c r="B904" s="2">
        <v>43706</v>
      </c>
      <c r="C904" s="1" t="s">
        <v>22</v>
      </c>
      <c r="D904" s="1" t="s">
        <v>16</v>
      </c>
      <c r="E904" s="1" t="s">
        <v>24</v>
      </c>
      <c r="F904" s="1" t="s">
        <v>972</v>
      </c>
      <c r="G904" s="1" t="s">
        <v>24</v>
      </c>
      <c r="H904" s="1" t="s">
        <v>973</v>
      </c>
      <c r="I904" s="1" t="s">
        <v>24</v>
      </c>
      <c r="J904" s="1" t="s">
        <v>974</v>
      </c>
      <c r="K904" s="1">
        <v>1</v>
      </c>
      <c r="L904" s="1" t="s">
        <v>26</v>
      </c>
      <c r="M904" s="3"/>
      <c r="N904" s="3">
        <f t="shared" si="24"/>
        <v>0</v>
      </c>
      <c r="O904" s="1"/>
      <c r="P904" s="1"/>
      <c r="Q904" s="3"/>
      <c r="R904" s="3"/>
      <c r="S904" s="1"/>
      <c r="T904" s="1"/>
      <c r="U904" s="1"/>
      <c r="V904" s="3"/>
      <c r="W904" s="1"/>
      <c r="X904" s="1"/>
      <c r="Y904" s="1"/>
      <c r="Z904" s="1"/>
      <c r="AA904" s="3">
        <f>Tabla13[[#This Row],[COSTO TOTAL]]</f>
        <v>0</v>
      </c>
      <c r="AB904" s="1"/>
      <c r="AC904" s="1"/>
      <c r="AD904" s="1"/>
      <c r="AE904" s="1"/>
    </row>
    <row r="905" spans="1:31">
      <c r="A905" s="1" t="s">
        <v>952</v>
      </c>
      <c r="B905" s="2">
        <v>43706</v>
      </c>
      <c r="C905" s="1" t="s">
        <v>22</v>
      </c>
      <c r="D905" s="1" t="s">
        <v>16</v>
      </c>
      <c r="E905" s="1" t="s">
        <v>24</v>
      </c>
      <c r="F905" s="1" t="s">
        <v>972</v>
      </c>
      <c r="G905" s="1" t="s">
        <v>24</v>
      </c>
      <c r="H905" s="1" t="s">
        <v>973</v>
      </c>
      <c r="I905" s="1" t="s">
        <v>24</v>
      </c>
      <c r="J905" s="1" t="s">
        <v>975</v>
      </c>
      <c r="K905" s="1">
        <v>1</v>
      </c>
      <c r="L905" s="1" t="s">
        <v>26</v>
      </c>
      <c r="M905" s="3"/>
      <c r="N905" s="3">
        <f t="shared" si="24"/>
        <v>0</v>
      </c>
      <c r="O905" s="1"/>
      <c r="P905" s="1"/>
      <c r="Q905" s="3"/>
      <c r="R905" s="3"/>
      <c r="S905" s="1"/>
      <c r="T905" s="1"/>
      <c r="U905" s="1"/>
      <c r="V905" s="3"/>
      <c r="W905" s="1"/>
      <c r="X905" s="1"/>
      <c r="Y905" s="1"/>
      <c r="Z905" s="1"/>
      <c r="AA905" s="3">
        <f>Tabla13[[#This Row],[COSTO TOTAL]]</f>
        <v>0</v>
      </c>
      <c r="AB905" s="1"/>
      <c r="AC905" s="1"/>
      <c r="AD905" s="1"/>
      <c r="AE905" s="1"/>
    </row>
    <row r="906" spans="1:31">
      <c r="A906" s="1" t="s">
        <v>952</v>
      </c>
      <c r="B906" s="2">
        <v>43706</v>
      </c>
      <c r="C906" s="1" t="s">
        <v>22</v>
      </c>
      <c r="D906" s="1" t="s">
        <v>16</v>
      </c>
      <c r="E906" s="1" t="s">
        <v>24</v>
      </c>
      <c r="F906" s="1" t="s">
        <v>972</v>
      </c>
      <c r="G906" s="1" t="s">
        <v>24</v>
      </c>
      <c r="H906" s="1" t="s">
        <v>973</v>
      </c>
      <c r="I906" s="1" t="s">
        <v>24</v>
      </c>
      <c r="J906" s="1" t="s">
        <v>976</v>
      </c>
      <c r="K906" s="1">
        <v>1</v>
      </c>
      <c r="L906" s="1" t="s">
        <v>26</v>
      </c>
      <c r="M906" s="3"/>
      <c r="N906" s="3">
        <f t="shared" si="24"/>
        <v>0</v>
      </c>
      <c r="O906" s="1"/>
      <c r="P906" s="1"/>
      <c r="Q906" s="3"/>
      <c r="R906" s="3"/>
      <c r="S906" s="1"/>
      <c r="T906" s="1"/>
      <c r="U906" s="1"/>
      <c r="V906" s="3"/>
      <c r="W906" s="1"/>
      <c r="X906" s="1"/>
      <c r="Y906" s="1"/>
      <c r="Z906" s="1"/>
      <c r="AA906" s="3">
        <f>Tabla13[[#This Row],[COSTO TOTAL]]</f>
        <v>0</v>
      </c>
      <c r="AB906" s="1"/>
      <c r="AC906" s="1"/>
      <c r="AD906" s="1"/>
      <c r="AE906" s="1"/>
    </row>
    <row r="907" spans="1:31">
      <c r="A907" s="1" t="s">
        <v>952</v>
      </c>
      <c r="B907" s="2">
        <v>43706</v>
      </c>
      <c r="C907" s="1" t="s">
        <v>22</v>
      </c>
      <c r="D907" s="1" t="s">
        <v>16</v>
      </c>
      <c r="E907" s="1" t="s">
        <v>24</v>
      </c>
      <c r="F907" s="1" t="s">
        <v>954</v>
      </c>
      <c r="G907" s="1" t="s">
        <v>24</v>
      </c>
      <c r="H907" s="1" t="s">
        <v>977</v>
      </c>
      <c r="I907" s="1" t="s">
        <v>24</v>
      </c>
      <c r="J907" s="1" t="s">
        <v>978</v>
      </c>
      <c r="K907" s="1">
        <v>1</v>
      </c>
      <c r="L907" s="1" t="s">
        <v>26</v>
      </c>
      <c r="M907" s="3">
        <v>2147.1999999999998</v>
      </c>
      <c r="N907" s="3">
        <f t="shared" si="24"/>
        <v>2147.1999999999998</v>
      </c>
      <c r="O907" s="1"/>
      <c r="P907" s="1"/>
      <c r="Q907" s="3"/>
      <c r="R907" s="3"/>
      <c r="S907" s="1"/>
      <c r="T907" s="1"/>
      <c r="U907" s="1"/>
      <c r="V907" s="3"/>
      <c r="W907" s="1"/>
      <c r="X907" s="1"/>
      <c r="Y907" s="1"/>
      <c r="Z907" s="1"/>
      <c r="AA907" s="3">
        <f>Tabla13[[#This Row],[COSTO TOTAL]]</f>
        <v>2147.1999999999998</v>
      </c>
      <c r="AB907" s="1"/>
      <c r="AC907" s="1"/>
      <c r="AD907" s="1"/>
      <c r="AE907" s="1"/>
    </row>
    <row r="908" spans="1:31">
      <c r="A908" s="1" t="s">
        <v>867</v>
      </c>
      <c r="B908" s="2">
        <v>43402</v>
      </c>
      <c r="C908" s="1">
        <v>7586617</v>
      </c>
      <c r="D908" s="1" t="s">
        <v>16</v>
      </c>
      <c r="E908" s="1" t="s">
        <v>979</v>
      </c>
      <c r="F908" s="1" t="s">
        <v>224</v>
      </c>
      <c r="G908" s="1" t="s">
        <v>24</v>
      </c>
      <c r="H908" s="1">
        <v>4501607454</v>
      </c>
      <c r="I908" s="1" t="s">
        <v>24</v>
      </c>
      <c r="J908" s="1" t="s">
        <v>980</v>
      </c>
      <c r="K908" s="1">
        <v>5</v>
      </c>
      <c r="L908" s="1" t="s">
        <v>26</v>
      </c>
      <c r="M908" s="3">
        <v>512</v>
      </c>
      <c r="N908" s="3">
        <f t="shared" si="24"/>
        <v>2560</v>
      </c>
      <c r="O908" s="1"/>
      <c r="P908" s="1"/>
      <c r="Q908" s="3"/>
      <c r="R908" s="3"/>
      <c r="S908" s="1"/>
      <c r="T908" s="1"/>
      <c r="U908" s="1"/>
      <c r="V908" s="3"/>
      <c r="W908" s="1"/>
      <c r="X908" s="1"/>
      <c r="Y908" s="1"/>
      <c r="Z908" s="1"/>
      <c r="AA908" s="3">
        <f>Tabla13[[#This Row],[COSTO TOTAL]]</f>
        <v>2560</v>
      </c>
      <c r="AB908" s="1"/>
      <c r="AC908" s="1"/>
      <c r="AD908" s="1"/>
      <c r="AE908" s="1"/>
    </row>
    <row r="909" spans="1:31">
      <c r="A909" s="1" t="s">
        <v>867</v>
      </c>
      <c r="B909" s="2">
        <v>43404</v>
      </c>
      <c r="C909" s="1">
        <v>7570343</v>
      </c>
      <c r="D909" s="1" t="s">
        <v>16</v>
      </c>
      <c r="E909" s="1" t="s">
        <v>981</v>
      </c>
      <c r="F909" s="1" t="s">
        <v>954</v>
      </c>
      <c r="G909" s="1" t="s">
        <v>24</v>
      </c>
      <c r="H909" s="1">
        <v>4501561986</v>
      </c>
      <c r="I909" s="1" t="s">
        <v>982</v>
      </c>
      <c r="J909" s="1" t="s">
        <v>983</v>
      </c>
      <c r="K909" s="1">
        <v>1</v>
      </c>
      <c r="L909" s="1" t="s">
        <v>26</v>
      </c>
      <c r="M909" s="3">
        <v>364677.2</v>
      </c>
      <c r="N909" s="3">
        <f t="shared" si="24"/>
        <v>364677.2</v>
      </c>
      <c r="O909" s="1"/>
      <c r="P909" s="1"/>
      <c r="Q909" s="3"/>
      <c r="R909" s="3"/>
      <c r="S909" s="1"/>
      <c r="T909" s="1"/>
      <c r="U909" s="1"/>
      <c r="V909" s="3"/>
      <c r="W909" s="1"/>
      <c r="X909" s="1"/>
      <c r="Y909" s="1"/>
      <c r="Z909" s="1"/>
      <c r="AA909" s="3">
        <f>Tabla13[[#This Row],[COSTO TOTAL]]</f>
        <v>364677.2</v>
      </c>
      <c r="AB909" s="1"/>
      <c r="AC909" s="1"/>
      <c r="AD909" s="1"/>
      <c r="AE909" s="1"/>
    </row>
    <row r="910" spans="1:31">
      <c r="A910" s="1" t="s">
        <v>867</v>
      </c>
      <c r="B910" s="2">
        <v>43167</v>
      </c>
      <c r="C910" s="1">
        <v>7525510</v>
      </c>
      <c r="D910" s="1" t="s">
        <v>16</v>
      </c>
      <c r="E910" s="1" t="s">
        <v>984</v>
      </c>
      <c r="F910" s="1" t="s">
        <v>985</v>
      </c>
      <c r="G910" s="1"/>
      <c r="H910" s="1">
        <v>4501521800</v>
      </c>
      <c r="I910" s="1" t="s">
        <v>24</v>
      </c>
      <c r="J910" s="1" t="s">
        <v>986</v>
      </c>
      <c r="K910" s="1">
        <v>2</v>
      </c>
      <c r="L910" s="1" t="s">
        <v>26</v>
      </c>
      <c r="M910" s="3"/>
      <c r="N910" s="3">
        <f t="shared" si="24"/>
        <v>0</v>
      </c>
      <c r="O910" s="1"/>
      <c r="P910" s="1"/>
      <c r="Q910" s="3"/>
      <c r="R910" s="3"/>
      <c r="S910" s="1"/>
      <c r="T910" s="1"/>
      <c r="U910" s="1"/>
      <c r="V910" s="3"/>
      <c r="W910" s="1"/>
      <c r="X910" s="1"/>
      <c r="Y910" s="1"/>
      <c r="Z910" s="1"/>
      <c r="AA910" s="3">
        <f>Tabla13[[#This Row],[COSTO TOTAL]]</f>
        <v>0</v>
      </c>
      <c r="AB910" s="1"/>
      <c r="AC910" s="1"/>
      <c r="AD910" s="1"/>
      <c r="AE910" s="1"/>
    </row>
    <row r="911" spans="1:31">
      <c r="A911" s="48" t="s">
        <v>867</v>
      </c>
      <c r="B911" s="49">
        <v>43348</v>
      </c>
      <c r="C911" s="48">
        <v>7611441</v>
      </c>
      <c r="D911" s="48" t="s">
        <v>16</v>
      </c>
      <c r="E911" s="48" t="s">
        <v>987</v>
      </c>
      <c r="F911" s="48" t="s">
        <v>988</v>
      </c>
      <c r="G911" s="48" t="s">
        <v>24</v>
      </c>
      <c r="H911" s="48">
        <v>4501588276</v>
      </c>
      <c r="I911" s="48" t="s">
        <v>24</v>
      </c>
      <c r="J911" s="48" t="s">
        <v>989</v>
      </c>
      <c r="K911" s="48">
        <v>2</v>
      </c>
      <c r="L911" s="48" t="s">
        <v>26</v>
      </c>
      <c r="M911" s="50">
        <v>2020</v>
      </c>
      <c r="N911" s="50">
        <f t="shared" si="24"/>
        <v>4040</v>
      </c>
      <c r="O911" s="1"/>
      <c r="P911" s="48"/>
      <c r="Q911" s="50"/>
      <c r="R911" s="50"/>
      <c r="S911" s="48"/>
      <c r="T911" s="48"/>
      <c r="U911" s="48"/>
      <c r="V911" s="50"/>
      <c r="W911" s="48"/>
      <c r="X911" s="48"/>
      <c r="Y911" s="48"/>
      <c r="Z911" s="48"/>
      <c r="AA911" s="50">
        <f>Tabla13[[#This Row],[COSTO TOTAL]]</f>
        <v>4040</v>
      </c>
      <c r="AB911" s="48"/>
      <c r="AC911" s="48"/>
      <c r="AD911" s="48"/>
      <c r="AE911" s="48"/>
    </row>
    <row r="912" spans="1:31">
      <c r="A912" s="42" t="s">
        <v>867</v>
      </c>
      <c r="B912" s="47">
        <v>43420</v>
      </c>
      <c r="C912" s="42">
        <v>7639439</v>
      </c>
      <c r="D912" s="42" t="s">
        <v>16</v>
      </c>
      <c r="E912" s="42" t="s">
        <v>990</v>
      </c>
      <c r="F912" s="42" t="s">
        <v>954</v>
      </c>
      <c r="G912" s="42" t="s">
        <v>24</v>
      </c>
      <c r="H912" s="42">
        <v>4501604897</v>
      </c>
      <c r="I912" s="42" t="s">
        <v>991</v>
      </c>
      <c r="J912" s="42" t="s">
        <v>992</v>
      </c>
      <c r="K912" s="42">
        <v>1</v>
      </c>
      <c r="L912" s="42" t="s">
        <v>26</v>
      </c>
      <c r="M912" s="40"/>
      <c r="N912" s="40">
        <f t="shared" si="24"/>
        <v>0</v>
      </c>
      <c r="O912" s="1"/>
      <c r="P912" s="42"/>
      <c r="Q912" s="40"/>
      <c r="R912" s="40"/>
      <c r="S912" s="42"/>
      <c r="T912" s="42"/>
      <c r="U912" s="42"/>
      <c r="V912" s="40"/>
      <c r="W912" s="42"/>
      <c r="X912" s="42"/>
      <c r="Y912" s="42"/>
      <c r="Z912" s="42"/>
      <c r="AA912" s="40">
        <f>Tabla13[[#This Row],[COSTO TOTAL]]</f>
        <v>0</v>
      </c>
      <c r="AB912" s="42"/>
      <c r="AC912" s="42"/>
      <c r="AD912" s="42"/>
      <c r="AE912" s="42"/>
    </row>
    <row r="913" spans="1:31">
      <c r="A913" s="1" t="s">
        <v>867</v>
      </c>
      <c r="B913" s="2">
        <v>43348</v>
      </c>
      <c r="C913" s="1">
        <v>7611441</v>
      </c>
      <c r="D913" s="1" t="s">
        <v>16</v>
      </c>
      <c r="E913" s="1" t="s">
        <v>987</v>
      </c>
      <c r="F913" s="1" t="s">
        <v>988</v>
      </c>
      <c r="G913" s="1" t="s">
        <v>24</v>
      </c>
      <c r="H913" s="1">
        <v>4501588276</v>
      </c>
      <c r="I913" s="1"/>
      <c r="J913" s="1" t="s">
        <v>993</v>
      </c>
      <c r="K913" s="1">
        <v>4</v>
      </c>
      <c r="L913" s="1" t="s">
        <v>26</v>
      </c>
      <c r="M913" s="3"/>
      <c r="N913" s="3">
        <f t="shared" si="24"/>
        <v>0</v>
      </c>
      <c r="O913" s="1"/>
      <c r="P913" s="1"/>
      <c r="Q913" s="3"/>
      <c r="R913" s="3"/>
      <c r="S913" s="1"/>
      <c r="T913" s="1"/>
      <c r="U913" s="1"/>
      <c r="V913" s="3"/>
      <c r="W913" s="1"/>
      <c r="X913" s="1"/>
      <c r="Y913" s="1"/>
      <c r="Z913" s="1"/>
      <c r="AA913" s="3">
        <f>Tabla13[[#This Row],[COSTO TOTAL]]</f>
        <v>0</v>
      </c>
      <c r="AB913" s="1"/>
      <c r="AC913" s="1"/>
      <c r="AD913" s="1"/>
      <c r="AE913" s="1"/>
    </row>
    <row r="914" spans="1:31">
      <c r="A914" s="1" t="s">
        <v>867</v>
      </c>
      <c r="B914" s="2">
        <v>43348</v>
      </c>
      <c r="C914" s="1">
        <v>7611441</v>
      </c>
      <c r="D914" s="1" t="s">
        <v>16</v>
      </c>
      <c r="E914" s="1" t="s">
        <v>987</v>
      </c>
      <c r="F914" s="1" t="s">
        <v>988</v>
      </c>
      <c r="G914" s="1" t="s">
        <v>24</v>
      </c>
      <c r="H914" s="1">
        <v>4501588276</v>
      </c>
      <c r="I914" s="1"/>
      <c r="J914" s="1" t="s">
        <v>994</v>
      </c>
      <c r="K914" s="1">
        <v>2</v>
      </c>
      <c r="L914" s="1" t="s">
        <v>26</v>
      </c>
      <c r="M914" s="3"/>
      <c r="N914" s="3">
        <f t="shared" si="24"/>
        <v>0</v>
      </c>
      <c r="O914" s="1"/>
      <c r="P914" s="1"/>
      <c r="Q914" s="3"/>
      <c r="R914" s="3"/>
      <c r="S914" s="1"/>
      <c r="T914" s="1"/>
      <c r="U914" s="1"/>
      <c r="V914" s="3"/>
      <c r="W914" s="1"/>
      <c r="X914" s="1"/>
      <c r="Y914" s="1"/>
      <c r="Z914" s="1"/>
      <c r="AA914" s="3">
        <f>Tabla13[[#This Row],[COSTO TOTAL]]</f>
        <v>0</v>
      </c>
      <c r="AB914" s="1"/>
      <c r="AC914" s="1"/>
      <c r="AD914" s="1"/>
      <c r="AE914" s="1"/>
    </row>
    <row r="915" spans="1:31">
      <c r="A915" s="1" t="s">
        <v>867</v>
      </c>
      <c r="B915" s="2">
        <v>43441</v>
      </c>
      <c r="C915" s="1">
        <v>7633960</v>
      </c>
      <c r="D915" s="1" t="s">
        <v>16</v>
      </c>
      <c r="E915" s="1" t="s">
        <v>995</v>
      </c>
      <c r="F915" s="1" t="s">
        <v>113</v>
      </c>
      <c r="G915" s="1" t="s">
        <v>24</v>
      </c>
      <c r="H915" s="1">
        <v>4501611222</v>
      </c>
      <c r="I915" s="1" t="s">
        <v>996</v>
      </c>
      <c r="J915" s="1" t="s">
        <v>997</v>
      </c>
      <c r="K915" s="1">
        <v>6</v>
      </c>
      <c r="L915" s="1" t="s">
        <v>26</v>
      </c>
      <c r="M915" s="3"/>
      <c r="N915" s="3">
        <f t="shared" si="24"/>
        <v>0</v>
      </c>
      <c r="O915" s="1"/>
      <c r="P915" s="1"/>
      <c r="Q915" s="3"/>
      <c r="R915" s="3"/>
      <c r="S915" s="1"/>
      <c r="T915" s="1"/>
      <c r="U915" s="1"/>
      <c r="V915" s="3"/>
      <c r="W915" s="1"/>
      <c r="X915" s="1"/>
      <c r="Y915" s="1"/>
      <c r="Z915" s="1"/>
      <c r="AA915" s="3">
        <f>Tabla13[[#This Row],[COSTO TOTAL]]</f>
        <v>0</v>
      </c>
      <c r="AB915" s="1"/>
      <c r="AC915" s="1"/>
      <c r="AD915" s="1"/>
      <c r="AE915" s="1"/>
    </row>
    <row r="916" spans="1:31">
      <c r="A916" s="42" t="s">
        <v>867</v>
      </c>
      <c r="B916" s="47">
        <v>43420</v>
      </c>
      <c r="C916" s="42">
        <v>7639439</v>
      </c>
      <c r="D916" s="42" t="s">
        <v>16</v>
      </c>
      <c r="E916" s="42" t="s">
        <v>990</v>
      </c>
      <c r="F916" s="42" t="s">
        <v>954</v>
      </c>
      <c r="G916" s="42" t="s">
        <v>24</v>
      </c>
      <c r="H916" s="42">
        <v>4501604897</v>
      </c>
      <c r="I916" s="42" t="s">
        <v>991</v>
      </c>
      <c r="J916" s="42" t="s">
        <v>998</v>
      </c>
      <c r="K916" s="42">
        <v>1</v>
      </c>
      <c r="L916" s="42" t="s">
        <v>26</v>
      </c>
      <c r="M916" s="40">
        <v>11870.8</v>
      </c>
      <c r="N916" s="40">
        <f t="shared" si="24"/>
        <v>11870.8</v>
      </c>
      <c r="O916" s="1"/>
      <c r="P916" s="42"/>
      <c r="Q916" s="40"/>
      <c r="R916" s="40"/>
      <c r="S916" s="42"/>
      <c r="T916" s="42"/>
      <c r="U916" s="42"/>
      <c r="V916" s="40"/>
      <c r="W916" s="42"/>
      <c r="X916" s="42"/>
      <c r="Y916" s="42"/>
      <c r="Z916" s="42"/>
      <c r="AA916" s="40">
        <f>Tabla13[[#This Row],[COSTO TOTAL]]</f>
        <v>11870.8</v>
      </c>
      <c r="AB916" s="42"/>
      <c r="AC916" s="42"/>
      <c r="AD916" s="42"/>
      <c r="AE916" s="42"/>
    </row>
    <row r="917" spans="1:31">
      <c r="A917" s="1" t="s">
        <v>867</v>
      </c>
      <c r="B917" s="2">
        <v>43348</v>
      </c>
      <c r="C917" s="1">
        <v>7611441</v>
      </c>
      <c r="D917" s="1" t="s">
        <v>16</v>
      </c>
      <c r="E917" s="1" t="s">
        <v>987</v>
      </c>
      <c r="F917" s="1" t="s">
        <v>988</v>
      </c>
      <c r="G917" s="1" t="s">
        <v>24</v>
      </c>
      <c r="H917" s="1">
        <v>4501588276</v>
      </c>
      <c r="I917" s="1" t="s">
        <v>24</v>
      </c>
      <c r="J917" s="1" t="s">
        <v>999</v>
      </c>
      <c r="K917" s="1">
        <v>2</v>
      </c>
      <c r="L917" s="1" t="s">
        <v>26</v>
      </c>
      <c r="M917" s="3">
        <v>1370</v>
      </c>
      <c r="N917" s="3">
        <f t="shared" si="24"/>
        <v>2740</v>
      </c>
      <c r="O917" s="1"/>
      <c r="P917" s="1"/>
      <c r="Q917" s="3"/>
      <c r="R917" s="3"/>
      <c r="S917" s="1"/>
      <c r="T917" s="1"/>
      <c r="U917" s="1"/>
      <c r="V917" s="3"/>
      <c r="W917" s="1"/>
      <c r="X917" s="1"/>
      <c r="Y917" s="1"/>
      <c r="Z917" s="1"/>
      <c r="AA917" s="3">
        <f>Tabla13[[#This Row],[COSTO TOTAL]]</f>
        <v>2740</v>
      </c>
      <c r="AB917" s="1"/>
      <c r="AC917" s="1"/>
      <c r="AD917" s="1"/>
      <c r="AE917" s="1"/>
    </row>
    <row r="918" spans="1:31">
      <c r="A918" s="1" t="s">
        <v>867</v>
      </c>
      <c r="B918" s="2">
        <v>43348</v>
      </c>
      <c r="C918" s="1">
        <v>7611441</v>
      </c>
      <c r="D918" s="1" t="s">
        <v>16</v>
      </c>
      <c r="E918" s="1" t="s">
        <v>987</v>
      </c>
      <c r="F918" s="1" t="s">
        <v>988</v>
      </c>
      <c r="G918" s="1" t="s">
        <v>24</v>
      </c>
      <c r="H918" s="1">
        <v>4501588276</v>
      </c>
      <c r="I918" s="1" t="s">
        <v>24</v>
      </c>
      <c r="J918" s="1" t="s">
        <v>1000</v>
      </c>
      <c r="K918" s="1">
        <v>2</v>
      </c>
      <c r="L918" s="1" t="s">
        <v>26</v>
      </c>
      <c r="M918" s="3">
        <v>320</v>
      </c>
      <c r="N918" s="3">
        <f t="shared" si="24"/>
        <v>640</v>
      </c>
      <c r="O918" s="1"/>
      <c r="P918" s="1"/>
      <c r="Q918" s="3"/>
      <c r="R918" s="3"/>
      <c r="S918" s="1"/>
      <c r="T918" s="1"/>
      <c r="U918" s="1"/>
      <c r="V918" s="3"/>
      <c r="W918" s="1"/>
      <c r="X918" s="1"/>
      <c r="Y918" s="1"/>
      <c r="Z918" s="1"/>
      <c r="AA918" s="3">
        <f>Tabla13[[#This Row],[COSTO TOTAL]]</f>
        <v>640</v>
      </c>
      <c r="AB918" s="1"/>
      <c r="AC918" s="1"/>
      <c r="AD918" s="1"/>
      <c r="AE918" s="1"/>
    </row>
    <row r="919" spans="1:31">
      <c r="A919" s="1" t="s">
        <v>867</v>
      </c>
      <c r="B919" s="2">
        <v>43773</v>
      </c>
      <c r="C919" s="1" t="s">
        <v>22</v>
      </c>
      <c r="D919" s="1" t="s">
        <v>16</v>
      </c>
      <c r="E919" s="1" t="s">
        <v>24</v>
      </c>
      <c r="F919" s="1" t="s">
        <v>703</v>
      </c>
      <c r="G919" s="1" t="s">
        <v>24</v>
      </c>
      <c r="H919" s="1">
        <v>4501710199</v>
      </c>
      <c r="I919" s="1" t="s">
        <v>24</v>
      </c>
      <c r="J919" s="1" t="s">
        <v>1001</v>
      </c>
      <c r="K919" s="1">
        <v>0</v>
      </c>
      <c r="L919" s="1" t="s">
        <v>26</v>
      </c>
      <c r="M919" s="3">
        <v>13927.32</v>
      </c>
      <c r="N919" s="3">
        <f t="shared" si="24"/>
        <v>0</v>
      </c>
      <c r="O919" s="1"/>
      <c r="P919" s="1"/>
      <c r="Q919" s="3"/>
      <c r="R919" s="3"/>
      <c r="S919" s="1"/>
      <c r="T919" s="1"/>
      <c r="U919" s="1"/>
      <c r="V919" s="3"/>
      <c r="W919" s="1"/>
      <c r="X919" s="1"/>
      <c r="Y919" s="1"/>
      <c r="Z919" s="1"/>
      <c r="AA919" s="3">
        <f>Tabla13[[#This Row],[COSTO TOTAL]]</f>
        <v>0</v>
      </c>
      <c r="AB919" s="1"/>
      <c r="AC919" s="1"/>
      <c r="AD919" s="1" t="s">
        <v>112</v>
      </c>
      <c r="AE919" s="1"/>
    </row>
    <row r="920" spans="1:31">
      <c r="A920" s="1" t="s">
        <v>867</v>
      </c>
      <c r="B920" s="2">
        <v>43773</v>
      </c>
      <c r="C920" s="1" t="s">
        <v>22</v>
      </c>
      <c r="D920" s="1" t="s">
        <v>16</v>
      </c>
      <c r="E920" s="1" t="s">
        <v>24</v>
      </c>
      <c r="F920" s="1" t="s">
        <v>703</v>
      </c>
      <c r="G920" s="1" t="s">
        <v>24</v>
      </c>
      <c r="H920" s="1">
        <v>4501708652</v>
      </c>
      <c r="I920" s="1" t="s">
        <v>24</v>
      </c>
      <c r="J920" s="1" t="s">
        <v>1001</v>
      </c>
      <c r="K920" s="1">
        <v>0</v>
      </c>
      <c r="L920" s="1" t="s">
        <v>26</v>
      </c>
      <c r="M920" s="3">
        <v>16014.48</v>
      </c>
      <c r="N920" s="3">
        <f t="shared" si="24"/>
        <v>0</v>
      </c>
      <c r="O920" s="1"/>
      <c r="P920" s="1"/>
      <c r="Q920" s="3"/>
      <c r="R920" s="3"/>
      <c r="S920" s="1"/>
      <c r="T920" s="1"/>
      <c r="U920" s="1"/>
      <c r="V920" s="3"/>
      <c r="W920" s="1"/>
      <c r="X920" s="1"/>
      <c r="Y920" s="1"/>
      <c r="Z920" s="1"/>
      <c r="AA920" s="3">
        <f>Tabla13[[#This Row],[COSTO TOTAL]]</f>
        <v>0</v>
      </c>
      <c r="AB920" s="1"/>
      <c r="AC920" s="1"/>
      <c r="AD920" s="1" t="s">
        <v>112</v>
      </c>
      <c r="AE920" s="1"/>
    </row>
    <row r="921" spans="1:31">
      <c r="A921" s="1" t="s">
        <v>867</v>
      </c>
      <c r="B921" s="2">
        <v>43819</v>
      </c>
      <c r="C921" s="1" t="s">
        <v>22</v>
      </c>
      <c r="D921" s="1" t="s">
        <v>16</v>
      </c>
      <c r="E921" s="1" t="s">
        <v>24</v>
      </c>
      <c r="F921" s="1" t="s">
        <v>1052</v>
      </c>
      <c r="G921" s="1" t="s">
        <v>24</v>
      </c>
      <c r="H921" s="1">
        <v>4501735611</v>
      </c>
      <c r="I921" s="1" t="s">
        <v>24</v>
      </c>
      <c r="J921" s="1" t="s">
        <v>1053</v>
      </c>
      <c r="K921" s="1">
        <v>0</v>
      </c>
      <c r="L921" s="1" t="s">
        <v>26</v>
      </c>
      <c r="M921" s="3"/>
      <c r="N921" s="3">
        <f t="shared" si="24"/>
        <v>0</v>
      </c>
      <c r="O921" s="1"/>
      <c r="P921" s="1"/>
      <c r="Q921" s="3"/>
      <c r="R921" s="3"/>
      <c r="S921" s="1"/>
      <c r="T921" s="1"/>
      <c r="U921" s="1"/>
      <c r="V921" s="3"/>
      <c r="W921" s="1"/>
      <c r="X921" s="1"/>
      <c r="Y921" s="1"/>
      <c r="Z921" s="1"/>
      <c r="AA921" s="3">
        <f>Tabla13[[#This Row],[COSTO TOTAL]]</f>
        <v>0</v>
      </c>
      <c r="AB921" s="1"/>
      <c r="AC921" s="1"/>
      <c r="AD921" s="1" t="s">
        <v>112</v>
      </c>
      <c r="AE921" s="1"/>
    </row>
    <row r="922" spans="1:31">
      <c r="A922" s="1" t="s">
        <v>802</v>
      </c>
      <c r="B922" s="2">
        <v>43846</v>
      </c>
      <c r="C922" s="1" t="s">
        <v>22</v>
      </c>
      <c r="D922" s="1" t="s">
        <v>16</v>
      </c>
      <c r="E922" s="1" t="s">
        <v>24</v>
      </c>
      <c r="F922" s="1" t="s">
        <v>113</v>
      </c>
      <c r="G922" s="1" t="s">
        <v>24</v>
      </c>
      <c r="H922" s="1">
        <v>4501736148</v>
      </c>
      <c r="I922" s="1" t="s">
        <v>1129</v>
      </c>
      <c r="J922" s="1" t="s">
        <v>1056</v>
      </c>
      <c r="K922" s="1">
        <v>1</v>
      </c>
      <c r="L922" s="1" t="s">
        <v>26</v>
      </c>
      <c r="M922" s="3">
        <v>156</v>
      </c>
      <c r="N922" s="3">
        <f t="shared" si="24"/>
        <v>156</v>
      </c>
      <c r="O922" s="1"/>
      <c r="P922" s="1"/>
      <c r="Q922" s="3"/>
      <c r="R922" s="3"/>
      <c r="S922" s="1"/>
      <c r="T922" s="1"/>
      <c r="U922" s="1"/>
      <c r="V922" s="3"/>
      <c r="W922" s="1"/>
      <c r="X922" s="1"/>
      <c r="Y922" s="1"/>
      <c r="Z922" s="1"/>
      <c r="AA922" s="3">
        <f>Tabla13[[#This Row],[COSTO TOTAL]]</f>
        <v>156</v>
      </c>
      <c r="AB922" s="1"/>
      <c r="AC922" s="1"/>
      <c r="AD922" s="1"/>
      <c r="AE922" s="1"/>
    </row>
    <row r="923" spans="1:31">
      <c r="A923" s="1" t="s">
        <v>802</v>
      </c>
      <c r="B923" s="2">
        <v>43496</v>
      </c>
      <c r="C923" s="1" t="s">
        <v>22</v>
      </c>
      <c r="D923" s="1" t="s">
        <v>16</v>
      </c>
      <c r="E923" s="1" t="s">
        <v>24</v>
      </c>
      <c r="F923" s="1" t="s">
        <v>113</v>
      </c>
      <c r="G923" s="1" t="s">
        <v>24</v>
      </c>
      <c r="H923" s="1">
        <v>4501643125</v>
      </c>
      <c r="I923" s="1" t="s">
        <v>24</v>
      </c>
      <c r="J923" s="1" t="s">
        <v>1128</v>
      </c>
      <c r="K923" s="1">
        <v>1</v>
      </c>
      <c r="L923" s="1" t="s">
        <v>26</v>
      </c>
      <c r="M923" s="3">
        <v>324</v>
      </c>
      <c r="N923" s="3">
        <f t="shared" si="24"/>
        <v>324</v>
      </c>
      <c r="O923" s="1"/>
      <c r="P923" s="1"/>
      <c r="Q923" s="3"/>
      <c r="R923" s="3"/>
      <c r="S923" s="1"/>
      <c r="T923" s="1"/>
      <c r="U923" s="1"/>
      <c r="V923" s="3"/>
      <c r="W923" s="1"/>
      <c r="X923" s="1"/>
      <c r="Y923" s="1"/>
      <c r="Z923" s="1"/>
      <c r="AA923" s="3">
        <f>Tabla13[[#This Row],[COSTO TOTAL]]</f>
        <v>324</v>
      </c>
      <c r="AB923" s="1"/>
      <c r="AC923" s="1"/>
      <c r="AD923" s="1"/>
      <c r="AE923" s="1"/>
    </row>
    <row r="924" spans="1:31">
      <c r="A924" s="1" t="s">
        <v>802</v>
      </c>
      <c r="B924" s="2">
        <v>43496</v>
      </c>
      <c r="C924" s="1" t="s">
        <v>22</v>
      </c>
      <c r="D924" s="1" t="s">
        <v>16</v>
      </c>
      <c r="E924" s="1" t="s">
        <v>24</v>
      </c>
      <c r="F924" s="1" t="s">
        <v>113</v>
      </c>
      <c r="G924" s="1" t="s">
        <v>24</v>
      </c>
      <c r="H924" s="1">
        <v>4501643125</v>
      </c>
      <c r="I924" s="1" t="s">
        <v>24</v>
      </c>
      <c r="J924" s="1" t="s">
        <v>1129</v>
      </c>
      <c r="K924" s="1">
        <v>1</v>
      </c>
      <c r="L924" s="1" t="s">
        <v>26</v>
      </c>
      <c r="M924" s="3">
        <v>264</v>
      </c>
      <c r="N924" s="3">
        <f t="shared" si="24"/>
        <v>264</v>
      </c>
      <c r="O924" s="1"/>
      <c r="P924" s="1"/>
      <c r="Q924" s="3"/>
      <c r="R924" s="3"/>
      <c r="S924" s="1"/>
      <c r="T924" s="1"/>
      <c r="U924" s="1"/>
      <c r="V924" s="3"/>
      <c r="W924" s="1"/>
      <c r="X924" s="1"/>
      <c r="Y924" s="1"/>
      <c r="Z924" s="1"/>
      <c r="AA924" s="3">
        <f>Tabla13[[#This Row],[COSTO TOTAL]]</f>
        <v>264</v>
      </c>
      <c r="AB924" s="1"/>
      <c r="AC924" s="1"/>
      <c r="AD924" s="1"/>
      <c r="AE924" s="1"/>
    </row>
    <row r="925" spans="1:31">
      <c r="A925" s="1" t="s">
        <v>802</v>
      </c>
      <c r="B925" s="2">
        <v>43496</v>
      </c>
      <c r="C925" s="1" t="s">
        <v>22</v>
      </c>
      <c r="D925" s="1" t="s">
        <v>16</v>
      </c>
      <c r="E925" s="1" t="s">
        <v>24</v>
      </c>
      <c r="F925" s="1" t="s">
        <v>113</v>
      </c>
      <c r="G925" s="1" t="s">
        <v>24</v>
      </c>
      <c r="H925" s="1">
        <v>4501747878</v>
      </c>
      <c r="I925" s="1" t="s">
        <v>24</v>
      </c>
      <c r="J925" s="1" t="s">
        <v>1130</v>
      </c>
      <c r="K925" s="1">
        <v>4</v>
      </c>
      <c r="L925" s="1" t="s">
        <v>26</v>
      </c>
      <c r="M925" s="3">
        <v>30</v>
      </c>
      <c r="N925" s="3">
        <f t="shared" si="24"/>
        <v>120</v>
      </c>
      <c r="O925" s="1"/>
      <c r="P925" s="1"/>
      <c r="Q925" s="3"/>
      <c r="R925" s="3"/>
      <c r="S925" s="1"/>
      <c r="T925" s="1"/>
      <c r="U925" s="1"/>
      <c r="V925" s="3"/>
      <c r="W925" s="1"/>
      <c r="X925" s="1"/>
      <c r="Y925" s="1"/>
      <c r="Z925" s="1"/>
      <c r="AA925" s="3">
        <f>Tabla13[[#This Row],[COSTO TOTAL]]</f>
        <v>120</v>
      </c>
      <c r="AB925" s="1"/>
      <c r="AC925" s="1"/>
      <c r="AD925" s="1"/>
      <c r="AE925" s="1"/>
    </row>
    <row r="926" spans="1:31">
      <c r="A926" s="1" t="s">
        <v>802</v>
      </c>
      <c r="B926" s="2">
        <v>43509</v>
      </c>
      <c r="C926" s="1" t="s">
        <v>22</v>
      </c>
      <c r="D926" s="1" t="s">
        <v>16</v>
      </c>
      <c r="E926" s="1" t="s">
        <v>24</v>
      </c>
      <c r="F926" s="1" t="s">
        <v>113</v>
      </c>
      <c r="G926" s="1" t="s">
        <v>24</v>
      </c>
      <c r="H926" s="1">
        <v>4501746699</v>
      </c>
      <c r="I926" s="1" t="s">
        <v>24</v>
      </c>
      <c r="J926" s="1" t="s">
        <v>1188</v>
      </c>
      <c r="K926" s="1">
        <v>1</v>
      </c>
      <c r="L926" s="1" t="s">
        <v>26</v>
      </c>
      <c r="M926" s="3">
        <v>665.23</v>
      </c>
      <c r="N926" s="3">
        <f t="shared" si="24"/>
        <v>665.23</v>
      </c>
      <c r="O926" s="1"/>
      <c r="P926" s="1"/>
      <c r="Q926" s="3"/>
      <c r="R926" s="3"/>
      <c r="S926" s="1"/>
      <c r="T926" s="1"/>
      <c r="U926" s="1"/>
      <c r="V926" s="3"/>
      <c r="W926" s="1"/>
      <c r="X926" s="1"/>
      <c r="Y926" s="1"/>
      <c r="Z926" s="1"/>
      <c r="AA926" s="3">
        <f>Tabla13[[#This Row],[COSTO TOTAL]]</f>
        <v>665.23</v>
      </c>
      <c r="AB926" s="1"/>
      <c r="AC926" s="1"/>
      <c r="AD926" s="1"/>
      <c r="AE926" s="1"/>
    </row>
    <row r="927" spans="1:31">
      <c r="A927" s="1" t="s">
        <v>802</v>
      </c>
      <c r="B927" s="2">
        <v>43509</v>
      </c>
      <c r="C927" s="1" t="s">
        <v>22</v>
      </c>
      <c r="D927" s="1" t="s">
        <v>16</v>
      </c>
      <c r="E927" s="1" t="s">
        <v>24</v>
      </c>
      <c r="F927" s="1" t="s">
        <v>113</v>
      </c>
      <c r="G927" s="1" t="s">
        <v>24</v>
      </c>
      <c r="H927" s="1">
        <v>4501746699</v>
      </c>
      <c r="I927" s="1" t="s">
        <v>24</v>
      </c>
      <c r="J927" s="1" t="s">
        <v>1189</v>
      </c>
      <c r="K927" s="1">
        <v>2</v>
      </c>
      <c r="L927" s="1" t="s">
        <v>26</v>
      </c>
      <c r="M927" s="3">
        <v>496.58</v>
      </c>
      <c r="N927" s="3">
        <f t="shared" si="24"/>
        <v>993.16</v>
      </c>
      <c r="O927" s="1"/>
      <c r="P927" s="1"/>
      <c r="Q927" s="3"/>
      <c r="R927" s="3"/>
      <c r="S927" s="1"/>
      <c r="T927" s="1"/>
      <c r="U927" s="1"/>
      <c r="V927" s="3"/>
      <c r="W927" s="1"/>
      <c r="X927" s="1"/>
      <c r="Y927" s="1"/>
      <c r="Z927" s="1"/>
      <c r="AA927" s="3">
        <f>Tabla13[[#This Row],[COSTO TOTAL]]</f>
        <v>993.16</v>
      </c>
      <c r="AB927" s="1"/>
      <c r="AC927" s="1"/>
      <c r="AD927" s="1"/>
      <c r="AE927" s="1"/>
    </row>
    <row r="928" spans="1:31">
      <c r="A928" s="1" t="s">
        <v>802</v>
      </c>
      <c r="B928" s="2">
        <v>43509</v>
      </c>
      <c r="C928" s="1" t="s">
        <v>22</v>
      </c>
      <c r="D928" s="1" t="s">
        <v>16</v>
      </c>
      <c r="E928" s="1" t="s">
        <v>24</v>
      </c>
      <c r="F928" s="1" t="s">
        <v>113</v>
      </c>
      <c r="G928" s="1" t="s">
        <v>24</v>
      </c>
      <c r="H928" s="1">
        <v>4501746699</v>
      </c>
      <c r="I928" s="1" t="s">
        <v>24</v>
      </c>
      <c r="J928" s="1" t="s">
        <v>1190</v>
      </c>
      <c r="K928" s="1">
        <v>2</v>
      </c>
      <c r="L928" s="1" t="s">
        <v>26</v>
      </c>
      <c r="M928" s="3">
        <v>241.73</v>
      </c>
      <c r="N928" s="3">
        <f t="shared" si="24"/>
        <v>483.46</v>
      </c>
      <c r="O928" s="1"/>
      <c r="P928" s="1"/>
      <c r="Q928" s="3"/>
      <c r="R928" s="3"/>
      <c r="S928" s="1"/>
      <c r="T928" s="1"/>
      <c r="U928" s="1"/>
      <c r="V928" s="3"/>
      <c r="W928" s="1"/>
      <c r="X928" s="1"/>
      <c r="Y928" s="1"/>
      <c r="Z928" s="1"/>
      <c r="AA928" s="3">
        <f>Tabla13[[#This Row],[COSTO TOTAL]]</f>
        <v>483.46</v>
      </c>
      <c r="AB928" s="1"/>
      <c r="AC928" s="1"/>
      <c r="AD928" s="1"/>
      <c r="AE928" s="1"/>
    </row>
    <row r="929" spans="1:31">
      <c r="A929" s="1" t="s">
        <v>802</v>
      </c>
      <c r="B929" s="2">
        <v>43509</v>
      </c>
      <c r="C929" s="1" t="s">
        <v>22</v>
      </c>
      <c r="D929" s="1" t="s">
        <v>16</v>
      </c>
      <c r="E929" s="1" t="s">
        <v>24</v>
      </c>
      <c r="F929" s="1" t="s">
        <v>113</v>
      </c>
      <c r="G929" s="1" t="s">
        <v>24</v>
      </c>
      <c r="H929" s="1">
        <v>4501746699</v>
      </c>
      <c r="I929" s="1" t="s">
        <v>24</v>
      </c>
      <c r="J929" s="1" t="s">
        <v>655</v>
      </c>
      <c r="K929" s="1">
        <v>1</v>
      </c>
      <c r="L929" s="1" t="s">
        <v>26</v>
      </c>
      <c r="M929" s="3"/>
      <c r="N929" s="3">
        <f t="shared" si="24"/>
        <v>0</v>
      </c>
      <c r="O929" s="1"/>
      <c r="P929" s="1"/>
      <c r="Q929" s="3"/>
      <c r="R929" s="3"/>
      <c r="S929" s="1"/>
      <c r="T929" s="1"/>
      <c r="U929" s="1"/>
      <c r="V929" s="3"/>
      <c r="W929" s="1"/>
      <c r="X929" s="1"/>
      <c r="Y929" s="1"/>
      <c r="Z929" s="1"/>
      <c r="AA929" s="3">
        <f>Tabla13[[#This Row],[COSTO TOTAL]]</f>
        <v>0</v>
      </c>
      <c r="AB929" s="1"/>
      <c r="AC929" s="1"/>
      <c r="AD929" s="1"/>
      <c r="AE929" s="1"/>
    </row>
    <row r="930" spans="1:31">
      <c r="A930" s="1" t="s">
        <v>802</v>
      </c>
      <c r="B930" s="2">
        <v>43509</v>
      </c>
      <c r="C930" s="1" t="s">
        <v>22</v>
      </c>
      <c r="D930" s="1" t="s">
        <v>16</v>
      </c>
      <c r="E930" s="1" t="s">
        <v>24</v>
      </c>
      <c r="F930" s="1" t="s">
        <v>113</v>
      </c>
      <c r="G930" s="1" t="s">
        <v>24</v>
      </c>
      <c r="H930" s="46">
        <v>4501746699</v>
      </c>
      <c r="I930" s="1" t="s">
        <v>24</v>
      </c>
      <c r="J930" s="1" t="s">
        <v>1262</v>
      </c>
      <c r="K930" s="1">
        <v>1</v>
      </c>
      <c r="L930" s="1" t="s">
        <v>26</v>
      </c>
      <c r="M930" s="3"/>
      <c r="N930" s="3">
        <f t="shared" si="24"/>
        <v>0</v>
      </c>
      <c r="O930" s="1"/>
      <c r="P930" s="1"/>
      <c r="Q930" s="3"/>
      <c r="R930" s="3"/>
      <c r="S930" s="1"/>
      <c r="T930" s="1"/>
      <c r="U930" s="1"/>
      <c r="V930" s="3"/>
      <c r="W930" s="1"/>
      <c r="X930" s="1"/>
      <c r="Y930" s="1"/>
      <c r="Z930" s="1"/>
      <c r="AA930" s="3">
        <f>Tabla13[[#This Row],[COSTO TOTAL]]</f>
        <v>0</v>
      </c>
      <c r="AB930" s="1"/>
      <c r="AC930" s="1"/>
      <c r="AD930" s="1"/>
      <c r="AE930" s="1"/>
    </row>
    <row r="931" spans="1:31">
      <c r="A931" s="1" t="s">
        <v>802</v>
      </c>
      <c r="B931" s="2">
        <v>43509</v>
      </c>
      <c r="C931" s="1" t="s">
        <v>22</v>
      </c>
      <c r="D931" s="1" t="s">
        <v>16</v>
      </c>
      <c r="E931" s="1" t="s">
        <v>24</v>
      </c>
      <c r="F931" s="1" t="s">
        <v>113</v>
      </c>
      <c r="G931" s="1" t="s">
        <v>24</v>
      </c>
      <c r="H931" s="1">
        <v>4501746699</v>
      </c>
      <c r="I931" s="1" t="s">
        <v>24</v>
      </c>
      <c r="J931" s="1" t="s">
        <v>656</v>
      </c>
      <c r="K931" s="1">
        <v>1</v>
      </c>
      <c r="L931" s="1" t="s">
        <v>26</v>
      </c>
      <c r="M931" s="3"/>
      <c r="N931" s="3">
        <f t="shared" si="24"/>
        <v>0</v>
      </c>
      <c r="O931" s="1"/>
      <c r="P931" s="1"/>
      <c r="Q931" s="3"/>
      <c r="R931" s="3"/>
      <c r="S931" s="1"/>
      <c r="T931" s="1"/>
      <c r="U931" s="1"/>
      <c r="V931" s="3"/>
      <c r="W931" s="1"/>
      <c r="X931" s="1"/>
      <c r="Y931" s="1"/>
      <c r="Z931" s="1"/>
      <c r="AA931" s="3">
        <f>Tabla13[[#This Row],[COSTO TOTAL]]</f>
        <v>0</v>
      </c>
      <c r="AB931" s="1"/>
      <c r="AC931" s="1"/>
      <c r="AD931" s="1"/>
      <c r="AE931" s="1"/>
    </row>
    <row r="932" spans="1:31">
      <c r="A932" s="1" t="s">
        <v>802</v>
      </c>
      <c r="B932" s="2">
        <v>43509</v>
      </c>
      <c r="C932" s="1" t="s">
        <v>22</v>
      </c>
      <c r="D932" s="1" t="s">
        <v>16</v>
      </c>
      <c r="E932" s="1" t="s">
        <v>24</v>
      </c>
      <c r="F932" s="1" t="s">
        <v>969</v>
      </c>
      <c r="G932" s="1" t="s">
        <v>24</v>
      </c>
      <c r="H932" s="1">
        <v>4501728393</v>
      </c>
      <c r="I932" s="1" t="s">
        <v>24</v>
      </c>
      <c r="J932" s="1" t="s">
        <v>1296</v>
      </c>
      <c r="K932" s="1">
        <v>0</v>
      </c>
      <c r="L932" s="1" t="s">
        <v>26</v>
      </c>
      <c r="M932" s="3">
        <v>105723.4</v>
      </c>
      <c r="N932" s="3">
        <f t="shared" si="24"/>
        <v>0</v>
      </c>
      <c r="O932" s="1"/>
      <c r="P932" s="1"/>
      <c r="Q932" s="3"/>
      <c r="R932" s="3"/>
      <c r="S932" s="1"/>
      <c r="T932" s="1"/>
      <c r="U932" s="1"/>
      <c r="V932" s="3"/>
      <c r="W932" s="1"/>
      <c r="X932" s="1"/>
      <c r="Y932" s="1"/>
      <c r="Z932" s="1"/>
      <c r="AA932" s="3">
        <f>Tabla13[[#This Row],[COSTO TOTAL]]</f>
        <v>0</v>
      </c>
      <c r="AB932" s="1"/>
      <c r="AC932" s="1"/>
      <c r="AD932" s="1" t="s">
        <v>112</v>
      </c>
      <c r="AE932" s="1"/>
    </row>
    <row r="933" spans="1:31">
      <c r="A933" s="1" t="s">
        <v>802</v>
      </c>
      <c r="B933" s="2">
        <v>40971</v>
      </c>
      <c r="C933" s="1" t="s">
        <v>22</v>
      </c>
      <c r="D933" s="1" t="s">
        <v>16</v>
      </c>
      <c r="E933" s="1" t="s">
        <v>24</v>
      </c>
      <c r="F933" s="1" t="s">
        <v>877</v>
      </c>
      <c r="G933" s="1" t="s">
        <v>24</v>
      </c>
      <c r="H933" s="1">
        <v>4501749106</v>
      </c>
      <c r="I933" s="1" t="s">
        <v>24</v>
      </c>
      <c r="J933" s="1" t="s">
        <v>1300</v>
      </c>
      <c r="K933" s="1">
        <v>1</v>
      </c>
      <c r="L933" s="1" t="s">
        <v>26</v>
      </c>
      <c r="M933" s="3">
        <v>3592.48</v>
      </c>
      <c r="N933" s="3">
        <f t="shared" si="24"/>
        <v>3592.48</v>
      </c>
      <c r="O933" s="1"/>
      <c r="P933" s="1"/>
      <c r="Q933" s="3"/>
      <c r="R933" s="3"/>
      <c r="S933" s="1"/>
      <c r="T933" s="1"/>
      <c r="U933" s="1"/>
      <c r="V933" s="3"/>
      <c r="W933" s="1"/>
      <c r="X933" s="1"/>
      <c r="Y933" s="1"/>
      <c r="Z933" s="1"/>
      <c r="AA933" s="3">
        <f>Tabla13[[#This Row],[COSTO TOTAL]]</f>
        <v>3592.48</v>
      </c>
      <c r="AB933" s="1"/>
      <c r="AC933" s="1"/>
      <c r="AD933" s="1" t="s">
        <v>112</v>
      </c>
      <c r="AE933" s="1"/>
    </row>
    <row r="934" spans="1:3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"/>
      <c r="N934" s="3">
        <f t="shared" si="24"/>
        <v>0</v>
      </c>
      <c r="O934" s="1"/>
      <c r="P934" s="1"/>
      <c r="Q934" s="3"/>
      <c r="R934" s="3"/>
      <c r="S934" s="1"/>
      <c r="T934" s="1"/>
      <c r="U934" s="1"/>
      <c r="V934" s="3"/>
      <c r="W934" s="1"/>
      <c r="X934" s="1"/>
      <c r="Y934" s="1"/>
      <c r="Z934" s="1"/>
      <c r="AA934" s="3">
        <f>Tabla13[[#This Row],[COSTO TOTAL]]</f>
        <v>0</v>
      </c>
      <c r="AB934" s="1"/>
      <c r="AC934" s="1"/>
      <c r="AD934" s="1"/>
      <c r="AE934" s="1"/>
    </row>
    <row r="935" spans="1:31">
      <c r="A935" s="9"/>
      <c r="B935" s="10"/>
      <c r="C935" s="9"/>
      <c r="D935" s="9"/>
      <c r="E935" s="9"/>
      <c r="F935" s="9"/>
      <c r="G935" s="9"/>
      <c r="H935" s="9"/>
      <c r="I935" s="9"/>
      <c r="J935" s="9" t="s">
        <v>796</v>
      </c>
      <c r="K935" s="9"/>
      <c r="L935" s="9"/>
      <c r="M935" s="11"/>
      <c r="N935" s="11">
        <f t="shared" si="24"/>
        <v>0</v>
      </c>
      <c r="O935" s="9"/>
      <c r="P935" s="9"/>
      <c r="Q935" s="11"/>
      <c r="R935" s="11"/>
      <c r="S935" s="9"/>
      <c r="T935" s="9"/>
      <c r="U935" s="9"/>
      <c r="V935" s="11"/>
      <c r="W935" s="9"/>
      <c r="X935" s="9"/>
      <c r="Y935" s="9"/>
      <c r="Z935" s="9"/>
      <c r="AA935" s="9"/>
      <c r="AB935" s="9"/>
      <c r="AC935" s="9"/>
      <c r="AD935" s="9"/>
      <c r="AE935" s="1"/>
    </row>
    <row r="936" spans="1:31">
      <c r="A936" s="1" t="s">
        <v>299</v>
      </c>
      <c r="B936" s="2">
        <v>43017</v>
      </c>
      <c r="C936" s="1" t="s">
        <v>22</v>
      </c>
      <c r="D936" s="1" t="s">
        <v>796</v>
      </c>
      <c r="E936" s="1" t="s">
        <v>24</v>
      </c>
      <c r="F936" s="1" t="s">
        <v>164</v>
      </c>
      <c r="G936" s="1" t="s">
        <v>24</v>
      </c>
      <c r="H936" s="1">
        <v>4501480666</v>
      </c>
      <c r="I936" s="1" t="s">
        <v>24</v>
      </c>
      <c r="J936" s="1" t="s">
        <v>797</v>
      </c>
      <c r="K936" s="1">
        <v>6</v>
      </c>
      <c r="L936" s="1" t="s">
        <v>26</v>
      </c>
      <c r="M936" s="3">
        <v>780</v>
      </c>
      <c r="N936" s="3">
        <f t="shared" si="24"/>
        <v>4680</v>
      </c>
      <c r="O936" s="1"/>
      <c r="P936" s="3"/>
      <c r="Q936" s="1"/>
      <c r="R936" s="1"/>
      <c r="S936" s="1"/>
      <c r="T936" s="1"/>
      <c r="U936" s="1"/>
      <c r="V936" s="3"/>
      <c r="W936" s="1"/>
      <c r="X936" s="1"/>
      <c r="Y936" s="1"/>
      <c r="Z936" s="1"/>
      <c r="AA936" s="1"/>
      <c r="AB936" s="3">
        <f>Tabla13[[#This Row],[COSTO TOTAL]]</f>
        <v>4680</v>
      </c>
      <c r="AC936" s="1"/>
      <c r="AD936" s="1"/>
      <c r="AE936" s="1"/>
    </row>
    <row r="937" spans="1:31">
      <c r="A937" s="1" t="s">
        <v>299</v>
      </c>
      <c r="B937" s="2">
        <v>43059</v>
      </c>
      <c r="C937" s="1" t="s">
        <v>22</v>
      </c>
      <c r="D937" s="1" t="s">
        <v>796</v>
      </c>
      <c r="E937" s="1" t="s">
        <v>24</v>
      </c>
      <c r="F937" s="1" t="s">
        <v>113</v>
      </c>
      <c r="G937" s="1" t="s">
        <v>24</v>
      </c>
      <c r="H937" s="1">
        <v>4501496072</v>
      </c>
      <c r="I937" s="1" t="s">
        <v>24</v>
      </c>
      <c r="J937" s="1" t="s">
        <v>798</v>
      </c>
      <c r="K937" s="1">
        <v>1</v>
      </c>
      <c r="L937" s="1" t="s">
        <v>54</v>
      </c>
      <c r="M937" s="3">
        <v>5140</v>
      </c>
      <c r="N937" s="3">
        <f t="shared" si="24"/>
        <v>5140</v>
      </c>
      <c r="O937" s="1"/>
      <c r="P937" s="3"/>
      <c r="Q937" s="1"/>
      <c r="R937" s="1"/>
      <c r="S937" s="1"/>
      <c r="T937" s="1"/>
      <c r="U937" s="1"/>
      <c r="V937" s="3"/>
      <c r="W937" s="1"/>
      <c r="X937" s="1"/>
      <c r="Y937" s="1"/>
      <c r="Z937" s="1"/>
      <c r="AA937" s="1"/>
      <c r="AB937" s="3">
        <f>Tabla13[[#This Row],[COSTO TOTAL]]</f>
        <v>5140</v>
      </c>
      <c r="AC937" s="1"/>
      <c r="AD937" s="1"/>
      <c r="AE937" s="1"/>
    </row>
    <row r="938" spans="1:31" ht="16">
      <c r="A938" s="35"/>
      <c r="B938" s="36"/>
      <c r="C938" s="35"/>
      <c r="D938" s="35"/>
      <c r="E938" s="35"/>
      <c r="F938" s="35"/>
      <c r="G938" s="35"/>
      <c r="H938" s="35"/>
      <c r="I938" s="35"/>
      <c r="J938" s="38" t="s">
        <v>1170</v>
      </c>
      <c r="K938" s="35"/>
      <c r="L938" s="35"/>
      <c r="M938" s="37"/>
      <c r="N938" s="39">
        <f t="shared" si="24"/>
        <v>0</v>
      </c>
      <c r="O938" s="35"/>
      <c r="P938" s="37"/>
      <c r="Q938" s="35"/>
      <c r="R938" s="35"/>
      <c r="S938" s="35"/>
      <c r="T938" s="35"/>
      <c r="U938" s="35"/>
      <c r="V938" s="37"/>
      <c r="W938" s="35"/>
      <c r="X938" s="35"/>
      <c r="Y938" s="35"/>
      <c r="Z938" s="35"/>
      <c r="AA938" s="35"/>
      <c r="AB938" s="37"/>
      <c r="AC938" s="35"/>
      <c r="AD938" s="35"/>
      <c r="AE938" s="35"/>
    </row>
    <row r="939" spans="1:31">
      <c r="A939" s="1" t="s">
        <v>149</v>
      </c>
      <c r="B939" s="2">
        <v>43508</v>
      </c>
      <c r="C939" s="1">
        <v>7848252</v>
      </c>
      <c r="D939" s="1" t="s">
        <v>1170</v>
      </c>
      <c r="E939" s="1" t="s">
        <v>24</v>
      </c>
      <c r="F939" s="1" t="s">
        <v>1171</v>
      </c>
      <c r="G939" s="1" t="s">
        <v>24</v>
      </c>
      <c r="H939" s="1" t="s">
        <v>24</v>
      </c>
      <c r="I939" s="1" t="s">
        <v>24</v>
      </c>
      <c r="J939" s="1" t="s">
        <v>1172</v>
      </c>
      <c r="K939" s="1">
        <v>1</v>
      </c>
      <c r="L939" s="1" t="s">
        <v>26</v>
      </c>
      <c r="M939" s="3"/>
      <c r="N939" s="3">
        <f t="shared" si="24"/>
        <v>0</v>
      </c>
      <c r="O939" s="1"/>
      <c r="P939" s="3"/>
      <c r="Q939" s="1"/>
      <c r="R939" s="1"/>
      <c r="S939" s="1"/>
      <c r="T939" s="1"/>
      <c r="U939" s="1"/>
      <c r="V939" s="3"/>
      <c r="W939" s="1"/>
      <c r="X939" s="1"/>
      <c r="Y939" s="1"/>
      <c r="Z939" s="1"/>
      <c r="AA939" s="1"/>
      <c r="AB939" s="3"/>
      <c r="AC939" s="1"/>
      <c r="AD939" s="1"/>
      <c r="AE939" s="1"/>
    </row>
    <row r="940" spans="1:31">
      <c r="A940" s="1" t="s">
        <v>149</v>
      </c>
      <c r="B940" s="2">
        <v>43508</v>
      </c>
      <c r="C940" s="1">
        <v>7848252</v>
      </c>
      <c r="D940" s="1" t="s">
        <v>1170</v>
      </c>
      <c r="E940" s="1" t="s">
        <v>24</v>
      </c>
      <c r="F940" s="1" t="s">
        <v>1171</v>
      </c>
      <c r="G940" s="1" t="s">
        <v>24</v>
      </c>
      <c r="H940" s="1" t="s">
        <v>24</v>
      </c>
      <c r="I940" s="1" t="s">
        <v>24</v>
      </c>
      <c r="J940" s="1" t="s">
        <v>1173</v>
      </c>
      <c r="K940" s="1">
        <v>1</v>
      </c>
      <c r="L940" s="1" t="s">
        <v>26</v>
      </c>
      <c r="M940" s="3"/>
      <c r="N940" s="3">
        <f t="shared" si="24"/>
        <v>0</v>
      </c>
      <c r="O940" s="1"/>
      <c r="P940" s="3"/>
      <c r="Q940" s="1"/>
      <c r="R940" s="1"/>
      <c r="S940" s="1"/>
      <c r="T940" s="1"/>
      <c r="U940" s="1"/>
      <c r="V940" s="3"/>
      <c r="W940" s="1"/>
      <c r="X940" s="1"/>
      <c r="Y940" s="1"/>
      <c r="Z940" s="1"/>
      <c r="AA940" s="1"/>
      <c r="AB940" s="3"/>
      <c r="AC940" s="1"/>
      <c r="AD940" s="1"/>
      <c r="AE940" s="1"/>
    </row>
    <row r="941" spans="1:31">
      <c r="A941" s="1" t="s">
        <v>149</v>
      </c>
      <c r="B941" s="2">
        <v>43508</v>
      </c>
      <c r="C941" s="1">
        <v>7848252</v>
      </c>
      <c r="D941" s="1" t="s">
        <v>1170</v>
      </c>
      <c r="E941" s="1" t="s">
        <v>24</v>
      </c>
      <c r="F941" s="1" t="s">
        <v>1171</v>
      </c>
      <c r="G941" s="1" t="s">
        <v>24</v>
      </c>
      <c r="H941" s="1" t="s">
        <v>24</v>
      </c>
      <c r="I941" s="1" t="s">
        <v>24</v>
      </c>
      <c r="J941" s="1" t="s">
        <v>1175</v>
      </c>
      <c r="K941" s="1">
        <v>1</v>
      </c>
      <c r="L941" s="1" t="s">
        <v>26</v>
      </c>
      <c r="M941" s="3"/>
      <c r="N941" s="3">
        <f t="shared" si="24"/>
        <v>0</v>
      </c>
      <c r="O941" s="1"/>
      <c r="P941" s="3"/>
      <c r="Q941" s="1"/>
      <c r="R941" s="1"/>
      <c r="S941" s="1"/>
      <c r="T941" s="1"/>
      <c r="U941" s="1"/>
      <c r="V941" s="3"/>
      <c r="W941" s="1"/>
      <c r="X941" s="1"/>
      <c r="Y941" s="1"/>
      <c r="Z941" s="1"/>
      <c r="AA941" s="1"/>
      <c r="AB941" s="3"/>
      <c r="AC941" s="1"/>
      <c r="AD941" s="1"/>
      <c r="AE941" s="1"/>
    </row>
    <row r="942" spans="1:31">
      <c r="A942" s="1" t="s">
        <v>149</v>
      </c>
      <c r="B942" s="2">
        <v>43508</v>
      </c>
      <c r="C942" s="1">
        <v>7848252</v>
      </c>
      <c r="D942" s="1" t="s">
        <v>1170</v>
      </c>
      <c r="E942" s="1" t="s">
        <v>24</v>
      </c>
      <c r="F942" s="1" t="s">
        <v>1171</v>
      </c>
      <c r="G942" s="1" t="s">
        <v>24</v>
      </c>
      <c r="H942" s="1" t="s">
        <v>24</v>
      </c>
      <c r="I942" s="1" t="s">
        <v>24</v>
      </c>
      <c r="J942" s="1" t="s">
        <v>1174</v>
      </c>
      <c r="K942" s="1">
        <v>6</v>
      </c>
      <c r="L942" s="1" t="s">
        <v>26</v>
      </c>
      <c r="M942" s="3"/>
      <c r="N942" s="3">
        <f t="shared" si="24"/>
        <v>0</v>
      </c>
      <c r="O942" s="1"/>
      <c r="P942" s="3"/>
      <c r="Q942" s="1"/>
      <c r="R942" s="1"/>
      <c r="S942" s="1"/>
      <c r="T942" s="1"/>
      <c r="U942" s="1"/>
      <c r="V942" s="3"/>
      <c r="W942" s="1"/>
      <c r="X942" s="1"/>
      <c r="Y942" s="1"/>
      <c r="Z942" s="1"/>
      <c r="AA942" s="1"/>
      <c r="AB942" s="3"/>
      <c r="AC942" s="1"/>
      <c r="AD942" s="1"/>
      <c r="AE942" s="1"/>
    </row>
    <row r="943" spans="1:31">
      <c r="A943" s="1" t="s">
        <v>149</v>
      </c>
      <c r="B943" s="2">
        <v>43508</v>
      </c>
      <c r="C943" s="1">
        <v>7848252</v>
      </c>
      <c r="D943" s="1" t="s">
        <v>1170</v>
      </c>
      <c r="E943" s="1" t="s">
        <v>24</v>
      </c>
      <c r="F943" s="1" t="s">
        <v>1171</v>
      </c>
      <c r="G943" s="1" t="s">
        <v>24</v>
      </c>
      <c r="H943" s="1" t="s">
        <v>24</v>
      </c>
      <c r="I943" s="1" t="s">
        <v>24</v>
      </c>
      <c r="J943" s="1" t="s">
        <v>1176</v>
      </c>
      <c r="K943" s="1">
        <v>4</v>
      </c>
      <c r="L943" s="1" t="s">
        <v>26</v>
      </c>
      <c r="M943" s="3"/>
      <c r="N943" s="3">
        <f t="shared" si="24"/>
        <v>0</v>
      </c>
      <c r="O943" s="1"/>
      <c r="P943" s="3"/>
      <c r="Q943" s="1"/>
      <c r="R943" s="1"/>
      <c r="S943" s="1"/>
      <c r="T943" s="1"/>
      <c r="U943" s="1"/>
      <c r="V943" s="3"/>
      <c r="W943" s="1"/>
      <c r="X943" s="1"/>
      <c r="Y943" s="1"/>
      <c r="Z943" s="1"/>
      <c r="AA943" s="1"/>
      <c r="AB943" s="3"/>
      <c r="AC943" s="1"/>
      <c r="AD943" s="1"/>
      <c r="AE943" s="1"/>
    </row>
    <row r="944" spans="1:31">
      <c r="A944" s="1" t="s">
        <v>149</v>
      </c>
      <c r="B944" s="2">
        <v>43508</v>
      </c>
      <c r="C944" s="1">
        <v>7848252</v>
      </c>
      <c r="D944" s="1" t="s">
        <v>1170</v>
      </c>
      <c r="E944" s="1" t="s">
        <v>24</v>
      </c>
      <c r="F944" s="1" t="s">
        <v>1171</v>
      </c>
      <c r="G944" s="1" t="s">
        <v>24</v>
      </c>
      <c r="H944" s="1" t="s">
        <v>24</v>
      </c>
      <c r="I944" s="1" t="s">
        <v>24</v>
      </c>
      <c r="J944" s="1" t="s">
        <v>1177</v>
      </c>
      <c r="K944" s="1">
        <v>1</v>
      </c>
      <c r="L944" s="1" t="s">
        <v>26</v>
      </c>
      <c r="M944" s="3"/>
      <c r="N944" s="3">
        <f t="shared" si="24"/>
        <v>0</v>
      </c>
      <c r="O944" s="1"/>
      <c r="P944" s="3"/>
      <c r="Q944" s="1"/>
      <c r="R944" s="1"/>
      <c r="S944" s="1"/>
      <c r="T944" s="1"/>
      <c r="U944" s="1"/>
      <c r="V944" s="3"/>
      <c r="W944" s="1"/>
      <c r="X944" s="1"/>
      <c r="Y944" s="1"/>
      <c r="Z944" s="1"/>
      <c r="AA944" s="1"/>
      <c r="AB944" s="3"/>
      <c r="AC944" s="1"/>
      <c r="AD944" s="1"/>
      <c r="AE944" s="1"/>
    </row>
    <row r="945" spans="1:31" s="34" customFormat="1" ht="16">
      <c r="A945" s="1" t="s">
        <v>149</v>
      </c>
      <c r="B945" s="2">
        <v>43508</v>
      </c>
      <c r="C945" s="1">
        <v>7848249</v>
      </c>
      <c r="D945" s="1" t="s">
        <v>1170</v>
      </c>
      <c r="E945" s="1" t="s">
        <v>24</v>
      </c>
      <c r="F945" s="1" t="s">
        <v>1171</v>
      </c>
      <c r="G945" s="1" t="s">
        <v>24</v>
      </c>
      <c r="H945" s="1" t="s">
        <v>24</v>
      </c>
      <c r="I945" s="1" t="s">
        <v>24</v>
      </c>
      <c r="J945" s="1" t="s">
        <v>1178</v>
      </c>
      <c r="K945" s="1">
        <v>1</v>
      </c>
      <c r="L945" s="1" t="s">
        <v>26</v>
      </c>
      <c r="M945" s="3"/>
      <c r="N945" s="3">
        <f t="shared" si="24"/>
        <v>0</v>
      </c>
      <c r="O945" s="1"/>
      <c r="P945" s="3"/>
      <c r="Q945" s="1"/>
      <c r="R945" s="1"/>
      <c r="S945" s="1"/>
      <c r="T945" s="1"/>
      <c r="U945" s="1"/>
      <c r="V945" s="3"/>
      <c r="W945" s="1"/>
      <c r="X945" s="1"/>
      <c r="Y945" s="1"/>
      <c r="Z945" s="1"/>
      <c r="AA945" s="1"/>
      <c r="AB945" s="3"/>
      <c r="AC945" s="1"/>
      <c r="AD945" s="1"/>
      <c r="AE945" s="1"/>
    </row>
    <row r="946" spans="1:31">
      <c r="A946" s="1" t="s">
        <v>149</v>
      </c>
      <c r="B946" s="2">
        <v>43508</v>
      </c>
      <c r="C946" s="1">
        <v>7848249</v>
      </c>
      <c r="D946" s="1" t="s">
        <v>1170</v>
      </c>
      <c r="E946" s="1" t="s">
        <v>24</v>
      </c>
      <c r="F946" s="1" t="s">
        <v>1181</v>
      </c>
      <c r="G946" s="1" t="s">
        <v>24</v>
      </c>
      <c r="H946" s="1" t="s">
        <v>24</v>
      </c>
      <c r="I946" s="1" t="s">
        <v>24</v>
      </c>
      <c r="J946" s="1" t="s">
        <v>1179</v>
      </c>
      <c r="K946" s="1">
        <v>5</v>
      </c>
      <c r="L946" s="1" t="s">
        <v>26</v>
      </c>
      <c r="M946" s="3"/>
      <c r="N946" s="3">
        <f t="shared" si="24"/>
        <v>0</v>
      </c>
      <c r="O946" s="1"/>
      <c r="P946" s="3"/>
      <c r="Q946" s="1"/>
      <c r="R946" s="1"/>
      <c r="S946" s="1"/>
      <c r="T946" s="1"/>
      <c r="U946" s="1"/>
      <c r="V946" s="3"/>
      <c r="W946" s="1"/>
      <c r="X946" s="1"/>
      <c r="Y946" s="1"/>
      <c r="Z946" s="1"/>
      <c r="AA946" s="1"/>
      <c r="AB946" s="3"/>
      <c r="AC946" s="1"/>
      <c r="AD946" s="1"/>
      <c r="AE946" s="1"/>
    </row>
    <row r="947" spans="1:31">
      <c r="A947" s="1" t="s">
        <v>149</v>
      </c>
      <c r="B947" s="2">
        <v>43508</v>
      </c>
      <c r="C947" s="1">
        <v>7848249</v>
      </c>
      <c r="D947" s="1" t="s">
        <v>1170</v>
      </c>
      <c r="E947" s="1" t="s">
        <v>24</v>
      </c>
      <c r="F947" s="1" t="s">
        <v>1171</v>
      </c>
      <c r="G947" s="1" t="s">
        <v>24</v>
      </c>
      <c r="H947" s="1" t="s">
        <v>24</v>
      </c>
      <c r="I947" s="1" t="s">
        <v>24</v>
      </c>
      <c r="J947" s="1" t="s">
        <v>1180</v>
      </c>
      <c r="K947" s="1">
        <v>1</v>
      </c>
      <c r="L947" s="1" t="s">
        <v>26</v>
      </c>
      <c r="M947" s="3"/>
      <c r="N947" s="3">
        <f t="shared" si="24"/>
        <v>0</v>
      </c>
      <c r="O947" s="1"/>
      <c r="P947" s="3"/>
      <c r="Q947" s="1"/>
      <c r="R947" s="1"/>
      <c r="S947" s="1"/>
      <c r="T947" s="1"/>
      <c r="U947" s="1"/>
      <c r="V947" s="3"/>
      <c r="W947" s="1"/>
      <c r="X947" s="1"/>
      <c r="Y947" s="1"/>
      <c r="Z947" s="1"/>
      <c r="AA947" s="1"/>
      <c r="AB947" s="3"/>
      <c r="AC947" s="1"/>
      <c r="AD947" s="1"/>
      <c r="AE947" s="1"/>
    </row>
    <row r="948" spans="1:3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"/>
      <c r="N948" s="3">
        <f t="shared" si="24"/>
        <v>0</v>
      </c>
      <c r="O948" s="1"/>
      <c r="P948" s="3"/>
      <c r="Q948" s="1"/>
      <c r="R948" s="1"/>
      <c r="S948" s="1"/>
      <c r="T948" s="1"/>
      <c r="U948" s="1"/>
      <c r="V948" s="3"/>
      <c r="W948" s="1"/>
      <c r="X948" s="1"/>
      <c r="Y948" s="1"/>
      <c r="Z948" s="1"/>
      <c r="AA948" s="1"/>
      <c r="AB948" s="3"/>
      <c r="AC948" s="1"/>
      <c r="AD948" s="1"/>
      <c r="AE948" s="1"/>
    </row>
    <row r="949" spans="1:31" ht="19">
      <c r="A949" s="21"/>
      <c r="B949" s="22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0" t="s">
        <v>1006</v>
      </c>
      <c r="N949" s="19">
        <f>SUM(N3:N948)</f>
        <v>19976799.521000016</v>
      </c>
      <c r="O949" s="18"/>
      <c r="P949" s="17">
        <f>SUBTOTAL(109,Tabla13[ALHONDRA GONZALEZ])</f>
        <v>5459949.629999999</v>
      </c>
      <c r="Q949" s="17">
        <f>SUBTOTAL(109,Tabla13[ARMANDO ORDOÑEZ])</f>
        <v>290938.94999999995</v>
      </c>
      <c r="R949" s="17">
        <f>SUBTOTAL(109,Tabla13[DANIEL VAZQUEZ])</f>
        <v>194710.88899999997</v>
      </c>
      <c r="S949" s="17">
        <f>SUBTOTAL(109,Tabla13[FRANCISCO OROZCO])</f>
        <v>2862609.8419999992</v>
      </c>
      <c r="T949" s="17">
        <f>SUBTOTAL(109,Tabla13[GERARDO HERNANDEZ])</f>
        <v>770655.01</v>
      </c>
      <c r="U949" s="17">
        <f>SUBTOTAL(109,Tabla13[HECTOR ALVAREZ])</f>
        <v>3866960.399999999</v>
      </c>
      <c r="V949" s="17">
        <f>SUBTOTAL(109,Tabla13[HUGO ALEJANDRO JAIME])</f>
        <v>529088.34</v>
      </c>
      <c r="W949" s="17">
        <f>SUBTOTAL(109,Tabla13[JESÚS MANZANO])</f>
        <v>1696400.3999999997</v>
      </c>
      <c r="X949" s="17">
        <f>SUBTOTAL(109,Tabla13[JUAN LUIS MARTÍNEZ])</f>
        <v>64470.19</v>
      </c>
      <c r="Y949" s="17">
        <f>SUBTOTAL(109,Tabla13[[MARCO DE HARO ]])</f>
        <v>11596</v>
      </c>
      <c r="Z949" s="17">
        <f>SUBTOTAL(109,Tabla13[MARIO DAVILA])</f>
        <v>3426043.1500000008</v>
      </c>
      <c r="AA949" s="17">
        <f>SUBTOTAL(109,Tabla13[NICOLAS FLORES])</f>
        <v>793556.72</v>
      </c>
      <c r="AB949" s="17">
        <f>SUBTOTAL(109,Tabla13[OSCAR GONZALEZ])</f>
        <v>9820</v>
      </c>
      <c r="AC949" s="18"/>
      <c r="AD949" s="18"/>
      <c r="AE949" s="18"/>
    </row>
  </sheetData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E66A4-FF50-482E-B642-116FD5885548}">
  <dimension ref="A1:B15"/>
  <sheetViews>
    <sheetView topLeftCell="B1" zoomScale="72" zoomScaleNormal="64" workbookViewId="0">
      <selection activeCell="B13" sqref="B13"/>
    </sheetView>
  </sheetViews>
  <sheetFormatPr baseColWidth="10" defaultColWidth="11.5" defaultRowHeight="15"/>
  <cols>
    <col min="1" max="1" width="30.5" bestFit="1" customWidth="1"/>
    <col min="2" max="2" width="19" bestFit="1" customWidth="1"/>
  </cols>
  <sheetData>
    <row r="1" spans="1:2">
      <c r="A1" s="23" t="s">
        <v>1103</v>
      </c>
      <c r="B1" t="s">
        <v>1119</v>
      </c>
    </row>
    <row r="2" spans="1:2">
      <c r="A2" s="26" t="s">
        <v>15</v>
      </c>
      <c r="B2" s="29">
        <v>5459949.629999999</v>
      </c>
    </row>
    <row r="3" spans="1:2">
      <c r="A3" s="26" t="s">
        <v>155</v>
      </c>
      <c r="B3" s="29">
        <v>290938.94999999995</v>
      </c>
    </row>
    <row r="4" spans="1:2">
      <c r="A4" s="26" t="s">
        <v>1057</v>
      </c>
      <c r="B4" s="29">
        <v>194710.88899999997</v>
      </c>
    </row>
    <row r="5" spans="1:2">
      <c r="A5" s="26" t="s">
        <v>18</v>
      </c>
      <c r="B5" s="29">
        <v>2862609.8419999992</v>
      </c>
    </row>
    <row r="6" spans="1:2">
      <c r="A6" s="26" t="s">
        <v>14</v>
      </c>
      <c r="B6" s="29">
        <v>770655.01</v>
      </c>
    </row>
    <row r="7" spans="1:2">
      <c r="A7" s="26" t="s">
        <v>245</v>
      </c>
      <c r="B7" s="29">
        <v>3866960.399999999</v>
      </c>
    </row>
    <row r="8" spans="1:2">
      <c r="A8" s="26" t="s">
        <v>874</v>
      </c>
      <c r="B8" s="29">
        <v>529088.34</v>
      </c>
    </row>
    <row r="9" spans="1:2">
      <c r="A9" s="26" t="s">
        <v>23</v>
      </c>
      <c r="B9" s="29">
        <v>1696400.3999999997</v>
      </c>
    </row>
    <row r="10" spans="1:2">
      <c r="A10" s="26" t="s">
        <v>712</v>
      </c>
      <c r="B10" s="29">
        <v>64470.19</v>
      </c>
    </row>
    <row r="11" spans="1:2">
      <c r="A11" s="26" t="s">
        <v>717</v>
      </c>
      <c r="B11" s="29">
        <v>11596</v>
      </c>
    </row>
    <row r="12" spans="1:2">
      <c r="A12" s="26" t="s">
        <v>17</v>
      </c>
      <c r="B12" s="29">
        <v>3426043.1500000008</v>
      </c>
    </row>
    <row r="13" spans="1:2">
      <c r="A13" s="26" t="s">
        <v>16</v>
      </c>
      <c r="B13" s="29">
        <v>793556.72</v>
      </c>
    </row>
    <row r="14" spans="1:2">
      <c r="A14" s="26" t="s">
        <v>796</v>
      </c>
      <c r="B14" s="29">
        <v>9820</v>
      </c>
    </row>
    <row r="15" spans="1:2">
      <c r="A15" s="24" t="s">
        <v>1102</v>
      </c>
      <c r="B15" s="28">
        <v>19976799.520999994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D9843-B1FA-4E1D-A0CD-44BE48799DA1}">
  <dimension ref="A2:AG1020"/>
  <sheetViews>
    <sheetView topLeftCell="I986" zoomScale="56" zoomScaleNormal="57" workbookViewId="0">
      <selection activeCell="P1014" sqref="P1014"/>
    </sheetView>
  </sheetViews>
  <sheetFormatPr baseColWidth="10" defaultColWidth="11.5" defaultRowHeight="15"/>
  <cols>
    <col min="1" max="1" width="32.33203125" customWidth="1"/>
    <col min="2" max="2" width="18.1640625" bestFit="1" customWidth="1"/>
    <col min="3" max="3" width="17.33203125" bestFit="1" customWidth="1"/>
    <col min="4" max="4" width="29.5" bestFit="1" customWidth="1"/>
    <col min="5" max="5" width="32.33203125" customWidth="1"/>
    <col min="6" max="6" width="26.1640625" customWidth="1"/>
    <col min="7" max="7" width="20.33203125" bestFit="1" customWidth="1"/>
    <col min="8" max="8" width="23" bestFit="1" customWidth="1"/>
    <col min="9" max="9" width="31" customWidth="1"/>
    <col min="10" max="10" width="91.33203125" customWidth="1"/>
    <col min="11" max="11" width="15.6640625" bestFit="1" customWidth="1"/>
    <col min="12" max="12" width="9" bestFit="1" customWidth="1"/>
    <col min="13" max="13" width="21.5" bestFit="1" customWidth="1"/>
    <col min="14" max="14" width="117.5" customWidth="1"/>
    <col min="15" max="15" width="222.33203125" hidden="1" customWidth="1"/>
    <col min="16" max="16" width="38.5" bestFit="1" customWidth="1"/>
    <col min="17" max="17" width="36.5" bestFit="1" customWidth="1"/>
    <col min="18" max="18" width="32.1640625" bestFit="1" customWidth="1"/>
    <col min="19" max="19" width="36.33203125" bestFit="1" customWidth="1"/>
    <col min="20" max="20" width="39.33203125" bestFit="1" customWidth="1"/>
    <col min="21" max="21" width="32.83203125" bestFit="1" customWidth="1"/>
    <col min="22" max="22" width="41.83203125" bestFit="1" customWidth="1"/>
    <col min="23" max="23" width="31" bestFit="1" customWidth="1"/>
    <col min="24" max="24" width="36.5" bestFit="1" customWidth="1"/>
    <col min="25" max="25" width="32.1640625" bestFit="1" customWidth="1"/>
    <col min="26" max="26" width="28" bestFit="1" customWidth="1"/>
    <col min="27" max="27" width="31.33203125" bestFit="1" customWidth="1"/>
    <col min="28" max="28" width="33.1640625" bestFit="1" customWidth="1"/>
    <col min="29" max="29" width="21.83203125" bestFit="1" customWidth="1"/>
    <col min="30" max="30" width="19" bestFit="1" customWidth="1"/>
    <col min="32" max="32" width="23.1640625" bestFit="1" customWidth="1"/>
    <col min="33" max="33" width="17.1640625" bestFit="1" customWidth="1"/>
  </cols>
  <sheetData>
    <row r="2" spans="1:33" ht="16">
      <c r="A2" s="4" t="s">
        <v>0</v>
      </c>
      <c r="B2" s="5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6" t="s">
        <v>12</v>
      </c>
      <c r="N2" s="7" t="s">
        <v>13</v>
      </c>
      <c r="O2" s="4" t="s">
        <v>20</v>
      </c>
      <c r="P2" s="1" t="s">
        <v>15</v>
      </c>
      <c r="Q2" s="4" t="s">
        <v>155</v>
      </c>
      <c r="R2" s="4" t="s">
        <v>1057</v>
      </c>
      <c r="S2" s="1" t="s">
        <v>18</v>
      </c>
      <c r="T2" s="1" t="s">
        <v>14</v>
      </c>
      <c r="U2" s="1" t="s">
        <v>245</v>
      </c>
      <c r="V2" s="1" t="s">
        <v>874</v>
      </c>
      <c r="W2" s="1" t="s">
        <v>23</v>
      </c>
      <c r="X2" s="1" t="s">
        <v>712</v>
      </c>
      <c r="Y2" s="1" t="s">
        <v>717</v>
      </c>
      <c r="Z2" s="1" t="s">
        <v>17</v>
      </c>
      <c r="AA2" s="1" t="s">
        <v>16</v>
      </c>
      <c r="AB2" s="1" t="s">
        <v>796</v>
      </c>
      <c r="AC2" s="4" t="s">
        <v>156</v>
      </c>
      <c r="AD2" s="4" t="s">
        <v>157</v>
      </c>
      <c r="AE2" s="4" t="s">
        <v>1137</v>
      </c>
      <c r="AF2" t="s">
        <v>1103</v>
      </c>
      <c r="AG2" t="s">
        <v>12</v>
      </c>
    </row>
    <row r="3" spans="1:33">
      <c r="A3" s="1" t="s">
        <v>246</v>
      </c>
      <c r="B3" s="2">
        <v>43810</v>
      </c>
      <c r="C3" s="1" t="s">
        <v>24</v>
      </c>
      <c r="D3" s="1" t="s">
        <v>15</v>
      </c>
      <c r="E3" s="1" t="s">
        <v>24</v>
      </c>
      <c r="F3" s="1" t="s">
        <v>24</v>
      </c>
      <c r="G3" s="1" t="s">
        <v>24</v>
      </c>
      <c r="H3" s="1">
        <v>4501736144</v>
      </c>
      <c r="I3" s="1" t="s">
        <v>24</v>
      </c>
      <c r="J3" s="1" t="s">
        <v>247</v>
      </c>
      <c r="K3" s="1">
        <v>0</v>
      </c>
      <c r="L3" s="1" t="s">
        <v>26</v>
      </c>
      <c r="M3" s="3">
        <v>638</v>
      </c>
      <c r="N3" s="3">
        <f t="shared" ref="N3:N66" si="0">M3*K3</f>
        <v>0</v>
      </c>
      <c r="O3" s="1"/>
      <c r="P3" s="3">
        <f>Tabla1315[[#This Row],[COSTO TOTAL]]</f>
        <v>0</v>
      </c>
      <c r="Q3" s="1"/>
      <c r="R3" s="1"/>
      <c r="S3" s="1"/>
      <c r="T3" s="1"/>
      <c r="U3" s="1"/>
      <c r="V3" s="3"/>
      <c r="W3" s="1"/>
      <c r="X3" s="1"/>
      <c r="Y3" s="1"/>
      <c r="Z3" s="1"/>
      <c r="AA3" s="1"/>
      <c r="AB3" s="1"/>
      <c r="AC3" s="1"/>
      <c r="AD3" s="1" t="s">
        <v>112</v>
      </c>
      <c r="AE3" s="1"/>
      <c r="AF3" t="s">
        <v>15</v>
      </c>
      <c r="AG3" s="12">
        <f>P1016</f>
        <v>5459949.629999999</v>
      </c>
    </row>
    <row r="4" spans="1:33">
      <c r="A4" s="1" t="s">
        <v>248</v>
      </c>
      <c r="B4" s="2">
        <v>43205</v>
      </c>
      <c r="C4" s="1" t="s">
        <v>24</v>
      </c>
      <c r="D4" s="1" t="s">
        <v>15</v>
      </c>
      <c r="E4" s="1" t="s">
        <v>24</v>
      </c>
      <c r="F4" s="1" t="s">
        <v>113</v>
      </c>
      <c r="G4" s="1" t="s">
        <v>24</v>
      </c>
      <c r="H4" s="1" t="s">
        <v>24</v>
      </c>
      <c r="I4" s="1" t="s">
        <v>24</v>
      </c>
      <c r="J4" s="1" t="s">
        <v>249</v>
      </c>
      <c r="K4" s="1">
        <v>2</v>
      </c>
      <c r="L4" s="1" t="s">
        <v>26</v>
      </c>
      <c r="M4" s="3"/>
      <c r="N4" s="3">
        <f t="shared" si="0"/>
        <v>0</v>
      </c>
      <c r="O4" s="1"/>
      <c r="P4" s="3">
        <f>Tabla1315[[#This Row],[COSTO TOTAL]]</f>
        <v>0</v>
      </c>
      <c r="Q4" s="1"/>
      <c r="R4" s="1"/>
      <c r="S4" s="1"/>
      <c r="T4" s="1"/>
      <c r="U4" s="1"/>
      <c r="V4" s="3"/>
      <c r="W4" s="1"/>
      <c r="X4" s="1"/>
      <c r="Y4" s="1"/>
      <c r="Z4" s="1"/>
      <c r="AA4" s="1"/>
      <c r="AB4" s="1"/>
      <c r="AC4" s="1"/>
      <c r="AD4" s="1"/>
      <c r="AE4" s="1"/>
      <c r="AF4" t="s">
        <v>155</v>
      </c>
      <c r="AG4" s="12">
        <f>Q1016</f>
        <v>287665.74999999988</v>
      </c>
    </row>
    <row r="5" spans="1:33">
      <c r="A5" s="1" t="s">
        <v>248</v>
      </c>
      <c r="B5" s="2">
        <v>43205</v>
      </c>
      <c r="C5" s="1">
        <v>7571586</v>
      </c>
      <c r="D5" s="1" t="s">
        <v>15</v>
      </c>
      <c r="E5" s="1" t="s">
        <v>24</v>
      </c>
      <c r="F5" s="1" t="s">
        <v>113</v>
      </c>
      <c r="G5" s="1" t="s">
        <v>24</v>
      </c>
      <c r="H5" s="1">
        <v>4501641925</v>
      </c>
      <c r="I5" s="1" t="s">
        <v>24</v>
      </c>
      <c r="J5" s="1" t="s">
        <v>250</v>
      </c>
      <c r="K5" s="1">
        <v>6</v>
      </c>
      <c r="L5" s="1" t="s">
        <v>26</v>
      </c>
      <c r="M5" s="3">
        <v>165</v>
      </c>
      <c r="N5" s="3">
        <f t="shared" si="0"/>
        <v>990</v>
      </c>
      <c r="O5" s="1"/>
      <c r="P5" s="3">
        <f>Tabla1315[[#This Row],[COSTO TOTAL]]</f>
        <v>990</v>
      </c>
      <c r="Q5" s="1"/>
      <c r="R5" s="1"/>
      <c r="S5" s="1"/>
      <c r="T5" s="1"/>
      <c r="U5" s="1"/>
      <c r="V5" s="3"/>
      <c r="W5" s="1"/>
      <c r="X5" s="1"/>
      <c r="Y5" s="1"/>
      <c r="Z5" s="1"/>
      <c r="AA5" s="1"/>
      <c r="AB5" s="1"/>
      <c r="AC5" s="1"/>
      <c r="AD5" s="1"/>
      <c r="AE5" s="1"/>
      <c r="AF5" t="s">
        <v>1057</v>
      </c>
      <c r="AG5" s="12">
        <f>R1016</f>
        <v>147976.63899999997</v>
      </c>
    </row>
    <row r="6" spans="1:33">
      <c r="A6" s="1" t="s">
        <v>248</v>
      </c>
      <c r="B6" s="2">
        <v>43205</v>
      </c>
      <c r="C6" s="1">
        <v>7571586</v>
      </c>
      <c r="D6" s="1" t="s">
        <v>15</v>
      </c>
      <c r="E6" s="1" t="s">
        <v>24</v>
      </c>
      <c r="F6" s="1" t="s">
        <v>113</v>
      </c>
      <c r="G6" s="1" t="s">
        <v>24</v>
      </c>
      <c r="H6" s="1">
        <v>4501641925</v>
      </c>
      <c r="I6" s="1" t="s">
        <v>24</v>
      </c>
      <c r="J6" s="1" t="s">
        <v>251</v>
      </c>
      <c r="K6" s="1">
        <v>4</v>
      </c>
      <c r="L6" s="1" t="s">
        <v>26</v>
      </c>
      <c r="M6" s="3">
        <v>210</v>
      </c>
      <c r="N6" s="3">
        <f t="shared" si="0"/>
        <v>840</v>
      </c>
      <c r="O6" s="1"/>
      <c r="P6" s="3">
        <f>Tabla1315[[#This Row],[COSTO TOTAL]]</f>
        <v>840</v>
      </c>
      <c r="Q6" s="1"/>
      <c r="R6" s="1"/>
      <c r="S6" s="1"/>
      <c r="T6" s="1"/>
      <c r="U6" s="1"/>
      <c r="V6" s="3"/>
      <c r="W6" s="1"/>
      <c r="X6" s="1"/>
      <c r="Y6" s="1"/>
      <c r="Z6" s="1"/>
      <c r="AA6" s="1"/>
      <c r="AB6" s="1"/>
      <c r="AC6" s="1"/>
      <c r="AD6" s="1"/>
      <c r="AE6" s="1"/>
      <c r="AF6" t="s">
        <v>18</v>
      </c>
      <c r="AG6" s="12">
        <f>S1016</f>
        <v>3557142.5599999987</v>
      </c>
    </row>
    <row r="7" spans="1:33">
      <c r="A7" s="1" t="s">
        <v>248</v>
      </c>
      <c r="B7" s="2">
        <v>43205</v>
      </c>
      <c r="C7" s="1">
        <v>7571586</v>
      </c>
      <c r="D7" s="1" t="s">
        <v>15</v>
      </c>
      <c r="E7" s="1" t="s">
        <v>24</v>
      </c>
      <c r="F7" s="1" t="s">
        <v>113</v>
      </c>
      <c r="G7" s="1" t="s">
        <v>24</v>
      </c>
      <c r="H7" s="1">
        <v>4501641925</v>
      </c>
      <c r="I7" s="1" t="s">
        <v>24</v>
      </c>
      <c r="J7" s="1" t="s">
        <v>252</v>
      </c>
      <c r="K7" s="1">
        <v>23</v>
      </c>
      <c r="L7" s="1" t="s">
        <v>26</v>
      </c>
      <c r="M7" s="3">
        <v>276</v>
      </c>
      <c r="N7" s="3">
        <f t="shared" si="0"/>
        <v>6348</v>
      </c>
      <c r="O7" s="1"/>
      <c r="P7" s="3">
        <f>Tabla1315[[#This Row],[COSTO TOTAL]]</f>
        <v>6348</v>
      </c>
      <c r="Q7" s="1"/>
      <c r="R7" s="1"/>
      <c r="S7" s="1"/>
      <c r="T7" s="1"/>
      <c r="U7" s="1"/>
      <c r="V7" s="3"/>
      <c r="W7" s="1"/>
      <c r="X7" s="1"/>
      <c r="Y7" s="1"/>
      <c r="Z7" s="1"/>
      <c r="AA7" s="1"/>
      <c r="AB7" s="1"/>
      <c r="AC7" s="1"/>
      <c r="AD7" s="1"/>
      <c r="AE7" s="1"/>
      <c r="AF7" t="s">
        <v>14</v>
      </c>
      <c r="AG7" s="12">
        <f>T1016</f>
        <v>770655.01</v>
      </c>
    </row>
    <row r="8" spans="1:33">
      <c r="A8" s="1" t="s">
        <v>248</v>
      </c>
      <c r="B8" s="2">
        <v>43205</v>
      </c>
      <c r="C8" s="1">
        <v>7571586</v>
      </c>
      <c r="D8" s="1" t="s">
        <v>15</v>
      </c>
      <c r="E8" s="1" t="s">
        <v>24</v>
      </c>
      <c r="F8" s="1" t="s">
        <v>113</v>
      </c>
      <c r="G8" s="1" t="s">
        <v>24</v>
      </c>
      <c r="H8" s="1">
        <v>4501641925</v>
      </c>
      <c r="I8" s="1" t="s">
        <v>24</v>
      </c>
      <c r="J8" s="1" t="s">
        <v>253</v>
      </c>
      <c r="K8" s="1">
        <v>30</v>
      </c>
      <c r="L8" s="1" t="s">
        <v>26</v>
      </c>
      <c r="M8" s="3">
        <v>410</v>
      </c>
      <c r="N8" s="3">
        <f t="shared" si="0"/>
        <v>12300</v>
      </c>
      <c r="O8" s="1"/>
      <c r="P8" s="3">
        <f>Tabla1315[[#This Row],[COSTO TOTAL]]</f>
        <v>12300</v>
      </c>
      <c r="Q8" s="1"/>
      <c r="R8" s="1"/>
      <c r="S8" s="1"/>
      <c r="T8" s="1"/>
      <c r="U8" s="1"/>
      <c r="V8" s="3"/>
      <c r="W8" s="1"/>
      <c r="X8" s="1"/>
      <c r="Y8" s="1"/>
      <c r="Z8" s="1"/>
      <c r="AA8" s="1"/>
      <c r="AB8" s="1"/>
      <c r="AC8" s="1"/>
      <c r="AD8" s="1"/>
      <c r="AE8" s="1"/>
      <c r="AF8" t="s">
        <v>245</v>
      </c>
      <c r="AG8" s="12">
        <f>U1016</f>
        <v>3866960.399999999</v>
      </c>
    </row>
    <row r="9" spans="1:33">
      <c r="A9" s="1" t="s">
        <v>248</v>
      </c>
      <c r="B9" s="2">
        <v>43205</v>
      </c>
      <c r="C9" s="1">
        <v>7571586</v>
      </c>
      <c r="D9" s="1" t="s">
        <v>15</v>
      </c>
      <c r="E9" s="1" t="s">
        <v>24</v>
      </c>
      <c r="F9" s="1" t="s">
        <v>113</v>
      </c>
      <c r="G9" s="1" t="s">
        <v>24</v>
      </c>
      <c r="H9" s="1">
        <v>4501641925</v>
      </c>
      <c r="I9" s="1" t="s">
        <v>24</v>
      </c>
      <c r="J9" s="1" t="s">
        <v>254</v>
      </c>
      <c r="K9" s="1">
        <v>36</v>
      </c>
      <c r="L9" s="1" t="s">
        <v>26</v>
      </c>
      <c r="M9" s="3">
        <v>464</v>
      </c>
      <c r="N9" s="3">
        <f t="shared" si="0"/>
        <v>16704</v>
      </c>
      <c r="O9" s="1"/>
      <c r="P9" s="3">
        <f>Tabla1315[[#This Row],[COSTO TOTAL]]</f>
        <v>16704</v>
      </c>
      <c r="Q9" s="1"/>
      <c r="R9" s="1"/>
      <c r="S9" s="1"/>
      <c r="T9" s="1"/>
      <c r="U9" s="1"/>
      <c r="V9" s="3"/>
      <c r="W9" s="1"/>
      <c r="X9" s="1"/>
      <c r="Y9" s="1"/>
      <c r="Z9" s="1"/>
      <c r="AA9" s="1"/>
      <c r="AB9" s="1"/>
      <c r="AC9" s="1"/>
      <c r="AD9" s="1"/>
      <c r="AE9" s="1"/>
      <c r="AF9" t="s">
        <v>874</v>
      </c>
      <c r="AG9" s="12">
        <f>V1016</f>
        <v>529088.34</v>
      </c>
    </row>
    <row r="10" spans="1:33">
      <c r="A10" s="1" t="s">
        <v>248</v>
      </c>
      <c r="B10" s="2">
        <v>43205</v>
      </c>
      <c r="C10" s="1">
        <v>7571586</v>
      </c>
      <c r="D10" s="1" t="s">
        <v>15</v>
      </c>
      <c r="E10" s="1" t="s">
        <v>24</v>
      </c>
      <c r="F10" s="1" t="s">
        <v>113</v>
      </c>
      <c r="G10" s="1" t="s">
        <v>24</v>
      </c>
      <c r="H10" s="1">
        <v>4501641925</v>
      </c>
      <c r="I10" s="1" t="s">
        <v>24</v>
      </c>
      <c r="J10" s="1" t="s">
        <v>255</v>
      </c>
      <c r="K10" s="1">
        <v>19</v>
      </c>
      <c r="L10" s="1" t="s">
        <v>26</v>
      </c>
      <c r="M10" s="3">
        <v>616</v>
      </c>
      <c r="N10" s="3">
        <f t="shared" si="0"/>
        <v>11704</v>
      </c>
      <c r="O10" s="1"/>
      <c r="P10" s="3">
        <f>Tabla1315[[#This Row],[COSTO TOTAL]]</f>
        <v>11704</v>
      </c>
      <c r="Q10" s="1"/>
      <c r="R10" s="1"/>
      <c r="S10" s="1"/>
      <c r="T10" s="1"/>
      <c r="U10" s="1"/>
      <c r="V10" s="3"/>
      <c r="W10" s="1"/>
      <c r="X10" s="1"/>
      <c r="Y10" s="1"/>
      <c r="Z10" s="1"/>
      <c r="AA10" s="1"/>
      <c r="AB10" s="1"/>
      <c r="AC10" s="1"/>
      <c r="AD10" s="1"/>
      <c r="AE10" s="1"/>
      <c r="AF10" t="s">
        <v>23</v>
      </c>
      <c r="AG10" s="12">
        <f>W1016</f>
        <v>1324075.1999999997</v>
      </c>
    </row>
    <row r="11" spans="1:33">
      <c r="A11" s="1" t="s">
        <v>248</v>
      </c>
      <c r="B11" s="2">
        <v>43205</v>
      </c>
      <c r="C11" s="1">
        <v>7571586</v>
      </c>
      <c r="D11" s="1" t="s">
        <v>15</v>
      </c>
      <c r="E11" s="1" t="s">
        <v>24</v>
      </c>
      <c r="F11" s="1" t="s">
        <v>113</v>
      </c>
      <c r="G11" s="1" t="s">
        <v>24</v>
      </c>
      <c r="H11" s="1">
        <v>4501641925</v>
      </c>
      <c r="I11" s="1" t="s">
        <v>24</v>
      </c>
      <c r="J11" s="1" t="s">
        <v>256</v>
      </c>
      <c r="K11" s="1">
        <v>3</v>
      </c>
      <c r="L11" s="1" t="s">
        <v>26</v>
      </c>
      <c r="M11" s="3">
        <v>758</v>
      </c>
      <c r="N11" s="3">
        <f t="shared" si="0"/>
        <v>2274</v>
      </c>
      <c r="O11" s="1"/>
      <c r="P11" s="3">
        <f>Tabla1315[[#This Row],[COSTO TOTAL]]</f>
        <v>2274</v>
      </c>
      <c r="Q11" s="1"/>
      <c r="R11" s="1"/>
      <c r="S11" s="1"/>
      <c r="T11" s="1"/>
      <c r="U11" s="1"/>
      <c r="V11" s="3"/>
      <c r="W11" s="1"/>
      <c r="X11" s="1"/>
      <c r="Y11" s="1"/>
      <c r="Z11" s="1"/>
      <c r="AA11" s="1"/>
      <c r="AB11" s="1"/>
      <c r="AC11" s="1"/>
      <c r="AD11" s="1"/>
      <c r="AE11" s="1"/>
      <c r="AF11" t="s">
        <v>712</v>
      </c>
      <c r="AG11" s="12">
        <f>X1016</f>
        <v>26852.440000000002</v>
      </c>
    </row>
    <row r="12" spans="1:33">
      <c r="A12" s="1" t="s">
        <v>248</v>
      </c>
      <c r="B12" s="2">
        <v>43205</v>
      </c>
      <c r="C12" s="1">
        <v>7571586</v>
      </c>
      <c r="D12" s="1" t="s">
        <v>15</v>
      </c>
      <c r="E12" s="1" t="s">
        <v>24</v>
      </c>
      <c r="F12" s="1" t="s">
        <v>113</v>
      </c>
      <c r="G12" s="1" t="s">
        <v>24</v>
      </c>
      <c r="H12" s="1">
        <v>4501641925</v>
      </c>
      <c r="I12" s="1" t="s">
        <v>24</v>
      </c>
      <c r="J12" s="1" t="s">
        <v>257</v>
      </c>
      <c r="K12" s="1">
        <v>4</v>
      </c>
      <c r="L12" s="1" t="s">
        <v>26</v>
      </c>
      <c r="M12" s="3">
        <v>1014</v>
      </c>
      <c r="N12" s="3">
        <f t="shared" si="0"/>
        <v>4056</v>
      </c>
      <c r="O12" s="1"/>
      <c r="P12" s="3">
        <f>Tabla1315[[#This Row],[COSTO TOTAL]]</f>
        <v>4056</v>
      </c>
      <c r="Q12" s="1"/>
      <c r="R12" s="1"/>
      <c r="S12" s="1"/>
      <c r="T12" s="1"/>
      <c r="U12" s="1"/>
      <c r="V12" s="3"/>
      <c r="W12" s="1"/>
      <c r="X12" s="1"/>
      <c r="Y12" s="1"/>
      <c r="Z12" s="1"/>
      <c r="AA12" s="1"/>
      <c r="AB12" s="1"/>
      <c r="AC12" s="1"/>
      <c r="AD12" s="1"/>
      <c r="AE12" s="1"/>
      <c r="AF12" t="s">
        <v>717</v>
      </c>
      <c r="AG12" s="12">
        <f>Y1016</f>
        <v>11596</v>
      </c>
    </row>
    <row r="13" spans="1:33">
      <c r="A13" s="1" t="s">
        <v>248</v>
      </c>
      <c r="B13" s="2">
        <v>43205</v>
      </c>
      <c r="C13" s="1">
        <v>7571586</v>
      </c>
      <c r="D13" s="1" t="s">
        <v>15</v>
      </c>
      <c r="E13" s="1" t="s">
        <v>24</v>
      </c>
      <c r="F13" s="1" t="s">
        <v>113</v>
      </c>
      <c r="G13" s="1" t="s">
        <v>24</v>
      </c>
      <c r="H13" s="1">
        <v>4501641925</v>
      </c>
      <c r="I13" s="1" t="s">
        <v>24</v>
      </c>
      <c r="J13" s="1" t="s">
        <v>258</v>
      </c>
      <c r="K13" s="1">
        <v>4</v>
      </c>
      <c r="L13" s="1" t="s">
        <v>26</v>
      </c>
      <c r="M13" s="3">
        <v>1572</v>
      </c>
      <c r="N13" s="3">
        <f t="shared" si="0"/>
        <v>6288</v>
      </c>
      <c r="O13" s="1"/>
      <c r="P13" s="3">
        <f>Tabla1315[[#This Row],[COSTO TOTAL]]</f>
        <v>6288</v>
      </c>
      <c r="Q13" s="1"/>
      <c r="R13" s="1"/>
      <c r="S13" s="1"/>
      <c r="T13" s="1"/>
      <c r="U13" s="1"/>
      <c r="V13" s="3"/>
      <c r="W13" s="1"/>
      <c r="X13" s="1"/>
      <c r="Y13" s="1"/>
      <c r="Z13" s="1"/>
      <c r="AA13" s="1"/>
      <c r="AB13" s="1"/>
      <c r="AC13" s="1"/>
      <c r="AD13" s="1"/>
      <c r="AE13" s="1"/>
      <c r="AF13" t="s">
        <v>17</v>
      </c>
      <c r="AG13" s="12">
        <f>Z1016</f>
        <v>3615180.1500000008</v>
      </c>
    </row>
    <row r="14" spans="1:33">
      <c r="A14" s="1" t="s">
        <v>248</v>
      </c>
      <c r="B14" s="2">
        <v>43205</v>
      </c>
      <c r="C14" s="1">
        <v>7571586</v>
      </c>
      <c r="D14" s="1" t="s">
        <v>15</v>
      </c>
      <c r="E14" s="1" t="s">
        <v>24</v>
      </c>
      <c r="F14" s="1" t="s">
        <v>113</v>
      </c>
      <c r="G14" s="1" t="s">
        <v>24</v>
      </c>
      <c r="H14" s="1">
        <v>4501641925</v>
      </c>
      <c r="I14" s="1" t="s">
        <v>24</v>
      </c>
      <c r="J14" s="1" t="s">
        <v>259</v>
      </c>
      <c r="K14" s="1">
        <v>3</v>
      </c>
      <c r="L14" s="1" t="s">
        <v>26</v>
      </c>
      <c r="M14" s="3">
        <v>7200</v>
      </c>
      <c r="N14" s="3">
        <f t="shared" si="0"/>
        <v>21600</v>
      </c>
      <c r="O14" s="1"/>
      <c r="P14" s="3">
        <f>Tabla1315[[#This Row],[COSTO TOTAL]]</f>
        <v>21600</v>
      </c>
      <c r="Q14" s="1"/>
      <c r="R14" s="1"/>
      <c r="S14" s="1"/>
      <c r="T14" s="1"/>
      <c r="U14" s="1"/>
      <c r="V14" s="3"/>
      <c r="W14" s="1"/>
      <c r="X14" s="1"/>
      <c r="Y14" s="1"/>
      <c r="Z14" s="1"/>
      <c r="AA14" s="1"/>
      <c r="AB14" s="1"/>
      <c r="AC14" s="1"/>
      <c r="AD14" s="1"/>
      <c r="AE14" s="1"/>
      <c r="AF14" t="s">
        <v>16</v>
      </c>
      <c r="AG14" s="12">
        <f>AA1016</f>
        <v>866451.24999999977</v>
      </c>
    </row>
    <row r="15" spans="1:33">
      <c r="A15" s="1" t="s">
        <v>248</v>
      </c>
      <c r="B15" s="2">
        <v>43205</v>
      </c>
      <c r="C15" s="1">
        <v>7571586</v>
      </c>
      <c r="D15" s="1" t="s">
        <v>15</v>
      </c>
      <c r="E15" s="1" t="s">
        <v>24</v>
      </c>
      <c r="F15" s="1" t="s">
        <v>113</v>
      </c>
      <c r="G15" s="1" t="s">
        <v>24</v>
      </c>
      <c r="H15" s="1">
        <v>4501641925</v>
      </c>
      <c r="I15" s="1" t="s">
        <v>24</v>
      </c>
      <c r="J15" s="1" t="s">
        <v>260</v>
      </c>
      <c r="K15" s="1">
        <v>3</v>
      </c>
      <c r="L15" s="1" t="s">
        <v>26</v>
      </c>
      <c r="M15" s="3">
        <v>5116</v>
      </c>
      <c r="N15" s="3">
        <f t="shared" si="0"/>
        <v>15348</v>
      </c>
      <c r="O15" s="1"/>
      <c r="P15" s="3">
        <f>Tabla1315[[#This Row],[COSTO TOTAL]]</f>
        <v>15348</v>
      </c>
      <c r="Q15" s="1"/>
      <c r="R15" s="1"/>
      <c r="S15" s="1"/>
      <c r="T15" s="1"/>
      <c r="U15" s="1"/>
      <c r="V15" s="3"/>
      <c r="W15" s="1"/>
      <c r="X15" s="1"/>
      <c r="Y15" s="1"/>
      <c r="Z15" s="1"/>
      <c r="AA15" s="1"/>
      <c r="AB15" s="1"/>
      <c r="AC15" s="1"/>
      <c r="AD15" s="1"/>
      <c r="AE15" s="1"/>
      <c r="AF15" t="s">
        <v>796</v>
      </c>
      <c r="AG15" s="12">
        <f>AB1016</f>
        <v>9820</v>
      </c>
    </row>
    <row r="16" spans="1:33">
      <c r="A16" s="1" t="s">
        <v>248</v>
      </c>
      <c r="B16" s="2">
        <v>43205</v>
      </c>
      <c r="C16" s="1">
        <v>7571586</v>
      </c>
      <c r="D16" s="1" t="s">
        <v>15</v>
      </c>
      <c r="E16" s="1" t="s">
        <v>24</v>
      </c>
      <c r="F16" s="1" t="s">
        <v>113</v>
      </c>
      <c r="G16" s="1" t="s">
        <v>24</v>
      </c>
      <c r="H16" s="1">
        <v>4501641925</v>
      </c>
      <c r="I16" s="1" t="s">
        <v>24</v>
      </c>
      <c r="J16" s="1" t="s">
        <v>261</v>
      </c>
      <c r="K16" s="1">
        <v>1</v>
      </c>
      <c r="L16" s="1" t="s">
        <v>26</v>
      </c>
      <c r="M16" s="3">
        <v>6090</v>
      </c>
      <c r="N16" s="3">
        <f t="shared" si="0"/>
        <v>6090</v>
      </c>
      <c r="O16" s="1"/>
      <c r="P16" s="3">
        <f>Tabla1315[[#This Row],[COSTO TOTAL]]</f>
        <v>6090</v>
      </c>
      <c r="Q16" s="1"/>
      <c r="R16" s="1"/>
      <c r="S16" s="1"/>
      <c r="T16" s="1"/>
      <c r="U16" s="1"/>
      <c r="V16" s="3"/>
      <c r="W16" s="1"/>
      <c r="X16" s="1"/>
      <c r="Y16" s="1"/>
      <c r="Z16" s="1"/>
      <c r="AA16" s="1"/>
      <c r="AB16" s="1"/>
      <c r="AC16" s="1"/>
      <c r="AD16" s="1"/>
      <c r="AE16" s="1"/>
    </row>
    <row r="17" spans="1:31">
      <c r="A17" s="1" t="s">
        <v>248</v>
      </c>
      <c r="B17" s="2">
        <v>43205</v>
      </c>
      <c r="C17" s="1">
        <v>7571586</v>
      </c>
      <c r="D17" s="1" t="s">
        <v>15</v>
      </c>
      <c r="E17" s="1" t="s">
        <v>24</v>
      </c>
      <c r="F17" s="1" t="s">
        <v>113</v>
      </c>
      <c r="G17" s="1" t="s">
        <v>24</v>
      </c>
      <c r="H17" s="1">
        <v>4501641925</v>
      </c>
      <c r="I17" s="1" t="s">
        <v>24</v>
      </c>
      <c r="J17" s="1" t="s">
        <v>262</v>
      </c>
      <c r="K17" s="1">
        <v>2</v>
      </c>
      <c r="L17" s="1" t="s">
        <v>26</v>
      </c>
      <c r="M17" s="3">
        <v>30910</v>
      </c>
      <c r="N17" s="3">
        <f t="shared" si="0"/>
        <v>61820</v>
      </c>
      <c r="O17" s="1"/>
      <c r="P17" s="3">
        <f>Tabla1315[[#This Row],[COSTO TOTAL]]</f>
        <v>61820</v>
      </c>
      <c r="Q17" s="1"/>
      <c r="R17" s="1"/>
      <c r="S17" s="1"/>
      <c r="T17" s="1"/>
      <c r="U17" s="1"/>
      <c r="V17" s="3"/>
      <c r="W17" s="1"/>
      <c r="X17" s="1"/>
      <c r="Y17" s="1"/>
      <c r="Z17" s="1"/>
      <c r="AA17" s="1"/>
      <c r="AB17" s="1"/>
      <c r="AC17" s="1"/>
      <c r="AD17" s="1"/>
      <c r="AE17" s="1"/>
    </row>
    <row r="18" spans="1:31">
      <c r="A18" s="1" t="s">
        <v>248</v>
      </c>
      <c r="B18" s="2">
        <v>43205</v>
      </c>
      <c r="C18" s="1">
        <v>7571586</v>
      </c>
      <c r="D18" s="1" t="s">
        <v>15</v>
      </c>
      <c r="E18" s="1" t="s">
        <v>24</v>
      </c>
      <c r="F18" s="1" t="s">
        <v>113</v>
      </c>
      <c r="G18" s="1" t="s">
        <v>24</v>
      </c>
      <c r="H18" s="1">
        <v>4501641925</v>
      </c>
      <c r="I18" s="1" t="s">
        <v>24</v>
      </c>
      <c r="J18" s="1" t="s">
        <v>263</v>
      </c>
      <c r="K18" s="1">
        <v>1</v>
      </c>
      <c r="L18" s="1" t="s">
        <v>26</v>
      </c>
      <c r="M18" s="3">
        <v>7700</v>
      </c>
      <c r="N18" s="3">
        <f t="shared" si="0"/>
        <v>7700</v>
      </c>
      <c r="O18" s="1"/>
      <c r="P18" s="3">
        <f>Tabla1315[[#This Row],[COSTO TOTAL]]</f>
        <v>7700</v>
      </c>
      <c r="Q18" s="1"/>
      <c r="R18" s="1"/>
      <c r="S18" s="1"/>
      <c r="T18" s="1"/>
      <c r="U18" s="1"/>
      <c r="V18" s="3"/>
      <c r="W18" s="1"/>
      <c r="X18" s="1"/>
      <c r="Y18" s="1"/>
      <c r="Z18" s="1"/>
      <c r="AA18" s="1"/>
      <c r="AB18" s="1"/>
      <c r="AC18" s="1"/>
      <c r="AD18" s="1"/>
      <c r="AE18" s="1"/>
    </row>
    <row r="19" spans="1:31">
      <c r="A19" s="1" t="s">
        <v>248</v>
      </c>
      <c r="B19" s="2">
        <v>43205</v>
      </c>
      <c r="C19" s="1">
        <v>7571586</v>
      </c>
      <c r="D19" s="1" t="s">
        <v>15</v>
      </c>
      <c r="E19" s="1" t="s">
        <v>24</v>
      </c>
      <c r="F19" s="1" t="s">
        <v>113</v>
      </c>
      <c r="G19" s="1" t="s">
        <v>24</v>
      </c>
      <c r="H19" s="1">
        <v>4501641925</v>
      </c>
      <c r="I19" s="1" t="s">
        <v>24</v>
      </c>
      <c r="J19" s="1" t="s">
        <v>259</v>
      </c>
      <c r="K19" s="1">
        <v>3</v>
      </c>
      <c r="L19" s="1" t="s">
        <v>26</v>
      </c>
      <c r="M19" s="3">
        <v>7200</v>
      </c>
      <c r="N19" s="3">
        <f t="shared" si="0"/>
        <v>21600</v>
      </c>
      <c r="O19" s="1"/>
      <c r="P19" s="3">
        <f>Tabla1315[[#This Row],[COSTO TOTAL]]</f>
        <v>21600</v>
      </c>
      <c r="Q19" s="1"/>
      <c r="R19" s="1"/>
      <c r="S19" s="1"/>
      <c r="T19" s="1"/>
      <c r="U19" s="1"/>
      <c r="V19" s="3"/>
      <c r="W19" s="1"/>
      <c r="X19" s="1"/>
      <c r="Y19" s="1"/>
      <c r="Z19" s="1"/>
      <c r="AA19" s="1"/>
      <c r="AB19" s="1"/>
      <c r="AC19" s="1"/>
      <c r="AD19" s="1"/>
      <c r="AE19" s="1"/>
    </row>
    <row r="20" spans="1:31">
      <c r="A20" s="1" t="s">
        <v>248</v>
      </c>
      <c r="B20" s="2">
        <v>43205</v>
      </c>
      <c r="C20" s="1">
        <v>7571586</v>
      </c>
      <c r="D20" s="1" t="s">
        <v>15</v>
      </c>
      <c r="E20" s="1" t="s">
        <v>24</v>
      </c>
      <c r="F20" s="1" t="s">
        <v>113</v>
      </c>
      <c r="G20" s="1" t="s">
        <v>24</v>
      </c>
      <c r="H20" s="1">
        <v>4501641925</v>
      </c>
      <c r="I20" s="1" t="s">
        <v>24</v>
      </c>
      <c r="J20" s="1" t="s">
        <v>264</v>
      </c>
      <c r="K20" s="1">
        <v>2</v>
      </c>
      <c r="L20" s="1" t="s">
        <v>26</v>
      </c>
      <c r="M20" s="3">
        <v>7700</v>
      </c>
      <c r="N20" s="3">
        <f t="shared" si="0"/>
        <v>15400</v>
      </c>
      <c r="O20" s="1"/>
      <c r="P20" s="3">
        <f>Tabla1315[[#This Row],[COSTO TOTAL]]</f>
        <v>15400</v>
      </c>
      <c r="Q20" s="1"/>
      <c r="R20" s="1"/>
      <c r="S20" s="1"/>
      <c r="T20" s="1"/>
      <c r="U20" s="1"/>
      <c r="V20" s="3"/>
      <c r="W20" s="1"/>
      <c r="X20" s="1"/>
      <c r="Y20" s="1"/>
      <c r="Z20" s="1"/>
      <c r="AA20" s="1"/>
      <c r="AB20" s="1"/>
      <c r="AC20" s="1"/>
      <c r="AD20" s="1"/>
      <c r="AE20" s="1"/>
    </row>
    <row r="21" spans="1:31">
      <c r="A21" s="1" t="s">
        <v>248</v>
      </c>
      <c r="B21" s="2">
        <v>43205</v>
      </c>
      <c r="C21" s="1">
        <v>7571586</v>
      </c>
      <c r="D21" s="1" t="s">
        <v>15</v>
      </c>
      <c r="E21" s="1" t="s">
        <v>24</v>
      </c>
      <c r="F21" s="1" t="s">
        <v>113</v>
      </c>
      <c r="G21" s="1" t="s">
        <v>24</v>
      </c>
      <c r="H21" s="1">
        <v>4501641925</v>
      </c>
      <c r="I21" s="1" t="s">
        <v>24</v>
      </c>
      <c r="J21" s="1" t="s">
        <v>265</v>
      </c>
      <c r="K21" s="1">
        <v>9</v>
      </c>
      <c r="L21" s="1" t="s">
        <v>26</v>
      </c>
      <c r="M21" s="3">
        <v>780</v>
      </c>
      <c r="N21" s="3">
        <f t="shared" si="0"/>
        <v>7020</v>
      </c>
      <c r="O21" s="1"/>
      <c r="P21" s="3">
        <f>Tabla1315[[#This Row],[COSTO TOTAL]]</f>
        <v>7020</v>
      </c>
      <c r="Q21" s="1"/>
      <c r="R21" s="1"/>
      <c r="S21" s="1"/>
      <c r="T21" s="1"/>
      <c r="U21" s="1"/>
      <c r="V21" s="3"/>
      <c r="W21" s="1"/>
      <c r="X21" s="1"/>
      <c r="Y21" s="1"/>
      <c r="Z21" s="1"/>
      <c r="AA21" s="1"/>
      <c r="AB21" s="1"/>
      <c r="AC21" s="1"/>
      <c r="AD21" s="1"/>
      <c r="AE21" s="1"/>
    </row>
    <row r="22" spans="1:31">
      <c r="A22" s="1" t="s">
        <v>266</v>
      </c>
      <c r="B22" s="2">
        <v>43172</v>
      </c>
      <c r="C22" s="1">
        <v>7538028</v>
      </c>
      <c r="D22" s="1" t="s">
        <v>15</v>
      </c>
      <c r="E22" s="1" t="s">
        <v>267</v>
      </c>
      <c r="F22" s="1" t="s">
        <v>268</v>
      </c>
      <c r="G22" s="1" t="s">
        <v>24</v>
      </c>
      <c r="H22" s="1">
        <v>4501526737</v>
      </c>
      <c r="I22" s="1" t="s">
        <v>24</v>
      </c>
      <c r="J22" s="1" t="s">
        <v>269</v>
      </c>
      <c r="K22" s="1">
        <v>1</v>
      </c>
      <c r="L22" s="1" t="s">
        <v>26</v>
      </c>
      <c r="M22" s="3">
        <v>28080</v>
      </c>
      <c r="N22" s="3">
        <f t="shared" si="0"/>
        <v>28080</v>
      </c>
      <c r="O22" s="1" t="s">
        <v>270</v>
      </c>
      <c r="P22" s="3">
        <f>Tabla1315[[#This Row],[COSTO TOTAL]]</f>
        <v>28080</v>
      </c>
      <c r="Q22" s="1"/>
      <c r="R22" s="1"/>
      <c r="S22" s="1"/>
      <c r="T22" s="1"/>
      <c r="U22" s="1"/>
      <c r="V22" s="3"/>
      <c r="W22" s="1"/>
      <c r="X22" s="1"/>
      <c r="Y22" s="1"/>
      <c r="Z22" s="1"/>
      <c r="AA22" s="1"/>
      <c r="AB22" s="1"/>
      <c r="AC22" s="1"/>
      <c r="AD22" s="1"/>
      <c r="AE22" s="1"/>
    </row>
    <row r="23" spans="1:31">
      <c r="A23" s="1" t="s">
        <v>266</v>
      </c>
      <c r="B23" s="2">
        <v>43172</v>
      </c>
      <c r="C23" s="1">
        <v>7538028</v>
      </c>
      <c r="D23" s="1" t="s">
        <v>15</v>
      </c>
      <c r="E23" s="1" t="s">
        <v>267</v>
      </c>
      <c r="F23" s="1" t="s">
        <v>268</v>
      </c>
      <c r="G23" s="1" t="s">
        <v>24</v>
      </c>
      <c r="H23" s="1">
        <v>4501526737</v>
      </c>
      <c r="I23" s="1" t="s">
        <v>24</v>
      </c>
      <c r="J23" s="1" t="s">
        <v>271</v>
      </c>
      <c r="K23" s="1">
        <v>1</v>
      </c>
      <c r="L23" s="1" t="s">
        <v>26</v>
      </c>
      <c r="M23" s="3">
        <v>26280</v>
      </c>
      <c r="N23" s="3">
        <f t="shared" si="0"/>
        <v>26280</v>
      </c>
      <c r="O23" s="1" t="s">
        <v>270</v>
      </c>
      <c r="P23" s="3">
        <f>Tabla1315[[#This Row],[COSTO TOTAL]]</f>
        <v>26280</v>
      </c>
      <c r="Q23" s="1"/>
      <c r="R23" s="1"/>
      <c r="S23" s="1"/>
      <c r="T23" s="1"/>
      <c r="U23" s="1"/>
      <c r="V23" s="3"/>
      <c r="W23" s="1"/>
      <c r="X23" s="1"/>
      <c r="Y23" s="1"/>
      <c r="Z23" s="1"/>
      <c r="AA23" s="1"/>
      <c r="AB23" s="1"/>
      <c r="AC23" s="1"/>
      <c r="AD23" s="1"/>
      <c r="AE23" s="1"/>
    </row>
    <row r="24" spans="1:31">
      <c r="A24" s="1" t="s">
        <v>272</v>
      </c>
      <c r="B24" s="2" t="s">
        <v>37</v>
      </c>
      <c r="C24" s="1" t="s">
        <v>273</v>
      </c>
      <c r="D24" s="1" t="s">
        <v>15</v>
      </c>
      <c r="E24" s="1" t="s">
        <v>24</v>
      </c>
      <c r="F24" s="1" t="s">
        <v>24</v>
      </c>
      <c r="G24" s="1"/>
      <c r="H24" s="1" t="s">
        <v>22</v>
      </c>
      <c r="I24" s="1" t="s">
        <v>24</v>
      </c>
      <c r="J24" s="1" t="s">
        <v>274</v>
      </c>
      <c r="K24" s="1">
        <v>5</v>
      </c>
      <c r="L24" s="1" t="s">
        <v>26</v>
      </c>
      <c r="M24" s="3"/>
      <c r="N24" s="3">
        <f t="shared" si="0"/>
        <v>0</v>
      </c>
      <c r="O24" s="1"/>
      <c r="P24" s="3">
        <f>Tabla1315[[#This Row],[COSTO TOTAL]]</f>
        <v>0</v>
      </c>
      <c r="Q24" s="1"/>
      <c r="R24" s="1"/>
      <c r="S24" s="1"/>
      <c r="T24" s="1"/>
      <c r="U24" s="1"/>
      <c r="V24" s="3"/>
      <c r="W24" s="1"/>
      <c r="X24" s="1"/>
      <c r="Y24" s="1"/>
      <c r="Z24" s="1"/>
      <c r="AA24" s="1"/>
      <c r="AB24" s="1"/>
      <c r="AC24" s="1"/>
      <c r="AD24" s="1"/>
      <c r="AE24" s="1"/>
    </row>
    <row r="25" spans="1:31">
      <c r="A25" s="1" t="s">
        <v>275</v>
      </c>
      <c r="B25" s="2">
        <v>42836</v>
      </c>
      <c r="C25" s="1">
        <v>7413130</v>
      </c>
      <c r="D25" s="1" t="s">
        <v>15</v>
      </c>
      <c r="E25" s="1" t="s">
        <v>276</v>
      </c>
      <c r="F25" s="1" t="s">
        <v>277</v>
      </c>
      <c r="G25" s="1"/>
      <c r="H25" s="1">
        <v>4501424102</v>
      </c>
      <c r="I25" s="1" t="s">
        <v>24</v>
      </c>
      <c r="J25" s="1" t="s">
        <v>278</v>
      </c>
      <c r="K25" s="1">
        <v>4</v>
      </c>
      <c r="L25" s="1" t="s">
        <v>26</v>
      </c>
      <c r="M25" s="3">
        <v>36809.599999999999</v>
      </c>
      <c r="N25" s="3">
        <f t="shared" si="0"/>
        <v>147238.39999999999</v>
      </c>
      <c r="O25" s="1"/>
      <c r="P25" s="3">
        <f>Tabla1315[[#This Row],[COSTO TOTAL]]</f>
        <v>147238.39999999999</v>
      </c>
      <c r="Q25" s="1"/>
      <c r="R25" s="1"/>
      <c r="S25" s="1"/>
      <c r="T25" s="1"/>
      <c r="U25" s="1"/>
      <c r="V25" s="3"/>
      <c r="W25" s="1"/>
      <c r="X25" s="1"/>
      <c r="Y25" s="1"/>
      <c r="Z25" s="1"/>
      <c r="AA25" s="1"/>
      <c r="AB25" s="1"/>
      <c r="AC25" s="1"/>
      <c r="AD25" s="1"/>
      <c r="AE25" s="1"/>
    </row>
    <row r="26" spans="1:31">
      <c r="A26" s="1" t="s">
        <v>279</v>
      </c>
      <c r="B26" s="2" t="s">
        <v>37</v>
      </c>
      <c r="C26" s="1">
        <v>7499127</v>
      </c>
      <c r="D26" s="1" t="s">
        <v>15</v>
      </c>
      <c r="E26" s="1" t="s">
        <v>24</v>
      </c>
      <c r="F26" s="1" t="s">
        <v>24</v>
      </c>
      <c r="G26" s="1"/>
      <c r="H26" s="1" t="s">
        <v>22</v>
      </c>
      <c r="I26" s="1" t="s">
        <v>24</v>
      </c>
      <c r="J26" s="1" t="s">
        <v>280</v>
      </c>
      <c r="K26" s="1">
        <v>12</v>
      </c>
      <c r="L26" s="1" t="s">
        <v>26</v>
      </c>
      <c r="M26" s="3">
        <v>238.78</v>
      </c>
      <c r="N26" s="3">
        <f t="shared" si="0"/>
        <v>2865.36</v>
      </c>
      <c r="O26" s="1"/>
      <c r="P26" s="3">
        <f>Tabla1315[[#This Row],[COSTO TOTAL]]</f>
        <v>2865.36</v>
      </c>
      <c r="Q26" s="1"/>
      <c r="R26" s="1"/>
      <c r="S26" s="1"/>
      <c r="T26" s="1"/>
      <c r="U26" s="1"/>
      <c r="V26" s="3"/>
      <c r="W26" s="1"/>
      <c r="X26" s="1"/>
      <c r="Y26" s="1"/>
      <c r="Z26" s="1"/>
      <c r="AA26" s="1"/>
      <c r="AB26" s="1"/>
      <c r="AC26" s="1"/>
      <c r="AD26" s="1"/>
      <c r="AE26" s="1"/>
    </row>
    <row r="27" spans="1:31">
      <c r="A27" s="1" t="s">
        <v>279</v>
      </c>
      <c r="B27" s="2">
        <v>42783</v>
      </c>
      <c r="C27" s="1">
        <v>7386637</v>
      </c>
      <c r="D27" s="1" t="s">
        <v>15</v>
      </c>
      <c r="E27" s="1" t="s">
        <v>281</v>
      </c>
      <c r="F27" s="1" t="s">
        <v>282</v>
      </c>
      <c r="G27" s="1" t="s">
        <v>24</v>
      </c>
      <c r="H27" s="1">
        <v>4501399562</v>
      </c>
      <c r="I27" s="1" t="s">
        <v>24</v>
      </c>
      <c r="J27" s="1" t="s">
        <v>283</v>
      </c>
      <c r="K27" s="1">
        <v>1</v>
      </c>
      <c r="L27" s="1" t="s">
        <v>26</v>
      </c>
      <c r="M27" s="3">
        <v>8740</v>
      </c>
      <c r="N27" s="3">
        <f t="shared" si="0"/>
        <v>8740</v>
      </c>
      <c r="O27" s="1"/>
      <c r="P27" s="3">
        <f>Tabla1315[[#This Row],[COSTO TOTAL]]</f>
        <v>8740</v>
      </c>
      <c r="Q27" s="1"/>
      <c r="R27" s="1"/>
      <c r="S27" s="1"/>
      <c r="T27" s="1"/>
      <c r="U27" s="1"/>
      <c r="V27" s="3"/>
      <c r="W27" s="1"/>
      <c r="X27" s="1"/>
      <c r="Y27" s="1"/>
      <c r="Z27" s="1"/>
      <c r="AA27" s="1"/>
      <c r="AB27" s="1"/>
      <c r="AC27" s="1"/>
      <c r="AD27" s="1"/>
      <c r="AE27" s="1"/>
    </row>
    <row r="28" spans="1:31">
      <c r="A28" s="1" t="s">
        <v>284</v>
      </c>
      <c r="B28" s="2">
        <v>43355</v>
      </c>
      <c r="C28" s="1">
        <v>7444991</v>
      </c>
      <c r="D28" s="1" t="s">
        <v>15</v>
      </c>
      <c r="E28" s="1" t="s">
        <v>285</v>
      </c>
      <c r="F28" s="1" t="s">
        <v>286</v>
      </c>
      <c r="G28" s="1"/>
      <c r="H28" s="1">
        <v>4501451479</v>
      </c>
      <c r="I28" s="1" t="s">
        <v>24</v>
      </c>
      <c r="J28" s="1" t="s">
        <v>287</v>
      </c>
      <c r="K28" s="1">
        <v>4</v>
      </c>
      <c r="L28" s="1" t="s">
        <v>26</v>
      </c>
      <c r="M28" s="3">
        <v>2095.14</v>
      </c>
      <c r="N28" s="3">
        <f t="shared" si="0"/>
        <v>8380.56</v>
      </c>
      <c r="O28" s="1"/>
      <c r="P28" s="3">
        <f>Tabla1315[[#This Row],[COSTO TOTAL]]</f>
        <v>8380.56</v>
      </c>
      <c r="Q28" s="1"/>
      <c r="R28" s="1"/>
      <c r="S28" s="1"/>
      <c r="T28" s="1"/>
      <c r="U28" s="1"/>
      <c r="V28" s="3"/>
      <c r="W28" s="1"/>
      <c r="X28" s="1"/>
      <c r="Y28" s="1"/>
      <c r="Z28" s="1"/>
      <c r="AA28" s="1"/>
      <c r="AB28" s="1"/>
      <c r="AC28" s="1"/>
      <c r="AD28" s="1"/>
      <c r="AE28" s="1"/>
    </row>
    <row r="29" spans="1:31">
      <c r="A29" s="1" t="s">
        <v>288</v>
      </c>
      <c r="B29" s="2">
        <v>43816</v>
      </c>
      <c r="C29" s="1" t="s">
        <v>24</v>
      </c>
      <c r="D29" s="1" t="s">
        <v>15</v>
      </c>
      <c r="E29" s="1" t="s">
        <v>24</v>
      </c>
      <c r="F29" s="1" t="s">
        <v>113</v>
      </c>
      <c r="G29" s="1" t="s">
        <v>24</v>
      </c>
      <c r="H29" s="1">
        <v>4501723712</v>
      </c>
      <c r="I29" s="1" t="s">
        <v>24</v>
      </c>
      <c r="J29" s="1" t="s">
        <v>289</v>
      </c>
      <c r="K29" s="1">
        <v>1</v>
      </c>
      <c r="L29" s="1" t="s">
        <v>26</v>
      </c>
      <c r="M29" s="3">
        <v>515300</v>
      </c>
      <c r="N29" s="3">
        <f t="shared" si="0"/>
        <v>515300</v>
      </c>
      <c r="O29" s="1"/>
      <c r="P29" s="3">
        <f>Tabla1315[[#This Row],[COSTO TOTAL]]</f>
        <v>515300</v>
      </c>
      <c r="Q29" s="1"/>
      <c r="R29" s="1"/>
      <c r="S29" s="1"/>
      <c r="T29" s="1"/>
      <c r="U29" s="1"/>
      <c r="V29" s="3"/>
      <c r="W29" s="1"/>
      <c r="X29" s="1"/>
      <c r="Y29" s="1"/>
      <c r="Z29" s="1"/>
      <c r="AA29" s="1"/>
      <c r="AB29" s="1"/>
      <c r="AC29" s="1"/>
      <c r="AD29" s="1"/>
      <c r="AE29" s="1"/>
    </row>
    <row r="30" spans="1:31">
      <c r="A30" s="1" t="s">
        <v>290</v>
      </c>
      <c r="B30" s="2" t="s">
        <v>37</v>
      </c>
      <c r="C30" s="1" t="s">
        <v>24</v>
      </c>
      <c r="D30" s="1" t="s">
        <v>15</v>
      </c>
      <c r="E30" s="1" t="s">
        <v>24</v>
      </c>
      <c r="F30" s="1" t="s">
        <v>291</v>
      </c>
      <c r="G30" s="1" t="s">
        <v>24</v>
      </c>
      <c r="H30" s="1">
        <v>4501599664</v>
      </c>
      <c r="I30" s="1" t="s">
        <v>24</v>
      </c>
      <c r="J30" s="1" t="s">
        <v>292</v>
      </c>
      <c r="K30" s="1">
        <v>7</v>
      </c>
      <c r="L30" s="1" t="s">
        <v>26</v>
      </c>
      <c r="M30" s="3">
        <v>682.5</v>
      </c>
      <c r="N30" s="3">
        <f t="shared" si="0"/>
        <v>4777.5</v>
      </c>
      <c r="O30" s="1"/>
      <c r="P30" s="3">
        <f>Tabla1315[[#This Row],[COSTO TOTAL]]</f>
        <v>4777.5</v>
      </c>
      <c r="Q30" s="1"/>
      <c r="R30" s="1"/>
      <c r="S30" s="1"/>
      <c r="T30" s="1"/>
      <c r="U30" s="1"/>
      <c r="V30" s="3"/>
      <c r="W30" s="1"/>
      <c r="X30" s="1"/>
      <c r="Y30" s="1"/>
      <c r="Z30" s="1"/>
      <c r="AA30" s="1"/>
      <c r="AB30" s="1"/>
      <c r="AC30" s="1"/>
      <c r="AD30" s="1"/>
      <c r="AE30" s="1"/>
    </row>
    <row r="31" spans="1:31">
      <c r="A31" s="1" t="s">
        <v>293</v>
      </c>
      <c r="B31" s="2">
        <v>43556</v>
      </c>
      <c r="C31" s="1">
        <v>7704170</v>
      </c>
      <c r="D31" s="1" t="s">
        <v>15</v>
      </c>
      <c r="E31" s="1" t="s">
        <v>294</v>
      </c>
      <c r="F31" s="1" t="s">
        <v>295</v>
      </c>
      <c r="G31" s="1" t="s">
        <v>24</v>
      </c>
      <c r="H31" s="1">
        <v>4501648570</v>
      </c>
      <c r="I31" s="1" t="s">
        <v>24</v>
      </c>
      <c r="J31" s="1" t="s">
        <v>292</v>
      </c>
      <c r="K31" s="1">
        <v>10</v>
      </c>
      <c r="L31" s="1" t="s">
        <v>26</v>
      </c>
      <c r="M31" s="3">
        <v>670</v>
      </c>
      <c r="N31" s="3">
        <f t="shared" si="0"/>
        <v>6700</v>
      </c>
      <c r="O31" s="1"/>
      <c r="P31" s="3">
        <f>Tabla1315[[#This Row],[COSTO TOTAL]]</f>
        <v>6700</v>
      </c>
      <c r="Q31" s="1"/>
      <c r="R31" s="1"/>
      <c r="S31" s="1"/>
      <c r="T31" s="1"/>
      <c r="U31" s="1"/>
      <c r="V31" s="3"/>
      <c r="W31" s="1"/>
      <c r="X31" s="1"/>
      <c r="Y31" s="1"/>
      <c r="Z31" s="1"/>
      <c r="AA31" s="1"/>
      <c r="AB31" s="1"/>
      <c r="AC31" s="1"/>
      <c r="AD31" s="1"/>
      <c r="AE31" s="1"/>
    </row>
    <row r="32" spans="1:31">
      <c r="A32" s="1" t="s">
        <v>296</v>
      </c>
      <c r="B32" s="2">
        <v>43748</v>
      </c>
      <c r="C32" s="1" t="s">
        <v>24</v>
      </c>
      <c r="D32" s="1" t="s">
        <v>15</v>
      </c>
      <c r="E32" s="1" t="s">
        <v>24</v>
      </c>
      <c r="F32" s="1" t="s">
        <v>297</v>
      </c>
      <c r="G32" s="1" t="s">
        <v>24</v>
      </c>
      <c r="H32" s="1" t="s">
        <v>24</v>
      </c>
      <c r="I32" s="1" t="s">
        <v>24</v>
      </c>
      <c r="J32" s="1" t="s">
        <v>298</v>
      </c>
      <c r="K32" s="1">
        <v>1</v>
      </c>
      <c r="L32" s="1" t="s">
        <v>26</v>
      </c>
      <c r="M32" s="3">
        <v>0</v>
      </c>
      <c r="N32" s="3">
        <f t="shared" si="0"/>
        <v>0</v>
      </c>
      <c r="O32" s="1"/>
      <c r="P32" s="3">
        <f>Tabla1315[[#This Row],[COSTO TOTAL]]</f>
        <v>0</v>
      </c>
      <c r="Q32" s="1"/>
      <c r="R32" s="1"/>
      <c r="S32" s="1"/>
      <c r="T32" s="1"/>
      <c r="U32" s="1"/>
      <c r="V32" s="3"/>
      <c r="W32" s="1"/>
      <c r="X32" s="1"/>
      <c r="Y32" s="1"/>
      <c r="Z32" s="1"/>
      <c r="AA32" s="1"/>
      <c r="AB32" s="1"/>
      <c r="AC32" s="1"/>
      <c r="AD32" s="1"/>
      <c r="AE32" s="1"/>
    </row>
    <row r="33" spans="1:31">
      <c r="A33" s="1" t="s">
        <v>296</v>
      </c>
      <c r="B33" s="2">
        <v>43809</v>
      </c>
      <c r="C33" s="1" t="s">
        <v>24</v>
      </c>
      <c r="D33" s="1" t="s">
        <v>15</v>
      </c>
      <c r="E33" s="1" t="s">
        <v>24</v>
      </c>
      <c r="F33" s="1" t="s">
        <v>381</v>
      </c>
      <c r="G33" s="1" t="s">
        <v>24</v>
      </c>
      <c r="H33" s="1">
        <v>4501707064</v>
      </c>
      <c r="I33" s="1" t="s">
        <v>24</v>
      </c>
      <c r="J33" s="1" t="s">
        <v>1082</v>
      </c>
      <c r="K33" s="1">
        <v>1</v>
      </c>
      <c r="L33" s="1" t="s">
        <v>26</v>
      </c>
      <c r="M33" s="3">
        <v>326382.59999999998</v>
      </c>
      <c r="N33" s="3">
        <f t="shared" si="0"/>
        <v>326382.59999999998</v>
      </c>
      <c r="O33" s="1"/>
      <c r="P33" s="3">
        <f>Tabla1315[[#This Row],[COSTO TOTAL]]</f>
        <v>326382.59999999998</v>
      </c>
      <c r="Q33" s="1"/>
      <c r="R33" s="1"/>
      <c r="S33" s="1"/>
      <c r="T33" s="1"/>
      <c r="U33" s="1"/>
      <c r="V33" s="3"/>
      <c r="W33" s="1"/>
      <c r="X33" s="1"/>
      <c r="Y33" s="1"/>
      <c r="Z33" s="1"/>
      <c r="AA33" s="1"/>
      <c r="AB33" s="1"/>
      <c r="AC33" s="1"/>
      <c r="AD33" s="1"/>
      <c r="AE33" s="1"/>
    </row>
    <row r="34" spans="1:31">
      <c r="A34" s="1" t="s">
        <v>296</v>
      </c>
      <c r="B34" s="2">
        <v>43809</v>
      </c>
      <c r="C34" s="1"/>
      <c r="D34" s="1" t="s">
        <v>15</v>
      </c>
      <c r="E34" s="1" t="s">
        <v>24</v>
      </c>
      <c r="F34" s="1" t="s">
        <v>381</v>
      </c>
      <c r="G34" s="1" t="s">
        <v>24</v>
      </c>
      <c r="H34" s="1">
        <v>4501707064</v>
      </c>
      <c r="I34" s="1" t="s">
        <v>24</v>
      </c>
      <c r="J34" s="1" t="s">
        <v>1083</v>
      </c>
      <c r="K34" s="1">
        <v>1</v>
      </c>
      <c r="L34" s="1" t="s">
        <v>26</v>
      </c>
      <c r="M34" s="3">
        <v>82245.399999999994</v>
      </c>
      <c r="N34" s="3">
        <f t="shared" si="0"/>
        <v>82245.399999999994</v>
      </c>
      <c r="O34" s="1"/>
      <c r="P34" s="3">
        <f>Tabla1315[[#This Row],[COSTO TOTAL]]</f>
        <v>82245.399999999994</v>
      </c>
      <c r="Q34" s="1"/>
      <c r="R34" s="1"/>
      <c r="S34" s="1"/>
      <c r="T34" s="1"/>
      <c r="U34" s="1"/>
      <c r="V34" s="3"/>
      <c r="W34" s="1"/>
      <c r="X34" s="1"/>
      <c r="Y34" s="1"/>
      <c r="Z34" s="1"/>
      <c r="AA34" s="1"/>
      <c r="AB34" s="1"/>
      <c r="AC34" s="1"/>
      <c r="AD34" s="1"/>
      <c r="AE34" s="1"/>
    </row>
    <row r="35" spans="1:31">
      <c r="A35" s="1" t="s">
        <v>296</v>
      </c>
      <c r="B35" s="2">
        <v>43809</v>
      </c>
      <c r="C35" s="1"/>
      <c r="D35" s="1" t="s">
        <v>15</v>
      </c>
      <c r="E35" s="1" t="s">
        <v>24</v>
      </c>
      <c r="F35" s="1" t="s">
        <v>381</v>
      </c>
      <c r="G35" s="1" t="s">
        <v>24</v>
      </c>
      <c r="H35" s="1">
        <v>4501707064</v>
      </c>
      <c r="I35" s="1" t="s">
        <v>24</v>
      </c>
      <c r="J35" s="1" t="s">
        <v>1084</v>
      </c>
      <c r="K35" s="1">
        <v>1</v>
      </c>
      <c r="L35" s="1" t="s">
        <v>26</v>
      </c>
      <c r="M35" s="3">
        <v>118689.8</v>
      </c>
      <c r="N35" s="3">
        <f t="shared" si="0"/>
        <v>118689.8</v>
      </c>
      <c r="O35" s="1"/>
      <c r="P35" s="3">
        <f>Tabla1315[[#This Row],[COSTO TOTAL]]</f>
        <v>118689.8</v>
      </c>
      <c r="Q35" s="1"/>
      <c r="R35" s="1"/>
      <c r="S35" s="1"/>
      <c r="T35" s="1"/>
      <c r="U35" s="1"/>
      <c r="V35" s="3"/>
      <c r="W35" s="1"/>
      <c r="X35" s="1"/>
      <c r="Y35" s="1"/>
      <c r="Z35" s="1"/>
      <c r="AA35" s="1"/>
      <c r="AB35" s="1"/>
      <c r="AC35" s="1"/>
      <c r="AD35" s="1"/>
      <c r="AE35" s="1"/>
    </row>
    <row r="36" spans="1:31">
      <c r="A36" s="1" t="s">
        <v>296</v>
      </c>
      <c r="B36" s="2">
        <v>43809</v>
      </c>
      <c r="C36" s="1"/>
      <c r="D36" s="1" t="s">
        <v>15</v>
      </c>
      <c r="E36" s="1" t="s">
        <v>24</v>
      </c>
      <c r="F36" s="1" t="s">
        <v>381</v>
      </c>
      <c r="G36" s="1" t="s">
        <v>24</v>
      </c>
      <c r="H36" s="1">
        <v>4501707064</v>
      </c>
      <c r="I36" s="1" t="s">
        <v>24</v>
      </c>
      <c r="J36" s="1" t="s">
        <v>1085</v>
      </c>
      <c r="K36" s="1">
        <v>1</v>
      </c>
      <c r="L36" s="1" t="s">
        <v>26</v>
      </c>
      <c r="M36" s="3">
        <v>118689.8</v>
      </c>
      <c r="N36" s="3">
        <f t="shared" si="0"/>
        <v>118689.8</v>
      </c>
      <c r="O36" s="1"/>
      <c r="P36" s="3">
        <f>Tabla1315[[#This Row],[COSTO TOTAL]]</f>
        <v>118689.8</v>
      </c>
      <c r="Q36" s="1"/>
      <c r="R36" s="1"/>
      <c r="S36" s="1"/>
      <c r="T36" s="1"/>
      <c r="U36" s="1"/>
      <c r="V36" s="3"/>
      <c r="W36" s="1"/>
      <c r="X36" s="1"/>
      <c r="Y36" s="1"/>
      <c r="Z36" s="1"/>
      <c r="AA36" s="1"/>
      <c r="AB36" s="1"/>
      <c r="AC36" s="1"/>
      <c r="AD36" s="1"/>
      <c r="AE36" s="1"/>
    </row>
    <row r="37" spans="1:31">
      <c r="A37" s="1" t="s">
        <v>296</v>
      </c>
      <c r="B37" s="2">
        <v>43809</v>
      </c>
      <c r="C37" s="1"/>
      <c r="D37" s="1" t="s">
        <v>15</v>
      </c>
      <c r="E37" s="1" t="s">
        <v>24</v>
      </c>
      <c r="F37" s="1" t="s">
        <v>381</v>
      </c>
      <c r="G37" s="1" t="s">
        <v>24</v>
      </c>
      <c r="H37" s="1">
        <v>4501707064</v>
      </c>
      <c r="I37" s="1" t="s">
        <v>24</v>
      </c>
      <c r="J37" s="1" t="s">
        <v>1086</v>
      </c>
      <c r="K37" s="1">
        <v>1</v>
      </c>
      <c r="L37" s="1" t="s">
        <v>26</v>
      </c>
      <c r="M37" s="3">
        <v>34307.4</v>
      </c>
      <c r="N37" s="3">
        <f t="shared" si="0"/>
        <v>34307.4</v>
      </c>
      <c r="O37" s="1"/>
      <c r="P37" s="3">
        <f>Tabla1315[[#This Row],[COSTO TOTAL]]</f>
        <v>34307.4</v>
      </c>
      <c r="Q37" s="1"/>
      <c r="R37" s="1"/>
      <c r="S37" s="1"/>
      <c r="T37" s="1"/>
      <c r="U37" s="1"/>
      <c r="V37" s="3"/>
      <c r="W37" s="1"/>
      <c r="X37" s="1"/>
      <c r="Y37" s="1"/>
      <c r="Z37" s="1"/>
      <c r="AA37" s="1"/>
      <c r="AB37" s="1"/>
      <c r="AC37" s="1"/>
      <c r="AD37" s="1"/>
      <c r="AE37" s="1"/>
    </row>
    <row r="38" spans="1:31">
      <c r="A38" s="1" t="s">
        <v>296</v>
      </c>
      <c r="B38" s="2">
        <v>43809</v>
      </c>
      <c r="C38" s="1"/>
      <c r="D38" s="1" t="s">
        <v>15</v>
      </c>
      <c r="E38" s="1" t="s">
        <v>24</v>
      </c>
      <c r="F38" s="1" t="s">
        <v>381</v>
      </c>
      <c r="G38" s="1" t="s">
        <v>24</v>
      </c>
      <c r="H38" s="1">
        <v>4501707064</v>
      </c>
      <c r="I38" s="1" t="s">
        <v>24</v>
      </c>
      <c r="J38" s="1" t="s">
        <v>1087</v>
      </c>
      <c r="K38" s="1">
        <v>1</v>
      </c>
      <c r="L38" s="1" t="s">
        <v>26</v>
      </c>
      <c r="M38" s="3">
        <v>34307.4</v>
      </c>
      <c r="N38" s="3">
        <f t="shared" si="0"/>
        <v>34307.4</v>
      </c>
      <c r="O38" s="1"/>
      <c r="P38" s="3">
        <f>Tabla1315[[#This Row],[COSTO TOTAL]]</f>
        <v>34307.4</v>
      </c>
      <c r="Q38" s="1"/>
      <c r="R38" s="1"/>
      <c r="S38" s="1"/>
      <c r="T38" s="1"/>
      <c r="U38" s="1"/>
      <c r="V38" s="3"/>
      <c r="W38" s="1"/>
      <c r="X38" s="1"/>
      <c r="Y38" s="1"/>
      <c r="Z38" s="1"/>
      <c r="AA38" s="1"/>
      <c r="AB38" s="1"/>
      <c r="AC38" s="1"/>
      <c r="AD38" s="1"/>
      <c r="AE38" s="1"/>
    </row>
    <row r="39" spans="1:31">
      <c r="A39" s="1" t="s">
        <v>296</v>
      </c>
      <c r="B39" s="2">
        <v>43809</v>
      </c>
      <c r="C39" s="1"/>
      <c r="D39" s="1" t="s">
        <v>15</v>
      </c>
      <c r="E39" s="1" t="s">
        <v>24</v>
      </c>
      <c r="F39" s="1" t="s">
        <v>381</v>
      </c>
      <c r="G39" s="1" t="s">
        <v>24</v>
      </c>
      <c r="H39" s="1">
        <v>4501707064</v>
      </c>
      <c r="I39" s="1" t="s">
        <v>24</v>
      </c>
      <c r="J39" s="1" t="s">
        <v>1088</v>
      </c>
      <c r="K39" s="1">
        <v>1</v>
      </c>
      <c r="L39" s="1" t="s">
        <v>26</v>
      </c>
      <c r="M39" s="3">
        <v>147317.79999999999</v>
      </c>
      <c r="N39" s="3">
        <f t="shared" si="0"/>
        <v>147317.79999999999</v>
      </c>
      <c r="O39" s="1"/>
      <c r="P39" s="3">
        <f>Tabla1315[[#This Row],[COSTO TOTAL]]</f>
        <v>147317.79999999999</v>
      </c>
      <c r="Q39" s="1"/>
      <c r="R39" s="1"/>
      <c r="S39" s="1"/>
      <c r="T39" s="1"/>
      <c r="U39" s="1"/>
      <c r="V39" s="3"/>
      <c r="W39" s="1"/>
      <c r="X39" s="1"/>
      <c r="Y39" s="1"/>
      <c r="Z39" s="1"/>
      <c r="AA39" s="1"/>
      <c r="AB39" s="1"/>
      <c r="AC39" s="1"/>
      <c r="AD39" s="1"/>
      <c r="AE39" s="1"/>
    </row>
    <row r="40" spans="1:31">
      <c r="A40" s="1" t="s">
        <v>296</v>
      </c>
      <c r="B40" s="2">
        <v>43809</v>
      </c>
      <c r="C40" s="1"/>
      <c r="D40" s="1" t="s">
        <v>15</v>
      </c>
      <c r="E40" s="1" t="s">
        <v>24</v>
      </c>
      <c r="F40" s="1" t="s">
        <v>381</v>
      </c>
      <c r="G40" s="1" t="s">
        <v>24</v>
      </c>
      <c r="H40" s="1">
        <v>4501707064</v>
      </c>
      <c r="I40" s="1" t="s">
        <v>24</v>
      </c>
      <c r="J40" s="1" t="s">
        <v>1089</v>
      </c>
      <c r="K40" s="1">
        <v>1</v>
      </c>
      <c r="L40" s="1" t="s">
        <v>26</v>
      </c>
      <c r="M40" s="3">
        <v>280485.40000000002</v>
      </c>
      <c r="N40" s="3">
        <f t="shared" si="0"/>
        <v>280485.40000000002</v>
      </c>
      <c r="O40" s="1"/>
      <c r="P40" s="3">
        <f>Tabla1315[[#This Row],[COSTO TOTAL]]</f>
        <v>280485.40000000002</v>
      </c>
      <c r="Q40" s="1"/>
      <c r="R40" s="1"/>
      <c r="S40" s="1"/>
      <c r="T40" s="1"/>
      <c r="U40" s="1"/>
      <c r="V40" s="3"/>
      <c r="W40" s="1"/>
      <c r="X40" s="1"/>
      <c r="Y40" s="1"/>
      <c r="Z40" s="1"/>
      <c r="AA40" s="1"/>
      <c r="AB40" s="1"/>
      <c r="AC40" s="1"/>
      <c r="AD40" s="1"/>
      <c r="AE40" s="1"/>
    </row>
    <row r="41" spans="1:31">
      <c r="A41" s="1" t="s">
        <v>296</v>
      </c>
      <c r="B41" s="2">
        <v>43809</v>
      </c>
      <c r="C41" s="1"/>
      <c r="D41" s="1" t="s">
        <v>15</v>
      </c>
      <c r="E41" s="1" t="s">
        <v>24</v>
      </c>
      <c r="F41" s="1" t="s">
        <v>381</v>
      </c>
      <c r="G41" s="1" t="s">
        <v>24</v>
      </c>
      <c r="H41" s="1">
        <v>4501707064</v>
      </c>
      <c r="I41" s="1" t="s">
        <v>24</v>
      </c>
      <c r="J41" s="1" t="s">
        <v>1090</v>
      </c>
      <c r="K41" s="1">
        <v>1</v>
      </c>
      <c r="L41" s="1" t="s">
        <v>26</v>
      </c>
      <c r="M41" s="3">
        <v>113203</v>
      </c>
      <c r="N41" s="3">
        <f t="shared" si="0"/>
        <v>113203</v>
      </c>
      <c r="O41" s="1"/>
      <c r="P41" s="3">
        <f>Tabla1315[[#This Row],[COSTO TOTAL]]</f>
        <v>113203</v>
      </c>
      <c r="Q41" s="1"/>
      <c r="R41" s="1"/>
      <c r="S41" s="1"/>
      <c r="T41" s="1"/>
      <c r="U41" s="1"/>
      <c r="V41" s="3"/>
      <c r="W41" s="1"/>
      <c r="X41" s="1"/>
      <c r="Y41" s="1"/>
      <c r="Z41" s="1"/>
      <c r="AA41" s="1"/>
      <c r="AB41" s="1"/>
      <c r="AC41" s="1"/>
      <c r="AD41" s="1"/>
      <c r="AE41" s="1"/>
    </row>
    <row r="42" spans="1:31">
      <c r="A42" s="1" t="s">
        <v>296</v>
      </c>
      <c r="B42" s="2">
        <v>43809</v>
      </c>
      <c r="C42" s="1"/>
      <c r="D42" s="1" t="s">
        <v>15</v>
      </c>
      <c r="E42" s="1" t="s">
        <v>24</v>
      </c>
      <c r="F42" s="1" t="s">
        <v>381</v>
      </c>
      <c r="G42" s="1" t="s">
        <v>24</v>
      </c>
      <c r="H42" s="1">
        <v>4501707064</v>
      </c>
      <c r="I42" s="1" t="s">
        <v>24</v>
      </c>
      <c r="J42" s="1" t="s">
        <v>1091</v>
      </c>
      <c r="K42" s="1">
        <v>1</v>
      </c>
      <c r="L42" s="1" t="s">
        <v>26</v>
      </c>
      <c r="M42" s="3">
        <v>117245.8</v>
      </c>
      <c r="N42" s="3">
        <f t="shared" si="0"/>
        <v>117245.8</v>
      </c>
      <c r="O42" s="1"/>
      <c r="P42" s="3">
        <f>Tabla1315[[#This Row],[COSTO TOTAL]]</f>
        <v>117245.8</v>
      </c>
      <c r="Q42" s="1"/>
      <c r="R42" s="1"/>
      <c r="S42" s="1"/>
      <c r="T42" s="1"/>
      <c r="U42" s="1"/>
      <c r="V42" s="3"/>
      <c r="W42" s="1"/>
      <c r="X42" s="1"/>
      <c r="Y42" s="1"/>
      <c r="Z42" s="1"/>
      <c r="AA42" s="1"/>
      <c r="AB42" s="1"/>
      <c r="AC42" s="1"/>
      <c r="AD42" s="1"/>
      <c r="AE42" s="1"/>
    </row>
    <row r="43" spans="1:31">
      <c r="A43" s="1" t="s">
        <v>296</v>
      </c>
      <c r="B43" s="2">
        <v>43809</v>
      </c>
      <c r="C43" s="1"/>
      <c r="D43" s="1" t="s">
        <v>15</v>
      </c>
      <c r="E43" s="1" t="s">
        <v>24</v>
      </c>
      <c r="F43" s="1" t="s">
        <v>381</v>
      </c>
      <c r="G43" s="1" t="s">
        <v>24</v>
      </c>
      <c r="H43" s="1">
        <v>4501707064</v>
      </c>
      <c r="I43" s="1" t="s">
        <v>24</v>
      </c>
      <c r="J43" s="1" t="s">
        <v>1092</v>
      </c>
      <c r="K43" s="1">
        <v>1</v>
      </c>
      <c r="L43" s="1" t="s">
        <v>26</v>
      </c>
      <c r="M43" s="3">
        <v>171825.8</v>
      </c>
      <c r="N43" s="3">
        <f t="shared" si="0"/>
        <v>171825.8</v>
      </c>
      <c r="O43" s="1"/>
      <c r="P43" s="3">
        <f>Tabla1315[[#This Row],[COSTO TOTAL]]</f>
        <v>171825.8</v>
      </c>
      <c r="Q43" s="1"/>
      <c r="R43" s="1"/>
      <c r="S43" s="1"/>
      <c r="T43" s="1"/>
      <c r="U43" s="1"/>
      <c r="V43" s="3"/>
      <c r="W43" s="1"/>
      <c r="X43" s="1"/>
      <c r="Y43" s="1"/>
      <c r="Z43" s="1"/>
      <c r="AA43" s="1"/>
      <c r="AB43" s="1"/>
      <c r="AC43" s="1"/>
      <c r="AD43" s="1"/>
      <c r="AE43" s="1"/>
    </row>
    <row r="44" spans="1:31">
      <c r="A44" s="1" t="s">
        <v>296</v>
      </c>
      <c r="B44" s="2">
        <v>43809</v>
      </c>
      <c r="C44" s="1"/>
      <c r="D44" s="1" t="s">
        <v>15</v>
      </c>
      <c r="E44" s="1" t="s">
        <v>24</v>
      </c>
      <c r="F44" s="1" t="s">
        <v>381</v>
      </c>
      <c r="G44" s="1" t="s">
        <v>24</v>
      </c>
      <c r="H44" s="1">
        <v>4501714344</v>
      </c>
      <c r="I44" s="1" t="s">
        <v>24</v>
      </c>
      <c r="J44" s="1" t="s">
        <v>1093</v>
      </c>
      <c r="K44" s="1">
        <v>1</v>
      </c>
      <c r="L44" s="1" t="s">
        <v>26</v>
      </c>
      <c r="M44" s="3">
        <v>85659.4</v>
      </c>
      <c r="N44" s="3">
        <f t="shared" si="0"/>
        <v>85659.4</v>
      </c>
      <c r="O44" s="1"/>
      <c r="P44" s="3">
        <f>Tabla1315[[#This Row],[COSTO TOTAL]]</f>
        <v>85659.4</v>
      </c>
      <c r="Q44" s="1"/>
      <c r="R44" s="1"/>
      <c r="S44" s="1"/>
      <c r="T44" s="1"/>
      <c r="U44" s="1"/>
      <c r="V44" s="3"/>
      <c r="W44" s="1"/>
      <c r="X44" s="1"/>
      <c r="Y44" s="1"/>
      <c r="Z44" s="1"/>
      <c r="AA44" s="1"/>
      <c r="AB44" s="1"/>
      <c r="AC44" s="1"/>
      <c r="AD44" s="1"/>
      <c r="AE44" s="1"/>
    </row>
    <row r="45" spans="1:31">
      <c r="A45" s="1" t="s">
        <v>296</v>
      </c>
      <c r="B45" s="2">
        <v>43809</v>
      </c>
      <c r="C45" s="1"/>
      <c r="D45" s="1" t="s">
        <v>15</v>
      </c>
      <c r="E45" s="1" t="s">
        <v>24</v>
      </c>
      <c r="F45" s="1" t="s">
        <v>381</v>
      </c>
      <c r="G45" s="1" t="s">
        <v>24</v>
      </c>
      <c r="H45" s="1">
        <v>4501714344</v>
      </c>
      <c r="I45" s="1" t="s">
        <v>24</v>
      </c>
      <c r="J45" s="1" t="s">
        <v>1094</v>
      </c>
      <c r="K45" s="1">
        <v>1</v>
      </c>
      <c r="L45" s="1" t="s">
        <v>26</v>
      </c>
      <c r="M45" s="3">
        <v>98300.6</v>
      </c>
      <c r="N45" s="3">
        <f t="shared" si="0"/>
        <v>98300.6</v>
      </c>
      <c r="O45" s="1"/>
      <c r="P45" s="3">
        <f>Tabla1315[[#This Row],[COSTO TOTAL]]</f>
        <v>98300.6</v>
      </c>
      <c r="Q45" s="1"/>
      <c r="R45" s="1"/>
      <c r="S45" s="1"/>
      <c r="T45" s="1"/>
      <c r="U45" s="1"/>
      <c r="V45" s="3"/>
      <c r="W45" s="1"/>
      <c r="X45" s="1"/>
      <c r="Y45" s="1"/>
      <c r="Z45" s="1"/>
      <c r="AA45" s="1"/>
      <c r="AB45" s="1"/>
      <c r="AC45" s="1"/>
      <c r="AD45" s="1"/>
      <c r="AE45" s="1"/>
    </row>
    <row r="46" spans="1:31">
      <c r="A46" s="1" t="s">
        <v>296</v>
      </c>
      <c r="B46" s="2">
        <v>43809</v>
      </c>
      <c r="C46" s="1"/>
      <c r="D46" s="1" t="s">
        <v>15</v>
      </c>
      <c r="E46" s="1" t="s">
        <v>24</v>
      </c>
      <c r="F46" s="1" t="s">
        <v>381</v>
      </c>
      <c r="G46" s="1" t="s">
        <v>24</v>
      </c>
      <c r="H46" s="1">
        <v>4501714344</v>
      </c>
      <c r="I46" s="1" t="s">
        <v>24</v>
      </c>
      <c r="J46" s="1" t="s">
        <v>1095</v>
      </c>
      <c r="K46" s="1">
        <v>1</v>
      </c>
      <c r="L46" s="1" t="s">
        <v>26</v>
      </c>
      <c r="M46" s="3">
        <v>117456.4</v>
      </c>
      <c r="N46" s="3">
        <f t="shared" si="0"/>
        <v>117456.4</v>
      </c>
      <c r="O46" s="1"/>
      <c r="P46" s="3">
        <f>Tabla1315[[#This Row],[COSTO TOTAL]]</f>
        <v>117456.4</v>
      </c>
      <c r="Q46" s="1"/>
      <c r="R46" s="1"/>
      <c r="S46" s="1"/>
      <c r="T46" s="1"/>
      <c r="U46" s="1"/>
      <c r="V46" s="3"/>
      <c r="W46" s="1"/>
      <c r="X46" s="1"/>
      <c r="Y46" s="1"/>
      <c r="Z46" s="1"/>
      <c r="AA46" s="1"/>
      <c r="AB46" s="1"/>
      <c r="AC46" s="1"/>
      <c r="AD46" s="1"/>
      <c r="AE46" s="1"/>
    </row>
    <row r="47" spans="1:31">
      <c r="A47" s="1" t="s">
        <v>296</v>
      </c>
      <c r="B47" s="2">
        <v>43809</v>
      </c>
      <c r="C47" s="1"/>
      <c r="D47" s="1" t="s">
        <v>15</v>
      </c>
      <c r="E47" s="1" t="s">
        <v>24</v>
      </c>
      <c r="F47" s="1" t="s">
        <v>381</v>
      </c>
      <c r="G47" s="1" t="s">
        <v>24</v>
      </c>
      <c r="H47" s="1">
        <v>4501714344</v>
      </c>
      <c r="I47" s="1" t="s">
        <v>24</v>
      </c>
      <c r="J47" s="1" t="s">
        <v>1096</v>
      </c>
      <c r="K47" s="1">
        <v>1</v>
      </c>
      <c r="L47" s="1" t="s">
        <v>26</v>
      </c>
      <c r="M47" s="3">
        <v>47134</v>
      </c>
      <c r="N47" s="3">
        <f t="shared" si="0"/>
        <v>47134</v>
      </c>
      <c r="O47" s="1"/>
      <c r="P47" s="3">
        <f>Tabla1315[[#This Row],[COSTO TOTAL]]</f>
        <v>47134</v>
      </c>
      <c r="Q47" s="1"/>
      <c r="R47" s="1"/>
      <c r="S47" s="1"/>
      <c r="T47" s="1"/>
      <c r="U47" s="1"/>
      <c r="V47" s="3"/>
      <c r="W47" s="1"/>
      <c r="X47" s="1"/>
      <c r="Y47" s="1"/>
      <c r="Z47" s="1"/>
      <c r="AA47" s="1"/>
      <c r="AB47" s="1"/>
      <c r="AC47" s="1"/>
      <c r="AD47" s="1"/>
      <c r="AE47" s="1"/>
    </row>
    <row r="48" spans="1:31">
      <c r="A48" s="1" t="s">
        <v>296</v>
      </c>
      <c r="B48" s="2">
        <v>43809</v>
      </c>
      <c r="C48" s="1"/>
      <c r="D48" s="1" t="s">
        <v>15</v>
      </c>
      <c r="E48" s="1" t="s">
        <v>24</v>
      </c>
      <c r="F48" s="1" t="s">
        <v>381</v>
      </c>
      <c r="G48" s="1" t="s">
        <v>24</v>
      </c>
      <c r="H48" s="1">
        <v>4501714344</v>
      </c>
      <c r="I48" s="1" t="s">
        <v>24</v>
      </c>
      <c r="J48" s="1" t="s">
        <v>1097</v>
      </c>
      <c r="K48" s="1">
        <v>1</v>
      </c>
      <c r="L48" s="1" t="s">
        <v>26</v>
      </c>
      <c r="M48" s="3">
        <v>67068</v>
      </c>
      <c r="N48" s="3">
        <f t="shared" si="0"/>
        <v>67068</v>
      </c>
      <c r="O48" s="1"/>
      <c r="P48" s="3">
        <f>Tabla1315[[#This Row],[COSTO TOTAL]]</f>
        <v>67068</v>
      </c>
      <c r="Q48" s="1"/>
      <c r="R48" s="1"/>
      <c r="S48" s="1"/>
      <c r="T48" s="1"/>
      <c r="U48" s="1"/>
      <c r="V48" s="3"/>
      <c r="W48" s="1"/>
      <c r="X48" s="1"/>
      <c r="Y48" s="1"/>
      <c r="Z48" s="1"/>
      <c r="AA48" s="1"/>
      <c r="AB48" s="1"/>
      <c r="AC48" s="1"/>
      <c r="AD48" s="1"/>
      <c r="AE48" s="1"/>
    </row>
    <row r="49" spans="1:31">
      <c r="A49" s="1" t="s">
        <v>296</v>
      </c>
      <c r="B49" s="2">
        <v>43809</v>
      </c>
      <c r="C49" s="1"/>
      <c r="D49" s="1" t="s">
        <v>15</v>
      </c>
      <c r="E49" s="1" t="s">
        <v>24</v>
      </c>
      <c r="F49" s="1" t="s">
        <v>381</v>
      </c>
      <c r="G49" s="1" t="s">
        <v>24</v>
      </c>
      <c r="H49" s="1">
        <v>4501714344</v>
      </c>
      <c r="I49" s="1" t="s">
        <v>24</v>
      </c>
      <c r="J49" s="1" t="s">
        <v>1098</v>
      </c>
      <c r="K49" s="1">
        <v>1</v>
      </c>
      <c r="L49" s="1" t="s">
        <v>26</v>
      </c>
      <c r="M49" s="3">
        <v>163064</v>
      </c>
      <c r="N49" s="3">
        <f t="shared" si="0"/>
        <v>163064</v>
      </c>
      <c r="O49" s="1"/>
      <c r="P49" s="3">
        <f>Tabla1315[[#This Row],[COSTO TOTAL]]</f>
        <v>163064</v>
      </c>
      <c r="Q49" s="1"/>
      <c r="R49" s="1"/>
      <c r="S49" s="1"/>
      <c r="T49" s="1"/>
      <c r="U49" s="1"/>
      <c r="V49" s="3"/>
      <c r="W49" s="1"/>
      <c r="X49" s="1"/>
      <c r="Y49" s="1"/>
      <c r="Z49" s="1"/>
      <c r="AA49" s="1"/>
      <c r="AB49" s="1"/>
      <c r="AC49" s="1"/>
      <c r="AD49" s="1"/>
      <c r="AE49" s="1"/>
    </row>
    <row r="50" spans="1:31">
      <c r="A50" s="1" t="s">
        <v>296</v>
      </c>
      <c r="B50" s="2">
        <v>43809</v>
      </c>
      <c r="C50" s="1"/>
      <c r="D50" s="1" t="s">
        <v>15</v>
      </c>
      <c r="E50" s="1" t="s">
        <v>24</v>
      </c>
      <c r="F50" s="1" t="s">
        <v>381</v>
      </c>
      <c r="G50" s="1" t="s">
        <v>24</v>
      </c>
      <c r="H50" s="1">
        <v>4501714344</v>
      </c>
      <c r="I50" s="1" t="s">
        <v>24</v>
      </c>
      <c r="J50" s="1" t="s">
        <v>1099</v>
      </c>
      <c r="K50" s="1">
        <v>1</v>
      </c>
      <c r="L50" s="1" t="s">
        <v>26</v>
      </c>
      <c r="M50" s="3">
        <v>109212.6</v>
      </c>
      <c r="N50" s="3">
        <f t="shared" si="0"/>
        <v>109212.6</v>
      </c>
      <c r="O50" s="1"/>
      <c r="P50" s="3">
        <f>Tabla1315[[#This Row],[COSTO TOTAL]]</f>
        <v>109212.6</v>
      </c>
      <c r="Q50" s="1"/>
      <c r="R50" s="1"/>
      <c r="S50" s="1"/>
      <c r="T50" s="1"/>
      <c r="U50" s="1"/>
      <c r="V50" s="3"/>
      <c r="W50" s="1"/>
      <c r="X50" s="1"/>
      <c r="Y50" s="1"/>
      <c r="Z50" s="1"/>
      <c r="AA50" s="1"/>
      <c r="AB50" s="1"/>
      <c r="AC50" s="1"/>
      <c r="AD50" s="1"/>
      <c r="AE50" s="1"/>
    </row>
    <row r="51" spans="1:31">
      <c r="A51" s="1" t="s">
        <v>296</v>
      </c>
      <c r="B51" s="2">
        <v>43809</v>
      </c>
      <c r="C51" s="1"/>
      <c r="D51" s="1" t="s">
        <v>15</v>
      </c>
      <c r="E51" s="1" t="s">
        <v>24</v>
      </c>
      <c r="F51" s="1" t="s">
        <v>381</v>
      </c>
      <c r="G51" s="1" t="s">
        <v>24</v>
      </c>
      <c r="H51" s="1">
        <v>4501714344</v>
      </c>
      <c r="I51" s="1" t="s">
        <v>24</v>
      </c>
      <c r="J51" s="1" t="s">
        <v>1100</v>
      </c>
      <c r="K51" s="1">
        <v>1</v>
      </c>
      <c r="L51" s="1" t="s">
        <v>26</v>
      </c>
      <c r="M51" s="3">
        <v>482348.4</v>
      </c>
      <c r="N51" s="3">
        <f t="shared" si="0"/>
        <v>482348.4</v>
      </c>
      <c r="O51" s="1"/>
      <c r="P51" s="3">
        <f>Tabla1315[[#This Row],[COSTO TOTAL]]</f>
        <v>482348.4</v>
      </c>
      <c r="Q51" s="1"/>
      <c r="R51" s="1"/>
      <c r="S51" s="1"/>
      <c r="T51" s="1"/>
      <c r="U51" s="1"/>
      <c r="V51" s="3"/>
      <c r="W51" s="1"/>
      <c r="X51" s="1"/>
      <c r="Y51" s="1"/>
      <c r="Z51" s="1"/>
      <c r="AA51" s="1"/>
      <c r="AB51" s="1"/>
      <c r="AC51" s="1"/>
      <c r="AD51" s="1"/>
      <c r="AE51" s="1"/>
    </row>
    <row r="52" spans="1:31">
      <c r="A52" s="1" t="s">
        <v>296</v>
      </c>
      <c r="B52" s="2">
        <v>43809</v>
      </c>
      <c r="C52" s="1"/>
      <c r="D52" s="1" t="s">
        <v>15</v>
      </c>
      <c r="E52" s="1" t="s">
        <v>24</v>
      </c>
      <c r="F52" s="1" t="s">
        <v>381</v>
      </c>
      <c r="G52" s="1" t="s">
        <v>24</v>
      </c>
      <c r="H52" s="1">
        <v>4501714344</v>
      </c>
      <c r="I52" s="1" t="s">
        <v>24</v>
      </c>
      <c r="J52" s="1" t="s">
        <v>1101</v>
      </c>
      <c r="K52" s="1">
        <v>1</v>
      </c>
      <c r="L52" s="1" t="s">
        <v>26</v>
      </c>
      <c r="M52" s="3">
        <v>590962.6</v>
      </c>
      <c r="N52" s="3">
        <f t="shared" si="0"/>
        <v>590962.6</v>
      </c>
      <c r="O52" s="1"/>
      <c r="P52" s="3">
        <f>Tabla1315[[#This Row],[COSTO TOTAL]]</f>
        <v>590962.6</v>
      </c>
      <c r="Q52" s="1"/>
      <c r="R52" s="1"/>
      <c r="S52" s="1"/>
      <c r="T52" s="1"/>
      <c r="U52" s="1"/>
      <c r="V52" s="3"/>
      <c r="W52" s="1"/>
      <c r="X52" s="1"/>
      <c r="Y52" s="1"/>
      <c r="Z52" s="1"/>
      <c r="AA52" s="1"/>
      <c r="AB52" s="1"/>
      <c r="AC52" s="1"/>
      <c r="AD52" s="1"/>
      <c r="AE52" s="1"/>
    </row>
    <row r="53" spans="1:31">
      <c r="A53" s="1" t="s">
        <v>299</v>
      </c>
      <c r="B53" s="2">
        <v>43420</v>
      </c>
      <c r="C53" s="1">
        <v>7644381</v>
      </c>
      <c r="D53" s="1" t="s">
        <v>15</v>
      </c>
      <c r="E53" s="1" t="s">
        <v>300</v>
      </c>
      <c r="F53" s="1" t="s">
        <v>113</v>
      </c>
      <c r="G53" s="1"/>
      <c r="H53" s="1">
        <v>4501611233</v>
      </c>
      <c r="I53" s="1" t="s">
        <v>301</v>
      </c>
      <c r="J53" s="1" t="s">
        <v>302</v>
      </c>
      <c r="K53" s="1">
        <v>3</v>
      </c>
      <c r="L53" s="1" t="s">
        <v>26</v>
      </c>
      <c r="M53" s="3"/>
      <c r="N53" s="3">
        <f t="shared" si="0"/>
        <v>0</v>
      </c>
      <c r="O53" s="1"/>
      <c r="P53" s="3">
        <f>Tabla1315[[#This Row],[COSTO TOTAL]]</f>
        <v>0</v>
      </c>
      <c r="Q53" s="1"/>
      <c r="R53" s="1"/>
      <c r="S53" s="1"/>
      <c r="T53" s="1"/>
      <c r="U53" s="1"/>
      <c r="V53" s="3"/>
      <c r="W53" s="1"/>
      <c r="X53" s="1"/>
      <c r="Y53" s="1"/>
      <c r="Z53" s="1"/>
      <c r="AA53" s="1"/>
      <c r="AB53" s="1"/>
      <c r="AC53" s="1"/>
      <c r="AD53" s="1"/>
      <c r="AE53" s="1"/>
    </row>
    <row r="54" spans="1:31">
      <c r="A54" s="1" t="s">
        <v>299</v>
      </c>
      <c r="B54" s="2">
        <v>43420</v>
      </c>
      <c r="C54" s="1">
        <v>7644381</v>
      </c>
      <c r="D54" s="1" t="s">
        <v>15</v>
      </c>
      <c r="E54" s="1" t="s">
        <v>300</v>
      </c>
      <c r="F54" s="1" t="s">
        <v>113</v>
      </c>
      <c r="G54" s="1"/>
      <c r="H54" s="1">
        <v>4501611233</v>
      </c>
      <c r="I54" s="1" t="s">
        <v>301</v>
      </c>
      <c r="J54" s="1" t="s">
        <v>303</v>
      </c>
      <c r="K54" s="1">
        <v>2</v>
      </c>
      <c r="L54" s="1" t="s">
        <v>26</v>
      </c>
      <c r="M54" s="3">
        <v>8.25</v>
      </c>
      <c r="N54" s="3">
        <f t="shared" si="0"/>
        <v>16.5</v>
      </c>
      <c r="O54" s="1" t="s">
        <v>304</v>
      </c>
      <c r="P54" s="3">
        <f>Tabla1315[[#This Row],[COSTO TOTAL]]</f>
        <v>16.5</v>
      </c>
      <c r="Q54" s="1"/>
      <c r="R54" s="1"/>
      <c r="S54" s="1"/>
      <c r="T54" s="1"/>
      <c r="U54" s="1"/>
      <c r="V54" s="3"/>
      <c r="W54" s="1"/>
      <c r="X54" s="1"/>
      <c r="Y54" s="1"/>
      <c r="Z54" s="1"/>
      <c r="AA54" s="1"/>
      <c r="AB54" s="1"/>
      <c r="AC54" s="1"/>
      <c r="AD54" s="1"/>
      <c r="AE54" s="1"/>
    </row>
    <row r="55" spans="1:31">
      <c r="A55" s="1" t="s">
        <v>299</v>
      </c>
      <c r="B55" s="2">
        <v>43420</v>
      </c>
      <c r="C55" s="1">
        <v>7644381</v>
      </c>
      <c r="D55" s="1" t="s">
        <v>15</v>
      </c>
      <c r="E55" s="1" t="s">
        <v>300</v>
      </c>
      <c r="F55" s="1" t="s">
        <v>113</v>
      </c>
      <c r="G55" s="1"/>
      <c r="H55" s="1">
        <v>4501611233</v>
      </c>
      <c r="I55" s="1" t="s">
        <v>301</v>
      </c>
      <c r="J55" s="1" t="s">
        <v>305</v>
      </c>
      <c r="K55" s="1">
        <v>2</v>
      </c>
      <c r="L55" s="1" t="s">
        <v>26</v>
      </c>
      <c r="M55" s="3">
        <v>20.5</v>
      </c>
      <c r="N55" s="3">
        <f t="shared" si="0"/>
        <v>41</v>
      </c>
      <c r="O55" s="1"/>
      <c r="P55" s="3">
        <f>Tabla1315[[#This Row],[COSTO TOTAL]]</f>
        <v>41</v>
      </c>
      <c r="Q55" s="1"/>
      <c r="R55" s="1"/>
      <c r="S55" s="1"/>
      <c r="T55" s="1"/>
      <c r="U55" s="1"/>
      <c r="V55" s="3"/>
      <c r="W55" s="1"/>
      <c r="X55" s="1"/>
      <c r="Y55" s="1"/>
      <c r="Z55" s="1"/>
      <c r="AA55" s="1"/>
      <c r="AB55" s="1"/>
      <c r="AC55" s="1"/>
      <c r="AD55" s="1"/>
      <c r="AE55" s="1"/>
    </row>
    <row r="56" spans="1:31">
      <c r="A56" s="1" t="s">
        <v>299</v>
      </c>
      <c r="B56" s="2">
        <v>43420</v>
      </c>
      <c r="C56" s="1">
        <v>7644381</v>
      </c>
      <c r="D56" s="1" t="s">
        <v>15</v>
      </c>
      <c r="E56" s="1" t="s">
        <v>300</v>
      </c>
      <c r="F56" s="1" t="s">
        <v>113</v>
      </c>
      <c r="G56" s="1"/>
      <c r="H56" s="1">
        <v>4501611233</v>
      </c>
      <c r="I56" s="1" t="s">
        <v>301</v>
      </c>
      <c r="J56" s="1" t="s">
        <v>306</v>
      </c>
      <c r="K56" s="1">
        <v>20</v>
      </c>
      <c r="L56" s="1" t="s">
        <v>26</v>
      </c>
      <c r="M56" s="3">
        <v>23.2</v>
      </c>
      <c r="N56" s="3">
        <f t="shared" si="0"/>
        <v>464</v>
      </c>
      <c r="O56" s="1" t="s">
        <v>307</v>
      </c>
      <c r="P56" s="3">
        <f>Tabla1315[[#This Row],[COSTO TOTAL]]</f>
        <v>464</v>
      </c>
      <c r="Q56" s="1"/>
      <c r="R56" s="1"/>
      <c r="S56" s="1"/>
      <c r="T56" s="1"/>
      <c r="U56" s="1"/>
      <c r="V56" s="3"/>
      <c r="W56" s="1"/>
      <c r="X56" s="1"/>
      <c r="Y56" s="1"/>
      <c r="Z56" s="1"/>
      <c r="AA56" s="1"/>
      <c r="AB56" s="1"/>
      <c r="AC56" s="1"/>
      <c r="AD56" s="1"/>
      <c r="AE56" s="1"/>
    </row>
    <row r="57" spans="1:31">
      <c r="A57" s="1" t="s">
        <v>299</v>
      </c>
      <c r="B57" s="2">
        <v>43420</v>
      </c>
      <c r="C57" s="1">
        <v>7644381</v>
      </c>
      <c r="D57" s="1" t="s">
        <v>15</v>
      </c>
      <c r="E57" s="1" t="s">
        <v>300</v>
      </c>
      <c r="F57" s="1" t="s">
        <v>113</v>
      </c>
      <c r="G57" s="1"/>
      <c r="H57" s="1">
        <v>4501611233</v>
      </c>
      <c r="I57" s="1" t="s">
        <v>301</v>
      </c>
      <c r="J57" s="1" t="s">
        <v>308</v>
      </c>
      <c r="K57" s="1">
        <v>1</v>
      </c>
      <c r="L57" s="1" t="s">
        <v>26</v>
      </c>
      <c r="M57" s="3">
        <v>30.8</v>
      </c>
      <c r="N57" s="3">
        <f t="shared" si="0"/>
        <v>30.8</v>
      </c>
      <c r="O57" s="1" t="s">
        <v>309</v>
      </c>
      <c r="P57" s="3">
        <f>Tabla1315[[#This Row],[COSTO TOTAL]]</f>
        <v>30.8</v>
      </c>
      <c r="Q57" s="1"/>
      <c r="R57" s="1"/>
      <c r="S57" s="1"/>
      <c r="T57" s="1"/>
      <c r="U57" s="1"/>
      <c r="V57" s="3"/>
      <c r="W57" s="1"/>
      <c r="X57" s="1"/>
      <c r="Y57" s="1"/>
      <c r="Z57" s="1"/>
      <c r="AA57" s="1"/>
      <c r="AB57" s="1"/>
      <c r="AC57" s="1"/>
      <c r="AD57" s="1"/>
      <c r="AE57" s="1"/>
    </row>
    <row r="58" spans="1:31">
      <c r="A58" s="1" t="s">
        <v>299</v>
      </c>
      <c r="B58" s="2">
        <v>43420</v>
      </c>
      <c r="C58" s="1">
        <v>7644381</v>
      </c>
      <c r="D58" s="1" t="s">
        <v>15</v>
      </c>
      <c r="E58" s="1" t="s">
        <v>300</v>
      </c>
      <c r="F58" s="1" t="s">
        <v>113</v>
      </c>
      <c r="G58" s="1"/>
      <c r="H58" s="1">
        <v>4501611233</v>
      </c>
      <c r="I58" s="1" t="s">
        <v>301</v>
      </c>
      <c r="J58" s="1" t="s">
        <v>310</v>
      </c>
      <c r="K58" s="1">
        <v>8</v>
      </c>
      <c r="L58" s="1" t="s">
        <v>26</v>
      </c>
      <c r="M58" s="3">
        <v>50.7</v>
      </c>
      <c r="N58" s="3">
        <f t="shared" si="0"/>
        <v>405.6</v>
      </c>
      <c r="O58" s="1" t="s">
        <v>311</v>
      </c>
      <c r="P58" s="3">
        <f>Tabla1315[[#This Row],[COSTO TOTAL]]</f>
        <v>405.6</v>
      </c>
      <c r="Q58" s="1"/>
      <c r="R58" s="1"/>
      <c r="S58" s="1"/>
      <c r="T58" s="1"/>
      <c r="U58" s="1"/>
      <c r="V58" s="3"/>
      <c r="W58" s="1"/>
      <c r="X58" s="1"/>
      <c r="Y58" s="1"/>
      <c r="Z58" s="1"/>
      <c r="AA58" s="1"/>
      <c r="AB58" s="1"/>
      <c r="AC58" s="1"/>
      <c r="AD58" s="1"/>
      <c r="AE58" s="1"/>
    </row>
    <row r="59" spans="1:31">
      <c r="A59" s="1" t="s">
        <v>299</v>
      </c>
      <c r="B59" s="2">
        <v>43420</v>
      </c>
      <c r="C59" s="1">
        <v>7644381</v>
      </c>
      <c r="D59" s="1" t="s">
        <v>15</v>
      </c>
      <c r="E59" s="1" t="s">
        <v>300</v>
      </c>
      <c r="F59" s="1" t="s">
        <v>113</v>
      </c>
      <c r="G59" s="1"/>
      <c r="H59" s="1">
        <v>4501611233</v>
      </c>
      <c r="I59" s="1" t="s">
        <v>301</v>
      </c>
      <c r="J59" s="1" t="s">
        <v>312</v>
      </c>
      <c r="K59" s="1">
        <v>18</v>
      </c>
      <c r="L59" s="1" t="s">
        <v>26</v>
      </c>
      <c r="M59" s="3">
        <v>78.599999999999994</v>
      </c>
      <c r="N59" s="3">
        <f t="shared" si="0"/>
        <v>1414.8</v>
      </c>
      <c r="O59" s="1" t="s">
        <v>313</v>
      </c>
      <c r="P59" s="3">
        <f>Tabla1315[[#This Row],[COSTO TOTAL]]</f>
        <v>1414.8</v>
      </c>
      <c r="Q59" s="1"/>
      <c r="R59" s="1"/>
      <c r="S59" s="1"/>
      <c r="T59" s="1"/>
      <c r="U59" s="1"/>
      <c r="V59" s="3"/>
      <c r="W59" s="1"/>
      <c r="X59" s="1"/>
      <c r="Y59" s="1"/>
      <c r="Z59" s="1"/>
      <c r="AA59" s="1"/>
      <c r="AB59" s="1"/>
      <c r="AC59" s="1"/>
      <c r="AD59" s="1"/>
      <c r="AE59" s="1"/>
    </row>
    <row r="60" spans="1:31">
      <c r="A60" s="1" t="s">
        <v>299</v>
      </c>
      <c r="B60" s="2">
        <v>43420</v>
      </c>
      <c r="C60" s="1">
        <v>7644381</v>
      </c>
      <c r="D60" s="1" t="s">
        <v>15</v>
      </c>
      <c r="E60" s="1" t="s">
        <v>300</v>
      </c>
      <c r="F60" s="1" t="s">
        <v>113</v>
      </c>
      <c r="G60" s="1"/>
      <c r="H60" s="1">
        <v>4501611233</v>
      </c>
      <c r="I60" s="1" t="s">
        <v>301</v>
      </c>
      <c r="J60" s="1" t="s">
        <v>314</v>
      </c>
      <c r="K60" s="1">
        <v>27</v>
      </c>
      <c r="L60" s="1" t="s">
        <v>26</v>
      </c>
      <c r="M60" s="3"/>
      <c r="N60" s="3">
        <f t="shared" si="0"/>
        <v>0</v>
      </c>
      <c r="O60" s="1"/>
      <c r="P60" s="3">
        <f>Tabla1315[[#This Row],[COSTO TOTAL]]</f>
        <v>0</v>
      </c>
      <c r="Q60" s="1"/>
      <c r="R60" s="1"/>
      <c r="S60" s="1"/>
      <c r="T60" s="1"/>
      <c r="U60" s="1"/>
      <c r="V60" s="3"/>
      <c r="W60" s="1"/>
      <c r="X60" s="1"/>
      <c r="Y60" s="1"/>
      <c r="Z60" s="1"/>
      <c r="AA60" s="1"/>
      <c r="AB60" s="1"/>
      <c r="AC60" s="1"/>
      <c r="AD60" s="1"/>
      <c r="AE60" s="1"/>
    </row>
    <row r="61" spans="1:31">
      <c r="A61" s="1" t="s">
        <v>315</v>
      </c>
      <c r="B61" s="2">
        <v>43346</v>
      </c>
      <c r="C61" s="1" t="s">
        <v>22</v>
      </c>
      <c r="D61" s="1" t="s">
        <v>15</v>
      </c>
      <c r="E61" s="1" t="s">
        <v>316</v>
      </c>
      <c r="F61" s="1" t="s">
        <v>60</v>
      </c>
      <c r="G61" s="1" t="s">
        <v>24</v>
      </c>
      <c r="H61" s="1" t="s">
        <v>24</v>
      </c>
      <c r="I61" s="1" t="s">
        <v>24</v>
      </c>
      <c r="J61" s="1" t="s">
        <v>317</v>
      </c>
      <c r="K61" s="1">
        <v>1</v>
      </c>
      <c r="L61" s="1" t="s">
        <v>26</v>
      </c>
      <c r="M61" s="3"/>
      <c r="N61" s="3">
        <f t="shared" si="0"/>
        <v>0</v>
      </c>
      <c r="O61" s="1"/>
      <c r="P61" s="3">
        <f>Tabla1315[[#This Row],[COSTO TOTAL]]</f>
        <v>0</v>
      </c>
      <c r="Q61" s="1"/>
      <c r="R61" s="1"/>
      <c r="S61" s="1"/>
      <c r="T61" s="1"/>
      <c r="U61" s="1"/>
      <c r="V61" s="3"/>
      <c r="W61" s="1"/>
      <c r="X61" s="1"/>
      <c r="Y61" s="1"/>
      <c r="Z61" s="1"/>
      <c r="AA61" s="1"/>
      <c r="AB61" s="1"/>
      <c r="AC61" s="1"/>
      <c r="AD61" s="1"/>
      <c r="AE61" s="1"/>
    </row>
    <row r="62" spans="1:31">
      <c r="A62" s="1" t="s">
        <v>315</v>
      </c>
      <c r="B62" s="2">
        <v>43565</v>
      </c>
      <c r="C62" s="1" t="s">
        <v>24</v>
      </c>
      <c r="D62" s="1" t="s">
        <v>15</v>
      </c>
      <c r="E62" s="1" t="s">
        <v>24</v>
      </c>
      <c r="F62" s="1" t="s">
        <v>113</v>
      </c>
      <c r="G62" s="1" t="s">
        <v>24</v>
      </c>
      <c r="H62" s="1" t="s">
        <v>24</v>
      </c>
      <c r="I62" s="1" t="s">
        <v>24</v>
      </c>
      <c r="J62" s="1" t="s">
        <v>318</v>
      </c>
      <c r="K62" s="1">
        <v>8</v>
      </c>
      <c r="L62" s="1" t="s">
        <v>26</v>
      </c>
      <c r="M62" s="3"/>
      <c r="N62" s="3">
        <f t="shared" si="0"/>
        <v>0</v>
      </c>
      <c r="O62" s="1" t="s">
        <v>319</v>
      </c>
      <c r="P62" s="3">
        <f>Tabla1315[[#This Row],[COSTO TOTAL]]</f>
        <v>0</v>
      </c>
      <c r="Q62" s="1"/>
      <c r="R62" s="1"/>
      <c r="S62" s="1"/>
      <c r="T62" s="1"/>
      <c r="U62" s="1"/>
      <c r="V62" s="3"/>
      <c r="W62" s="1"/>
      <c r="X62" s="1"/>
      <c r="Y62" s="1"/>
      <c r="Z62" s="1"/>
      <c r="AA62" s="1"/>
      <c r="AB62" s="1"/>
      <c r="AC62" s="1"/>
      <c r="AD62" s="1"/>
      <c r="AE62" s="1"/>
    </row>
    <row r="63" spans="1:31">
      <c r="A63" s="1" t="s">
        <v>315</v>
      </c>
      <c r="B63" s="2">
        <v>43565</v>
      </c>
      <c r="C63" s="1" t="s">
        <v>24</v>
      </c>
      <c r="D63" s="1" t="s">
        <v>15</v>
      </c>
      <c r="E63" s="1" t="s">
        <v>24</v>
      </c>
      <c r="F63" s="1" t="s">
        <v>113</v>
      </c>
      <c r="G63" s="1" t="s">
        <v>24</v>
      </c>
      <c r="H63" s="1" t="s">
        <v>24</v>
      </c>
      <c r="I63" s="1" t="s">
        <v>24</v>
      </c>
      <c r="J63" s="1" t="s">
        <v>320</v>
      </c>
      <c r="K63" s="1">
        <v>8</v>
      </c>
      <c r="L63" s="1" t="s">
        <v>26</v>
      </c>
      <c r="M63" s="3"/>
      <c r="N63" s="3">
        <f t="shared" si="0"/>
        <v>0</v>
      </c>
      <c r="O63" s="1" t="s">
        <v>319</v>
      </c>
      <c r="P63" s="3">
        <f>Tabla1315[[#This Row],[COSTO TOTAL]]</f>
        <v>0</v>
      </c>
      <c r="Q63" s="1"/>
      <c r="R63" s="1"/>
      <c r="S63" s="1"/>
      <c r="T63" s="1"/>
      <c r="U63" s="1"/>
      <c r="V63" s="3"/>
      <c r="W63" s="1"/>
      <c r="X63" s="1"/>
      <c r="Y63" s="1"/>
      <c r="Z63" s="1"/>
      <c r="AA63" s="1"/>
      <c r="AB63" s="1"/>
      <c r="AC63" s="1"/>
      <c r="AD63" s="1"/>
      <c r="AE63" s="1"/>
    </row>
    <row r="64" spans="1:31">
      <c r="A64" s="1" t="s">
        <v>315</v>
      </c>
      <c r="B64" s="2">
        <v>43621</v>
      </c>
      <c r="C64" s="1">
        <v>7634177</v>
      </c>
      <c r="D64" s="1" t="s">
        <v>15</v>
      </c>
      <c r="E64" s="1" t="s">
        <v>24</v>
      </c>
      <c r="F64" s="1" t="s">
        <v>113</v>
      </c>
      <c r="G64" s="1" t="s">
        <v>24</v>
      </c>
      <c r="H64" s="1">
        <v>4501672800</v>
      </c>
      <c r="I64" s="1" t="s">
        <v>24</v>
      </c>
      <c r="J64" s="1" t="s">
        <v>321</v>
      </c>
      <c r="K64" s="1">
        <v>4</v>
      </c>
      <c r="L64" s="1" t="s">
        <v>26</v>
      </c>
      <c r="M64" s="3"/>
      <c r="N64" s="3">
        <f t="shared" si="0"/>
        <v>0</v>
      </c>
      <c r="O64" s="1"/>
      <c r="P64" s="3">
        <f>Tabla1315[[#This Row],[COSTO TOTAL]]</f>
        <v>0</v>
      </c>
      <c r="Q64" s="1"/>
      <c r="R64" s="1"/>
      <c r="S64" s="1"/>
      <c r="T64" s="1"/>
      <c r="U64" s="1"/>
      <c r="V64" s="3"/>
      <c r="W64" s="1"/>
      <c r="X64" s="1"/>
      <c r="Y64" s="1"/>
      <c r="Z64" s="1"/>
      <c r="AA64" s="1"/>
      <c r="AB64" s="1"/>
      <c r="AC64" s="1"/>
      <c r="AD64" s="1"/>
      <c r="AE64" s="1"/>
    </row>
    <row r="65" spans="1:31">
      <c r="A65" s="1" t="s">
        <v>315</v>
      </c>
      <c r="B65" s="2">
        <v>43621</v>
      </c>
      <c r="C65" s="1">
        <v>7634177</v>
      </c>
      <c r="D65" s="1" t="s">
        <v>15</v>
      </c>
      <c r="E65" s="1" t="s">
        <v>24</v>
      </c>
      <c r="F65" s="1" t="s">
        <v>113</v>
      </c>
      <c r="G65" s="1" t="s">
        <v>24</v>
      </c>
      <c r="H65" s="1">
        <v>4501672800</v>
      </c>
      <c r="I65" s="1" t="s">
        <v>24</v>
      </c>
      <c r="J65" s="1" t="s">
        <v>322</v>
      </c>
      <c r="K65" s="1">
        <v>4</v>
      </c>
      <c r="L65" s="1" t="s">
        <v>26</v>
      </c>
      <c r="M65" s="3">
        <v>165</v>
      </c>
      <c r="N65" s="3">
        <f t="shared" si="0"/>
        <v>660</v>
      </c>
      <c r="O65" s="1"/>
      <c r="P65" s="3">
        <f>Tabla1315[[#This Row],[COSTO TOTAL]]</f>
        <v>660</v>
      </c>
      <c r="Q65" s="1"/>
      <c r="R65" s="1"/>
      <c r="S65" s="1"/>
      <c r="T65" s="1"/>
      <c r="U65" s="1"/>
      <c r="V65" s="3"/>
      <c r="W65" s="1"/>
      <c r="X65" s="1"/>
      <c r="Y65" s="1"/>
      <c r="Z65" s="1"/>
      <c r="AA65" s="1"/>
      <c r="AB65" s="1"/>
      <c r="AC65" s="1"/>
      <c r="AD65" s="1"/>
      <c r="AE65" s="1"/>
    </row>
    <row r="66" spans="1:31">
      <c r="A66" s="1" t="s">
        <v>315</v>
      </c>
      <c r="B66" s="2">
        <v>43621</v>
      </c>
      <c r="C66" s="1">
        <v>7634177</v>
      </c>
      <c r="D66" s="1" t="s">
        <v>15</v>
      </c>
      <c r="E66" s="1" t="s">
        <v>24</v>
      </c>
      <c r="F66" s="1" t="s">
        <v>113</v>
      </c>
      <c r="G66" s="1" t="s">
        <v>24</v>
      </c>
      <c r="H66" s="1">
        <v>4501672800</v>
      </c>
      <c r="I66" s="1" t="s">
        <v>24</v>
      </c>
      <c r="J66" s="1" t="s">
        <v>323</v>
      </c>
      <c r="K66" s="1">
        <v>26</v>
      </c>
      <c r="L66" s="1" t="s">
        <v>26</v>
      </c>
      <c r="M66" s="3">
        <v>210</v>
      </c>
      <c r="N66" s="3">
        <f t="shared" si="0"/>
        <v>5460</v>
      </c>
      <c r="O66" s="1"/>
      <c r="P66" s="3">
        <f>Tabla1315[[#This Row],[COSTO TOTAL]]</f>
        <v>5460</v>
      </c>
      <c r="Q66" s="1"/>
      <c r="R66" s="1"/>
      <c r="S66" s="1"/>
      <c r="T66" s="1"/>
      <c r="U66" s="1"/>
      <c r="V66" s="3"/>
      <c r="W66" s="1"/>
      <c r="X66" s="1"/>
      <c r="Y66" s="1"/>
      <c r="Z66" s="1"/>
      <c r="AA66" s="1"/>
      <c r="AB66" s="1"/>
      <c r="AC66" s="1"/>
      <c r="AD66" s="1"/>
      <c r="AE66" s="1"/>
    </row>
    <row r="67" spans="1:31">
      <c r="A67" s="1" t="s">
        <v>315</v>
      </c>
      <c r="B67" s="2">
        <v>43621</v>
      </c>
      <c r="C67" s="1">
        <v>7634177</v>
      </c>
      <c r="D67" s="1" t="s">
        <v>15</v>
      </c>
      <c r="E67" s="1" t="s">
        <v>24</v>
      </c>
      <c r="F67" s="1" t="s">
        <v>113</v>
      </c>
      <c r="G67" s="1" t="s">
        <v>24</v>
      </c>
      <c r="H67" s="1">
        <v>4501672800</v>
      </c>
      <c r="I67" s="1" t="s">
        <v>24</v>
      </c>
      <c r="J67" s="1" t="s">
        <v>324</v>
      </c>
      <c r="K67" s="1">
        <v>15</v>
      </c>
      <c r="L67" s="1" t="s">
        <v>26</v>
      </c>
      <c r="M67" s="3">
        <v>276</v>
      </c>
      <c r="N67" s="3">
        <f t="shared" ref="N67:N116" si="1">M67*K67</f>
        <v>4140</v>
      </c>
      <c r="O67" s="1"/>
      <c r="P67" s="3">
        <f>Tabla1315[[#This Row],[COSTO TOTAL]]</f>
        <v>4140</v>
      </c>
      <c r="Q67" s="1"/>
      <c r="R67" s="1"/>
      <c r="S67" s="1"/>
      <c r="T67" s="1"/>
      <c r="U67" s="1"/>
      <c r="V67" s="3"/>
      <c r="W67" s="1"/>
      <c r="X67" s="1"/>
      <c r="Y67" s="1"/>
      <c r="Z67" s="1"/>
      <c r="AA67" s="1"/>
      <c r="AB67" s="1"/>
      <c r="AC67" s="1"/>
      <c r="AD67" s="1"/>
      <c r="AE67" s="1"/>
    </row>
    <row r="68" spans="1:31">
      <c r="A68" s="1" t="s">
        <v>315</v>
      </c>
      <c r="B68" s="2">
        <v>43621</v>
      </c>
      <c r="C68" s="1">
        <v>7634177</v>
      </c>
      <c r="D68" s="1" t="s">
        <v>15</v>
      </c>
      <c r="E68" s="1" t="s">
        <v>24</v>
      </c>
      <c r="F68" s="1" t="s">
        <v>113</v>
      </c>
      <c r="G68" s="1" t="s">
        <v>24</v>
      </c>
      <c r="H68" s="1">
        <v>4501672800</v>
      </c>
      <c r="I68" s="1" t="s">
        <v>24</v>
      </c>
      <c r="J68" s="1" t="s">
        <v>325</v>
      </c>
      <c r="K68" s="1">
        <v>14</v>
      </c>
      <c r="L68" s="1" t="s">
        <v>26</v>
      </c>
      <c r="M68" s="3">
        <v>464</v>
      </c>
      <c r="N68" s="3">
        <f t="shared" si="1"/>
        <v>6496</v>
      </c>
      <c r="O68" s="1"/>
      <c r="P68" s="3">
        <f>Tabla1315[[#This Row],[COSTO TOTAL]]</f>
        <v>6496</v>
      </c>
      <c r="Q68" s="1"/>
      <c r="R68" s="1"/>
      <c r="S68" s="1"/>
      <c r="T68" s="1"/>
      <c r="U68" s="1"/>
      <c r="V68" s="3"/>
      <c r="W68" s="1"/>
      <c r="X68" s="1"/>
      <c r="Y68" s="1"/>
      <c r="Z68" s="1"/>
      <c r="AA68" s="1"/>
      <c r="AB68" s="1"/>
      <c r="AC68" s="1"/>
      <c r="AD68" s="1"/>
      <c r="AE68" s="1"/>
    </row>
    <row r="69" spans="1:31">
      <c r="A69" s="1" t="s">
        <v>315</v>
      </c>
      <c r="B69" s="2">
        <v>43621</v>
      </c>
      <c r="C69" s="1">
        <v>7634177</v>
      </c>
      <c r="D69" s="1" t="s">
        <v>15</v>
      </c>
      <c r="E69" s="1" t="s">
        <v>24</v>
      </c>
      <c r="F69" s="1" t="s">
        <v>113</v>
      </c>
      <c r="G69" s="1" t="s">
        <v>24</v>
      </c>
      <c r="H69" s="1">
        <v>4501672800</v>
      </c>
      <c r="I69" s="1" t="s">
        <v>24</v>
      </c>
      <c r="J69" s="1" t="s">
        <v>326</v>
      </c>
      <c r="K69" s="1">
        <v>14</v>
      </c>
      <c r="L69" s="1" t="s">
        <v>26</v>
      </c>
      <c r="M69" s="3">
        <v>616</v>
      </c>
      <c r="N69" s="3">
        <f t="shared" si="1"/>
        <v>8624</v>
      </c>
      <c r="O69" s="1"/>
      <c r="P69" s="3">
        <f>Tabla1315[[#This Row],[COSTO TOTAL]]</f>
        <v>8624</v>
      </c>
      <c r="Q69" s="1"/>
      <c r="R69" s="1"/>
      <c r="S69" s="1"/>
      <c r="T69" s="1"/>
      <c r="U69" s="1"/>
      <c r="V69" s="3"/>
      <c r="W69" s="1"/>
      <c r="X69" s="1"/>
      <c r="Y69" s="1"/>
      <c r="Z69" s="1"/>
      <c r="AA69" s="1"/>
      <c r="AB69" s="1"/>
      <c r="AC69" s="1"/>
      <c r="AD69" s="1"/>
      <c r="AE69" s="1"/>
    </row>
    <row r="70" spans="1:31">
      <c r="A70" s="1" t="s">
        <v>315</v>
      </c>
      <c r="B70" s="2">
        <v>43621</v>
      </c>
      <c r="C70" s="1">
        <v>7634177</v>
      </c>
      <c r="D70" s="1" t="s">
        <v>15</v>
      </c>
      <c r="E70" s="1" t="s">
        <v>24</v>
      </c>
      <c r="F70" s="1" t="s">
        <v>113</v>
      </c>
      <c r="G70" s="1" t="s">
        <v>24</v>
      </c>
      <c r="H70" s="1">
        <v>4501672800</v>
      </c>
      <c r="I70" s="1" t="s">
        <v>24</v>
      </c>
      <c r="J70" s="1" t="s">
        <v>327</v>
      </c>
      <c r="K70" s="1">
        <v>2</v>
      </c>
      <c r="L70" s="1" t="s">
        <v>26</v>
      </c>
      <c r="M70" s="3">
        <v>1014</v>
      </c>
      <c r="N70" s="3">
        <f t="shared" si="1"/>
        <v>2028</v>
      </c>
      <c r="O70" s="1"/>
      <c r="P70" s="3">
        <f>Tabla1315[[#This Row],[COSTO TOTAL]]</f>
        <v>2028</v>
      </c>
      <c r="Q70" s="1"/>
      <c r="R70" s="1"/>
      <c r="S70" s="1"/>
      <c r="T70" s="1"/>
      <c r="U70" s="1"/>
      <c r="V70" s="3"/>
      <c r="W70" s="1"/>
      <c r="X70" s="1"/>
      <c r="Y70" s="1"/>
      <c r="Z70" s="1"/>
      <c r="AA70" s="1"/>
      <c r="AB70" s="1"/>
      <c r="AC70" s="1"/>
      <c r="AD70" s="1"/>
      <c r="AE70" s="1"/>
    </row>
    <row r="71" spans="1:31">
      <c r="A71" s="1" t="s">
        <v>315</v>
      </c>
      <c r="B71" s="2">
        <v>43621</v>
      </c>
      <c r="C71" s="1">
        <v>7634177</v>
      </c>
      <c r="D71" s="1" t="s">
        <v>15</v>
      </c>
      <c r="E71" s="1" t="s">
        <v>24</v>
      </c>
      <c r="F71" s="1" t="s">
        <v>113</v>
      </c>
      <c r="G71" s="1" t="s">
        <v>24</v>
      </c>
      <c r="H71" s="1">
        <v>4501672800</v>
      </c>
      <c r="I71" s="1" t="s">
        <v>24</v>
      </c>
      <c r="J71" s="1" t="s">
        <v>328</v>
      </c>
      <c r="K71" s="1">
        <v>1</v>
      </c>
      <c r="L71" s="1" t="s">
        <v>26</v>
      </c>
      <c r="M71" s="3">
        <v>1572</v>
      </c>
      <c r="N71" s="3">
        <f t="shared" si="1"/>
        <v>1572</v>
      </c>
      <c r="O71" s="1"/>
      <c r="P71" s="3">
        <f>Tabla1315[[#This Row],[COSTO TOTAL]]</f>
        <v>1572</v>
      </c>
      <c r="Q71" s="1"/>
      <c r="R71" s="1"/>
      <c r="S71" s="1"/>
      <c r="T71" s="1"/>
      <c r="U71" s="1"/>
      <c r="V71" s="3"/>
      <c r="W71" s="1"/>
      <c r="X71" s="1"/>
      <c r="Y71" s="1"/>
      <c r="Z71" s="1"/>
      <c r="AA71" s="1"/>
      <c r="AB71" s="1"/>
      <c r="AC71" s="1"/>
      <c r="AD71" s="1"/>
      <c r="AE71" s="1"/>
    </row>
    <row r="72" spans="1:31">
      <c r="A72" s="1" t="s">
        <v>315</v>
      </c>
      <c r="B72" s="2">
        <v>43621</v>
      </c>
      <c r="C72" s="1">
        <v>7634177</v>
      </c>
      <c r="D72" s="1" t="s">
        <v>15</v>
      </c>
      <c r="E72" s="1" t="s">
        <v>24</v>
      </c>
      <c r="F72" s="1" t="s">
        <v>113</v>
      </c>
      <c r="G72" s="1" t="s">
        <v>24</v>
      </c>
      <c r="H72" s="1">
        <v>4501672800</v>
      </c>
      <c r="I72" s="1" t="s">
        <v>24</v>
      </c>
      <c r="J72" s="1" t="s">
        <v>329</v>
      </c>
      <c r="K72" s="1">
        <v>1</v>
      </c>
      <c r="L72" s="1" t="s">
        <v>26</v>
      </c>
      <c r="M72" s="3"/>
      <c r="N72" s="3">
        <f t="shared" si="1"/>
        <v>0</v>
      </c>
      <c r="O72" s="1"/>
      <c r="P72" s="3">
        <f>Tabla1315[[#This Row],[COSTO TOTAL]]</f>
        <v>0</v>
      </c>
      <c r="Q72" s="1"/>
      <c r="R72" s="1"/>
      <c r="S72" s="1"/>
      <c r="T72" s="1"/>
      <c r="U72" s="1"/>
      <c r="V72" s="3"/>
      <c r="W72" s="1"/>
      <c r="X72" s="1"/>
      <c r="Y72" s="1"/>
      <c r="Z72" s="1"/>
      <c r="AA72" s="1"/>
      <c r="AB72" s="1"/>
      <c r="AC72" s="1"/>
      <c r="AD72" s="1"/>
      <c r="AE72" s="1"/>
    </row>
    <row r="73" spans="1:31">
      <c r="A73" s="1" t="s">
        <v>330</v>
      </c>
      <c r="B73" s="2">
        <v>43420</v>
      </c>
      <c r="C73" s="1">
        <v>7644380</v>
      </c>
      <c r="D73" s="1" t="s">
        <v>15</v>
      </c>
      <c r="E73" s="1" t="s">
        <v>300</v>
      </c>
      <c r="F73" s="1" t="s">
        <v>113</v>
      </c>
      <c r="G73" s="1" t="s">
        <v>24</v>
      </c>
      <c r="H73" s="1">
        <v>4501611212</v>
      </c>
      <c r="I73" s="1" t="s">
        <v>301</v>
      </c>
      <c r="J73" s="1" t="s">
        <v>331</v>
      </c>
      <c r="K73" s="1">
        <v>0</v>
      </c>
      <c r="L73" s="1" t="s">
        <v>26</v>
      </c>
      <c r="M73" s="3">
        <v>13.8</v>
      </c>
      <c r="N73" s="3">
        <f t="shared" si="1"/>
        <v>0</v>
      </c>
      <c r="O73" s="1" t="s">
        <v>332</v>
      </c>
      <c r="P73" s="3">
        <f>Tabla1315[[#This Row],[COSTO TOTAL]]</f>
        <v>0</v>
      </c>
      <c r="Q73" s="1"/>
      <c r="R73" s="1"/>
      <c r="S73" s="1"/>
      <c r="T73" s="1"/>
      <c r="U73" s="1"/>
      <c r="V73" s="3"/>
      <c r="W73" s="1"/>
      <c r="X73" s="1"/>
      <c r="Y73" s="1"/>
      <c r="Z73" s="1"/>
      <c r="AA73" s="1"/>
      <c r="AB73" s="1"/>
      <c r="AC73" s="1"/>
      <c r="AD73" s="1"/>
      <c r="AE73" s="1"/>
    </row>
    <row r="74" spans="1:31">
      <c r="A74" s="1" t="s">
        <v>330</v>
      </c>
      <c r="B74" s="2">
        <v>43420</v>
      </c>
      <c r="C74" s="1">
        <v>7644380</v>
      </c>
      <c r="D74" s="1" t="s">
        <v>15</v>
      </c>
      <c r="E74" s="1" t="s">
        <v>300</v>
      </c>
      <c r="F74" s="1" t="s">
        <v>113</v>
      </c>
      <c r="G74" s="1" t="s">
        <v>24</v>
      </c>
      <c r="H74" s="1">
        <v>4501611212</v>
      </c>
      <c r="I74" s="1" t="s">
        <v>301</v>
      </c>
      <c r="J74" s="1" t="s">
        <v>333</v>
      </c>
      <c r="K74" s="1">
        <v>95</v>
      </c>
      <c r="L74" s="1" t="s">
        <v>26</v>
      </c>
      <c r="M74" s="3">
        <v>23.2</v>
      </c>
      <c r="N74" s="3">
        <f t="shared" si="1"/>
        <v>2204</v>
      </c>
      <c r="O74" s="1" t="s">
        <v>334</v>
      </c>
      <c r="P74" s="3">
        <f>Tabla1315[[#This Row],[COSTO TOTAL]]</f>
        <v>2204</v>
      </c>
      <c r="Q74" s="1"/>
      <c r="R74" s="1"/>
      <c r="S74" s="1"/>
      <c r="T74" s="1"/>
      <c r="U74" s="1"/>
      <c r="V74" s="3"/>
      <c r="W74" s="1"/>
      <c r="X74" s="1"/>
      <c r="Y74" s="1"/>
      <c r="Z74" s="1"/>
      <c r="AA74" s="1"/>
      <c r="AB74" s="1"/>
      <c r="AC74" s="1"/>
      <c r="AD74" s="1"/>
      <c r="AE74" s="1"/>
    </row>
    <row r="75" spans="1:31">
      <c r="A75" s="1" t="s">
        <v>330</v>
      </c>
      <c r="B75" s="2">
        <v>43420</v>
      </c>
      <c r="C75" s="1">
        <v>7644380</v>
      </c>
      <c r="D75" s="1" t="s">
        <v>15</v>
      </c>
      <c r="E75" s="1" t="s">
        <v>300</v>
      </c>
      <c r="F75" s="1" t="s">
        <v>113</v>
      </c>
      <c r="G75" s="1" t="s">
        <v>24</v>
      </c>
      <c r="H75" s="1">
        <v>4501611212</v>
      </c>
      <c r="I75" s="1" t="s">
        <v>301</v>
      </c>
      <c r="J75" s="1" t="s">
        <v>335</v>
      </c>
      <c r="K75" s="1">
        <v>58</v>
      </c>
      <c r="L75" s="1" t="s">
        <v>26</v>
      </c>
      <c r="M75" s="3">
        <v>30.8</v>
      </c>
      <c r="N75" s="3">
        <f t="shared" si="1"/>
        <v>1786.4</v>
      </c>
      <c r="O75" s="1" t="s">
        <v>336</v>
      </c>
      <c r="P75" s="3">
        <f>Tabla1315[[#This Row],[COSTO TOTAL]]</f>
        <v>1786.4</v>
      </c>
      <c r="Q75" s="1"/>
      <c r="R75" s="1"/>
      <c r="S75" s="1"/>
      <c r="T75" s="1"/>
      <c r="U75" s="1"/>
      <c r="V75" s="3"/>
      <c r="W75" s="1"/>
      <c r="X75" s="1"/>
      <c r="Y75" s="1"/>
      <c r="Z75" s="1"/>
      <c r="AA75" s="1"/>
      <c r="AB75" s="1"/>
      <c r="AC75" s="1"/>
      <c r="AD75" s="1"/>
      <c r="AE75" s="1"/>
    </row>
    <row r="76" spans="1:31">
      <c r="A76" s="1" t="s">
        <v>330</v>
      </c>
      <c r="B76" s="2">
        <v>43420</v>
      </c>
      <c r="C76" s="1">
        <v>7644380</v>
      </c>
      <c r="D76" s="1" t="s">
        <v>15</v>
      </c>
      <c r="E76" s="1" t="s">
        <v>300</v>
      </c>
      <c r="F76" s="1" t="s">
        <v>113</v>
      </c>
      <c r="G76" s="1" t="s">
        <v>24</v>
      </c>
      <c r="H76" s="1">
        <v>4501611212</v>
      </c>
      <c r="I76" s="1" t="s">
        <v>301</v>
      </c>
      <c r="J76" s="1" t="s">
        <v>337</v>
      </c>
      <c r="K76" s="1">
        <v>41</v>
      </c>
      <c r="L76" s="1" t="s">
        <v>26</v>
      </c>
      <c r="M76" s="3">
        <v>50.7</v>
      </c>
      <c r="N76" s="3">
        <f t="shared" si="1"/>
        <v>2078.7000000000003</v>
      </c>
      <c r="O76" s="1" t="s">
        <v>338</v>
      </c>
      <c r="P76" s="3">
        <f>Tabla1315[[#This Row],[COSTO TOTAL]]</f>
        <v>2078.7000000000003</v>
      </c>
      <c r="Q76" s="1"/>
      <c r="R76" s="1"/>
      <c r="S76" s="1"/>
      <c r="T76" s="1"/>
      <c r="U76" s="1"/>
      <c r="V76" s="3"/>
      <c r="W76" s="1"/>
      <c r="X76" s="1"/>
      <c r="Y76" s="1"/>
      <c r="Z76" s="1"/>
      <c r="AA76" s="1"/>
      <c r="AB76" s="1"/>
      <c r="AC76" s="1"/>
      <c r="AD76" s="1"/>
      <c r="AE76" s="1"/>
    </row>
    <row r="77" spans="1:31">
      <c r="A77" s="1" t="s">
        <v>330</v>
      </c>
      <c r="B77" s="2">
        <v>43420</v>
      </c>
      <c r="C77" s="1">
        <v>7644380</v>
      </c>
      <c r="D77" s="1" t="s">
        <v>15</v>
      </c>
      <c r="E77" s="1" t="s">
        <v>300</v>
      </c>
      <c r="F77" s="1" t="s">
        <v>113</v>
      </c>
      <c r="G77" s="1" t="s">
        <v>24</v>
      </c>
      <c r="H77" s="1">
        <v>4501611212</v>
      </c>
      <c r="I77" s="1" t="s">
        <v>301</v>
      </c>
      <c r="J77" s="1" t="s">
        <v>339</v>
      </c>
      <c r="K77" s="1">
        <v>10</v>
      </c>
      <c r="L77" s="1" t="s">
        <v>26</v>
      </c>
      <c r="M77" s="3">
        <v>78.599999999999994</v>
      </c>
      <c r="N77" s="3">
        <f t="shared" si="1"/>
        <v>786</v>
      </c>
      <c r="O77" s="1" t="s">
        <v>340</v>
      </c>
      <c r="P77" s="3">
        <f>Tabla1315[[#This Row],[COSTO TOTAL]]</f>
        <v>786</v>
      </c>
      <c r="Q77" s="1"/>
      <c r="R77" s="1"/>
      <c r="S77" s="1"/>
      <c r="T77" s="1"/>
      <c r="U77" s="1"/>
      <c r="V77" s="3"/>
      <c r="W77" s="1"/>
      <c r="X77" s="1"/>
      <c r="Y77" s="1"/>
      <c r="Z77" s="1"/>
      <c r="AA77" s="1"/>
      <c r="AB77" s="1"/>
      <c r="AC77" s="1"/>
      <c r="AD77" s="1"/>
      <c r="AE77" s="1"/>
    </row>
    <row r="78" spans="1:31">
      <c r="A78" s="1" t="s">
        <v>330</v>
      </c>
      <c r="B78" s="2">
        <v>43420</v>
      </c>
      <c r="C78" s="1">
        <v>7644380</v>
      </c>
      <c r="D78" s="1" t="s">
        <v>15</v>
      </c>
      <c r="E78" s="1" t="s">
        <v>300</v>
      </c>
      <c r="F78" s="1" t="s">
        <v>113</v>
      </c>
      <c r="G78" s="1" t="s">
        <v>24</v>
      </c>
      <c r="H78" s="1">
        <v>4501611212</v>
      </c>
      <c r="I78" s="1" t="s">
        <v>301</v>
      </c>
      <c r="J78" s="1" t="s">
        <v>341</v>
      </c>
      <c r="K78" s="1">
        <v>24</v>
      </c>
      <c r="L78" s="1" t="s">
        <v>26</v>
      </c>
      <c r="M78" s="3"/>
      <c r="N78" s="3">
        <f t="shared" si="1"/>
        <v>0</v>
      </c>
      <c r="O78" s="1" t="s">
        <v>342</v>
      </c>
      <c r="P78" s="3">
        <f>Tabla1315[[#This Row],[COSTO TOTAL]]</f>
        <v>0</v>
      </c>
      <c r="Q78" s="1"/>
      <c r="R78" s="1"/>
      <c r="S78" s="1"/>
      <c r="T78" s="1"/>
      <c r="U78" s="1"/>
      <c r="V78" s="3"/>
      <c r="W78" s="1"/>
      <c r="X78" s="1"/>
      <c r="Y78" s="1"/>
      <c r="Z78" s="1"/>
      <c r="AA78" s="1"/>
      <c r="AB78" s="1"/>
      <c r="AC78" s="1"/>
      <c r="AD78" s="1"/>
      <c r="AE78" s="1"/>
    </row>
    <row r="79" spans="1:31">
      <c r="A79" s="1" t="s">
        <v>330</v>
      </c>
      <c r="B79" s="2" t="s">
        <v>37</v>
      </c>
      <c r="C79" s="1">
        <v>7713442</v>
      </c>
      <c r="D79" s="1" t="s">
        <v>15</v>
      </c>
      <c r="E79" s="1" t="s">
        <v>24</v>
      </c>
      <c r="F79" s="1" t="s">
        <v>113</v>
      </c>
      <c r="G79" s="1" t="s">
        <v>24</v>
      </c>
      <c r="H79" s="1">
        <v>4501656736</v>
      </c>
      <c r="I79" s="1" t="s">
        <v>24</v>
      </c>
      <c r="J79" s="1" t="s">
        <v>321</v>
      </c>
      <c r="K79" s="1">
        <v>10</v>
      </c>
      <c r="L79" s="1" t="s">
        <v>26</v>
      </c>
      <c r="M79" s="3"/>
      <c r="N79" s="3">
        <f t="shared" si="1"/>
        <v>0</v>
      </c>
      <c r="O79" s="1"/>
      <c r="P79" s="3">
        <f>Tabla1315[[#This Row],[COSTO TOTAL]]</f>
        <v>0</v>
      </c>
      <c r="Q79" s="1"/>
      <c r="R79" s="1"/>
      <c r="S79" s="1"/>
      <c r="T79" s="1"/>
      <c r="U79" s="1"/>
      <c r="V79" s="3"/>
      <c r="W79" s="1"/>
      <c r="X79" s="1"/>
      <c r="Y79" s="1"/>
      <c r="Z79" s="1"/>
      <c r="AA79" s="1"/>
      <c r="AB79" s="1"/>
      <c r="AC79" s="1"/>
      <c r="AD79" s="1"/>
      <c r="AE79" s="1"/>
    </row>
    <row r="80" spans="1:31">
      <c r="A80" s="1" t="s">
        <v>330</v>
      </c>
      <c r="B80" s="2" t="s">
        <v>37</v>
      </c>
      <c r="C80" s="1">
        <v>7713442</v>
      </c>
      <c r="D80" s="1" t="s">
        <v>15</v>
      </c>
      <c r="E80" s="1" t="s">
        <v>24</v>
      </c>
      <c r="F80" s="1" t="s">
        <v>113</v>
      </c>
      <c r="G80" s="1" t="s">
        <v>24</v>
      </c>
      <c r="H80" s="1">
        <v>4501656736</v>
      </c>
      <c r="I80" s="1" t="s">
        <v>24</v>
      </c>
      <c r="J80" s="1" t="s">
        <v>343</v>
      </c>
      <c r="K80" s="1">
        <v>15</v>
      </c>
      <c r="L80" s="1" t="s">
        <v>26</v>
      </c>
      <c r="M80" s="3"/>
      <c r="N80" s="3">
        <f t="shared" si="1"/>
        <v>0</v>
      </c>
      <c r="O80" s="1"/>
      <c r="P80" s="3">
        <f>Tabla1315[[#This Row],[COSTO TOTAL]]</f>
        <v>0</v>
      </c>
      <c r="Q80" s="1"/>
      <c r="R80" s="1"/>
      <c r="S80" s="1"/>
      <c r="T80" s="1"/>
      <c r="U80" s="1"/>
      <c r="V80" s="3"/>
      <c r="W80" s="1"/>
      <c r="X80" s="1"/>
      <c r="Y80" s="1"/>
      <c r="Z80" s="1"/>
      <c r="AA80" s="1"/>
      <c r="AB80" s="1"/>
      <c r="AC80" s="1"/>
      <c r="AD80" s="1"/>
      <c r="AE80" s="1"/>
    </row>
    <row r="81" spans="1:31">
      <c r="A81" s="1" t="s">
        <v>330</v>
      </c>
      <c r="B81" s="2" t="s">
        <v>37</v>
      </c>
      <c r="C81" s="1">
        <v>7713442</v>
      </c>
      <c r="D81" s="1" t="s">
        <v>15</v>
      </c>
      <c r="E81" s="1" t="s">
        <v>24</v>
      </c>
      <c r="F81" s="1" t="s">
        <v>113</v>
      </c>
      <c r="G81" s="1" t="s">
        <v>24</v>
      </c>
      <c r="H81" s="1">
        <v>4501656736</v>
      </c>
      <c r="I81" s="1" t="s">
        <v>24</v>
      </c>
      <c r="J81" s="1" t="s">
        <v>322</v>
      </c>
      <c r="K81" s="1">
        <v>44</v>
      </c>
      <c r="L81" s="1" t="s">
        <v>26</v>
      </c>
      <c r="M81" s="3"/>
      <c r="N81" s="3">
        <f t="shared" si="1"/>
        <v>0</v>
      </c>
      <c r="O81" s="1"/>
      <c r="P81" s="3">
        <f>Tabla1315[[#This Row],[COSTO TOTAL]]</f>
        <v>0</v>
      </c>
      <c r="Q81" s="1"/>
      <c r="R81" s="1"/>
      <c r="S81" s="1"/>
      <c r="T81" s="1"/>
      <c r="U81" s="1"/>
      <c r="V81" s="3"/>
      <c r="W81" s="1"/>
      <c r="X81" s="1"/>
      <c r="Y81" s="1"/>
      <c r="Z81" s="1"/>
      <c r="AA81" s="1"/>
      <c r="AB81" s="1"/>
      <c r="AC81" s="1"/>
      <c r="AD81" s="1"/>
      <c r="AE81" s="1"/>
    </row>
    <row r="82" spans="1:31">
      <c r="A82" s="1" t="s">
        <v>330</v>
      </c>
      <c r="B82" s="2" t="s">
        <v>37</v>
      </c>
      <c r="C82" s="1">
        <v>7713442</v>
      </c>
      <c r="D82" s="1" t="s">
        <v>15</v>
      </c>
      <c r="E82" s="1" t="s">
        <v>24</v>
      </c>
      <c r="F82" s="1" t="s">
        <v>113</v>
      </c>
      <c r="G82" s="1" t="s">
        <v>24</v>
      </c>
      <c r="H82" s="1">
        <v>4501656736</v>
      </c>
      <c r="I82" s="1" t="s">
        <v>24</v>
      </c>
      <c r="J82" s="1" t="s">
        <v>324</v>
      </c>
      <c r="K82" s="1">
        <v>125</v>
      </c>
      <c r="L82" s="1" t="s">
        <v>26</v>
      </c>
      <c r="M82" s="3"/>
      <c r="N82" s="3">
        <f t="shared" si="1"/>
        <v>0</v>
      </c>
      <c r="O82" s="1"/>
      <c r="P82" s="3">
        <f>Tabla1315[[#This Row],[COSTO TOTAL]]</f>
        <v>0</v>
      </c>
      <c r="Q82" s="1"/>
      <c r="R82" s="1"/>
      <c r="S82" s="1"/>
      <c r="T82" s="1"/>
      <c r="U82" s="1"/>
      <c r="V82" s="3"/>
      <c r="W82" s="1"/>
      <c r="X82" s="1"/>
      <c r="Y82" s="1"/>
      <c r="Z82" s="1"/>
      <c r="AA82" s="1"/>
      <c r="AB82" s="1"/>
      <c r="AC82" s="1"/>
      <c r="AD82" s="1"/>
      <c r="AE82" s="1"/>
    </row>
    <row r="83" spans="1:31">
      <c r="A83" s="1" t="s">
        <v>330</v>
      </c>
      <c r="B83" s="2" t="s">
        <v>37</v>
      </c>
      <c r="C83" s="1">
        <v>7713442</v>
      </c>
      <c r="D83" s="1" t="s">
        <v>15</v>
      </c>
      <c r="E83" s="1" t="s">
        <v>24</v>
      </c>
      <c r="F83" s="1" t="s">
        <v>113</v>
      </c>
      <c r="G83" s="1" t="s">
        <v>24</v>
      </c>
      <c r="H83" s="1">
        <v>4501656736</v>
      </c>
      <c r="I83" s="1" t="s">
        <v>24</v>
      </c>
      <c r="J83" s="1" t="s">
        <v>344</v>
      </c>
      <c r="K83" s="1">
        <v>30</v>
      </c>
      <c r="L83" s="1" t="s">
        <v>26</v>
      </c>
      <c r="M83" s="3"/>
      <c r="N83" s="3">
        <f t="shared" si="1"/>
        <v>0</v>
      </c>
      <c r="O83" s="1"/>
      <c r="P83" s="3">
        <f>Tabla1315[[#This Row],[COSTO TOTAL]]</f>
        <v>0</v>
      </c>
      <c r="Q83" s="1"/>
      <c r="R83" s="1"/>
      <c r="S83" s="1"/>
      <c r="T83" s="1"/>
      <c r="U83" s="1"/>
      <c r="V83" s="3"/>
      <c r="W83" s="1"/>
      <c r="X83" s="1"/>
      <c r="Y83" s="1"/>
      <c r="Z83" s="1"/>
      <c r="AA83" s="1"/>
      <c r="AB83" s="1"/>
      <c r="AC83" s="1"/>
      <c r="AD83" s="1"/>
      <c r="AE83" s="1"/>
    </row>
    <row r="84" spans="1:31">
      <c r="A84" s="1" t="s">
        <v>330</v>
      </c>
      <c r="B84" s="2" t="s">
        <v>37</v>
      </c>
      <c r="C84" s="1">
        <v>7713442</v>
      </c>
      <c r="D84" s="1" t="s">
        <v>15</v>
      </c>
      <c r="E84" s="1" t="s">
        <v>24</v>
      </c>
      <c r="F84" s="1" t="s">
        <v>113</v>
      </c>
      <c r="G84" s="1" t="s">
        <v>24</v>
      </c>
      <c r="H84" s="1">
        <v>4501656736</v>
      </c>
      <c r="I84" s="1" t="s">
        <v>24</v>
      </c>
      <c r="J84" s="1" t="s">
        <v>325</v>
      </c>
      <c r="K84" s="1">
        <v>203</v>
      </c>
      <c r="L84" s="1" t="s">
        <v>26</v>
      </c>
      <c r="M84" s="3"/>
      <c r="N84" s="3">
        <f t="shared" si="1"/>
        <v>0</v>
      </c>
      <c r="O84" s="1"/>
      <c r="P84" s="3">
        <f>Tabla1315[[#This Row],[COSTO TOTAL]]</f>
        <v>0</v>
      </c>
      <c r="Q84" s="1"/>
      <c r="R84" s="1"/>
      <c r="S84" s="1"/>
      <c r="T84" s="1"/>
      <c r="U84" s="1"/>
      <c r="V84" s="3"/>
      <c r="W84" s="1"/>
      <c r="X84" s="1"/>
      <c r="Y84" s="1"/>
      <c r="Z84" s="1"/>
      <c r="AA84" s="1"/>
      <c r="AB84" s="1"/>
      <c r="AC84" s="1"/>
      <c r="AD84" s="1"/>
      <c r="AE84" s="1"/>
    </row>
    <row r="85" spans="1:31">
      <c r="A85" s="1" t="s">
        <v>330</v>
      </c>
      <c r="B85" s="2" t="s">
        <v>37</v>
      </c>
      <c r="C85" s="1">
        <v>7713442</v>
      </c>
      <c r="D85" s="1" t="s">
        <v>15</v>
      </c>
      <c r="E85" s="1" t="s">
        <v>24</v>
      </c>
      <c r="F85" s="1" t="s">
        <v>113</v>
      </c>
      <c r="G85" s="1" t="s">
        <v>24</v>
      </c>
      <c r="H85" s="1">
        <v>4501656736</v>
      </c>
      <c r="I85" s="1" t="s">
        <v>24</v>
      </c>
      <c r="J85" s="1" t="s">
        <v>326</v>
      </c>
      <c r="K85" s="1">
        <v>77</v>
      </c>
      <c r="L85" s="1" t="s">
        <v>26</v>
      </c>
      <c r="M85" s="3"/>
      <c r="N85" s="3">
        <f t="shared" si="1"/>
        <v>0</v>
      </c>
      <c r="O85" s="1"/>
      <c r="P85" s="3">
        <f>Tabla1315[[#This Row],[COSTO TOTAL]]</f>
        <v>0</v>
      </c>
      <c r="Q85" s="1"/>
      <c r="R85" s="1"/>
      <c r="S85" s="1"/>
      <c r="T85" s="1"/>
      <c r="U85" s="1"/>
      <c r="V85" s="3"/>
      <c r="W85" s="1"/>
      <c r="X85" s="1"/>
      <c r="Y85" s="1"/>
      <c r="Z85" s="1"/>
      <c r="AA85" s="1"/>
      <c r="AB85" s="1"/>
      <c r="AC85" s="1"/>
      <c r="AD85" s="1"/>
      <c r="AE85" s="1"/>
    </row>
    <row r="86" spans="1:31">
      <c r="A86" s="1" t="s">
        <v>330</v>
      </c>
      <c r="B86" s="2" t="s">
        <v>37</v>
      </c>
      <c r="C86" s="1">
        <v>7713442</v>
      </c>
      <c r="D86" s="1" t="s">
        <v>15</v>
      </c>
      <c r="E86" s="1" t="s">
        <v>24</v>
      </c>
      <c r="F86" s="1" t="s">
        <v>113</v>
      </c>
      <c r="G86" s="1" t="s">
        <v>24</v>
      </c>
      <c r="H86" s="1">
        <v>4501656736</v>
      </c>
      <c r="I86" s="1" t="s">
        <v>24</v>
      </c>
      <c r="J86" s="1" t="s">
        <v>327</v>
      </c>
      <c r="K86" s="1">
        <v>30</v>
      </c>
      <c r="L86" s="1" t="s">
        <v>26</v>
      </c>
      <c r="M86" s="3"/>
      <c r="N86" s="3">
        <f t="shared" si="1"/>
        <v>0</v>
      </c>
      <c r="O86" s="1"/>
      <c r="P86" s="3">
        <f>Tabla1315[[#This Row],[COSTO TOTAL]]</f>
        <v>0</v>
      </c>
      <c r="Q86" s="1"/>
      <c r="R86" s="1"/>
      <c r="S86" s="1"/>
      <c r="T86" s="1"/>
      <c r="U86" s="1"/>
      <c r="V86" s="3"/>
      <c r="W86" s="1"/>
      <c r="X86" s="1"/>
      <c r="Y86" s="1"/>
      <c r="Z86" s="1"/>
      <c r="AA86" s="1"/>
      <c r="AB86" s="1"/>
      <c r="AC86" s="1"/>
      <c r="AD86" s="1"/>
      <c r="AE86" s="1"/>
    </row>
    <row r="87" spans="1:31">
      <c r="A87" s="1" t="s">
        <v>330</v>
      </c>
      <c r="B87" s="2" t="s">
        <v>37</v>
      </c>
      <c r="C87" s="1">
        <v>7713442</v>
      </c>
      <c r="D87" s="1" t="s">
        <v>15</v>
      </c>
      <c r="E87" s="1" t="s">
        <v>24</v>
      </c>
      <c r="F87" s="1" t="s">
        <v>113</v>
      </c>
      <c r="G87" s="1" t="s">
        <v>24</v>
      </c>
      <c r="H87" s="1">
        <v>4501656736</v>
      </c>
      <c r="I87" s="1" t="s">
        <v>24</v>
      </c>
      <c r="J87" s="1" t="s">
        <v>328</v>
      </c>
      <c r="K87" s="1">
        <v>22</v>
      </c>
      <c r="L87" s="1" t="s">
        <v>26</v>
      </c>
      <c r="M87" s="3"/>
      <c r="N87" s="3">
        <f t="shared" si="1"/>
        <v>0</v>
      </c>
      <c r="O87" s="1"/>
      <c r="P87" s="3">
        <f>Tabla1315[[#This Row],[COSTO TOTAL]]</f>
        <v>0</v>
      </c>
      <c r="Q87" s="1"/>
      <c r="R87" s="1"/>
      <c r="S87" s="1"/>
      <c r="T87" s="1"/>
      <c r="U87" s="1"/>
      <c r="V87" s="3"/>
      <c r="W87" s="1"/>
      <c r="X87" s="1"/>
      <c r="Y87" s="1"/>
      <c r="Z87" s="1"/>
      <c r="AA87" s="1"/>
      <c r="AB87" s="1"/>
      <c r="AC87" s="1"/>
      <c r="AD87" s="1"/>
      <c r="AE87" s="1"/>
    </row>
    <row r="88" spans="1:31">
      <c r="A88" s="1" t="s">
        <v>330</v>
      </c>
      <c r="B88" s="2" t="s">
        <v>37</v>
      </c>
      <c r="C88" s="1">
        <v>7713442</v>
      </c>
      <c r="D88" s="1" t="s">
        <v>15</v>
      </c>
      <c r="E88" s="1" t="s">
        <v>24</v>
      </c>
      <c r="F88" s="1" t="s">
        <v>113</v>
      </c>
      <c r="G88" s="1" t="s">
        <v>24</v>
      </c>
      <c r="H88" s="1">
        <v>4501656736</v>
      </c>
      <c r="I88" s="1" t="s">
        <v>24</v>
      </c>
      <c r="J88" s="1" t="s">
        <v>329</v>
      </c>
      <c r="K88" s="1">
        <v>10</v>
      </c>
      <c r="L88" s="1" t="s">
        <v>26</v>
      </c>
      <c r="M88" s="3"/>
      <c r="N88" s="3">
        <f t="shared" si="1"/>
        <v>0</v>
      </c>
      <c r="O88" s="1"/>
      <c r="P88" s="3">
        <f>Tabla1315[[#This Row],[COSTO TOTAL]]</f>
        <v>0</v>
      </c>
      <c r="Q88" s="1"/>
      <c r="R88" s="1"/>
      <c r="S88" s="1"/>
      <c r="T88" s="1"/>
      <c r="U88" s="1"/>
      <c r="V88" s="3"/>
      <c r="W88" s="1"/>
      <c r="X88" s="1"/>
      <c r="Y88" s="1"/>
      <c r="Z88" s="1"/>
      <c r="AA88" s="1"/>
      <c r="AB88" s="1"/>
      <c r="AC88" s="1"/>
      <c r="AD88" s="1"/>
      <c r="AE88" s="1"/>
    </row>
    <row r="89" spans="1:31">
      <c r="A89" s="1" t="s">
        <v>345</v>
      </c>
      <c r="B89" s="2" t="s">
        <v>37</v>
      </c>
      <c r="C89" s="1" t="s">
        <v>22</v>
      </c>
      <c r="D89" s="1" t="s">
        <v>15</v>
      </c>
      <c r="E89" s="1" t="s">
        <v>24</v>
      </c>
      <c r="F89" s="1" t="s">
        <v>113</v>
      </c>
      <c r="G89" s="1" t="s">
        <v>24</v>
      </c>
      <c r="H89" s="1" t="s">
        <v>22</v>
      </c>
      <c r="I89" s="1" t="s">
        <v>24</v>
      </c>
      <c r="J89" s="1" t="s">
        <v>346</v>
      </c>
      <c r="K89" s="1">
        <v>1</v>
      </c>
      <c r="L89" s="1" t="s">
        <v>26</v>
      </c>
      <c r="M89" s="3"/>
      <c r="N89" s="3">
        <f t="shared" si="1"/>
        <v>0</v>
      </c>
      <c r="O89" s="1"/>
      <c r="P89" s="3">
        <f>Tabla1315[[#This Row],[COSTO TOTAL]]</f>
        <v>0</v>
      </c>
      <c r="Q89" s="1"/>
      <c r="R89" s="1"/>
      <c r="S89" s="1"/>
      <c r="T89" s="1"/>
      <c r="U89" s="1"/>
      <c r="V89" s="3"/>
      <c r="W89" s="1"/>
      <c r="X89" s="1"/>
      <c r="Y89" s="1"/>
      <c r="Z89" s="1"/>
      <c r="AA89" s="1"/>
      <c r="AB89" s="1"/>
      <c r="AC89" s="1"/>
      <c r="AD89" s="1"/>
      <c r="AE89" s="1"/>
    </row>
    <row r="90" spans="1:31">
      <c r="A90" s="1" t="s">
        <v>345</v>
      </c>
      <c r="B90" s="2" t="s">
        <v>37</v>
      </c>
      <c r="C90" s="1" t="s">
        <v>22</v>
      </c>
      <c r="D90" s="1" t="s">
        <v>15</v>
      </c>
      <c r="E90" s="1" t="s">
        <v>24</v>
      </c>
      <c r="F90" s="1" t="s">
        <v>24</v>
      </c>
      <c r="G90" s="1"/>
      <c r="H90" s="1" t="s">
        <v>22</v>
      </c>
      <c r="I90" s="1" t="s">
        <v>24</v>
      </c>
      <c r="J90" s="1" t="s">
        <v>347</v>
      </c>
      <c r="K90" s="1">
        <v>2</v>
      </c>
      <c r="L90" s="1" t="s">
        <v>26</v>
      </c>
      <c r="M90" s="3"/>
      <c r="N90" s="3">
        <f t="shared" si="1"/>
        <v>0</v>
      </c>
      <c r="O90" s="1"/>
      <c r="P90" s="3">
        <f>Tabla1315[[#This Row],[COSTO TOTAL]]</f>
        <v>0</v>
      </c>
      <c r="Q90" s="1"/>
      <c r="R90" s="1"/>
      <c r="S90" s="1"/>
      <c r="T90" s="1"/>
      <c r="U90" s="1"/>
      <c r="V90" s="3"/>
      <c r="W90" s="1"/>
      <c r="X90" s="1"/>
      <c r="Y90" s="1"/>
      <c r="Z90" s="1"/>
      <c r="AA90" s="1"/>
      <c r="AB90" s="1"/>
      <c r="AC90" s="1"/>
      <c r="AD90" s="1"/>
      <c r="AE90" s="1"/>
    </row>
    <row r="91" spans="1:31">
      <c r="A91" s="1" t="s">
        <v>345</v>
      </c>
      <c r="B91" s="2" t="s">
        <v>37</v>
      </c>
      <c r="C91" s="1" t="s">
        <v>22</v>
      </c>
      <c r="D91" s="1" t="s">
        <v>15</v>
      </c>
      <c r="E91" s="1" t="s">
        <v>24</v>
      </c>
      <c r="F91" s="1" t="s">
        <v>24</v>
      </c>
      <c r="G91" s="1"/>
      <c r="H91" s="1" t="s">
        <v>22</v>
      </c>
      <c r="I91" s="1" t="s">
        <v>24</v>
      </c>
      <c r="J91" s="1" t="s">
        <v>348</v>
      </c>
      <c r="K91" s="1">
        <v>2</v>
      </c>
      <c r="L91" s="1" t="s">
        <v>26</v>
      </c>
      <c r="M91" s="3"/>
      <c r="N91" s="3">
        <f t="shared" si="1"/>
        <v>0</v>
      </c>
      <c r="O91" s="1"/>
      <c r="P91" s="3">
        <f>Tabla1315[[#This Row],[COSTO TOTAL]]</f>
        <v>0</v>
      </c>
      <c r="Q91" s="1"/>
      <c r="R91" s="1"/>
      <c r="S91" s="1"/>
      <c r="T91" s="1"/>
      <c r="U91" s="1"/>
      <c r="V91" s="3"/>
      <c r="W91" s="1"/>
      <c r="X91" s="1"/>
      <c r="Y91" s="1"/>
      <c r="Z91" s="1"/>
      <c r="AA91" s="1"/>
      <c r="AB91" s="1"/>
      <c r="AC91" s="1"/>
      <c r="AD91" s="1"/>
      <c r="AE91" s="1"/>
    </row>
    <row r="92" spans="1:31">
      <c r="A92" s="1" t="s">
        <v>345</v>
      </c>
      <c r="B92" s="2" t="s">
        <v>37</v>
      </c>
      <c r="C92" s="1" t="s">
        <v>22</v>
      </c>
      <c r="D92" s="1" t="s">
        <v>15</v>
      </c>
      <c r="E92" s="1" t="s">
        <v>24</v>
      </c>
      <c r="F92" s="1" t="s">
        <v>24</v>
      </c>
      <c r="G92" s="1"/>
      <c r="H92" s="1" t="s">
        <v>22</v>
      </c>
      <c r="I92" s="1" t="s">
        <v>24</v>
      </c>
      <c r="J92" s="1" t="s">
        <v>349</v>
      </c>
      <c r="K92" s="1">
        <v>6</v>
      </c>
      <c r="L92" s="1" t="s">
        <v>26</v>
      </c>
      <c r="M92" s="3"/>
      <c r="N92" s="3">
        <f t="shared" si="1"/>
        <v>0</v>
      </c>
      <c r="O92" s="1"/>
      <c r="P92" s="3">
        <f>Tabla1315[[#This Row],[COSTO TOTAL]]</f>
        <v>0</v>
      </c>
      <c r="Q92" s="1"/>
      <c r="R92" s="1"/>
      <c r="S92" s="1"/>
      <c r="T92" s="1"/>
      <c r="U92" s="1"/>
      <c r="V92" s="3"/>
      <c r="W92" s="1"/>
      <c r="X92" s="1"/>
      <c r="Y92" s="1"/>
      <c r="Z92" s="1"/>
      <c r="AA92" s="1"/>
      <c r="AB92" s="1"/>
      <c r="AC92" s="1"/>
      <c r="AD92" s="1"/>
      <c r="AE92" s="1"/>
    </row>
    <row r="93" spans="1:31">
      <c r="A93" s="1" t="s">
        <v>345</v>
      </c>
      <c r="B93" s="2" t="s">
        <v>37</v>
      </c>
      <c r="C93" s="1" t="s">
        <v>22</v>
      </c>
      <c r="D93" s="1" t="s">
        <v>15</v>
      </c>
      <c r="E93" s="1" t="s">
        <v>24</v>
      </c>
      <c r="F93" s="1" t="s">
        <v>24</v>
      </c>
      <c r="G93" s="1"/>
      <c r="H93" s="1" t="s">
        <v>22</v>
      </c>
      <c r="I93" s="1" t="s">
        <v>24</v>
      </c>
      <c r="J93" s="1" t="s">
        <v>350</v>
      </c>
      <c r="K93" s="1">
        <v>4</v>
      </c>
      <c r="L93" s="1" t="s">
        <v>26</v>
      </c>
      <c r="M93" s="3"/>
      <c r="N93" s="3">
        <f t="shared" si="1"/>
        <v>0</v>
      </c>
      <c r="O93" s="1"/>
      <c r="P93" s="3">
        <f>Tabla1315[[#This Row],[COSTO TOTAL]]</f>
        <v>0</v>
      </c>
      <c r="Q93" s="1"/>
      <c r="R93" s="1"/>
      <c r="S93" s="1"/>
      <c r="T93" s="1"/>
      <c r="U93" s="1"/>
      <c r="V93" s="3"/>
      <c r="W93" s="1"/>
      <c r="X93" s="1"/>
      <c r="Y93" s="1"/>
      <c r="Z93" s="1"/>
      <c r="AA93" s="1"/>
      <c r="AB93" s="1"/>
      <c r="AC93" s="1"/>
      <c r="AD93" s="1"/>
      <c r="AE93" s="1"/>
    </row>
    <row r="94" spans="1:31">
      <c r="A94" s="1" t="s">
        <v>345</v>
      </c>
      <c r="B94" s="2" t="s">
        <v>37</v>
      </c>
      <c r="C94" s="1" t="s">
        <v>22</v>
      </c>
      <c r="D94" s="1" t="s">
        <v>15</v>
      </c>
      <c r="E94" s="1" t="s">
        <v>24</v>
      </c>
      <c r="F94" s="1" t="s">
        <v>24</v>
      </c>
      <c r="G94" s="1"/>
      <c r="H94" s="1" t="s">
        <v>22</v>
      </c>
      <c r="I94" s="1" t="s">
        <v>24</v>
      </c>
      <c r="J94" s="1" t="s">
        <v>351</v>
      </c>
      <c r="K94" s="1">
        <v>2</v>
      </c>
      <c r="L94" s="1" t="s">
        <v>26</v>
      </c>
      <c r="M94" s="3"/>
      <c r="N94" s="3">
        <f t="shared" si="1"/>
        <v>0</v>
      </c>
      <c r="O94" s="1"/>
      <c r="P94" s="3">
        <f>Tabla1315[[#This Row],[COSTO TOTAL]]</f>
        <v>0</v>
      </c>
      <c r="Q94" s="1"/>
      <c r="R94" s="1"/>
      <c r="S94" s="1"/>
      <c r="T94" s="1"/>
      <c r="U94" s="1"/>
      <c r="V94" s="3"/>
      <c r="W94" s="1"/>
      <c r="X94" s="1"/>
      <c r="Y94" s="1"/>
      <c r="Z94" s="1"/>
      <c r="AA94" s="1"/>
      <c r="AB94" s="1"/>
      <c r="AC94" s="1"/>
      <c r="AD94" s="1"/>
      <c r="AE94" s="1"/>
    </row>
    <row r="95" spans="1:31">
      <c r="A95" s="1" t="s">
        <v>345</v>
      </c>
      <c r="B95" s="2" t="s">
        <v>37</v>
      </c>
      <c r="C95" s="1" t="s">
        <v>22</v>
      </c>
      <c r="D95" s="1" t="s">
        <v>15</v>
      </c>
      <c r="E95" s="1" t="s">
        <v>24</v>
      </c>
      <c r="F95" s="1" t="s">
        <v>24</v>
      </c>
      <c r="G95" s="1"/>
      <c r="H95" s="1" t="s">
        <v>22</v>
      </c>
      <c r="I95" s="1" t="s">
        <v>24</v>
      </c>
      <c r="J95" s="1" t="s">
        <v>351</v>
      </c>
      <c r="K95" s="1">
        <v>5</v>
      </c>
      <c r="L95" s="1" t="s">
        <v>26</v>
      </c>
      <c r="M95" s="3"/>
      <c r="N95" s="3">
        <f t="shared" si="1"/>
        <v>0</v>
      </c>
      <c r="O95" s="1"/>
      <c r="P95" s="3">
        <f>Tabla1315[[#This Row],[COSTO TOTAL]]</f>
        <v>0</v>
      </c>
      <c r="Q95" s="1"/>
      <c r="R95" s="1"/>
      <c r="S95" s="1"/>
      <c r="T95" s="1"/>
      <c r="U95" s="1"/>
      <c r="V95" s="3"/>
      <c r="W95" s="1"/>
      <c r="X95" s="1"/>
      <c r="Y95" s="1"/>
      <c r="Z95" s="1"/>
      <c r="AA95" s="1"/>
      <c r="AB95" s="1"/>
      <c r="AC95" s="1"/>
      <c r="AD95" s="1"/>
      <c r="AE95" s="1"/>
    </row>
    <row r="96" spans="1:31">
      <c r="A96" s="1" t="s">
        <v>345</v>
      </c>
      <c r="B96" s="2" t="s">
        <v>37</v>
      </c>
      <c r="C96" s="1" t="s">
        <v>22</v>
      </c>
      <c r="D96" s="1" t="s">
        <v>15</v>
      </c>
      <c r="E96" s="1" t="s">
        <v>24</v>
      </c>
      <c r="F96" s="1" t="s">
        <v>24</v>
      </c>
      <c r="G96" s="1"/>
      <c r="H96" s="1" t="s">
        <v>22</v>
      </c>
      <c r="I96" s="1" t="s">
        <v>24</v>
      </c>
      <c r="J96" s="1" t="s">
        <v>347</v>
      </c>
      <c r="K96" s="1">
        <v>2</v>
      </c>
      <c r="L96" s="1" t="s">
        <v>26</v>
      </c>
      <c r="M96" s="3"/>
      <c r="N96" s="3">
        <f t="shared" si="1"/>
        <v>0</v>
      </c>
      <c r="O96" s="1"/>
      <c r="P96" s="3">
        <f>Tabla1315[[#This Row],[COSTO TOTAL]]</f>
        <v>0</v>
      </c>
      <c r="Q96" s="1"/>
      <c r="R96" s="1"/>
      <c r="S96" s="1"/>
      <c r="T96" s="1"/>
      <c r="U96" s="1"/>
      <c r="V96" s="3"/>
      <c r="W96" s="1"/>
      <c r="X96" s="1"/>
      <c r="Y96" s="1"/>
      <c r="Z96" s="1"/>
      <c r="AA96" s="1"/>
      <c r="AB96" s="1"/>
      <c r="AC96" s="1"/>
      <c r="AD96" s="1"/>
      <c r="AE96" s="1"/>
    </row>
    <row r="97" spans="1:31">
      <c r="A97" s="1" t="s">
        <v>352</v>
      </c>
      <c r="B97" s="2">
        <v>43343</v>
      </c>
      <c r="C97" s="1" t="s">
        <v>353</v>
      </c>
      <c r="D97" s="1" t="s">
        <v>15</v>
      </c>
      <c r="E97" s="1" t="s">
        <v>24</v>
      </c>
      <c r="F97" s="1" t="s">
        <v>354</v>
      </c>
      <c r="G97" s="1"/>
      <c r="H97" s="1">
        <v>4501502805</v>
      </c>
      <c r="I97" s="1" t="s">
        <v>24</v>
      </c>
      <c r="J97" s="1" t="s">
        <v>1264</v>
      </c>
      <c r="K97" s="1">
        <v>10</v>
      </c>
      <c r="L97" s="1" t="s">
        <v>26</v>
      </c>
      <c r="M97" s="3"/>
      <c r="N97" s="3">
        <f t="shared" si="1"/>
        <v>0</v>
      </c>
      <c r="O97" s="1"/>
      <c r="P97" s="3">
        <f>Tabla1315[[#This Row],[COSTO TOTAL]]</f>
        <v>0</v>
      </c>
      <c r="Q97" s="1"/>
      <c r="R97" s="1"/>
      <c r="S97" s="1"/>
      <c r="T97" s="1"/>
      <c r="U97" s="1"/>
      <c r="V97" s="3"/>
      <c r="W97" s="1"/>
      <c r="X97" s="1"/>
      <c r="Y97" s="1"/>
      <c r="Z97" s="1"/>
      <c r="AA97" s="1"/>
      <c r="AB97" s="1"/>
      <c r="AC97" s="1"/>
      <c r="AD97" s="1"/>
      <c r="AE97" s="1"/>
    </row>
    <row r="98" spans="1:31">
      <c r="A98" s="1" t="s">
        <v>352</v>
      </c>
      <c r="B98" s="2">
        <v>43343</v>
      </c>
      <c r="C98" s="1" t="s">
        <v>353</v>
      </c>
      <c r="D98" s="1" t="s">
        <v>15</v>
      </c>
      <c r="E98" s="1" t="s">
        <v>24</v>
      </c>
      <c r="F98" s="1" t="s">
        <v>354</v>
      </c>
      <c r="G98" s="1"/>
      <c r="H98" s="1">
        <v>4501502805</v>
      </c>
      <c r="I98" s="1" t="s">
        <v>24</v>
      </c>
      <c r="J98" s="1" t="s">
        <v>1265</v>
      </c>
      <c r="K98" s="1">
        <v>1</v>
      </c>
      <c r="L98" s="1" t="s">
        <v>26</v>
      </c>
      <c r="M98" s="3"/>
      <c r="N98" s="3">
        <f t="shared" si="1"/>
        <v>0</v>
      </c>
      <c r="O98" s="1"/>
      <c r="P98" s="3">
        <f>Tabla1315[[#This Row],[COSTO TOTAL]]</f>
        <v>0</v>
      </c>
      <c r="Q98" s="1"/>
      <c r="R98" s="1"/>
      <c r="S98" s="1"/>
      <c r="T98" s="1"/>
      <c r="U98" s="1"/>
      <c r="V98" s="3"/>
      <c r="W98" s="1"/>
      <c r="X98" s="1"/>
      <c r="Y98" s="1"/>
      <c r="Z98" s="1"/>
      <c r="AA98" s="1"/>
      <c r="AB98" s="1"/>
      <c r="AC98" s="1"/>
      <c r="AD98" s="1"/>
      <c r="AE98" s="1"/>
    </row>
    <row r="99" spans="1:31">
      <c r="A99" s="1" t="s">
        <v>352</v>
      </c>
      <c r="B99" s="2">
        <v>43343</v>
      </c>
      <c r="C99" s="1" t="s">
        <v>353</v>
      </c>
      <c r="D99" s="1" t="s">
        <v>15</v>
      </c>
      <c r="E99" s="1" t="s">
        <v>24</v>
      </c>
      <c r="F99" s="1" t="s">
        <v>354</v>
      </c>
      <c r="G99" s="1"/>
      <c r="H99" s="1">
        <v>4501502805</v>
      </c>
      <c r="I99" s="1" t="s">
        <v>24</v>
      </c>
      <c r="J99" s="1" t="s">
        <v>1266</v>
      </c>
      <c r="K99" s="1">
        <v>1</v>
      </c>
      <c r="L99" s="1" t="s">
        <v>26</v>
      </c>
      <c r="M99" s="3"/>
      <c r="N99" s="3">
        <f t="shared" si="1"/>
        <v>0</v>
      </c>
      <c r="O99" s="1"/>
      <c r="P99" s="3">
        <f>Tabla1315[[#This Row],[COSTO TOTAL]]</f>
        <v>0</v>
      </c>
      <c r="Q99" s="1"/>
      <c r="R99" s="1"/>
      <c r="S99" s="1"/>
      <c r="T99" s="1"/>
      <c r="U99" s="1"/>
      <c r="V99" s="3"/>
      <c r="W99" s="1"/>
      <c r="X99" s="1"/>
      <c r="Y99" s="1"/>
      <c r="Z99" s="1"/>
      <c r="AA99" s="1"/>
      <c r="AB99" s="1"/>
      <c r="AC99" s="1"/>
      <c r="AD99" s="1"/>
      <c r="AE99" s="1"/>
    </row>
    <row r="100" spans="1:31">
      <c r="A100" s="1" t="s">
        <v>352</v>
      </c>
      <c r="B100" s="2" t="s">
        <v>37</v>
      </c>
      <c r="C100" s="1" t="s">
        <v>22</v>
      </c>
      <c r="D100" s="1" t="s">
        <v>15</v>
      </c>
      <c r="E100" s="1" t="s">
        <v>24</v>
      </c>
      <c r="F100" s="1" t="s">
        <v>24</v>
      </c>
      <c r="G100" s="1"/>
      <c r="H100" s="1" t="s">
        <v>22</v>
      </c>
      <c r="I100" s="1" t="s">
        <v>24</v>
      </c>
      <c r="J100" s="1" t="s">
        <v>356</v>
      </c>
      <c r="K100" s="1">
        <v>2</v>
      </c>
      <c r="L100" s="1" t="s">
        <v>26</v>
      </c>
      <c r="M100" s="3"/>
      <c r="N100" s="3">
        <f t="shared" si="1"/>
        <v>0</v>
      </c>
      <c r="O100" s="1"/>
      <c r="P100" s="3">
        <f>Tabla1315[[#This Row],[COSTO TOTAL]]</f>
        <v>0</v>
      </c>
      <c r="Q100" s="1"/>
      <c r="R100" s="1"/>
      <c r="S100" s="1"/>
      <c r="T100" s="1"/>
      <c r="U100" s="1"/>
      <c r="V100" s="3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>
      <c r="A101" s="1" t="s">
        <v>352</v>
      </c>
      <c r="B101" s="2">
        <v>43202</v>
      </c>
      <c r="C101" s="1">
        <v>7556202</v>
      </c>
      <c r="D101" s="1" t="s">
        <v>15</v>
      </c>
      <c r="E101" s="1" t="s">
        <v>357</v>
      </c>
      <c r="F101" s="1" t="s">
        <v>358</v>
      </c>
      <c r="G101" s="1"/>
      <c r="H101" s="1">
        <v>4501540015</v>
      </c>
      <c r="I101" s="1" t="s">
        <v>24</v>
      </c>
      <c r="J101" s="1" t="s">
        <v>359</v>
      </c>
      <c r="K101" s="1">
        <v>1</v>
      </c>
      <c r="L101" s="1" t="s">
        <v>26</v>
      </c>
      <c r="M101" s="3">
        <v>1580</v>
      </c>
      <c r="N101" s="3">
        <f t="shared" si="1"/>
        <v>1580</v>
      </c>
      <c r="O101" s="1"/>
      <c r="P101" s="3">
        <f>Tabla1315[[#This Row],[COSTO TOTAL]]</f>
        <v>1580</v>
      </c>
      <c r="Q101" s="1"/>
      <c r="R101" s="1"/>
      <c r="S101" s="1"/>
      <c r="T101" s="1"/>
      <c r="U101" s="1"/>
      <c r="V101" s="3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>
      <c r="A102" s="1" t="s">
        <v>352</v>
      </c>
      <c r="B102" s="2">
        <v>43202</v>
      </c>
      <c r="C102" s="1">
        <v>7556202</v>
      </c>
      <c r="D102" s="1" t="s">
        <v>15</v>
      </c>
      <c r="E102" s="1" t="s">
        <v>357</v>
      </c>
      <c r="F102" s="1" t="s">
        <v>358</v>
      </c>
      <c r="G102" s="1"/>
      <c r="H102" s="1">
        <v>4501540015</v>
      </c>
      <c r="I102" s="1" t="s">
        <v>24</v>
      </c>
      <c r="J102" s="1" t="s">
        <v>360</v>
      </c>
      <c r="K102" s="1">
        <v>2</v>
      </c>
      <c r="L102" s="1" t="s">
        <v>26</v>
      </c>
      <c r="M102" s="3">
        <v>1560</v>
      </c>
      <c r="N102" s="3">
        <f t="shared" si="1"/>
        <v>3120</v>
      </c>
      <c r="O102" s="1"/>
      <c r="P102" s="3">
        <f>Tabla1315[[#This Row],[COSTO TOTAL]]</f>
        <v>3120</v>
      </c>
      <c r="Q102" s="1"/>
      <c r="R102" s="1"/>
      <c r="S102" s="1"/>
      <c r="T102" s="1"/>
      <c r="U102" s="1"/>
      <c r="V102" s="3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>
      <c r="A103" s="1" t="s">
        <v>352</v>
      </c>
      <c r="B103" s="2">
        <v>43822</v>
      </c>
      <c r="C103" s="1">
        <v>7793421</v>
      </c>
      <c r="D103" s="1" t="s">
        <v>15</v>
      </c>
      <c r="E103" s="1" t="s">
        <v>24</v>
      </c>
      <c r="F103" s="1" t="s">
        <v>361</v>
      </c>
      <c r="G103" s="1" t="s">
        <v>24</v>
      </c>
      <c r="H103" s="1">
        <v>4501709861</v>
      </c>
      <c r="I103" s="1" t="s">
        <v>24</v>
      </c>
      <c r="J103" s="1" t="s">
        <v>362</v>
      </c>
      <c r="K103" s="1">
        <v>4</v>
      </c>
      <c r="L103" s="1" t="s">
        <v>26</v>
      </c>
      <c r="M103" s="3">
        <v>14100</v>
      </c>
      <c r="N103" s="3">
        <f t="shared" si="1"/>
        <v>56400</v>
      </c>
      <c r="O103" s="1"/>
      <c r="P103" s="3">
        <f>Tabla1315[[#This Row],[COSTO TOTAL]]</f>
        <v>56400</v>
      </c>
      <c r="Q103" s="1"/>
      <c r="R103" s="1"/>
      <c r="S103" s="1"/>
      <c r="T103" s="1"/>
      <c r="U103" s="1"/>
      <c r="V103" s="3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>
      <c r="A104" s="1" t="s">
        <v>352</v>
      </c>
      <c r="B104" s="2">
        <v>43822</v>
      </c>
      <c r="C104" s="1">
        <v>7793421</v>
      </c>
      <c r="D104" s="1" t="s">
        <v>15</v>
      </c>
      <c r="E104" s="1" t="s">
        <v>24</v>
      </c>
      <c r="F104" s="1" t="s">
        <v>361</v>
      </c>
      <c r="G104" s="1" t="s">
        <v>24</v>
      </c>
      <c r="H104" s="1">
        <v>4501709861</v>
      </c>
      <c r="I104" s="1" t="s">
        <v>24</v>
      </c>
      <c r="J104" s="1" t="s">
        <v>363</v>
      </c>
      <c r="K104" s="1">
        <v>2</v>
      </c>
      <c r="L104" s="1" t="s">
        <v>26</v>
      </c>
      <c r="M104" s="3">
        <v>3980</v>
      </c>
      <c r="N104" s="3">
        <f t="shared" si="1"/>
        <v>7960</v>
      </c>
      <c r="O104" s="1"/>
      <c r="P104" s="3">
        <f>Tabla1315[[#This Row],[COSTO TOTAL]]</f>
        <v>7960</v>
      </c>
      <c r="Q104" s="1"/>
      <c r="R104" s="1"/>
      <c r="S104" s="1"/>
      <c r="T104" s="1"/>
      <c r="U104" s="1"/>
      <c r="V104" s="3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>
      <c r="A105" s="1" t="s">
        <v>352</v>
      </c>
      <c r="B105" s="2">
        <v>43822</v>
      </c>
      <c r="C105" s="1">
        <v>7793421</v>
      </c>
      <c r="D105" s="1" t="s">
        <v>15</v>
      </c>
      <c r="E105" s="1" t="s">
        <v>24</v>
      </c>
      <c r="F105" s="1" t="s">
        <v>361</v>
      </c>
      <c r="G105" s="1" t="s">
        <v>24</v>
      </c>
      <c r="H105" s="1">
        <v>4501709861</v>
      </c>
      <c r="I105" s="1" t="s">
        <v>24</v>
      </c>
      <c r="J105" s="1" t="s">
        <v>364</v>
      </c>
      <c r="K105" s="1">
        <v>2</v>
      </c>
      <c r="L105" s="1" t="s">
        <v>26</v>
      </c>
      <c r="M105" s="3">
        <v>1480</v>
      </c>
      <c r="N105" s="3">
        <f t="shared" si="1"/>
        <v>2960</v>
      </c>
      <c r="O105" s="1"/>
      <c r="P105" s="3">
        <f>Tabla1315[[#This Row],[COSTO TOTAL]]</f>
        <v>2960</v>
      </c>
      <c r="Q105" s="1"/>
      <c r="R105" s="1"/>
      <c r="S105" s="1"/>
      <c r="T105" s="1"/>
      <c r="U105" s="1"/>
      <c r="V105" s="3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>
      <c r="A106" s="1" t="s">
        <v>352</v>
      </c>
      <c r="B106" s="2">
        <v>43822</v>
      </c>
      <c r="C106" s="1">
        <v>7793421</v>
      </c>
      <c r="D106" s="1" t="s">
        <v>15</v>
      </c>
      <c r="E106" s="1" t="s">
        <v>24</v>
      </c>
      <c r="F106" s="1" t="s">
        <v>361</v>
      </c>
      <c r="G106" s="1" t="s">
        <v>24</v>
      </c>
      <c r="H106" s="1">
        <v>4501709861</v>
      </c>
      <c r="I106" s="1" t="s">
        <v>24</v>
      </c>
      <c r="J106" s="1" t="s">
        <v>365</v>
      </c>
      <c r="K106" s="1">
        <v>2</v>
      </c>
      <c r="L106" s="1" t="s">
        <v>26</v>
      </c>
      <c r="M106" s="3">
        <v>9240</v>
      </c>
      <c r="N106" s="3">
        <f t="shared" si="1"/>
        <v>18480</v>
      </c>
      <c r="O106" s="1"/>
      <c r="P106" s="3">
        <f>Tabla1315[[#This Row],[COSTO TOTAL]]</f>
        <v>18480</v>
      </c>
      <c r="Q106" s="1"/>
      <c r="R106" s="1"/>
      <c r="S106" s="1"/>
      <c r="T106" s="1"/>
      <c r="U106" s="1"/>
      <c r="V106" s="3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>
      <c r="A107" s="1" t="s">
        <v>352</v>
      </c>
      <c r="B107" s="2">
        <v>43822</v>
      </c>
      <c r="C107" s="1">
        <v>7793421</v>
      </c>
      <c r="D107" s="1" t="s">
        <v>15</v>
      </c>
      <c r="E107" s="1" t="s">
        <v>24</v>
      </c>
      <c r="F107" s="1" t="s">
        <v>361</v>
      </c>
      <c r="G107" s="1" t="s">
        <v>24</v>
      </c>
      <c r="H107" s="1">
        <v>4501709861</v>
      </c>
      <c r="I107" s="1" t="s">
        <v>24</v>
      </c>
      <c r="J107" s="1" t="s">
        <v>366</v>
      </c>
      <c r="K107" s="1">
        <v>2</v>
      </c>
      <c r="L107" s="1" t="s">
        <v>26</v>
      </c>
      <c r="M107" s="3">
        <v>5340</v>
      </c>
      <c r="N107" s="3">
        <f t="shared" si="1"/>
        <v>10680</v>
      </c>
      <c r="O107" s="1"/>
      <c r="P107" s="3">
        <f>Tabla1315[[#This Row],[COSTO TOTAL]]</f>
        <v>10680</v>
      </c>
      <c r="Q107" s="1"/>
      <c r="R107" s="1"/>
      <c r="S107" s="1"/>
      <c r="T107" s="1"/>
      <c r="U107" s="1"/>
      <c r="V107" s="3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>
      <c r="A108" s="1" t="s">
        <v>368</v>
      </c>
      <c r="B108" s="2" t="s">
        <v>37</v>
      </c>
      <c r="C108" s="1">
        <v>7469918</v>
      </c>
      <c r="D108" s="1" t="s">
        <v>15</v>
      </c>
      <c r="E108" s="1" t="s">
        <v>24</v>
      </c>
      <c r="F108" s="1" t="s">
        <v>24</v>
      </c>
      <c r="G108" s="1"/>
      <c r="H108" s="1">
        <v>4501480730</v>
      </c>
      <c r="I108" s="1" t="s">
        <v>24</v>
      </c>
      <c r="J108" s="1" t="s">
        <v>369</v>
      </c>
      <c r="K108" s="1">
        <v>3</v>
      </c>
      <c r="L108" s="1" t="s">
        <v>26</v>
      </c>
      <c r="M108" s="3">
        <v>1330</v>
      </c>
      <c r="N108" s="3">
        <f t="shared" si="1"/>
        <v>3990</v>
      </c>
      <c r="O108" s="1" t="s">
        <v>370</v>
      </c>
      <c r="P108" s="3">
        <f>Tabla1315[[#This Row],[COSTO TOTAL]]</f>
        <v>3990</v>
      </c>
      <c r="Q108" s="1"/>
      <c r="R108" s="1"/>
      <c r="S108" s="1"/>
      <c r="T108" s="1"/>
      <c r="U108" s="1"/>
      <c r="V108" s="3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>
      <c r="A109" s="1" t="s">
        <v>368</v>
      </c>
      <c r="B109" s="2" t="s">
        <v>37</v>
      </c>
      <c r="C109" s="1">
        <v>7469918</v>
      </c>
      <c r="D109" s="1" t="s">
        <v>15</v>
      </c>
      <c r="E109" s="1" t="s">
        <v>24</v>
      </c>
      <c r="F109" s="1" t="s">
        <v>24</v>
      </c>
      <c r="G109" s="1"/>
      <c r="H109" s="1">
        <v>4501480730</v>
      </c>
      <c r="I109" s="1" t="s">
        <v>24</v>
      </c>
      <c r="J109" s="1" t="s">
        <v>371</v>
      </c>
      <c r="K109" s="1">
        <v>2</v>
      </c>
      <c r="L109" s="1" t="s">
        <v>26</v>
      </c>
      <c r="M109" s="3">
        <v>1000</v>
      </c>
      <c r="N109" s="3">
        <f t="shared" si="1"/>
        <v>2000</v>
      </c>
      <c r="O109" s="1" t="s">
        <v>372</v>
      </c>
      <c r="P109" s="3">
        <f>Tabla1315[[#This Row],[COSTO TOTAL]]</f>
        <v>2000</v>
      </c>
      <c r="Q109" s="1"/>
      <c r="R109" s="1"/>
      <c r="S109" s="1"/>
      <c r="T109" s="1"/>
      <c r="U109" s="1"/>
      <c r="V109" s="3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>
      <c r="A110" s="1" t="s">
        <v>368</v>
      </c>
      <c r="B110" s="2">
        <v>43206</v>
      </c>
      <c r="C110" s="1">
        <v>7520512</v>
      </c>
      <c r="D110" s="1" t="s">
        <v>15</v>
      </c>
      <c r="E110" s="1" t="s">
        <v>373</v>
      </c>
      <c r="F110" s="1" t="s">
        <v>374</v>
      </c>
      <c r="G110" s="1"/>
      <c r="H110" s="1">
        <v>4501528872</v>
      </c>
      <c r="I110" s="1" t="s">
        <v>24</v>
      </c>
      <c r="J110" s="1" t="s">
        <v>375</v>
      </c>
      <c r="K110" s="1">
        <v>1</v>
      </c>
      <c r="L110" s="1" t="s">
        <v>26</v>
      </c>
      <c r="M110" s="3">
        <v>41164</v>
      </c>
      <c r="N110" s="3">
        <f t="shared" si="1"/>
        <v>41164</v>
      </c>
      <c r="O110" s="1"/>
      <c r="P110" s="3">
        <f>Tabla1315[[#This Row],[COSTO TOTAL]]</f>
        <v>41164</v>
      </c>
      <c r="Q110" s="1"/>
      <c r="R110" s="1"/>
      <c r="S110" s="1"/>
      <c r="T110" s="1"/>
      <c r="U110" s="1"/>
      <c r="V110" s="3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>
      <c r="A111" s="1" t="s">
        <v>376</v>
      </c>
      <c r="B111" s="2">
        <v>43692</v>
      </c>
      <c r="C111" s="1">
        <v>7741799</v>
      </c>
      <c r="D111" s="1" t="s">
        <v>15</v>
      </c>
      <c r="E111" s="1" t="s">
        <v>24</v>
      </c>
      <c r="F111" s="1" t="s">
        <v>377</v>
      </c>
      <c r="G111" s="1" t="s">
        <v>24</v>
      </c>
      <c r="H111" s="1">
        <v>4501685387</v>
      </c>
      <c r="I111" s="1" t="s">
        <v>24</v>
      </c>
      <c r="J111" s="1" t="s">
        <v>378</v>
      </c>
      <c r="K111" s="1">
        <v>1</v>
      </c>
      <c r="L111" s="1" t="s">
        <v>379</v>
      </c>
      <c r="M111" s="3">
        <v>304907.81</v>
      </c>
      <c r="N111" s="3">
        <f t="shared" si="1"/>
        <v>304907.81</v>
      </c>
      <c r="O111" s="1"/>
      <c r="P111" s="3">
        <f>Tabla1315[[#This Row],[COSTO TOTAL]]</f>
        <v>304907.81</v>
      </c>
      <c r="Q111" s="1"/>
      <c r="R111" s="1"/>
      <c r="S111" s="1"/>
      <c r="T111" s="1"/>
      <c r="U111" s="1"/>
      <c r="V111" s="3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>
      <c r="A112" s="1" t="s">
        <v>380</v>
      </c>
      <c r="B112" s="2">
        <v>43826</v>
      </c>
      <c r="C112" s="1" t="s">
        <v>24</v>
      </c>
      <c r="D112" s="1" t="s">
        <v>15</v>
      </c>
      <c r="E112" s="1" t="s">
        <v>24</v>
      </c>
      <c r="F112" s="1" t="s">
        <v>381</v>
      </c>
      <c r="G112" s="1" t="s">
        <v>24</v>
      </c>
      <c r="H112" s="1">
        <v>4501713103</v>
      </c>
      <c r="I112" s="1" t="s">
        <v>24</v>
      </c>
      <c r="J112" s="1" t="s">
        <v>382</v>
      </c>
      <c r="K112" s="1">
        <v>1</v>
      </c>
      <c r="L112" s="1" t="s">
        <v>26</v>
      </c>
      <c r="M112" s="3">
        <v>76000</v>
      </c>
      <c r="N112" s="3">
        <f t="shared" si="1"/>
        <v>76000</v>
      </c>
      <c r="O112" s="1"/>
      <c r="P112" s="3">
        <f>Tabla1315[[#This Row],[COSTO TOTAL]]</f>
        <v>76000</v>
      </c>
      <c r="Q112" s="1"/>
      <c r="R112" s="1"/>
      <c r="S112" s="1"/>
      <c r="T112" s="1"/>
      <c r="U112" s="1"/>
      <c r="V112" s="3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>
      <c r="A113" s="1" t="s">
        <v>383</v>
      </c>
      <c r="B113" s="2">
        <v>43826</v>
      </c>
      <c r="C113" s="1" t="s">
        <v>24</v>
      </c>
      <c r="D113" s="1" t="s">
        <v>15</v>
      </c>
      <c r="E113" s="1" t="s">
        <v>24</v>
      </c>
      <c r="F113" s="1" t="s">
        <v>381</v>
      </c>
      <c r="G113" s="1" t="s">
        <v>24</v>
      </c>
      <c r="H113" s="1">
        <v>4501713103</v>
      </c>
      <c r="I113" s="1" t="s">
        <v>24</v>
      </c>
      <c r="J113" s="1" t="s">
        <v>384</v>
      </c>
      <c r="K113" s="1">
        <v>1</v>
      </c>
      <c r="L113" s="1" t="s">
        <v>26</v>
      </c>
      <c r="M113" s="3">
        <v>40000</v>
      </c>
      <c r="N113" s="3">
        <f t="shared" si="1"/>
        <v>40000</v>
      </c>
      <c r="O113" s="1"/>
      <c r="P113" s="3">
        <f>Tabla1315[[#This Row],[COSTO TOTAL]]</f>
        <v>40000</v>
      </c>
      <c r="Q113" s="1"/>
      <c r="R113" s="1"/>
      <c r="S113" s="1"/>
      <c r="T113" s="1"/>
      <c r="U113" s="1"/>
      <c r="V113" s="3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>
      <c r="A114" s="1" t="s">
        <v>380</v>
      </c>
      <c r="B114" s="2">
        <v>43826</v>
      </c>
      <c r="C114" s="1" t="s">
        <v>24</v>
      </c>
      <c r="D114" s="1" t="s">
        <v>15</v>
      </c>
      <c r="E114" s="1" t="s">
        <v>24</v>
      </c>
      <c r="F114" s="1" t="s">
        <v>381</v>
      </c>
      <c r="G114" s="1" t="s">
        <v>24</v>
      </c>
      <c r="H114" s="1">
        <v>4501713103</v>
      </c>
      <c r="I114" s="1" t="s">
        <v>24</v>
      </c>
      <c r="J114" s="1" t="s">
        <v>385</v>
      </c>
      <c r="K114" s="1">
        <v>1</v>
      </c>
      <c r="L114" s="1" t="s">
        <v>26</v>
      </c>
      <c r="M114" s="3">
        <v>580000</v>
      </c>
      <c r="N114" s="3">
        <f t="shared" si="1"/>
        <v>580000</v>
      </c>
      <c r="O114" s="1"/>
      <c r="P114" s="3">
        <f>Tabla1315[[#This Row],[COSTO TOTAL]]</f>
        <v>580000</v>
      </c>
      <c r="Q114" s="1"/>
      <c r="R114" s="1"/>
      <c r="S114" s="1"/>
      <c r="T114" s="1"/>
      <c r="U114" s="1"/>
      <c r="V114" s="3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>
      <c r="A115" s="1" t="s">
        <v>592</v>
      </c>
      <c r="B115" s="2">
        <v>43496</v>
      </c>
      <c r="C115" s="1" t="s">
        <v>24</v>
      </c>
      <c r="D115" s="1" t="s">
        <v>15</v>
      </c>
      <c r="E115" s="1" t="s">
        <v>24</v>
      </c>
      <c r="F115" s="1" t="s">
        <v>1124</v>
      </c>
      <c r="G115" s="1" t="s">
        <v>24</v>
      </c>
      <c r="H115" s="1">
        <v>4501746748</v>
      </c>
      <c r="I115" s="1" t="s">
        <v>24</v>
      </c>
      <c r="J115" s="1" t="s">
        <v>1125</v>
      </c>
      <c r="K115" s="1">
        <v>10</v>
      </c>
      <c r="L115" s="1" t="s">
        <v>26</v>
      </c>
      <c r="M115" s="3">
        <v>15</v>
      </c>
      <c r="N115" s="3">
        <f t="shared" si="1"/>
        <v>150</v>
      </c>
      <c r="O115" s="1"/>
      <c r="P115" s="3">
        <f>Tabla1315[[#This Row],[COSTO TOTAL]]</f>
        <v>150</v>
      </c>
      <c r="Q115" s="1"/>
      <c r="R115" s="1"/>
      <c r="S115" s="1"/>
      <c r="T115" s="1"/>
      <c r="U115" s="1"/>
      <c r="V115" s="3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>
      <c r="A116" s="1" t="s">
        <v>1436</v>
      </c>
      <c r="B116" s="2">
        <v>43496</v>
      </c>
      <c r="C116" s="1" t="s">
        <v>24</v>
      </c>
      <c r="D116" s="1" t="s">
        <v>15</v>
      </c>
      <c r="E116" s="1" t="s">
        <v>24</v>
      </c>
      <c r="F116" s="1" t="s">
        <v>1124</v>
      </c>
      <c r="G116" s="1" t="s">
        <v>24</v>
      </c>
      <c r="H116" s="1">
        <v>4501746748</v>
      </c>
      <c r="I116" s="1" t="s">
        <v>24</v>
      </c>
      <c r="J116" s="1" t="s">
        <v>1126</v>
      </c>
      <c r="K116" s="1">
        <v>0</v>
      </c>
      <c r="L116" s="1" t="s">
        <v>26</v>
      </c>
      <c r="M116" s="3">
        <v>430</v>
      </c>
      <c r="N116" s="3">
        <f t="shared" si="1"/>
        <v>0</v>
      </c>
      <c r="O116" s="1"/>
      <c r="P116" s="3">
        <f>Tabla1315[[#This Row],[COSTO TOTAL]]</f>
        <v>0</v>
      </c>
      <c r="Q116" s="1"/>
      <c r="R116" s="1"/>
      <c r="S116" s="1"/>
      <c r="T116" s="1"/>
      <c r="U116" s="1"/>
      <c r="V116" s="3"/>
      <c r="W116" s="1"/>
      <c r="X116" s="1"/>
      <c r="Y116" s="1"/>
      <c r="Z116" s="1"/>
      <c r="AA116" s="1"/>
      <c r="AB116" s="1"/>
      <c r="AC116" s="1"/>
      <c r="AD116" s="1" t="s">
        <v>112</v>
      </c>
      <c r="AE116" s="1"/>
    </row>
    <row r="117" spans="1:3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>
        <f t="shared" ref="N117" si="2">M117*K117</f>
        <v>0</v>
      </c>
      <c r="O117" s="1"/>
      <c r="P117" s="3">
        <f>Tabla1315[[#This Row],[COSTO TOTAL]]</f>
        <v>0</v>
      </c>
      <c r="Q117" s="1"/>
      <c r="R117" s="1"/>
      <c r="S117" s="1"/>
      <c r="T117" s="1"/>
      <c r="U117" s="1"/>
      <c r="V117" s="3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>
      <c r="A118" s="9"/>
      <c r="B118" s="10"/>
      <c r="C118" s="9"/>
      <c r="D118" s="9"/>
      <c r="E118" s="9"/>
      <c r="F118" s="9"/>
      <c r="G118" s="9"/>
      <c r="H118" s="9"/>
      <c r="I118" s="9"/>
      <c r="J118" s="9" t="s">
        <v>1005</v>
      </c>
      <c r="K118" s="9"/>
      <c r="L118" s="9"/>
      <c r="M118" s="11"/>
      <c r="N118" s="11"/>
      <c r="O118" s="9"/>
      <c r="P118" s="9"/>
      <c r="Q118" s="9"/>
      <c r="R118" s="9"/>
      <c r="S118" s="9"/>
      <c r="T118" s="9"/>
      <c r="U118" s="9"/>
      <c r="V118" s="11"/>
      <c r="W118" s="9"/>
      <c r="X118" s="9"/>
      <c r="Y118" s="9"/>
      <c r="Z118" s="9"/>
      <c r="AA118" s="9"/>
      <c r="AB118" s="9"/>
      <c r="AC118" s="9"/>
      <c r="AD118" s="9"/>
      <c r="AE118" s="1"/>
    </row>
    <row r="119" spans="1:31">
      <c r="A119" s="1" t="s">
        <v>21</v>
      </c>
      <c r="B119" s="2">
        <v>43661</v>
      </c>
      <c r="C119" s="1" t="s">
        <v>22</v>
      </c>
      <c r="D119" s="1" t="s">
        <v>155</v>
      </c>
      <c r="E119" s="1" t="s">
        <v>24</v>
      </c>
      <c r="F119" s="1" t="s">
        <v>24</v>
      </c>
      <c r="G119" s="1" t="s">
        <v>24</v>
      </c>
      <c r="H119" s="1">
        <v>4501670596</v>
      </c>
      <c r="I119" s="1" t="s">
        <v>24</v>
      </c>
      <c r="J119" s="1" t="s">
        <v>158</v>
      </c>
      <c r="K119" s="1">
        <v>0</v>
      </c>
      <c r="L119" s="1" t="s">
        <v>26</v>
      </c>
      <c r="M119" s="3">
        <v>894</v>
      </c>
      <c r="N119" s="3">
        <f t="shared" ref="N119:N187" si="3">M119*K119</f>
        <v>0</v>
      </c>
      <c r="O119" s="1"/>
      <c r="P119" s="1"/>
      <c r="Q119" s="3">
        <f>Tabla1315[[#This Row],[COSTO TOTAL]]</f>
        <v>0</v>
      </c>
      <c r="R119" s="3"/>
      <c r="S119" s="1"/>
      <c r="T119" s="1"/>
      <c r="U119" s="1"/>
      <c r="V119" s="3"/>
      <c r="W119" s="1"/>
      <c r="X119" s="1"/>
      <c r="Y119" s="1"/>
      <c r="Z119" s="1"/>
      <c r="AA119" s="1"/>
      <c r="AB119" s="1"/>
      <c r="AC119" s="1"/>
      <c r="AD119" s="1" t="s">
        <v>112</v>
      </c>
      <c r="AE119" s="1"/>
    </row>
    <row r="120" spans="1:31">
      <c r="A120" s="1" t="s">
        <v>27</v>
      </c>
      <c r="B120" s="2">
        <v>42931</v>
      </c>
      <c r="C120" s="1" t="s">
        <v>22</v>
      </c>
      <c r="D120" s="1" t="s">
        <v>155</v>
      </c>
      <c r="E120" s="1" t="s">
        <v>159</v>
      </c>
      <c r="F120" s="1" t="s">
        <v>24</v>
      </c>
      <c r="G120" s="1"/>
      <c r="H120" s="1" t="s">
        <v>22</v>
      </c>
      <c r="I120" s="1"/>
      <c r="J120" s="1" t="s">
        <v>160</v>
      </c>
      <c r="K120" s="1">
        <v>1</v>
      </c>
      <c r="L120" s="1" t="s">
        <v>26</v>
      </c>
      <c r="M120" s="3"/>
      <c r="N120" s="3">
        <f t="shared" si="3"/>
        <v>0</v>
      </c>
      <c r="O120" s="1"/>
      <c r="P120" s="1"/>
      <c r="Q120" s="3">
        <f>Tabla1315[[#This Row],[COSTO TOTAL]]</f>
        <v>0</v>
      </c>
      <c r="R120" s="3"/>
      <c r="S120" s="1"/>
      <c r="T120" s="1"/>
      <c r="U120" s="1"/>
      <c r="V120" s="3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>
      <c r="A121" s="1" t="s">
        <v>27</v>
      </c>
      <c r="B121" s="2">
        <v>42931</v>
      </c>
      <c r="C121" s="1" t="s">
        <v>22</v>
      </c>
      <c r="D121" s="1" t="s">
        <v>155</v>
      </c>
      <c r="E121" s="1" t="s">
        <v>159</v>
      </c>
      <c r="F121" s="1" t="s">
        <v>24</v>
      </c>
      <c r="G121" s="1"/>
      <c r="H121" s="1" t="s">
        <v>22</v>
      </c>
      <c r="I121" s="1"/>
      <c r="J121" s="1" t="s">
        <v>161</v>
      </c>
      <c r="K121" s="1">
        <v>1</v>
      </c>
      <c r="L121" s="1" t="s">
        <v>26</v>
      </c>
      <c r="M121" s="3"/>
      <c r="N121" s="3">
        <f t="shared" si="3"/>
        <v>0</v>
      </c>
      <c r="O121" s="1"/>
      <c r="P121" s="1"/>
      <c r="Q121" s="3">
        <f>Tabla1315[[#This Row],[COSTO TOTAL]]</f>
        <v>0</v>
      </c>
      <c r="R121" s="3"/>
      <c r="S121" s="1"/>
      <c r="T121" s="1"/>
      <c r="U121" s="1"/>
      <c r="V121" s="3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>
      <c r="A122" s="1" t="s">
        <v>27</v>
      </c>
      <c r="B122" s="2" t="s">
        <v>37</v>
      </c>
      <c r="C122" s="1" t="s">
        <v>22</v>
      </c>
      <c r="D122" s="1" t="s">
        <v>155</v>
      </c>
      <c r="E122" s="1" t="s">
        <v>24</v>
      </c>
      <c r="F122" s="1" t="s">
        <v>24</v>
      </c>
      <c r="G122" s="1" t="s">
        <v>24</v>
      </c>
      <c r="H122" s="1" t="s">
        <v>24</v>
      </c>
      <c r="I122" s="1" t="s">
        <v>24</v>
      </c>
      <c r="J122" s="1" t="s">
        <v>162</v>
      </c>
      <c r="K122" s="1">
        <v>1</v>
      </c>
      <c r="L122" s="1" t="s">
        <v>26</v>
      </c>
      <c r="M122" s="3"/>
      <c r="N122" s="3">
        <f t="shared" si="3"/>
        <v>0</v>
      </c>
      <c r="O122" s="1"/>
      <c r="P122" s="1"/>
      <c r="Q122" s="3">
        <f>Tabla1315[[#This Row],[COSTO TOTAL]]</f>
        <v>0</v>
      </c>
      <c r="R122" s="3"/>
      <c r="S122" s="1"/>
      <c r="T122" s="1"/>
      <c r="U122" s="1"/>
      <c r="V122" s="3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>
      <c r="A123" s="1" t="s">
        <v>27</v>
      </c>
      <c r="B123" s="2">
        <v>43354</v>
      </c>
      <c r="C123" s="1">
        <v>7336057</v>
      </c>
      <c r="D123" s="1" t="s">
        <v>155</v>
      </c>
      <c r="E123" s="1" t="s">
        <v>163</v>
      </c>
      <c r="F123" s="1" t="s">
        <v>164</v>
      </c>
      <c r="G123" s="1" t="s">
        <v>24</v>
      </c>
      <c r="H123" s="1">
        <v>4501406830</v>
      </c>
      <c r="I123" s="1" t="s">
        <v>24</v>
      </c>
      <c r="J123" s="1" t="s">
        <v>165</v>
      </c>
      <c r="K123" s="1">
        <v>1</v>
      </c>
      <c r="L123" s="1" t="s">
        <v>26</v>
      </c>
      <c r="M123" s="3">
        <v>23903</v>
      </c>
      <c r="N123" s="3">
        <f t="shared" si="3"/>
        <v>23903</v>
      </c>
      <c r="O123" s="1"/>
      <c r="P123" s="1"/>
      <c r="Q123" s="3">
        <f>Tabla1315[[#This Row],[COSTO TOTAL]]</f>
        <v>23903</v>
      </c>
      <c r="R123" s="3"/>
      <c r="S123" s="1"/>
      <c r="T123" s="1"/>
      <c r="U123" s="1"/>
      <c r="V123" s="3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>
      <c r="A124" s="1" t="s">
        <v>31</v>
      </c>
      <c r="B124" s="2">
        <v>43424</v>
      </c>
      <c r="C124" s="1">
        <v>7562568</v>
      </c>
      <c r="D124" s="1" t="s">
        <v>155</v>
      </c>
      <c r="E124" s="1" t="s">
        <v>166</v>
      </c>
      <c r="F124" s="1" t="s">
        <v>76</v>
      </c>
      <c r="G124" s="1" t="s">
        <v>24</v>
      </c>
      <c r="H124" s="1">
        <v>4501613029</v>
      </c>
      <c r="I124" s="1" t="s">
        <v>167</v>
      </c>
      <c r="J124" s="1" t="s">
        <v>168</v>
      </c>
      <c r="K124" s="1">
        <v>6</v>
      </c>
      <c r="L124" s="1" t="s">
        <v>26</v>
      </c>
      <c r="M124" s="3">
        <v>594.79999999999995</v>
      </c>
      <c r="N124" s="3">
        <f t="shared" si="3"/>
        <v>3568.7999999999997</v>
      </c>
      <c r="O124" s="1"/>
      <c r="P124" s="1"/>
      <c r="Q124" s="3">
        <f>Tabla1315[[#This Row],[COSTO TOTAL]]</f>
        <v>3568.7999999999997</v>
      </c>
      <c r="R124" s="3"/>
      <c r="S124" s="1"/>
      <c r="T124" s="1"/>
      <c r="U124" s="1"/>
      <c r="V124" s="3"/>
      <c r="W124" s="1"/>
      <c r="X124" s="1"/>
      <c r="Y124" s="1"/>
      <c r="Z124" s="1"/>
      <c r="AA124" s="1"/>
      <c r="AB124" s="1"/>
      <c r="AC124" s="1"/>
      <c r="AD124" s="1" t="s">
        <v>112</v>
      </c>
      <c r="AE124" s="1"/>
    </row>
    <row r="125" spans="1:31">
      <c r="A125" s="1" t="s">
        <v>31</v>
      </c>
      <c r="B125" s="2">
        <v>43424</v>
      </c>
      <c r="C125" s="1">
        <v>7562568</v>
      </c>
      <c r="D125" s="1" t="s">
        <v>155</v>
      </c>
      <c r="E125" s="1" t="s">
        <v>166</v>
      </c>
      <c r="F125" s="1" t="s">
        <v>76</v>
      </c>
      <c r="G125" s="1" t="s">
        <v>24</v>
      </c>
      <c r="H125" s="1">
        <v>4501613029</v>
      </c>
      <c r="I125" s="1" t="s">
        <v>167</v>
      </c>
      <c r="J125" s="1" t="s">
        <v>169</v>
      </c>
      <c r="K125" s="1">
        <v>20</v>
      </c>
      <c r="L125" s="1" t="s">
        <v>26</v>
      </c>
      <c r="M125" s="3">
        <v>29.33</v>
      </c>
      <c r="N125" s="3">
        <f t="shared" si="3"/>
        <v>586.59999999999991</v>
      </c>
      <c r="O125" s="1"/>
      <c r="P125" s="1"/>
      <c r="Q125" s="3">
        <f>Tabla1315[[#This Row],[COSTO TOTAL]]</f>
        <v>586.59999999999991</v>
      </c>
      <c r="R125" s="3"/>
      <c r="S125" s="1"/>
      <c r="T125" s="1"/>
      <c r="U125" s="1"/>
      <c r="V125" s="3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>
      <c r="A126" s="1" t="s">
        <v>31</v>
      </c>
      <c r="B126" s="2">
        <v>43265</v>
      </c>
      <c r="C126" s="1">
        <v>7567809</v>
      </c>
      <c r="D126" s="1" t="s">
        <v>155</v>
      </c>
      <c r="E126" s="1" t="s">
        <v>170</v>
      </c>
      <c r="F126" s="1" t="s">
        <v>171</v>
      </c>
      <c r="G126" s="1" t="s">
        <v>24</v>
      </c>
      <c r="H126" s="1">
        <v>4501553428</v>
      </c>
      <c r="I126" s="1" t="s">
        <v>24</v>
      </c>
      <c r="J126" s="1" t="s">
        <v>172</v>
      </c>
      <c r="K126" s="1">
        <v>20</v>
      </c>
      <c r="L126" s="1" t="s">
        <v>26</v>
      </c>
      <c r="M126" s="3">
        <v>399.6</v>
      </c>
      <c r="N126" s="3">
        <f t="shared" si="3"/>
        <v>7992</v>
      </c>
      <c r="O126" s="1"/>
      <c r="P126" s="1"/>
      <c r="Q126" s="3">
        <f>Tabla1315[[#This Row],[COSTO TOTAL]]</f>
        <v>7992</v>
      </c>
      <c r="R126" s="3"/>
      <c r="S126" s="1"/>
      <c r="T126" s="1"/>
      <c r="U126" s="1"/>
      <c r="V126" s="3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>
      <c r="A127" s="1" t="s">
        <v>63</v>
      </c>
      <c r="B127" s="2">
        <v>43531</v>
      </c>
      <c r="C127" s="1">
        <v>7696141</v>
      </c>
      <c r="D127" s="1" t="s">
        <v>155</v>
      </c>
      <c r="E127" s="1" t="s">
        <v>173</v>
      </c>
      <c r="F127" s="1" t="s">
        <v>174</v>
      </c>
      <c r="G127" s="1" t="s">
        <v>24</v>
      </c>
      <c r="H127" s="1">
        <v>4501645760</v>
      </c>
      <c r="I127" s="1" t="s">
        <v>175</v>
      </c>
      <c r="J127" s="1" t="s">
        <v>176</v>
      </c>
      <c r="K127" s="1">
        <v>27</v>
      </c>
      <c r="L127" s="1" t="s">
        <v>26</v>
      </c>
      <c r="M127" s="3">
        <v>438</v>
      </c>
      <c r="N127" s="3">
        <f t="shared" si="3"/>
        <v>11826</v>
      </c>
      <c r="O127" s="1" t="s">
        <v>177</v>
      </c>
      <c r="P127" s="1"/>
      <c r="Q127" s="3">
        <f>Tabla1315[[#This Row],[COSTO TOTAL]]</f>
        <v>11826</v>
      </c>
      <c r="R127" s="3"/>
      <c r="S127" s="1"/>
      <c r="T127" s="1"/>
      <c r="U127" s="1"/>
      <c r="V127" s="3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>
      <c r="A128" s="1" t="s">
        <v>63</v>
      </c>
      <c r="B128" s="2">
        <v>43531</v>
      </c>
      <c r="C128" s="1">
        <v>7696141</v>
      </c>
      <c r="D128" s="1" t="s">
        <v>155</v>
      </c>
      <c r="E128" s="1" t="s">
        <v>173</v>
      </c>
      <c r="F128" s="1" t="s">
        <v>174</v>
      </c>
      <c r="G128" s="1" t="s">
        <v>24</v>
      </c>
      <c r="H128" s="1">
        <v>4501645760</v>
      </c>
      <c r="I128" s="1" t="s">
        <v>175</v>
      </c>
      <c r="J128" s="1" t="s">
        <v>178</v>
      </c>
      <c r="K128" s="1">
        <v>3</v>
      </c>
      <c r="L128" s="1" t="s">
        <v>26</v>
      </c>
      <c r="M128" s="3">
        <v>188.65</v>
      </c>
      <c r="N128" s="3">
        <f t="shared" si="3"/>
        <v>565.95000000000005</v>
      </c>
      <c r="O128" s="1" t="s">
        <v>179</v>
      </c>
      <c r="P128" s="1"/>
      <c r="Q128" s="3">
        <f>Tabla1315[[#This Row],[COSTO TOTAL]]</f>
        <v>565.95000000000005</v>
      </c>
      <c r="R128" s="3"/>
      <c r="S128" s="1"/>
      <c r="T128" s="1"/>
      <c r="U128" s="1"/>
      <c r="V128" s="3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>
      <c r="A129" s="1" t="s">
        <v>63</v>
      </c>
      <c r="B129" s="2">
        <v>43531</v>
      </c>
      <c r="C129" s="1">
        <v>7696141</v>
      </c>
      <c r="D129" s="1" t="s">
        <v>155</v>
      </c>
      <c r="E129" s="1" t="s">
        <v>173</v>
      </c>
      <c r="F129" s="1" t="s">
        <v>174</v>
      </c>
      <c r="G129" s="1" t="s">
        <v>24</v>
      </c>
      <c r="H129" s="1" t="s">
        <v>180</v>
      </c>
      <c r="I129" s="1" t="s">
        <v>175</v>
      </c>
      <c r="J129" s="1" t="s">
        <v>181</v>
      </c>
      <c r="K129" s="1">
        <v>20</v>
      </c>
      <c r="L129" s="1" t="s">
        <v>26</v>
      </c>
      <c r="M129" s="3">
        <v>287.97000000000003</v>
      </c>
      <c r="N129" s="3">
        <f t="shared" si="3"/>
        <v>5759.4000000000005</v>
      </c>
      <c r="O129" s="1" t="s">
        <v>182</v>
      </c>
      <c r="P129" s="1"/>
      <c r="Q129" s="3">
        <f>Tabla1315[[#This Row],[COSTO TOTAL]]</f>
        <v>5759.4000000000005</v>
      </c>
      <c r="R129" s="3"/>
      <c r="S129" s="1"/>
      <c r="T129" s="1"/>
      <c r="U129" s="1"/>
      <c r="V129" s="3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>
      <c r="A130" s="1" t="s">
        <v>63</v>
      </c>
      <c r="B130" s="2">
        <v>43531</v>
      </c>
      <c r="C130" s="1">
        <v>7696141</v>
      </c>
      <c r="D130" s="1" t="s">
        <v>155</v>
      </c>
      <c r="E130" s="1" t="s">
        <v>173</v>
      </c>
      <c r="F130" s="1" t="s">
        <v>174</v>
      </c>
      <c r="G130" s="1" t="s">
        <v>24</v>
      </c>
      <c r="H130" s="1" t="s">
        <v>180</v>
      </c>
      <c r="I130" s="1" t="s">
        <v>175</v>
      </c>
      <c r="J130" s="1" t="s">
        <v>183</v>
      </c>
      <c r="K130" s="1">
        <v>19</v>
      </c>
      <c r="L130" s="1" t="s">
        <v>26</v>
      </c>
      <c r="M130" s="3">
        <v>212.46</v>
      </c>
      <c r="N130" s="3">
        <f t="shared" si="3"/>
        <v>4036.7400000000002</v>
      </c>
      <c r="O130" s="1" t="s">
        <v>184</v>
      </c>
      <c r="P130" s="1"/>
      <c r="Q130" s="3">
        <f>Tabla1315[[#This Row],[COSTO TOTAL]]</f>
        <v>4036.7400000000002</v>
      </c>
      <c r="R130" s="3"/>
      <c r="S130" s="1"/>
      <c r="T130" s="1"/>
      <c r="U130" s="1"/>
      <c r="V130" s="3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>
      <c r="A131" s="1" t="s">
        <v>63</v>
      </c>
      <c r="B131" s="2">
        <v>43531</v>
      </c>
      <c r="C131" s="1">
        <v>7696141</v>
      </c>
      <c r="D131" s="1" t="s">
        <v>155</v>
      </c>
      <c r="E131" s="1" t="s">
        <v>173</v>
      </c>
      <c r="F131" s="1" t="s">
        <v>174</v>
      </c>
      <c r="G131" s="1" t="s">
        <v>24</v>
      </c>
      <c r="H131" s="1" t="s">
        <v>180</v>
      </c>
      <c r="I131" s="1" t="s">
        <v>175</v>
      </c>
      <c r="J131" s="1" t="s">
        <v>185</v>
      </c>
      <c r="K131" s="1">
        <v>5</v>
      </c>
      <c r="L131" s="1" t="s">
        <v>26</v>
      </c>
      <c r="M131" s="3">
        <v>4945.17</v>
      </c>
      <c r="N131" s="3">
        <f t="shared" si="3"/>
        <v>24725.85</v>
      </c>
      <c r="O131" s="1" t="s">
        <v>186</v>
      </c>
      <c r="P131" s="1"/>
      <c r="Q131" s="3">
        <f>Tabla1315[[#This Row],[COSTO TOTAL]]</f>
        <v>24725.85</v>
      </c>
      <c r="R131" s="3"/>
      <c r="S131" s="1"/>
      <c r="T131" s="1"/>
      <c r="U131" s="1"/>
      <c r="V131" s="3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>
      <c r="A132" s="1" t="s">
        <v>63</v>
      </c>
      <c r="B132" s="2">
        <v>43531</v>
      </c>
      <c r="C132" s="1">
        <v>7696141</v>
      </c>
      <c r="D132" s="1" t="s">
        <v>155</v>
      </c>
      <c r="E132" s="1" t="s">
        <v>173</v>
      </c>
      <c r="F132" s="1" t="s">
        <v>174</v>
      </c>
      <c r="G132" s="1" t="s">
        <v>24</v>
      </c>
      <c r="H132" s="1" t="s">
        <v>180</v>
      </c>
      <c r="I132" s="1" t="s">
        <v>175</v>
      </c>
      <c r="J132" s="1" t="s">
        <v>187</v>
      </c>
      <c r="K132" s="1">
        <v>5</v>
      </c>
      <c r="L132" s="1" t="s">
        <v>26</v>
      </c>
      <c r="M132" s="3">
        <v>1764.82</v>
      </c>
      <c r="N132" s="3">
        <f t="shared" si="3"/>
        <v>8824.1</v>
      </c>
      <c r="O132" s="1" t="s">
        <v>188</v>
      </c>
      <c r="P132" s="1"/>
      <c r="Q132" s="3">
        <f>Tabla1315[[#This Row],[COSTO TOTAL]]</f>
        <v>8824.1</v>
      </c>
      <c r="R132" s="3"/>
      <c r="S132" s="1"/>
      <c r="T132" s="1"/>
      <c r="U132" s="1"/>
      <c r="V132" s="3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>
      <c r="A133" s="1" t="s">
        <v>63</v>
      </c>
      <c r="B133" s="2">
        <v>43531</v>
      </c>
      <c r="C133" s="1">
        <v>7696140</v>
      </c>
      <c r="D133" s="1" t="s">
        <v>155</v>
      </c>
      <c r="E133" s="1" t="s">
        <v>24</v>
      </c>
      <c r="F133" s="1" t="s">
        <v>76</v>
      </c>
      <c r="G133" s="1" t="s">
        <v>24</v>
      </c>
      <c r="H133" s="1">
        <v>4501645299</v>
      </c>
      <c r="I133" s="1" t="s">
        <v>24</v>
      </c>
      <c r="J133" s="1" t="s">
        <v>189</v>
      </c>
      <c r="K133" s="1">
        <v>0</v>
      </c>
      <c r="L133" s="1" t="s">
        <v>26</v>
      </c>
      <c r="M133" s="3">
        <v>504.1</v>
      </c>
      <c r="N133" s="3">
        <f t="shared" si="3"/>
        <v>0</v>
      </c>
      <c r="O133" s="1" t="s">
        <v>190</v>
      </c>
      <c r="P133" s="1"/>
      <c r="Q133" s="3">
        <f>Tabla1315[[#This Row],[COSTO TOTAL]]</f>
        <v>0</v>
      </c>
      <c r="R133" s="3"/>
      <c r="S133" s="1"/>
      <c r="T133" s="1"/>
      <c r="U133" s="1"/>
      <c r="V133" s="3"/>
      <c r="W133" s="1"/>
      <c r="X133" s="1"/>
      <c r="Y133" s="1"/>
      <c r="Z133" s="1"/>
      <c r="AA133" s="1"/>
      <c r="AB133" s="1"/>
      <c r="AC133" s="1"/>
      <c r="AD133" s="1" t="s">
        <v>112</v>
      </c>
      <c r="AE133" s="1"/>
    </row>
    <row r="134" spans="1:31">
      <c r="A134" s="1" t="s">
        <v>63</v>
      </c>
      <c r="B134" s="2">
        <v>43531</v>
      </c>
      <c r="C134" s="1">
        <v>7696140</v>
      </c>
      <c r="D134" s="1" t="s">
        <v>155</v>
      </c>
      <c r="E134" s="1" t="s">
        <v>24</v>
      </c>
      <c r="F134" s="1" t="s">
        <v>76</v>
      </c>
      <c r="G134" s="1" t="s">
        <v>24</v>
      </c>
      <c r="H134" s="1">
        <v>4501645299</v>
      </c>
      <c r="I134" s="1" t="s">
        <v>24</v>
      </c>
      <c r="J134" s="1" t="s">
        <v>191</v>
      </c>
      <c r="K134" s="1">
        <v>6</v>
      </c>
      <c r="L134" s="1" t="s">
        <v>26</v>
      </c>
      <c r="M134" s="3">
        <v>52.53</v>
      </c>
      <c r="N134" s="3">
        <f t="shared" si="3"/>
        <v>315.18</v>
      </c>
      <c r="O134" s="1"/>
      <c r="P134" s="1"/>
      <c r="Q134" s="3">
        <f>Tabla1315[[#This Row],[COSTO TOTAL]]</f>
        <v>315.18</v>
      </c>
      <c r="R134" s="3"/>
      <c r="S134" s="1"/>
      <c r="T134" s="1"/>
      <c r="U134" s="1"/>
      <c r="V134" s="3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>
      <c r="A135" s="1" t="s">
        <v>63</v>
      </c>
      <c r="B135" s="2">
        <v>43531</v>
      </c>
      <c r="C135" s="1">
        <v>7696140</v>
      </c>
      <c r="D135" s="1" t="s">
        <v>155</v>
      </c>
      <c r="E135" s="1" t="s">
        <v>24</v>
      </c>
      <c r="F135" s="1" t="s">
        <v>76</v>
      </c>
      <c r="G135" s="1" t="s">
        <v>24</v>
      </c>
      <c r="H135" s="1">
        <v>4501645299</v>
      </c>
      <c r="I135" s="1" t="s">
        <v>24</v>
      </c>
      <c r="J135" s="1" t="s">
        <v>192</v>
      </c>
      <c r="K135" s="1">
        <v>2</v>
      </c>
      <c r="L135" s="1" t="s">
        <v>26</v>
      </c>
      <c r="M135" s="3">
        <v>34.5</v>
      </c>
      <c r="N135" s="3">
        <f t="shared" si="3"/>
        <v>69</v>
      </c>
      <c r="O135" s="1"/>
      <c r="P135" s="1"/>
      <c r="Q135" s="3">
        <f>Tabla1315[[#This Row],[COSTO TOTAL]]</f>
        <v>69</v>
      </c>
      <c r="R135" s="3"/>
      <c r="S135" s="1"/>
      <c r="T135" s="1"/>
      <c r="U135" s="1"/>
      <c r="V135" s="3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>
      <c r="A136" s="1" t="s">
        <v>63</v>
      </c>
      <c r="B136" s="2" t="s">
        <v>37</v>
      </c>
      <c r="C136" s="1" t="s">
        <v>22</v>
      </c>
      <c r="D136" s="1" t="s">
        <v>155</v>
      </c>
      <c r="E136" s="1" t="s">
        <v>193</v>
      </c>
      <c r="F136" s="1" t="s">
        <v>194</v>
      </c>
      <c r="G136" s="1" t="s">
        <v>24</v>
      </c>
      <c r="H136" s="1" t="s">
        <v>24</v>
      </c>
      <c r="I136" s="1" t="s">
        <v>24</v>
      </c>
      <c r="J136" s="1" t="s">
        <v>195</v>
      </c>
      <c r="K136" s="1">
        <v>2</v>
      </c>
      <c r="L136" s="1" t="s">
        <v>26</v>
      </c>
      <c r="M136" s="3"/>
      <c r="N136" s="3">
        <f t="shared" si="3"/>
        <v>0</v>
      </c>
      <c r="O136" s="1"/>
      <c r="P136" s="1"/>
      <c r="Q136" s="3">
        <f>Tabla1315[[#This Row],[COSTO TOTAL]]</f>
        <v>0</v>
      </c>
      <c r="R136" s="3"/>
      <c r="S136" s="1"/>
      <c r="T136" s="1"/>
      <c r="U136" s="1"/>
      <c r="V136" s="3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>
      <c r="A137" s="1" t="s">
        <v>63</v>
      </c>
      <c r="B137" s="2" t="s">
        <v>37</v>
      </c>
      <c r="C137" s="1" t="s">
        <v>22</v>
      </c>
      <c r="D137" s="1" t="s">
        <v>155</v>
      </c>
      <c r="E137" s="1" t="s">
        <v>193</v>
      </c>
      <c r="F137" s="1" t="s">
        <v>194</v>
      </c>
      <c r="G137" s="1" t="s">
        <v>24</v>
      </c>
      <c r="H137" s="1" t="s">
        <v>24</v>
      </c>
      <c r="I137" s="1" t="s">
        <v>24</v>
      </c>
      <c r="J137" s="1" t="s">
        <v>196</v>
      </c>
      <c r="K137" s="1">
        <v>1</v>
      </c>
      <c r="L137" s="1" t="s">
        <v>26</v>
      </c>
      <c r="M137" s="3"/>
      <c r="N137" s="3">
        <f t="shared" si="3"/>
        <v>0</v>
      </c>
      <c r="O137" s="1"/>
      <c r="P137" s="1"/>
      <c r="Q137" s="3">
        <f>Tabla1315[[#This Row],[COSTO TOTAL]]</f>
        <v>0</v>
      </c>
      <c r="R137" s="3"/>
      <c r="S137" s="1"/>
      <c r="T137" s="1"/>
      <c r="U137" s="1"/>
      <c r="V137" s="3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>
      <c r="A138" s="1" t="s">
        <v>63</v>
      </c>
      <c r="B138" s="2">
        <v>46904</v>
      </c>
      <c r="C138" s="1">
        <v>7574559</v>
      </c>
      <c r="D138" s="1" t="s">
        <v>155</v>
      </c>
      <c r="E138" s="1" t="s">
        <v>197</v>
      </c>
      <c r="F138" s="1" t="s">
        <v>66</v>
      </c>
      <c r="G138" s="1" t="s">
        <v>24</v>
      </c>
      <c r="H138" s="1">
        <v>4501557034</v>
      </c>
      <c r="I138" s="1"/>
      <c r="J138" s="1" t="s">
        <v>198</v>
      </c>
      <c r="K138" s="1">
        <v>1</v>
      </c>
      <c r="L138" s="1" t="s">
        <v>26</v>
      </c>
      <c r="M138" s="3">
        <v>6400</v>
      </c>
      <c r="N138" s="3">
        <f t="shared" si="3"/>
        <v>6400</v>
      </c>
      <c r="O138" s="1"/>
      <c r="P138" s="1"/>
      <c r="Q138" s="3">
        <f>Tabla1315[[#This Row],[COSTO TOTAL]]</f>
        <v>6400</v>
      </c>
      <c r="R138" s="3"/>
      <c r="S138" s="1"/>
      <c r="T138" s="1"/>
      <c r="U138" s="1"/>
      <c r="V138" s="3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>
      <c r="A139" s="1" t="s">
        <v>63</v>
      </c>
      <c r="B139" s="2">
        <v>43354</v>
      </c>
      <c r="C139" s="1">
        <v>7327363</v>
      </c>
      <c r="D139" s="1" t="s">
        <v>155</v>
      </c>
      <c r="E139" s="1" t="s">
        <v>199</v>
      </c>
      <c r="F139" s="1" t="s">
        <v>60</v>
      </c>
      <c r="G139" s="1" t="s">
        <v>24</v>
      </c>
      <c r="H139" s="1">
        <v>4501414726</v>
      </c>
      <c r="I139" s="1" t="s">
        <v>24</v>
      </c>
      <c r="J139" s="1" t="s">
        <v>200</v>
      </c>
      <c r="K139" s="1">
        <v>2</v>
      </c>
      <c r="L139" s="1" t="s">
        <v>26</v>
      </c>
      <c r="M139" s="3">
        <v>37300</v>
      </c>
      <c r="N139" s="3">
        <f t="shared" si="3"/>
        <v>74600</v>
      </c>
      <c r="O139" s="1"/>
      <c r="P139" s="1"/>
      <c r="Q139" s="3">
        <f>Tabla1315[[#This Row],[COSTO TOTAL]]</f>
        <v>74600</v>
      </c>
      <c r="R139" s="3"/>
      <c r="S139" s="1"/>
      <c r="T139" s="1"/>
      <c r="U139" s="1"/>
      <c r="V139" s="3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>
      <c r="A140" s="1" t="s">
        <v>63</v>
      </c>
      <c r="B140" s="2">
        <v>43354</v>
      </c>
      <c r="C140" s="1">
        <v>7327363</v>
      </c>
      <c r="D140" s="1" t="s">
        <v>155</v>
      </c>
      <c r="E140" s="1" t="s">
        <v>199</v>
      </c>
      <c r="F140" s="1" t="s">
        <v>60</v>
      </c>
      <c r="G140" s="1" t="s">
        <v>24</v>
      </c>
      <c r="H140" s="1">
        <v>4501414726</v>
      </c>
      <c r="I140" s="1" t="s">
        <v>24</v>
      </c>
      <c r="J140" s="1" t="s">
        <v>201</v>
      </c>
      <c r="K140" s="1">
        <v>1</v>
      </c>
      <c r="L140" s="1" t="s">
        <v>26</v>
      </c>
      <c r="M140" s="3">
        <v>920</v>
      </c>
      <c r="N140" s="3">
        <f t="shared" si="3"/>
        <v>920</v>
      </c>
      <c r="O140" s="1"/>
      <c r="P140" s="1"/>
      <c r="Q140" s="3">
        <f>Tabla1315[[#This Row],[COSTO TOTAL]]</f>
        <v>920</v>
      </c>
      <c r="R140" s="3"/>
      <c r="S140" s="1"/>
      <c r="T140" s="1"/>
      <c r="U140" s="1"/>
      <c r="V140" s="3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>
      <c r="A141" s="1" t="s">
        <v>63</v>
      </c>
      <c r="B141" s="2">
        <v>43700</v>
      </c>
      <c r="C141" s="1" t="s">
        <v>22</v>
      </c>
      <c r="D141" s="1" t="s">
        <v>155</v>
      </c>
      <c r="E141" s="1" t="s">
        <v>73</v>
      </c>
      <c r="F141" s="1" t="s">
        <v>202</v>
      </c>
      <c r="G141" s="1" t="s">
        <v>24</v>
      </c>
      <c r="H141" s="1" t="s">
        <v>24</v>
      </c>
      <c r="I141" s="1" t="s">
        <v>24</v>
      </c>
      <c r="J141" s="1" t="s">
        <v>203</v>
      </c>
      <c r="K141" s="1">
        <v>2</v>
      </c>
      <c r="L141" s="1" t="s">
        <v>26</v>
      </c>
      <c r="M141" s="3"/>
      <c r="N141" s="3">
        <f t="shared" si="3"/>
        <v>0</v>
      </c>
      <c r="O141" s="1"/>
      <c r="P141" s="1"/>
      <c r="Q141" s="3">
        <f>Tabla1315[[#This Row],[COSTO TOTAL]]</f>
        <v>0</v>
      </c>
      <c r="R141" s="3"/>
      <c r="S141" s="1"/>
      <c r="T141" s="1"/>
      <c r="U141" s="1"/>
      <c r="V141" s="3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>
      <c r="A142" s="1" t="s">
        <v>72</v>
      </c>
      <c r="B142" s="2">
        <v>43437</v>
      </c>
      <c r="C142" s="1">
        <v>7609441</v>
      </c>
      <c r="D142" s="1" t="s">
        <v>155</v>
      </c>
      <c r="E142" s="1" t="s">
        <v>204</v>
      </c>
      <c r="F142" s="1" t="s">
        <v>76</v>
      </c>
      <c r="G142" s="1" t="s">
        <v>24</v>
      </c>
      <c r="H142" s="1">
        <v>4501616355</v>
      </c>
      <c r="I142" s="1" t="s">
        <v>205</v>
      </c>
      <c r="J142" s="1" t="s">
        <v>206</v>
      </c>
      <c r="K142" s="1">
        <v>1</v>
      </c>
      <c r="L142" s="1" t="s">
        <v>26</v>
      </c>
      <c r="M142" s="3">
        <v>269.44</v>
      </c>
      <c r="N142" s="3">
        <f t="shared" si="3"/>
        <v>269.44</v>
      </c>
      <c r="O142" s="1"/>
      <c r="P142" s="1"/>
      <c r="Q142" s="3">
        <f>Tabla1315[[#This Row],[COSTO TOTAL]]</f>
        <v>269.44</v>
      </c>
      <c r="R142" s="3"/>
      <c r="S142" s="1"/>
      <c r="T142" s="1"/>
      <c r="U142" s="1"/>
      <c r="V142" s="3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>
      <c r="A143" s="1" t="s">
        <v>72</v>
      </c>
      <c r="B143" s="2">
        <v>43437</v>
      </c>
      <c r="C143" s="1">
        <v>7609441</v>
      </c>
      <c r="D143" s="1" t="s">
        <v>155</v>
      </c>
      <c r="E143" s="1" t="s">
        <v>204</v>
      </c>
      <c r="F143" s="1" t="s">
        <v>76</v>
      </c>
      <c r="G143" s="1" t="s">
        <v>24</v>
      </c>
      <c r="H143" s="1">
        <v>4501616355</v>
      </c>
      <c r="I143" s="1" t="s">
        <v>205</v>
      </c>
      <c r="J143" s="1" t="s">
        <v>207</v>
      </c>
      <c r="K143" s="1">
        <v>3</v>
      </c>
      <c r="L143" s="1" t="s">
        <v>26</v>
      </c>
      <c r="M143" s="3">
        <v>213.99</v>
      </c>
      <c r="N143" s="3">
        <f t="shared" si="3"/>
        <v>641.97</v>
      </c>
      <c r="O143" s="1"/>
      <c r="P143" s="1"/>
      <c r="Q143" s="3">
        <f>Tabla1315[[#This Row],[COSTO TOTAL]]</f>
        <v>641.97</v>
      </c>
      <c r="R143" s="3"/>
      <c r="S143" s="1"/>
      <c r="T143" s="1"/>
      <c r="U143" s="1"/>
      <c r="V143" s="3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>
      <c r="A144" s="1" t="s">
        <v>72</v>
      </c>
      <c r="B144" s="2">
        <v>43203</v>
      </c>
      <c r="C144" s="1">
        <v>7432649</v>
      </c>
      <c r="D144" s="1" t="s">
        <v>155</v>
      </c>
      <c r="E144" s="1" t="s">
        <v>208</v>
      </c>
      <c r="F144" s="1" t="s">
        <v>46</v>
      </c>
      <c r="G144" s="1" t="s">
        <v>24</v>
      </c>
      <c r="H144" s="1">
        <v>4501514724</v>
      </c>
      <c r="I144" s="1" t="s">
        <v>24</v>
      </c>
      <c r="J144" s="1" t="s">
        <v>209</v>
      </c>
      <c r="K144" s="1">
        <v>1</v>
      </c>
      <c r="L144" s="1" t="s">
        <v>26</v>
      </c>
      <c r="M144" s="3">
        <v>933.31</v>
      </c>
      <c r="N144" s="3">
        <f t="shared" si="3"/>
        <v>933.31</v>
      </c>
      <c r="O144" s="1"/>
      <c r="P144" s="1"/>
      <c r="Q144" s="3">
        <f>Tabla1315[[#This Row],[COSTO TOTAL]]</f>
        <v>933.31</v>
      </c>
      <c r="R144" s="3"/>
      <c r="S144" s="1"/>
      <c r="T144" s="1"/>
      <c r="U144" s="1"/>
      <c r="V144" s="3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>
      <c r="A145" s="1" t="s">
        <v>72</v>
      </c>
      <c r="B145" s="2">
        <v>43656</v>
      </c>
      <c r="C145" s="1" t="s">
        <v>22</v>
      </c>
      <c r="D145" s="1" t="s">
        <v>155</v>
      </c>
      <c r="E145" s="1" t="s">
        <v>210</v>
      </c>
      <c r="F145" s="1" t="s">
        <v>24</v>
      </c>
      <c r="G145" s="1" t="s">
        <v>24</v>
      </c>
      <c r="H145" s="1">
        <v>4501665524</v>
      </c>
      <c r="I145" s="1" t="s">
        <v>24</v>
      </c>
      <c r="J145" s="1" t="s">
        <v>211</v>
      </c>
      <c r="K145" s="1">
        <v>2</v>
      </c>
      <c r="L145" s="1" t="s">
        <v>26</v>
      </c>
      <c r="M145" s="3">
        <v>18017</v>
      </c>
      <c r="N145" s="3">
        <f t="shared" si="3"/>
        <v>36034</v>
      </c>
      <c r="O145" s="1"/>
      <c r="P145" s="1"/>
      <c r="Q145" s="3">
        <f>Tabla1315[[#This Row],[COSTO TOTAL]]</f>
        <v>36034</v>
      </c>
      <c r="R145" s="3"/>
      <c r="S145" s="1"/>
      <c r="T145" s="1"/>
      <c r="U145" s="1"/>
      <c r="V145" s="3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>
      <c r="A146" s="1" t="s">
        <v>1276</v>
      </c>
      <c r="B146" s="2" t="s">
        <v>37</v>
      </c>
      <c r="C146" s="1" t="s">
        <v>22</v>
      </c>
      <c r="D146" s="1" t="s">
        <v>155</v>
      </c>
      <c r="E146" s="1" t="s">
        <v>24</v>
      </c>
      <c r="F146" s="1" t="s">
        <v>1336</v>
      </c>
      <c r="G146" s="1" t="s">
        <v>24</v>
      </c>
      <c r="H146" s="1" t="s">
        <v>24</v>
      </c>
      <c r="I146" s="1" t="s">
        <v>24</v>
      </c>
      <c r="J146" s="1" t="s">
        <v>1277</v>
      </c>
      <c r="K146" s="1">
        <v>1</v>
      </c>
      <c r="L146" s="1" t="s">
        <v>26</v>
      </c>
      <c r="M146" s="3"/>
      <c r="N146" s="3">
        <f t="shared" si="3"/>
        <v>0</v>
      </c>
      <c r="O146" s="1"/>
      <c r="P146" s="1"/>
      <c r="Q146" s="3">
        <f>Tabla1315[[#This Row],[COSTO TOTAL]]</f>
        <v>0</v>
      </c>
      <c r="R146" s="3"/>
      <c r="S146" s="1"/>
      <c r="T146" s="1"/>
      <c r="U146" s="1"/>
      <c r="V146" s="3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>
      <c r="A147" s="1" t="s">
        <v>1276</v>
      </c>
      <c r="B147" s="2" t="s">
        <v>37</v>
      </c>
      <c r="C147" s="1" t="s">
        <v>22</v>
      </c>
      <c r="D147" s="1" t="s">
        <v>155</v>
      </c>
      <c r="E147" s="1" t="s">
        <v>24</v>
      </c>
      <c r="F147" s="1" t="s">
        <v>1336</v>
      </c>
      <c r="G147" s="1" t="s">
        <v>24</v>
      </c>
      <c r="H147" s="1" t="s">
        <v>24</v>
      </c>
      <c r="I147" s="1" t="s">
        <v>24</v>
      </c>
      <c r="J147" s="1" t="s">
        <v>1279</v>
      </c>
      <c r="K147" s="1">
        <v>1</v>
      </c>
      <c r="L147" s="1" t="s">
        <v>26</v>
      </c>
      <c r="M147" s="3"/>
      <c r="N147" s="3">
        <f t="shared" si="3"/>
        <v>0</v>
      </c>
      <c r="O147" s="1"/>
      <c r="P147" s="1"/>
      <c r="Q147" s="3">
        <f>Tabla1315[[#This Row],[COSTO TOTAL]]</f>
        <v>0</v>
      </c>
      <c r="R147" s="3"/>
      <c r="S147" s="1"/>
      <c r="T147" s="1"/>
      <c r="U147" s="1"/>
      <c r="V147" s="3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>
      <c r="A148" s="1" t="s">
        <v>1276</v>
      </c>
      <c r="B148" s="2" t="s">
        <v>37</v>
      </c>
      <c r="C148" s="1" t="s">
        <v>22</v>
      </c>
      <c r="D148" s="1" t="s">
        <v>155</v>
      </c>
      <c r="E148" s="1" t="s">
        <v>24</v>
      </c>
      <c r="F148" s="1" t="s">
        <v>1336</v>
      </c>
      <c r="G148" s="1" t="s">
        <v>24</v>
      </c>
      <c r="H148" s="1" t="s">
        <v>24</v>
      </c>
      <c r="I148" s="1" t="s">
        <v>24</v>
      </c>
      <c r="J148" s="1" t="s">
        <v>1278</v>
      </c>
      <c r="K148" s="1">
        <v>4</v>
      </c>
      <c r="L148" s="1" t="s">
        <v>26</v>
      </c>
      <c r="M148" s="3"/>
      <c r="N148" s="3">
        <f t="shared" si="3"/>
        <v>0</v>
      </c>
      <c r="O148" s="1"/>
      <c r="P148" s="1"/>
      <c r="Q148" s="3">
        <f>Tabla1315[[#This Row],[COSTO TOTAL]]</f>
        <v>0</v>
      </c>
      <c r="R148" s="3"/>
      <c r="S148" s="1"/>
      <c r="T148" s="1"/>
      <c r="U148" s="1"/>
      <c r="V148" s="3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>
      <c r="A149" s="1" t="s">
        <v>1276</v>
      </c>
      <c r="B149" s="2" t="s">
        <v>37</v>
      </c>
      <c r="C149" s="1" t="s">
        <v>22</v>
      </c>
      <c r="D149" s="1" t="s">
        <v>155</v>
      </c>
      <c r="E149" s="1" t="s">
        <v>24</v>
      </c>
      <c r="F149" s="1" t="s">
        <v>1336</v>
      </c>
      <c r="G149" s="1" t="s">
        <v>24</v>
      </c>
      <c r="H149" s="1" t="s">
        <v>24</v>
      </c>
      <c r="I149" s="1" t="s">
        <v>24</v>
      </c>
      <c r="J149" s="1" t="s">
        <v>1280</v>
      </c>
      <c r="K149" s="1">
        <v>1</v>
      </c>
      <c r="L149" s="1" t="s">
        <v>26</v>
      </c>
      <c r="M149" s="3"/>
      <c r="N149" s="3">
        <f t="shared" si="3"/>
        <v>0</v>
      </c>
      <c r="O149" s="1"/>
      <c r="P149" s="1"/>
      <c r="Q149" s="3">
        <f>Tabla1315[[#This Row],[COSTO TOTAL]]</f>
        <v>0</v>
      </c>
      <c r="R149" s="3"/>
      <c r="S149" s="1"/>
      <c r="T149" s="1"/>
      <c r="U149" s="1"/>
      <c r="V149" s="3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>
      <c r="A150" s="1" t="s">
        <v>1276</v>
      </c>
      <c r="B150" s="2" t="s">
        <v>37</v>
      </c>
      <c r="C150" s="1" t="s">
        <v>22</v>
      </c>
      <c r="D150" s="1" t="s">
        <v>155</v>
      </c>
      <c r="E150" s="1" t="s">
        <v>24</v>
      </c>
      <c r="F150" s="1" t="s">
        <v>1336</v>
      </c>
      <c r="G150" s="1" t="s">
        <v>24</v>
      </c>
      <c r="H150" s="1" t="s">
        <v>24</v>
      </c>
      <c r="I150" s="1" t="s">
        <v>24</v>
      </c>
      <c r="J150" s="1" t="s">
        <v>1281</v>
      </c>
      <c r="K150" s="1">
        <v>2</v>
      </c>
      <c r="L150" s="1" t="s">
        <v>26</v>
      </c>
      <c r="M150" s="3"/>
      <c r="N150" s="3">
        <f t="shared" si="3"/>
        <v>0</v>
      </c>
      <c r="O150" s="1"/>
      <c r="P150" s="1"/>
      <c r="Q150" s="3">
        <f>Tabla1315[[#This Row],[COSTO TOTAL]]</f>
        <v>0</v>
      </c>
      <c r="R150" s="3"/>
      <c r="S150" s="1"/>
      <c r="T150" s="1"/>
      <c r="U150" s="1"/>
      <c r="V150" s="3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>
      <c r="A151" s="1" t="s">
        <v>212</v>
      </c>
      <c r="B151" s="2">
        <v>43300</v>
      </c>
      <c r="C151" s="1">
        <v>7566183</v>
      </c>
      <c r="D151" s="1" t="s">
        <v>155</v>
      </c>
      <c r="E151" s="1" t="s">
        <v>213</v>
      </c>
      <c r="F151" s="1" t="s">
        <v>214</v>
      </c>
      <c r="G151" s="1" t="s">
        <v>24</v>
      </c>
      <c r="H151" s="1" t="s">
        <v>24</v>
      </c>
      <c r="I151" s="1" t="s">
        <v>24</v>
      </c>
      <c r="J151" s="1" t="s">
        <v>215</v>
      </c>
      <c r="K151" s="1">
        <v>2</v>
      </c>
      <c r="L151" s="1" t="s">
        <v>26</v>
      </c>
      <c r="M151" s="3"/>
      <c r="N151" s="3">
        <f t="shared" si="3"/>
        <v>0</v>
      </c>
      <c r="O151" s="1"/>
      <c r="P151" s="1"/>
      <c r="Q151" s="3">
        <f>Tabla1315[[#This Row],[COSTO TOTAL]]</f>
        <v>0</v>
      </c>
      <c r="R151" s="3"/>
      <c r="S151" s="1"/>
      <c r="T151" s="1"/>
      <c r="U151" s="1"/>
      <c r="V151" s="3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>
      <c r="A152" s="1" t="s">
        <v>212</v>
      </c>
      <c r="B152" s="2">
        <v>43300</v>
      </c>
      <c r="C152" s="1">
        <v>7566183</v>
      </c>
      <c r="D152" s="1" t="s">
        <v>155</v>
      </c>
      <c r="E152" s="1" t="s">
        <v>213</v>
      </c>
      <c r="F152" s="1" t="s">
        <v>214</v>
      </c>
      <c r="G152" s="1" t="s">
        <v>24</v>
      </c>
      <c r="H152" s="1" t="s">
        <v>24</v>
      </c>
      <c r="I152" s="1" t="s">
        <v>24</v>
      </c>
      <c r="J152" s="1">
        <v>901529</v>
      </c>
      <c r="K152" s="1">
        <v>1</v>
      </c>
      <c r="L152" s="1" t="s">
        <v>26</v>
      </c>
      <c r="M152" s="3"/>
      <c r="N152" s="3">
        <f t="shared" si="3"/>
        <v>0</v>
      </c>
      <c r="O152" s="1"/>
      <c r="P152" s="1"/>
      <c r="Q152" s="3">
        <f>Tabla1315[[#This Row],[COSTO TOTAL]]</f>
        <v>0</v>
      </c>
      <c r="R152" s="3"/>
      <c r="S152" s="1"/>
      <c r="T152" s="1"/>
      <c r="U152" s="1"/>
      <c r="V152" s="3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>
      <c r="A153" s="1" t="s">
        <v>216</v>
      </c>
      <c r="B153" s="2">
        <v>43300</v>
      </c>
      <c r="C153" s="1">
        <v>7566183</v>
      </c>
      <c r="D153" s="1" t="s">
        <v>155</v>
      </c>
      <c r="E153" s="1" t="s">
        <v>213</v>
      </c>
      <c r="F153" s="1" t="s">
        <v>214</v>
      </c>
      <c r="G153" s="1" t="s">
        <v>24</v>
      </c>
      <c r="H153" s="1" t="s">
        <v>24</v>
      </c>
      <c r="I153" s="1" t="s">
        <v>24</v>
      </c>
      <c r="J153" s="1" t="s">
        <v>217</v>
      </c>
      <c r="K153" s="1">
        <v>2</v>
      </c>
      <c r="L153" s="1" t="s">
        <v>26</v>
      </c>
      <c r="M153" s="3"/>
      <c r="N153" s="3">
        <f t="shared" si="3"/>
        <v>0</v>
      </c>
      <c r="O153" s="1"/>
      <c r="P153" s="1"/>
      <c r="Q153" s="3">
        <f>Tabla1315[[#This Row],[COSTO TOTAL]]</f>
        <v>0</v>
      </c>
      <c r="R153" s="3"/>
      <c r="S153" s="1"/>
      <c r="T153" s="1"/>
      <c r="U153" s="1"/>
      <c r="V153" s="3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>
      <c r="A154" s="1" t="s">
        <v>216</v>
      </c>
      <c r="B154" s="2">
        <v>43300</v>
      </c>
      <c r="C154" s="1">
        <v>7566183</v>
      </c>
      <c r="D154" s="1" t="s">
        <v>155</v>
      </c>
      <c r="E154" s="1" t="s">
        <v>213</v>
      </c>
      <c r="F154" s="1" t="s">
        <v>214</v>
      </c>
      <c r="G154" s="1" t="s">
        <v>24</v>
      </c>
      <c r="H154" s="1" t="s">
        <v>24</v>
      </c>
      <c r="I154" s="1" t="s">
        <v>24</v>
      </c>
      <c r="J154" s="1">
        <v>901569</v>
      </c>
      <c r="K154" s="1">
        <v>1</v>
      </c>
      <c r="L154" s="1" t="s">
        <v>26</v>
      </c>
      <c r="M154" s="3"/>
      <c r="N154" s="3">
        <f t="shared" si="3"/>
        <v>0</v>
      </c>
      <c r="O154" s="1"/>
      <c r="P154" s="1"/>
      <c r="Q154" s="3">
        <f>Tabla1315[[#This Row],[COSTO TOTAL]]</f>
        <v>0</v>
      </c>
      <c r="R154" s="3"/>
      <c r="S154" s="1"/>
      <c r="T154" s="1"/>
      <c r="U154" s="1"/>
      <c r="V154" s="3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>
      <c r="A155" s="1" t="s">
        <v>218</v>
      </c>
      <c r="B155" s="2">
        <v>43300</v>
      </c>
      <c r="C155" s="1">
        <v>7566183</v>
      </c>
      <c r="D155" s="1" t="s">
        <v>155</v>
      </c>
      <c r="E155" s="1" t="s">
        <v>213</v>
      </c>
      <c r="F155" s="1" t="s">
        <v>214</v>
      </c>
      <c r="G155" s="1" t="s">
        <v>24</v>
      </c>
      <c r="H155" s="1" t="s">
        <v>24</v>
      </c>
      <c r="I155" s="1" t="s">
        <v>24</v>
      </c>
      <c r="J155" s="1" t="s">
        <v>219</v>
      </c>
      <c r="K155" s="1">
        <v>2</v>
      </c>
      <c r="L155" s="1" t="s">
        <v>26</v>
      </c>
      <c r="M155" s="3"/>
      <c r="N155" s="3">
        <f t="shared" si="3"/>
        <v>0</v>
      </c>
      <c r="O155" s="1"/>
      <c r="P155" s="1"/>
      <c r="Q155" s="3">
        <f>Tabla1315[[#This Row],[COSTO TOTAL]]</f>
        <v>0</v>
      </c>
      <c r="R155" s="3"/>
      <c r="S155" s="1"/>
      <c r="T155" s="1"/>
      <c r="U155" s="1"/>
      <c r="V155" s="3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>
      <c r="A156" s="1" t="s">
        <v>218</v>
      </c>
      <c r="B156" s="2">
        <v>43300</v>
      </c>
      <c r="C156" s="1">
        <v>7566183</v>
      </c>
      <c r="D156" s="1" t="s">
        <v>155</v>
      </c>
      <c r="E156" s="1" t="s">
        <v>213</v>
      </c>
      <c r="F156" s="1" t="s">
        <v>214</v>
      </c>
      <c r="G156" s="1" t="s">
        <v>24</v>
      </c>
      <c r="H156" s="1" t="s">
        <v>24</v>
      </c>
      <c r="I156" s="1" t="s">
        <v>24</v>
      </c>
      <c r="J156" s="1">
        <v>901509</v>
      </c>
      <c r="K156" s="1">
        <v>1</v>
      </c>
      <c r="L156" s="1" t="s">
        <v>26</v>
      </c>
      <c r="M156" s="3"/>
      <c r="N156" s="3">
        <f t="shared" si="3"/>
        <v>0</v>
      </c>
      <c r="O156" s="1"/>
      <c r="P156" s="1"/>
      <c r="Q156" s="3">
        <f>Tabla1315[[#This Row],[COSTO TOTAL]]</f>
        <v>0</v>
      </c>
      <c r="R156" s="3"/>
      <c r="S156" s="1"/>
      <c r="T156" s="1"/>
      <c r="U156" s="1"/>
      <c r="V156" s="3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>
      <c r="A157" s="1" t="s">
        <v>112</v>
      </c>
      <c r="B157" s="2">
        <v>43353</v>
      </c>
      <c r="C157" s="1">
        <v>7356555</v>
      </c>
      <c r="D157" s="1" t="s">
        <v>155</v>
      </c>
      <c r="E157" s="1" t="s">
        <v>220</v>
      </c>
      <c r="F157" s="1" t="s">
        <v>221</v>
      </c>
      <c r="G157" s="1"/>
      <c r="H157" s="1">
        <v>4501444392</v>
      </c>
      <c r="I157" s="1" t="s">
        <v>24</v>
      </c>
      <c r="J157" s="1" t="s">
        <v>222</v>
      </c>
      <c r="K157" s="1">
        <v>4</v>
      </c>
      <c r="L157" s="1" t="s">
        <v>26</v>
      </c>
      <c r="M157" s="3">
        <v>16800</v>
      </c>
      <c r="N157" s="3">
        <f t="shared" si="3"/>
        <v>67200</v>
      </c>
      <c r="O157" s="1"/>
      <c r="P157" s="1"/>
      <c r="Q157" s="3">
        <f>Tabla1315[[#This Row],[COSTO TOTAL]]</f>
        <v>67200</v>
      </c>
      <c r="R157" s="3"/>
      <c r="S157" s="1"/>
      <c r="T157" s="1"/>
      <c r="U157" s="1"/>
      <c r="V157" s="3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>
      <c r="A158" s="1" t="s">
        <v>112</v>
      </c>
      <c r="B158" s="2">
        <v>43206</v>
      </c>
      <c r="C158" s="1">
        <v>7551215</v>
      </c>
      <c r="D158" s="1" t="s">
        <v>155</v>
      </c>
      <c r="E158" s="1" t="s">
        <v>223</v>
      </c>
      <c r="F158" s="1" t="s">
        <v>224</v>
      </c>
      <c r="G158" s="1"/>
      <c r="H158" s="1">
        <v>4501538928</v>
      </c>
      <c r="I158" s="1" t="s">
        <v>24</v>
      </c>
      <c r="J158" s="1" t="s">
        <v>225</v>
      </c>
      <c r="K158" s="1">
        <v>5</v>
      </c>
      <c r="L158" s="1" t="s">
        <v>26</v>
      </c>
      <c r="M158" s="3">
        <v>23.2</v>
      </c>
      <c r="N158" s="3">
        <f t="shared" si="3"/>
        <v>116</v>
      </c>
      <c r="O158" s="1"/>
      <c r="P158" s="1"/>
      <c r="Q158" s="3">
        <f>Tabla1315[[#This Row],[COSTO TOTAL]]</f>
        <v>116</v>
      </c>
      <c r="R158" s="3"/>
      <c r="S158" s="1"/>
      <c r="T158" s="1"/>
      <c r="U158" s="1"/>
      <c r="V158" s="3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>
      <c r="A159" s="1" t="s">
        <v>112</v>
      </c>
      <c r="B159" s="2">
        <v>43206</v>
      </c>
      <c r="C159" s="1">
        <v>7551215</v>
      </c>
      <c r="D159" s="1" t="s">
        <v>155</v>
      </c>
      <c r="E159" s="1" t="s">
        <v>223</v>
      </c>
      <c r="F159" s="1" t="s">
        <v>224</v>
      </c>
      <c r="G159" s="1"/>
      <c r="H159" s="1">
        <v>4501538928</v>
      </c>
      <c r="I159" s="1" t="s">
        <v>24</v>
      </c>
      <c r="J159" s="1" t="s">
        <v>226</v>
      </c>
      <c r="K159" s="1">
        <v>3</v>
      </c>
      <c r="L159" s="1" t="s">
        <v>26</v>
      </c>
      <c r="M159" s="3">
        <v>37</v>
      </c>
      <c r="N159" s="3">
        <f t="shared" si="3"/>
        <v>111</v>
      </c>
      <c r="O159" s="1"/>
      <c r="P159" s="1"/>
      <c r="Q159" s="3">
        <f>Tabla1315[[#This Row],[COSTO TOTAL]]</f>
        <v>111</v>
      </c>
      <c r="R159" s="3"/>
      <c r="S159" s="1"/>
      <c r="T159" s="1"/>
      <c r="U159" s="1"/>
      <c r="V159" s="3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>
      <c r="A160" s="1" t="s">
        <v>112</v>
      </c>
      <c r="B160" s="2">
        <v>43206</v>
      </c>
      <c r="C160" s="1">
        <v>7551215</v>
      </c>
      <c r="D160" s="1" t="s">
        <v>155</v>
      </c>
      <c r="E160" s="1" t="s">
        <v>223</v>
      </c>
      <c r="F160" s="1" t="s">
        <v>224</v>
      </c>
      <c r="G160" s="1"/>
      <c r="H160" s="1">
        <v>4501538928</v>
      </c>
      <c r="I160" s="1" t="s">
        <v>24</v>
      </c>
      <c r="J160" s="1" t="s">
        <v>227</v>
      </c>
      <c r="K160" s="1">
        <v>6</v>
      </c>
      <c r="L160" s="1" t="s">
        <v>26</v>
      </c>
      <c r="M160" s="3">
        <v>177</v>
      </c>
      <c r="N160" s="3">
        <f t="shared" si="3"/>
        <v>1062</v>
      </c>
      <c r="O160" s="1"/>
      <c r="P160" s="1"/>
      <c r="Q160" s="3">
        <f>Tabla1315[[#This Row],[COSTO TOTAL]]</f>
        <v>1062</v>
      </c>
      <c r="R160" s="3"/>
      <c r="S160" s="1"/>
      <c r="T160" s="1"/>
      <c r="U160" s="1"/>
      <c r="V160" s="3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>
      <c r="A161" s="1" t="s">
        <v>112</v>
      </c>
      <c r="B161" s="2">
        <v>43206</v>
      </c>
      <c r="C161" s="1">
        <v>7551215</v>
      </c>
      <c r="D161" s="1" t="s">
        <v>155</v>
      </c>
      <c r="E161" s="1" t="s">
        <v>223</v>
      </c>
      <c r="F161" s="1" t="s">
        <v>224</v>
      </c>
      <c r="G161" s="1"/>
      <c r="H161" s="1">
        <v>4501538928</v>
      </c>
      <c r="I161" s="1" t="s">
        <v>24</v>
      </c>
      <c r="J161" s="1" t="s">
        <v>228</v>
      </c>
      <c r="K161" s="1">
        <v>3</v>
      </c>
      <c r="L161" s="1" t="s">
        <v>26</v>
      </c>
      <c r="M161" s="3">
        <v>125.2</v>
      </c>
      <c r="N161" s="3">
        <f t="shared" si="3"/>
        <v>375.6</v>
      </c>
      <c r="O161" s="1"/>
      <c r="P161" s="1"/>
      <c r="Q161" s="3">
        <f>Tabla1315[[#This Row],[COSTO TOTAL]]</f>
        <v>375.6</v>
      </c>
      <c r="R161" s="3"/>
      <c r="S161" s="1"/>
      <c r="T161" s="1"/>
      <c r="U161" s="1"/>
      <c r="V161" s="3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>
      <c r="A162" s="1" t="s">
        <v>112</v>
      </c>
      <c r="B162" s="2">
        <v>43206</v>
      </c>
      <c r="C162" s="1">
        <v>7551215</v>
      </c>
      <c r="D162" s="1" t="s">
        <v>155</v>
      </c>
      <c r="E162" s="1" t="s">
        <v>223</v>
      </c>
      <c r="F162" s="1" t="s">
        <v>224</v>
      </c>
      <c r="G162" s="1"/>
      <c r="H162" s="1">
        <v>4501538928</v>
      </c>
      <c r="I162" s="1" t="s">
        <v>24</v>
      </c>
      <c r="J162" s="1" t="s">
        <v>229</v>
      </c>
      <c r="K162" s="1">
        <v>6</v>
      </c>
      <c r="L162" s="1" t="s">
        <v>26</v>
      </c>
      <c r="M162" s="3">
        <v>85.6</v>
      </c>
      <c r="N162" s="3">
        <f t="shared" si="3"/>
        <v>513.59999999999991</v>
      </c>
      <c r="O162" s="1"/>
      <c r="P162" s="1"/>
      <c r="Q162" s="3">
        <f>Tabla1315[[#This Row],[COSTO TOTAL]]</f>
        <v>513.59999999999991</v>
      </c>
      <c r="R162" s="3"/>
      <c r="S162" s="1"/>
      <c r="T162" s="1"/>
      <c r="U162" s="1"/>
      <c r="V162" s="3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>
      <c r="A163" s="1" t="s">
        <v>112</v>
      </c>
      <c r="B163" s="2">
        <v>43206</v>
      </c>
      <c r="C163" s="1">
        <v>7551215</v>
      </c>
      <c r="D163" s="1" t="s">
        <v>155</v>
      </c>
      <c r="E163" s="1" t="s">
        <v>223</v>
      </c>
      <c r="F163" s="1" t="s">
        <v>224</v>
      </c>
      <c r="G163" s="1"/>
      <c r="H163" s="1">
        <v>4501538928</v>
      </c>
      <c r="I163" s="1" t="s">
        <v>24</v>
      </c>
      <c r="J163" s="1" t="s">
        <v>230</v>
      </c>
      <c r="K163" s="1">
        <v>1</v>
      </c>
      <c r="L163" s="1" t="s">
        <v>26</v>
      </c>
      <c r="M163" s="3">
        <v>417.6</v>
      </c>
      <c r="N163" s="3">
        <f t="shared" si="3"/>
        <v>417.6</v>
      </c>
      <c r="O163" s="1"/>
      <c r="P163" s="1"/>
      <c r="Q163" s="3">
        <f>Tabla1315[[#This Row],[COSTO TOTAL]]</f>
        <v>417.6</v>
      </c>
      <c r="R163" s="3"/>
      <c r="S163" s="1"/>
      <c r="T163" s="1"/>
      <c r="U163" s="1"/>
      <c r="V163" s="3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>
      <c r="A164" s="1" t="s">
        <v>112</v>
      </c>
      <c r="B164" s="2">
        <v>43206</v>
      </c>
      <c r="C164" s="1">
        <v>7551215</v>
      </c>
      <c r="D164" s="1" t="s">
        <v>155</v>
      </c>
      <c r="E164" s="1" t="s">
        <v>223</v>
      </c>
      <c r="F164" s="1" t="s">
        <v>224</v>
      </c>
      <c r="G164" s="1"/>
      <c r="H164" s="1">
        <v>4501538928</v>
      </c>
      <c r="I164" s="1" t="s">
        <v>24</v>
      </c>
      <c r="J164" s="1" t="s">
        <v>231</v>
      </c>
      <c r="K164" s="1">
        <v>2</v>
      </c>
      <c r="L164" s="1" t="s">
        <v>26</v>
      </c>
      <c r="M164" s="3">
        <v>909.4</v>
      </c>
      <c r="N164" s="3">
        <f t="shared" si="3"/>
        <v>1818.8</v>
      </c>
      <c r="O164" s="1"/>
      <c r="P164" s="1"/>
      <c r="Q164" s="3">
        <f>Tabla1315[[#This Row],[COSTO TOTAL]]</f>
        <v>1818.8</v>
      </c>
      <c r="R164" s="3"/>
      <c r="S164" s="1"/>
      <c r="T164" s="1"/>
      <c r="U164" s="1"/>
      <c r="V164" s="3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>
      <c r="A165" s="1" t="s">
        <v>112</v>
      </c>
      <c r="B165" s="2">
        <v>43206</v>
      </c>
      <c r="C165" s="1">
        <v>7551215</v>
      </c>
      <c r="D165" s="1" t="s">
        <v>155</v>
      </c>
      <c r="E165" s="1" t="s">
        <v>223</v>
      </c>
      <c r="F165" s="1" t="s">
        <v>224</v>
      </c>
      <c r="G165" s="1"/>
      <c r="H165" s="1">
        <v>4501538928</v>
      </c>
      <c r="I165" s="1" t="s">
        <v>24</v>
      </c>
      <c r="J165" s="1" t="s">
        <v>232</v>
      </c>
      <c r="K165" s="1">
        <v>1</v>
      </c>
      <c r="L165" s="1" t="s">
        <v>26</v>
      </c>
      <c r="M165" s="3">
        <v>166.4</v>
      </c>
      <c r="N165" s="3">
        <f t="shared" si="3"/>
        <v>166.4</v>
      </c>
      <c r="O165" s="1"/>
      <c r="P165" s="1"/>
      <c r="Q165" s="3">
        <f>Tabla1315[[#This Row],[COSTO TOTAL]]</f>
        <v>166.4</v>
      </c>
      <c r="R165" s="3"/>
      <c r="S165" s="1"/>
      <c r="T165" s="1"/>
      <c r="U165" s="1"/>
      <c r="V165" s="3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>
      <c r="A166" s="1" t="s">
        <v>112</v>
      </c>
      <c r="B166" s="2">
        <v>43175</v>
      </c>
      <c r="C166" s="1">
        <v>7440477</v>
      </c>
      <c r="D166" s="1" t="s">
        <v>155</v>
      </c>
      <c r="E166" s="1" t="s">
        <v>126</v>
      </c>
      <c r="F166" s="1" t="s">
        <v>1228</v>
      </c>
      <c r="G166" s="1"/>
      <c r="H166" s="1">
        <v>4501532284</v>
      </c>
      <c r="I166" s="1" t="s">
        <v>24</v>
      </c>
      <c r="J166" s="1" t="s">
        <v>234</v>
      </c>
      <c r="K166" s="1">
        <v>6</v>
      </c>
      <c r="L166" s="1" t="s">
        <v>26</v>
      </c>
      <c r="M166" s="3">
        <v>161.29</v>
      </c>
      <c r="N166" s="3">
        <f t="shared" si="3"/>
        <v>967.74</v>
      </c>
      <c r="O166" s="1"/>
      <c r="P166" s="1"/>
      <c r="Q166" s="3">
        <f>Tabla1315[[#This Row],[COSTO TOTAL]]</f>
        <v>967.74</v>
      </c>
      <c r="R166" s="3"/>
      <c r="S166" s="1"/>
      <c r="T166" s="1"/>
      <c r="U166" s="1"/>
      <c r="V166" s="3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>
      <c r="A167" s="1" t="s">
        <v>112</v>
      </c>
      <c r="B167" s="2">
        <v>43175</v>
      </c>
      <c r="C167" s="1">
        <v>7440477</v>
      </c>
      <c r="D167" s="1" t="s">
        <v>155</v>
      </c>
      <c r="E167" s="1" t="s">
        <v>126</v>
      </c>
      <c r="F167" s="1" t="s">
        <v>1228</v>
      </c>
      <c r="G167" s="1"/>
      <c r="H167" s="1">
        <v>4501532284</v>
      </c>
      <c r="I167" s="1" t="s">
        <v>24</v>
      </c>
      <c r="J167" s="1" t="s">
        <v>235</v>
      </c>
      <c r="K167" s="1">
        <v>6</v>
      </c>
      <c r="L167" s="1" t="s">
        <v>26</v>
      </c>
      <c r="M167" s="3">
        <v>274.47000000000003</v>
      </c>
      <c r="N167" s="3">
        <f t="shared" si="3"/>
        <v>1646.8200000000002</v>
      </c>
      <c r="O167" s="1"/>
      <c r="P167" s="1"/>
      <c r="Q167" s="3">
        <f>Tabla1315[[#This Row],[COSTO TOTAL]]</f>
        <v>1646.8200000000002</v>
      </c>
      <c r="R167" s="3"/>
      <c r="S167" s="1"/>
      <c r="T167" s="1"/>
      <c r="U167" s="1"/>
      <c r="V167" s="3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>
      <c r="A168" s="1" t="s">
        <v>112</v>
      </c>
      <c r="B168" s="2">
        <v>42986</v>
      </c>
      <c r="C168" s="1">
        <v>7458963</v>
      </c>
      <c r="D168" s="1" t="s">
        <v>155</v>
      </c>
      <c r="E168" s="1" t="s">
        <v>236</v>
      </c>
      <c r="F168" s="1" t="s">
        <v>237</v>
      </c>
      <c r="G168" s="1" t="s">
        <v>24</v>
      </c>
      <c r="H168" s="1">
        <v>4501464251</v>
      </c>
      <c r="I168" s="1" t="s">
        <v>24</v>
      </c>
      <c r="J168" s="1" t="s">
        <v>238</v>
      </c>
      <c r="K168" s="1">
        <v>1</v>
      </c>
      <c r="L168" s="1" t="s">
        <v>26</v>
      </c>
      <c r="M168" s="3">
        <v>885.8</v>
      </c>
      <c r="N168" s="3">
        <f t="shared" si="3"/>
        <v>885.8</v>
      </c>
      <c r="O168" s="1"/>
      <c r="P168" s="1"/>
      <c r="Q168" s="3">
        <f>Tabla1315[[#This Row],[COSTO TOTAL]]</f>
        <v>885.8</v>
      </c>
      <c r="R168" s="3"/>
      <c r="S168" s="1"/>
      <c r="T168" s="1"/>
      <c r="U168" s="1"/>
      <c r="V168" s="3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>
      <c r="A169" s="1" t="s">
        <v>112</v>
      </c>
      <c r="B169" s="2">
        <v>43353</v>
      </c>
      <c r="C169" s="1">
        <v>7462940</v>
      </c>
      <c r="D169" s="1" t="s">
        <v>155</v>
      </c>
      <c r="E169" s="1" t="s">
        <v>239</v>
      </c>
      <c r="F169" s="1" t="s">
        <v>240</v>
      </c>
      <c r="G169" s="1"/>
      <c r="H169" s="1">
        <v>4501490613</v>
      </c>
      <c r="I169" s="1" t="s">
        <v>24</v>
      </c>
      <c r="J169" s="1" t="s">
        <v>241</v>
      </c>
      <c r="K169" s="1">
        <v>1</v>
      </c>
      <c r="L169" s="1" t="s">
        <v>26</v>
      </c>
      <c r="M169" s="3">
        <v>154</v>
      </c>
      <c r="N169" s="3">
        <f t="shared" si="3"/>
        <v>154</v>
      </c>
      <c r="O169" s="1"/>
      <c r="P169" s="1"/>
      <c r="Q169" s="3">
        <f>Tabla1315[[#This Row],[COSTO TOTAL]]</f>
        <v>154</v>
      </c>
      <c r="R169" s="3"/>
      <c r="S169" s="1"/>
      <c r="T169" s="1"/>
      <c r="U169" s="1"/>
      <c r="V169" s="3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>
      <c r="A170" s="1" t="s">
        <v>112</v>
      </c>
      <c r="B170" s="2">
        <v>43353</v>
      </c>
      <c r="C170" s="1">
        <v>7462940</v>
      </c>
      <c r="D170" s="1" t="s">
        <v>155</v>
      </c>
      <c r="E170" s="1" t="s">
        <v>239</v>
      </c>
      <c r="F170" s="1" t="s">
        <v>240</v>
      </c>
      <c r="G170" s="1"/>
      <c r="H170" s="1">
        <v>4501490613</v>
      </c>
      <c r="I170" s="1" t="s">
        <v>24</v>
      </c>
      <c r="J170" s="1" t="s">
        <v>242</v>
      </c>
      <c r="K170" s="1">
        <v>1</v>
      </c>
      <c r="L170" s="1" t="s">
        <v>26</v>
      </c>
      <c r="M170" s="3">
        <v>259.05</v>
      </c>
      <c r="N170" s="3">
        <f t="shared" si="3"/>
        <v>259.05</v>
      </c>
      <c r="O170" s="1"/>
      <c r="P170" s="1"/>
      <c r="Q170" s="3">
        <f>Tabla1315[[#This Row],[COSTO TOTAL]]</f>
        <v>259.05</v>
      </c>
      <c r="R170" s="3"/>
      <c r="S170" s="1"/>
      <c r="T170" s="1"/>
      <c r="U170" s="1"/>
      <c r="V170" s="3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>
      <c r="A171" s="1" t="s">
        <v>110</v>
      </c>
      <c r="B171" s="2">
        <v>43168</v>
      </c>
      <c r="C171" s="1" t="s">
        <v>22</v>
      </c>
      <c r="D171" s="1" t="s">
        <v>155</v>
      </c>
      <c r="E171" s="1" t="s">
        <v>243</v>
      </c>
      <c r="F171" s="1" t="s">
        <v>24</v>
      </c>
      <c r="G171" s="1"/>
      <c r="H171" s="1" t="s">
        <v>22</v>
      </c>
      <c r="I171" s="1" t="s">
        <v>24</v>
      </c>
      <c r="J171" s="1" t="s">
        <v>244</v>
      </c>
      <c r="K171" s="1">
        <v>5</v>
      </c>
      <c r="L171" s="1" t="s">
        <v>26</v>
      </c>
      <c r="M171" s="3"/>
      <c r="N171" s="3">
        <f t="shared" si="3"/>
        <v>0</v>
      </c>
      <c r="O171" s="1"/>
      <c r="P171" s="1"/>
      <c r="Q171" s="3">
        <f>Tabla1315[[#This Row],[COSTO TOTAL]]</f>
        <v>0</v>
      </c>
      <c r="R171" s="3"/>
      <c r="S171" s="1"/>
      <c r="T171" s="1"/>
      <c r="U171" s="1"/>
      <c r="V171" s="3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>
      <c r="A172" s="13"/>
      <c r="B172" s="14"/>
      <c r="C172" s="13"/>
      <c r="D172" s="13"/>
      <c r="E172" s="13"/>
      <c r="F172" s="13"/>
      <c r="G172" s="13"/>
      <c r="H172" s="13"/>
      <c r="I172" s="13"/>
      <c r="J172" s="16" t="s">
        <v>1063</v>
      </c>
      <c r="K172" s="13"/>
      <c r="L172" s="13"/>
      <c r="M172" s="15"/>
      <c r="N172" s="15">
        <f t="shared" si="3"/>
        <v>0</v>
      </c>
      <c r="O172" s="13"/>
      <c r="P172" s="13"/>
      <c r="Q172" s="15"/>
      <c r="R172" s="15"/>
      <c r="S172" s="13"/>
      <c r="T172" s="13"/>
      <c r="U172" s="13"/>
      <c r="V172" s="15"/>
      <c r="W172" s="13"/>
      <c r="X172" s="13"/>
      <c r="Y172" s="13"/>
      <c r="Z172" s="13"/>
      <c r="AA172" s="13"/>
      <c r="AB172" s="13"/>
      <c r="AC172" s="13"/>
      <c r="AD172" s="13"/>
      <c r="AE172" s="1"/>
    </row>
    <row r="173" spans="1:31">
      <c r="A173" s="1" t="s">
        <v>21</v>
      </c>
      <c r="B173" s="2">
        <v>43853</v>
      </c>
      <c r="C173" s="1" t="s">
        <v>22</v>
      </c>
      <c r="D173" s="1" t="s">
        <v>1057</v>
      </c>
      <c r="E173" s="1" t="s">
        <v>24</v>
      </c>
      <c r="F173" s="1" t="s">
        <v>224</v>
      </c>
      <c r="G173" s="1" t="s">
        <v>24</v>
      </c>
      <c r="H173" s="1">
        <v>4501746645</v>
      </c>
      <c r="I173" s="1" t="s">
        <v>24</v>
      </c>
      <c r="J173" s="1" t="s">
        <v>1058</v>
      </c>
      <c r="K173" s="1">
        <v>4</v>
      </c>
      <c r="L173" s="1" t="s">
        <v>26</v>
      </c>
      <c r="M173" s="3">
        <v>41.23</v>
      </c>
      <c r="N173" s="3">
        <f t="shared" si="3"/>
        <v>164.92</v>
      </c>
      <c r="O173" s="1"/>
      <c r="P173" s="1"/>
      <c r="Q173" s="3"/>
      <c r="R173" s="3">
        <f>Tabla1315[[#This Row],[COSTO TOTAL]]</f>
        <v>164.92</v>
      </c>
      <c r="S173" s="1"/>
      <c r="T173" s="1"/>
      <c r="U173" s="1"/>
      <c r="V173" s="3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>
      <c r="A174" s="1" t="s">
        <v>149</v>
      </c>
      <c r="B174" s="2">
        <v>43853</v>
      </c>
      <c r="C174" s="1" t="s">
        <v>22</v>
      </c>
      <c r="D174" s="1" t="s">
        <v>1057</v>
      </c>
      <c r="E174" s="1" t="s">
        <v>24</v>
      </c>
      <c r="F174" s="1" t="s">
        <v>224</v>
      </c>
      <c r="G174" s="1" t="s">
        <v>24</v>
      </c>
      <c r="H174" s="1">
        <v>4501746645</v>
      </c>
      <c r="I174" s="1" t="s">
        <v>24</v>
      </c>
      <c r="J174" s="1" t="s">
        <v>696</v>
      </c>
      <c r="K174" s="1">
        <v>4</v>
      </c>
      <c r="L174" s="1" t="s">
        <v>26</v>
      </c>
      <c r="M174" s="3">
        <v>260.70999999999998</v>
      </c>
      <c r="N174" s="3">
        <f t="shared" si="3"/>
        <v>1042.8399999999999</v>
      </c>
      <c r="O174" s="1"/>
      <c r="P174" s="1"/>
      <c r="Q174" s="3"/>
      <c r="R174" s="3">
        <f>Tabla1315[[#This Row],[COSTO TOTAL]]</f>
        <v>1042.8399999999999</v>
      </c>
      <c r="S174" s="1"/>
      <c r="T174" s="1"/>
      <c r="U174" s="1"/>
      <c r="V174" s="3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>
      <c r="A175" s="1" t="s">
        <v>149</v>
      </c>
      <c r="B175" s="2">
        <v>43853</v>
      </c>
      <c r="C175" s="1" t="s">
        <v>22</v>
      </c>
      <c r="D175" s="1" t="s">
        <v>1057</v>
      </c>
      <c r="E175" s="1" t="s">
        <v>24</v>
      </c>
      <c r="F175" s="1" t="s">
        <v>224</v>
      </c>
      <c r="G175" s="1" t="s">
        <v>24</v>
      </c>
      <c r="H175" s="1">
        <v>4501746645</v>
      </c>
      <c r="I175" s="1" t="s">
        <v>24</v>
      </c>
      <c r="J175" s="1" t="s">
        <v>1059</v>
      </c>
      <c r="K175" s="1">
        <v>1</v>
      </c>
      <c r="L175" s="1" t="s">
        <v>26</v>
      </c>
      <c r="M175" s="3">
        <v>423.97</v>
      </c>
      <c r="N175" s="3">
        <f t="shared" si="3"/>
        <v>423.97</v>
      </c>
      <c r="O175" s="1"/>
      <c r="P175" s="1"/>
      <c r="Q175" s="3"/>
      <c r="R175" s="3">
        <f>Tabla1315[[#This Row],[COSTO TOTAL]]</f>
        <v>423.97</v>
      </c>
      <c r="S175" s="1"/>
      <c r="T175" s="1"/>
      <c r="U175" s="1"/>
      <c r="V175" s="3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>
      <c r="A176" s="1" t="s">
        <v>149</v>
      </c>
      <c r="B176" s="2">
        <v>43853</v>
      </c>
      <c r="C176" s="1" t="s">
        <v>22</v>
      </c>
      <c r="D176" s="1" t="s">
        <v>1057</v>
      </c>
      <c r="E176" s="1" t="s">
        <v>24</v>
      </c>
      <c r="F176" s="1" t="s">
        <v>224</v>
      </c>
      <c r="G176" s="1" t="s">
        <v>24</v>
      </c>
      <c r="H176" s="1">
        <v>4501746645</v>
      </c>
      <c r="I176" s="1" t="s">
        <v>24</v>
      </c>
      <c r="J176" s="1" t="s">
        <v>1060</v>
      </c>
      <c r="K176" s="1">
        <v>1</v>
      </c>
      <c r="L176" s="1" t="s">
        <v>26</v>
      </c>
      <c r="M176" s="3">
        <v>225.7</v>
      </c>
      <c r="N176" s="3">
        <f t="shared" si="3"/>
        <v>225.7</v>
      </c>
      <c r="O176" s="1"/>
      <c r="P176" s="1"/>
      <c r="Q176" s="3"/>
      <c r="R176" s="3">
        <f>Tabla1315[[#This Row],[COSTO TOTAL]]</f>
        <v>225.7</v>
      </c>
      <c r="S176" s="1"/>
      <c r="T176" s="1"/>
      <c r="U176" s="1"/>
      <c r="V176" s="3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>
      <c r="A177" s="1" t="s">
        <v>21</v>
      </c>
      <c r="B177" s="2">
        <v>43853</v>
      </c>
      <c r="C177" s="1" t="s">
        <v>22</v>
      </c>
      <c r="D177" s="1" t="s">
        <v>1057</v>
      </c>
      <c r="E177" s="1" t="s">
        <v>24</v>
      </c>
      <c r="F177" s="1" t="s">
        <v>224</v>
      </c>
      <c r="G177" s="1" t="s">
        <v>24</v>
      </c>
      <c r="H177" s="1">
        <v>4501746645</v>
      </c>
      <c r="I177" s="1" t="s">
        <v>24</v>
      </c>
      <c r="J177" s="1" t="s">
        <v>1061</v>
      </c>
      <c r="K177" s="1">
        <v>0</v>
      </c>
      <c r="L177" s="1" t="s">
        <v>1062</v>
      </c>
      <c r="M177" s="3">
        <v>7.8</v>
      </c>
      <c r="N177" s="3">
        <f t="shared" si="3"/>
        <v>0</v>
      </c>
      <c r="O177" s="1"/>
      <c r="P177" s="1"/>
      <c r="Q177" s="3"/>
      <c r="R177" s="3">
        <f>Tabla1315[[#This Row],[COSTO TOTAL]]</f>
        <v>0</v>
      </c>
      <c r="S177" s="1"/>
      <c r="T177" s="1"/>
      <c r="U177" s="1"/>
      <c r="V177" s="3"/>
      <c r="W177" s="1"/>
      <c r="X177" s="1"/>
      <c r="Y177" s="1"/>
      <c r="Z177" s="1"/>
      <c r="AA177" s="1"/>
      <c r="AB177" s="1"/>
      <c r="AC177" s="1"/>
      <c r="AD177" s="1" t="s">
        <v>112</v>
      </c>
      <c r="AE177" s="1"/>
    </row>
    <row r="178" spans="1:31">
      <c r="A178" s="1" t="s">
        <v>1134</v>
      </c>
      <c r="B178" s="2">
        <v>43853</v>
      </c>
      <c r="C178" s="1" t="s">
        <v>22</v>
      </c>
      <c r="D178" s="1" t="s">
        <v>1057</v>
      </c>
      <c r="E178" s="1" t="s">
        <v>24</v>
      </c>
      <c r="F178" s="1" t="s">
        <v>224</v>
      </c>
      <c r="G178" s="1" t="s">
        <v>24</v>
      </c>
      <c r="H178" s="1">
        <v>4501746645</v>
      </c>
      <c r="I178" s="1" t="s">
        <v>24</v>
      </c>
      <c r="J178" s="1" t="s">
        <v>1064</v>
      </c>
      <c r="K178" s="1">
        <v>1</v>
      </c>
      <c r="L178" s="1" t="s">
        <v>26</v>
      </c>
      <c r="M178" s="3">
        <v>2013</v>
      </c>
      <c r="N178" s="3">
        <f t="shared" si="3"/>
        <v>2013</v>
      </c>
      <c r="O178" s="1"/>
      <c r="P178" s="1"/>
      <c r="Q178" s="3"/>
      <c r="R178" s="3">
        <f>Tabla1315[[#This Row],[COSTO TOTAL]]</f>
        <v>2013</v>
      </c>
      <c r="S178" s="1"/>
      <c r="T178" s="1"/>
      <c r="U178" s="1"/>
      <c r="V178" s="3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>
      <c r="A179" s="1" t="s">
        <v>1134</v>
      </c>
      <c r="B179" s="2">
        <v>43853</v>
      </c>
      <c r="C179" s="1" t="s">
        <v>22</v>
      </c>
      <c r="D179" s="1" t="s">
        <v>1057</v>
      </c>
      <c r="E179" s="1" t="s">
        <v>24</v>
      </c>
      <c r="F179" s="1" t="s">
        <v>224</v>
      </c>
      <c r="G179" s="1" t="s">
        <v>24</v>
      </c>
      <c r="H179" s="1">
        <v>4501746645</v>
      </c>
      <c r="I179" s="1" t="s">
        <v>24</v>
      </c>
      <c r="J179" s="1" t="s">
        <v>1065</v>
      </c>
      <c r="K179" s="1">
        <v>3</v>
      </c>
      <c r="L179" s="1" t="s">
        <v>26</v>
      </c>
      <c r="M179" s="3">
        <v>1702.193</v>
      </c>
      <c r="N179" s="3">
        <f t="shared" si="3"/>
        <v>5106.5789999999997</v>
      </c>
      <c r="O179" s="1"/>
      <c r="P179" s="1"/>
      <c r="Q179" s="3"/>
      <c r="R179" s="3">
        <f>Tabla1315[[#This Row],[COSTO TOTAL]]</f>
        <v>5106.5789999999997</v>
      </c>
      <c r="S179" s="1"/>
      <c r="T179" s="1"/>
      <c r="U179" s="1"/>
      <c r="V179" s="3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>
      <c r="A180" s="1" t="s">
        <v>21</v>
      </c>
      <c r="B180" s="2">
        <v>43853</v>
      </c>
      <c r="C180" s="1" t="s">
        <v>22</v>
      </c>
      <c r="D180" s="1" t="s">
        <v>1057</v>
      </c>
      <c r="E180" s="1" t="s">
        <v>24</v>
      </c>
      <c r="F180" s="1" t="s">
        <v>224</v>
      </c>
      <c r="G180" s="1" t="s">
        <v>24</v>
      </c>
      <c r="H180" s="1">
        <v>4501746645</v>
      </c>
      <c r="I180" s="1" t="s">
        <v>24</v>
      </c>
      <c r="J180" s="1" t="s">
        <v>1066</v>
      </c>
      <c r="K180" s="1">
        <v>2</v>
      </c>
      <c r="L180" s="1" t="s">
        <v>26</v>
      </c>
      <c r="M180" s="3">
        <v>1.1299999999999999</v>
      </c>
      <c r="N180" s="3">
        <f t="shared" si="3"/>
        <v>2.2599999999999998</v>
      </c>
      <c r="O180" s="1"/>
      <c r="P180" s="1"/>
      <c r="Q180" s="3"/>
      <c r="R180" s="3">
        <f>Tabla1315[[#This Row],[COSTO TOTAL]]</f>
        <v>2.2599999999999998</v>
      </c>
      <c r="S180" s="1"/>
      <c r="T180" s="1"/>
      <c r="U180" s="1"/>
      <c r="V180" s="3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>
      <c r="A181" s="1" t="s">
        <v>21</v>
      </c>
      <c r="B181" s="2">
        <v>43853</v>
      </c>
      <c r="C181" s="1" t="s">
        <v>22</v>
      </c>
      <c r="D181" s="1" t="s">
        <v>1057</v>
      </c>
      <c r="E181" s="1" t="s">
        <v>24</v>
      </c>
      <c r="F181" s="1" t="s">
        <v>224</v>
      </c>
      <c r="G181" s="1" t="s">
        <v>24</v>
      </c>
      <c r="H181" s="1">
        <v>4501746645</v>
      </c>
      <c r="I181" s="1" t="s">
        <v>24</v>
      </c>
      <c r="J181" s="1" t="s">
        <v>226</v>
      </c>
      <c r="K181" s="1">
        <v>1</v>
      </c>
      <c r="L181" s="1" t="s">
        <v>26</v>
      </c>
      <c r="M181" s="3">
        <v>1.72</v>
      </c>
      <c r="N181" s="3">
        <f t="shared" si="3"/>
        <v>1.72</v>
      </c>
      <c r="O181" s="1"/>
      <c r="P181" s="1"/>
      <c r="Q181" s="3"/>
      <c r="R181" s="3">
        <f>Tabla1315[[#This Row],[COSTO TOTAL]]</f>
        <v>1.72</v>
      </c>
      <c r="S181" s="1"/>
      <c r="T181" s="1"/>
      <c r="U181" s="1"/>
      <c r="V181" s="3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>
      <c r="A182" s="1" t="s">
        <v>21</v>
      </c>
      <c r="B182" s="2">
        <v>43853</v>
      </c>
      <c r="C182" s="1" t="s">
        <v>22</v>
      </c>
      <c r="D182" s="1" t="s">
        <v>1057</v>
      </c>
      <c r="E182" s="1" t="s">
        <v>24</v>
      </c>
      <c r="F182" s="1" t="s">
        <v>224</v>
      </c>
      <c r="G182" s="1" t="s">
        <v>24</v>
      </c>
      <c r="H182" s="1">
        <v>4501746645</v>
      </c>
      <c r="I182" s="1" t="s">
        <v>24</v>
      </c>
      <c r="J182" s="1" t="s">
        <v>1067</v>
      </c>
      <c r="K182" s="1">
        <v>2</v>
      </c>
      <c r="L182" s="1" t="s">
        <v>26</v>
      </c>
      <c r="M182" s="3">
        <v>6.54</v>
      </c>
      <c r="N182" s="3">
        <f t="shared" si="3"/>
        <v>13.08</v>
      </c>
      <c r="O182" s="1"/>
      <c r="P182" s="1"/>
      <c r="Q182" s="3"/>
      <c r="R182" s="3">
        <f>Tabla1315[[#This Row],[COSTO TOTAL]]</f>
        <v>13.08</v>
      </c>
      <c r="S182" s="1"/>
      <c r="T182" s="1"/>
      <c r="U182" s="1"/>
      <c r="V182" s="3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>
      <c r="A183" s="1" t="s">
        <v>21</v>
      </c>
      <c r="B183" s="2">
        <v>43853</v>
      </c>
      <c r="C183" s="1" t="s">
        <v>22</v>
      </c>
      <c r="D183" s="1" t="s">
        <v>1057</v>
      </c>
      <c r="E183" s="1" t="s">
        <v>24</v>
      </c>
      <c r="F183" s="1" t="s">
        <v>224</v>
      </c>
      <c r="G183" s="1" t="s">
        <v>24</v>
      </c>
      <c r="H183" s="1">
        <v>4501746645</v>
      </c>
      <c r="I183" s="1" t="s">
        <v>24</v>
      </c>
      <c r="J183" s="1" t="s">
        <v>1068</v>
      </c>
      <c r="K183" s="1">
        <v>1</v>
      </c>
      <c r="L183" s="1" t="s">
        <v>26</v>
      </c>
      <c r="M183" s="3">
        <v>54.66</v>
      </c>
      <c r="N183" s="3">
        <f t="shared" si="3"/>
        <v>54.66</v>
      </c>
      <c r="O183" s="1"/>
      <c r="P183" s="1"/>
      <c r="Q183" s="3"/>
      <c r="R183" s="3">
        <f>Tabla1315[[#This Row],[COSTO TOTAL]]</f>
        <v>54.66</v>
      </c>
      <c r="S183" s="1"/>
      <c r="T183" s="1"/>
      <c r="U183" s="1"/>
      <c r="V183" s="3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>
      <c r="A184" s="1" t="s">
        <v>21</v>
      </c>
      <c r="B184" s="2">
        <v>43853</v>
      </c>
      <c r="C184" s="1" t="s">
        <v>22</v>
      </c>
      <c r="D184" s="1" t="s">
        <v>1057</v>
      </c>
      <c r="E184" s="1" t="s">
        <v>24</v>
      </c>
      <c r="F184" s="1" t="s">
        <v>224</v>
      </c>
      <c r="G184" s="1" t="s">
        <v>24</v>
      </c>
      <c r="H184" s="1">
        <v>4501746645</v>
      </c>
      <c r="I184" s="1" t="s">
        <v>24</v>
      </c>
      <c r="J184" s="1" t="s">
        <v>1069</v>
      </c>
      <c r="K184" s="1">
        <v>1</v>
      </c>
      <c r="L184" s="1" t="s">
        <v>26</v>
      </c>
      <c r="M184" s="3">
        <v>3.36</v>
      </c>
      <c r="N184" s="3">
        <f t="shared" si="3"/>
        <v>3.36</v>
      </c>
      <c r="O184" s="1"/>
      <c r="P184" s="1"/>
      <c r="Q184" s="3"/>
      <c r="R184" s="3">
        <f>Tabla1315[[#This Row],[COSTO TOTAL]]</f>
        <v>3.36</v>
      </c>
      <c r="S184" s="1"/>
      <c r="T184" s="1"/>
      <c r="U184" s="1"/>
      <c r="V184" s="3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>
      <c r="A185" s="1" t="s">
        <v>21</v>
      </c>
      <c r="B185" s="2">
        <v>43853</v>
      </c>
      <c r="C185" s="1" t="s">
        <v>22</v>
      </c>
      <c r="D185" s="1" t="s">
        <v>1057</v>
      </c>
      <c r="E185" s="1" t="s">
        <v>24</v>
      </c>
      <c r="F185" s="1" t="s">
        <v>224</v>
      </c>
      <c r="G185" s="1" t="s">
        <v>24</v>
      </c>
      <c r="H185" s="1">
        <v>4501746645</v>
      </c>
      <c r="I185" s="1" t="s">
        <v>24</v>
      </c>
      <c r="J185" s="1" t="s">
        <v>1070</v>
      </c>
      <c r="K185" s="1">
        <v>1</v>
      </c>
      <c r="L185" s="1" t="s">
        <v>26</v>
      </c>
      <c r="M185" s="3">
        <v>65.39</v>
      </c>
      <c r="N185" s="3">
        <f t="shared" si="3"/>
        <v>65.39</v>
      </c>
      <c r="O185" s="1"/>
      <c r="P185" s="1"/>
      <c r="Q185" s="3"/>
      <c r="R185" s="3">
        <f>Tabla1315[[#This Row],[COSTO TOTAL]]</f>
        <v>65.39</v>
      </c>
      <c r="S185" s="1"/>
      <c r="T185" s="1"/>
      <c r="U185" s="1"/>
      <c r="V185" s="3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>
      <c r="A186" s="1" t="s">
        <v>21</v>
      </c>
      <c r="B186" s="2">
        <v>43853</v>
      </c>
      <c r="C186" s="1" t="s">
        <v>22</v>
      </c>
      <c r="D186" s="1" t="s">
        <v>1057</v>
      </c>
      <c r="E186" s="1" t="s">
        <v>24</v>
      </c>
      <c r="F186" s="1" t="s">
        <v>224</v>
      </c>
      <c r="G186" s="1" t="s">
        <v>24</v>
      </c>
      <c r="H186" s="1">
        <v>4501746645</v>
      </c>
      <c r="I186" s="1" t="s">
        <v>24</v>
      </c>
      <c r="J186" s="1" t="s">
        <v>1071</v>
      </c>
      <c r="K186" s="1">
        <v>2</v>
      </c>
      <c r="L186" s="1" t="s">
        <v>26</v>
      </c>
      <c r="M186" s="3">
        <v>5.81</v>
      </c>
      <c r="N186" s="3">
        <f t="shared" si="3"/>
        <v>11.62</v>
      </c>
      <c r="O186" s="1"/>
      <c r="P186" s="1"/>
      <c r="Q186" s="3"/>
      <c r="R186" s="3">
        <f>Tabla1315[[#This Row],[COSTO TOTAL]]</f>
        <v>11.62</v>
      </c>
      <c r="S186" s="1"/>
      <c r="T186" s="1"/>
      <c r="U186" s="1"/>
      <c r="V186" s="3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>
      <c r="A187" s="1" t="s">
        <v>21</v>
      </c>
      <c r="B187" s="2">
        <v>43853</v>
      </c>
      <c r="C187" s="1" t="s">
        <v>22</v>
      </c>
      <c r="D187" s="1" t="s">
        <v>1057</v>
      </c>
      <c r="E187" s="1" t="s">
        <v>24</v>
      </c>
      <c r="F187" s="1" t="s">
        <v>224</v>
      </c>
      <c r="G187" s="1" t="s">
        <v>24</v>
      </c>
      <c r="H187" s="1">
        <v>4501746645</v>
      </c>
      <c r="I187" s="1" t="s">
        <v>24</v>
      </c>
      <c r="J187" s="1" t="s">
        <v>1072</v>
      </c>
      <c r="K187" s="1">
        <v>2</v>
      </c>
      <c r="L187" s="1" t="s">
        <v>26</v>
      </c>
      <c r="M187" s="3">
        <v>83.38</v>
      </c>
      <c r="N187" s="3">
        <f t="shared" si="3"/>
        <v>166.76</v>
      </c>
      <c r="O187" s="1"/>
      <c r="P187" s="1"/>
      <c r="Q187" s="3"/>
      <c r="R187" s="3">
        <f>Tabla1315[[#This Row],[COSTO TOTAL]]</f>
        <v>166.76</v>
      </c>
      <c r="S187" s="1"/>
      <c r="T187" s="1"/>
      <c r="U187" s="1"/>
      <c r="V187" s="3"/>
      <c r="W187" s="1"/>
      <c r="X187" s="1"/>
      <c r="Y187" s="1"/>
      <c r="Z187" s="1"/>
      <c r="AA187" s="1"/>
      <c r="AB187" s="1"/>
      <c r="AC187" s="1"/>
      <c r="AD187" s="1" t="s">
        <v>112</v>
      </c>
      <c r="AE187" s="1"/>
    </row>
    <row r="188" spans="1:31">
      <c r="A188" s="1" t="s">
        <v>21</v>
      </c>
      <c r="B188" s="2">
        <v>43853</v>
      </c>
      <c r="C188" s="1" t="s">
        <v>22</v>
      </c>
      <c r="D188" s="1" t="s">
        <v>1057</v>
      </c>
      <c r="E188" s="1" t="s">
        <v>24</v>
      </c>
      <c r="F188" s="1" t="s">
        <v>224</v>
      </c>
      <c r="G188" s="1" t="s">
        <v>24</v>
      </c>
      <c r="H188" s="1">
        <v>4501746645</v>
      </c>
      <c r="I188" s="1" t="s">
        <v>24</v>
      </c>
      <c r="J188" s="1" t="s">
        <v>1073</v>
      </c>
      <c r="K188" s="1">
        <v>0</v>
      </c>
      <c r="L188" s="1" t="s">
        <v>1062</v>
      </c>
      <c r="M188" s="3">
        <v>45.09</v>
      </c>
      <c r="N188" s="3">
        <f t="shared" ref="N188:N251" si="4">M188*K188</f>
        <v>0</v>
      </c>
      <c r="O188" s="1"/>
      <c r="P188" s="1"/>
      <c r="Q188" s="3"/>
      <c r="R188" s="3">
        <f>Tabla1315[[#This Row],[COSTO TOTAL]]</f>
        <v>0</v>
      </c>
      <c r="S188" s="1"/>
      <c r="T188" s="1"/>
      <c r="U188" s="1"/>
      <c r="V188" s="3"/>
      <c r="W188" s="1"/>
      <c r="X188" s="1"/>
      <c r="Y188" s="1"/>
      <c r="Z188" s="1"/>
      <c r="AA188" s="1"/>
      <c r="AB188" s="1"/>
      <c r="AC188" s="1"/>
      <c r="AD188" s="1" t="s">
        <v>112</v>
      </c>
      <c r="AE188" s="1"/>
    </row>
    <row r="189" spans="1:31">
      <c r="A189" s="1" t="s">
        <v>21</v>
      </c>
      <c r="B189" s="2">
        <v>43853</v>
      </c>
      <c r="C189" s="1" t="s">
        <v>22</v>
      </c>
      <c r="D189" s="1" t="s">
        <v>1057</v>
      </c>
      <c r="E189" s="1" t="s">
        <v>24</v>
      </c>
      <c r="F189" s="1" t="s">
        <v>224</v>
      </c>
      <c r="G189" s="1" t="s">
        <v>24</v>
      </c>
      <c r="H189" s="1">
        <v>4501746645</v>
      </c>
      <c r="I189" s="1" t="s">
        <v>24</v>
      </c>
      <c r="J189" s="1" t="s">
        <v>1074</v>
      </c>
      <c r="K189" s="1">
        <v>6</v>
      </c>
      <c r="L189" s="1" t="s">
        <v>26</v>
      </c>
      <c r="M189" s="3">
        <v>453.95</v>
      </c>
      <c r="N189" s="3">
        <f t="shared" si="4"/>
        <v>2723.7</v>
      </c>
      <c r="O189" s="1"/>
      <c r="P189" s="1"/>
      <c r="Q189" s="3"/>
      <c r="R189" s="3">
        <f>Tabla1315[[#This Row],[COSTO TOTAL]]</f>
        <v>2723.7</v>
      </c>
      <c r="S189" s="1"/>
      <c r="T189" s="1"/>
      <c r="U189" s="1"/>
      <c r="V189" s="3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>
      <c r="A190" s="1" t="s">
        <v>21</v>
      </c>
      <c r="B190" s="2">
        <v>43853</v>
      </c>
      <c r="C190" s="1" t="s">
        <v>22</v>
      </c>
      <c r="D190" s="1" t="s">
        <v>1057</v>
      </c>
      <c r="E190" s="1" t="s">
        <v>24</v>
      </c>
      <c r="F190" s="1" t="s">
        <v>224</v>
      </c>
      <c r="G190" s="1" t="s">
        <v>24</v>
      </c>
      <c r="H190" s="1">
        <v>4501746645</v>
      </c>
      <c r="I190" s="1" t="s">
        <v>24</v>
      </c>
      <c r="J190" s="1" t="s">
        <v>1075</v>
      </c>
      <c r="K190" s="1">
        <v>6</v>
      </c>
      <c r="L190" s="1" t="s">
        <v>26</v>
      </c>
      <c r="M190" s="3">
        <v>8.3000000000000007</v>
      </c>
      <c r="N190" s="3">
        <f t="shared" si="4"/>
        <v>49.800000000000004</v>
      </c>
      <c r="O190" s="1"/>
      <c r="P190" s="1"/>
      <c r="Q190" s="3"/>
      <c r="R190" s="3">
        <f>Tabla1315[[#This Row],[COSTO TOTAL]]</f>
        <v>49.800000000000004</v>
      </c>
      <c r="S190" s="1"/>
      <c r="T190" s="1"/>
      <c r="U190" s="1"/>
      <c r="V190" s="3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>
      <c r="A191" s="1" t="s">
        <v>21</v>
      </c>
      <c r="B191" s="2">
        <v>43853</v>
      </c>
      <c r="C191" s="1" t="s">
        <v>22</v>
      </c>
      <c r="D191" s="1" t="s">
        <v>1057</v>
      </c>
      <c r="E191" s="1" t="s">
        <v>24</v>
      </c>
      <c r="F191" s="1" t="s">
        <v>224</v>
      </c>
      <c r="G191" s="1" t="s">
        <v>24</v>
      </c>
      <c r="H191" s="1">
        <v>4501746645</v>
      </c>
      <c r="I191" s="1" t="s">
        <v>24</v>
      </c>
      <c r="J191" s="1" t="s">
        <v>1076</v>
      </c>
      <c r="K191" s="1">
        <v>11</v>
      </c>
      <c r="L191" s="1" t="s">
        <v>26</v>
      </c>
      <c r="M191" s="3">
        <v>10.28</v>
      </c>
      <c r="N191" s="3">
        <f t="shared" si="4"/>
        <v>113.08</v>
      </c>
      <c r="O191" s="1"/>
      <c r="P191" s="1"/>
      <c r="Q191" s="3"/>
      <c r="R191" s="3">
        <f>Tabla1315[[#This Row],[COSTO TOTAL]]</f>
        <v>113.08</v>
      </c>
      <c r="S191" s="1"/>
      <c r="T191" s="1"/>
      <c r="U191" s="1"/>
      <c r="V191" s="3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>
      <c r="A192" s="1" t="s">
        <v>21</v>
      </c>
      <c r="B192" s="2">
        <v>43853</v>
      </c>
      <c r="C192" s="1" t="s">
        <v>22</v>
      </c>
      <c r="D192" s="1" t="s">
        <v>1057</v>
      </c>
      <c r="E192" s="1" t="s">
        <v>24</v>
      </c>
      <c r="F192" s="1" t="s">
        <v>224</v>
      </c>
      <c r="G192" s="1" t="s">
        <v>24</v>
      </c>
      <c r="H192" s="1">
        <v>4501746645</v>
      </c>
      <c r="I192" s="1" t="s">
        <v>24</v>
      </c>
      <c r="J192" s="1" t="s">
        <v>1077</v>
      </c>
      <c r="K192" s="1">
        <v>2</v>
      </c>
      <c r="L192" s="1" t="s">
        <v>26</v>
      </c>
      <c r="M192" s="3">
        <v>13.68</v>
      </c>
      <c r="N192" s="3">
        <f t="shared" si="4"/>
        <v>27.36</v>
      </c>
      <c r="O192" s="1"/>
      <c r="P192" s="1"/>
      <c r="Q192" s="3"/>
      <c r="R192" s="3">
        <f>Tabla1315[[#This Row],[COSTO TOTAL]]</f>
        <v>27.36</v>
      </c>
      <c r="S192" s="1"/>
      <c r="T192" s="1"/>
      <c r="U192" s="1"/>
      <c r="V192" s="3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>
      <c r="A193" s="1" t="s">
        <v>21</v>
      </c>
      <c r="B193" s="2">
        <v>43853</v>
      </c>
      <c r="C193" s="1" t="s">
        <v>22</v>
      </c>
      <c r="D193" s="1" t="s">
        <v>1057</v>
      </c>
      <c r="E193" s="1" t="s">
        <v>24</v>
      </c>
      <c r="F193" s="1" t="s">
        <v>224</v>
      </c>
      <c r="G193" s="1" t="s">
        <v>24</v>
      </c>
      <c r="H193" s="1">
        <v>4501746645</v>
      </c>
      <c r="I193" s="1" t="s">
        <v>24</v>
      </c>
      <c r="J193" s="1" t="s">
        <v>1078</v>
      </c>
      <c r="K193" s="1">
        <v>4</v>
      </c>
      <c r="L193" s="1" t="s">
        <v>26</v>
      </c>
      <c r="M193" s="3">
        <v>14.35</v>
      </c>
      <c r="N193" s="3">
        <f t="shared" si="4"/>
        <v>57.4</v>
      </c>
      <c r="O193" s="1"/>
      <c r="P193" s="1"/>
      <c r="Q193" s="3"/>
      <c r="R193" s="3">
        <f>Tabla1315[[#This Row],[COSTO TOTAL]]</f>
        <v>57.4</v>
      </c>
      <c r="S193" s="1"/>
      <c r="T193" s="1"/>
      <c r="U193" s="1"/>
      <c r="V193" s="3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>
      <c r="A194" s="1" t="s">
        <v>21</v>
      </c>
      <c r="B194" s="2">
        <v>43853</v>
      </c>
      <c r="C194" s="1" t="s">
        <v>22</v>
      </c>
      <c r="D194" s="1" t="s">
        <v>1057</v>
      </c>
      <c r="E194" s="1" t="s">
        <v>24</v>
      </c>
      <c r="F194" s="1" t="s">
        <v>224</v>
      </c>
      <c r="G194" s="1" t="s">
        <v>24</v>
      </c>
      <c r="H194" s="1">
        <v>4501746645</v>
      </c>
      <c r="I194" s="1" t="s">
        <v>24</v>
      </c>
      <c r="J194" s="1" t="s">
        <v>1079</v>
      </c>
      <c r="K194" s="1">
        <v>5</v>
      </c>
      <c r="L194" s="1" t="s">
        <v>26</v>
      </c>
      <c r="M194" s="3">
        <v>81.739999999999995</v>
      </c>
      <c r="N194" s="3">
        <f t="shared" si="4"/>
        <v>408.7</v>
      </c>
      <c r="O194" s="1"/>
      <c r="P194" s="1"/>
      <c r="Q194" s="3"/>
      <c r="R194" s="3">
        <f>Tabla1315[[#This Row],[COSTO TOTAL]]</f>
        <v>408.7</v>
      </c>
      <c r="S194" s="1"/>
      <c r="T194" s="1"/>
      <c r="U194" s="1"/>
      <c r="V194" s="3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>
      <c r="A195" s="1" t="s">
        <v>21</v>
      </c>
      <c r="B195" s="2">
        <v>43853</v>
      </c>
      <c r="C195" s="1" t="s">
        <v>22</v>
      </c>
      <c r="D195" s="1" t="s">
        <v>1057</v>
      </c>
      <c r="E195" s="1" t="s">
        <v>24</v>
      </c>
      <c r="F195" s="1" t="s">
        <v>224</v>
      </c>
      <c r="G195" s="1" t="s">
        <v>24</v>
      </c>
      <c r="H195" s="1">
        <v>4501746645</v>
      </c>
      <c r="I195" s="1" t="s">
        <v>24</v>
      </c>
      <c r="J195" s="1" t="s">
        <v>1120</v>
      </c>
      <c r="K195" s="1">
        <v>3</v>
      </c>
      <c r="L195" s="1" t="s">
        <v>26</v>
      </c>
      <c r="M195" s="3">
        <v>46.84</v>
      </c>
      <c r="N195" s="3">
        <f t="shared" si="4"/>
        <v>140.52000000000001</v>
      </c>
      <c r="O195" s="1"/>
      <c r="P195" s="1"/>
      <c r="Q195" s="3"/>
      <c r="R195" s="3">
        <f>Tabla1315[[#This Row],[COSTO TOTAL]]</f>
        <v>140.52000000000001</v>
      </c>
      <c r="S195" s="1"/>
      <c r="T195" s="1"/>
      <c r="U195" s="1"/>
      <c r="V195" s="3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>
      <c r="A196" s="1" t="s">
        <v>21</v>
      </c>
      <c r="B196" s="2">
        <v>43859</v>
      </c>
      <c r="C196" s="1" t="s">
        <v>22</v>
      </c>
      <c r="D196" s="1" t="s">
        <v>1057</v>
      </c>
      <c r="E196" s="1" t="s">
        <v>24</v>
      </c>
      <c r="F196" s="1" t="s">
        <v>224</v>
      </c>
      <c r="G196" s="1" t="s">
        <v>24</v>
      </c>
      <c r="H196" s="1">
        <v>4501749097</v>
      </c>
      <c r="I196" s="1" t="s">
        <v>24</v>
      </c>
      <c r="J196" s="1" t="s">
        <v>1105</v>
      </c>
      <c r="K196" s="1">
        <v>4</v>
      </c>
      <c r="L196" s="1" t="s">
        <v>26</v>
      </c>
      <c r="M196" s="3">
        <v>45.76</v>
      </c>
      <c r="N196" s="3">
        <f t="shared" si="4"/>
        <v>183.04</v>
      </c>
      <c r="O196" s="1"/>
      <c r="P196" s="1"/>
      <c r="Q196" s="3"/>
      <c r="R196" s="3">
        <f>Tabla1315[[#This Row],[COSTO TOTAL]]</f>
        <v>183.04</v>
      </c>
      <c r="S196" s="1"/>
      <c r="T196" s="1"/>
      <c r="U196" s="1"/>
      <c r="V196" s="3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>
      <c r="A197" s="1" t="s">
        <v>21</v>
      </c>
      <c r="B197" s="2">
        <v>43859</v>
      </c>
      <c r="C197" s="1" t="s">
        <v>22</v>
      </c>
      <c r="D197" s="1" t="s">
        <v>1057</v>
      </c>
      <c r="E197" s="1" t="s">
        <v>24</v>
      </c>
      <c r="F197" s="1" t="s">
        <v>224</v>
      </c>
      <c r="G197" s="1" t="s">
        <v>24</v>
      </c>
      <c r="H197" s="1">
        <v>4501749097</v>
      </c>
      <c r="I197" s="1" t="s">
        <v>24</v>
      </c>
      <c r="J197" s="1" t="s">
        <v>1106</v>
      </c>
      <c r="K197" s="1">
        <v>200</v>
      </c>
      <c r="L197" s="1" t="s">
        <v>26</v>
      </c>
      <c r="M197" s="3">
        <v>0.22</v>
      </c>
      <c r="N197" s="3">
        <f t="shared" si="4"/>
        <v>44</v>
      </c>
      <c r="O197" s="1"/>
      <c r="P197" s="1"/>
      <c r="Q197" s="3"/>
      <c r="R197" s="3">
        <f>Tabla1315[[#This Row],[COSTO TOTAL]]</f>
        <v>44</v>
      </c>
      <c r="S197" s="1"/>
      <c r="T197" s="1"/>
      <c r="U197" s="1"/>
      <c r="V197" s="3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>
      <c r="A198" s="1" t="s">
        <v>21</v>
      </c>
      <c r="B198" s="2">
        <v>43859</v>
      </c>
      <c r="C198" s="1" t="s">
        <v>22</v>
      </c>
      <c r="D198" s="1" t="s">
        <v>1057</v>
      </c>
      <c r="E198" s="1" t="s">
        <v>24</v>
      </c>
      <c r="F198" s="1" t="s">
        <v>224</v>
      </c>
      <c r="G198" s="1" t="s">
        <v>24</v>
      </c>
      <c r="H198" s="1">
        <v>4501749097</v>
      </c>
      <c r="I198" s="1" t="s">
        <v>24</v>
      </c>
      <c r="J198" s="1" t="s">
        <v>1107</v>
      </c>
      <c r="K198" s="1">
        <v>200</v>
      </c>
      <c r="L198" s="1" t="s">
        <v>26</v>
      </c>
      <c r="M198" s="3">
        <v>0.44</v>
      </c>
      <c r="N198" s="3">
        <f t="shared" si="4"/>
        <v>88</v>
      </c>
      <c r="O198" s="1"/>
      <c r="P198" s="1"/>
      <c r="Q198" s="3"/>
      <c r="R198" s="3">
        <f>Tabla1315[[#This Row],[COSTO TOTAL]]</f>
        <v>88</v>
      </c>
      <c r="S198" s="1"/>
      <c r="T198" s="1"/>
      <c r="U198" s="1"/>
      <c r="V198" s="3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>
      <c r="A199" s="1" t="s">
        <v>21</v>
      </c>
      <c r="B199" s="2">
        <v>43859</v>
      </c>
      <c r="C199" s="1" t="s">
        <v>22</v>
      </c>
      <c r="D199" s="1" t="s">
        <v>1057</v>
      </c>
      <c r="E199" s="1" t="s">
        <v>24</v>
      </c>
      <c r="F199" s="1" t="s">
        <v>224</v>
      </c>
      <c r="G199" s="1" t="s">
        <v>24</v>
      </c>
      <c r="H199" s="1">
        <v>4501749097</v>
      </c>
      <c r="I199" s="1" t="s">
        <v>24</v>
      </c>
      <c r="J199" s="1" t="s">
        <v>1108</v>
      </c>
      <c r="K199" s="1">
        <v>1</v>
      </c>
      <c r="L199" s="1" t="s">
        <v>26</v>
      </c>
      <c r="M199" s="3">
        <v>23.62</v>
      </c>
      <c r="N199" s="3">
        <f t="shared" si="4"/>
        <v>23.62</v>
      </c>
      <c r="O199" s="1"/>
      <c r="P199" s="1"/>
      <c r="Q199" s="3"/>
      <c r="R199" s="3">
        <f>Tabla1315[[#This Row],[COSTO TOTAL]]</f>
        <v>23.62</v>
      </c>
      <c r="S199" s="1"/>
      <c r="T199" s="1"/>
      <c r="U199" s="1"/>
      <c r="V199" s="3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>
      <c r="A200" s="1" t="s">
        <v>21</v>
      </c>
      <c r="B200" s="2">
        <v>43859</v>
      </c>
      <c r="C200" s="1" t="s">
        <v>22</v>
      </c>
      <c r="D200" s="1" t="s">
        <v>1057</v>
      </c>
      <c r="E200" s="1" t="s">
        <v>24</v>
      </c>
      <c r="F200" s="1" t="s">
        <v>224</v>
      </c>
      <c r="G200" s="1" t="s">
        <v>24</v>
      </c>
      <c r="H200" s="1">
        <v>4501749097</v>
      </c>
      <c r="I200" s="1" t="s">
        <v>24</v>
      </c>
      <c r="J200" s="1" t="s">
        <v>1109</v>
      </c>
      <c r="K200" s="1">
        <v>1</v>
      </c>
      <c r="L200" s="1" t="s">
        <v>26</v>
      </c>
      <c r="M200" s="3">
        <v>32.020000000000003</v>
      </c>
      <c r="N200" s="3">
        <f t="shared" si="4"/>
        <v>32.020000000000003</v>
      </c>
      <c r="O200" s="1"/>
      <c r="P200" s="1"/>
      <c r="Q200" s="3"/>
      <c r="R200" s="3">
        <f>Tabla1315[[#This Row],[COSTO TOTAL]]</f>
        <v>32.020000000000003</v>
      </c>
      <c r="S200" s="1"/>
      <c r="T200" s="1"/>
      <c r="U200" s="1"/>
      <c r="V200" s="3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>
      <c r="A201" s="1" t="s">
        <v>21</v>
      </c>
      <c r="B201" s="2">
        <v>43859</v>
      </c>
      <c r="C201" s="1" t="s">
        <v>22</v>
      </c>
      <c r="D201" s="1" t="s">
        <v>1057</v>
      </c>
      <c r="E201" s="1" t="s">
        <v>24</v>
      </c>
      <c r="F201" s="1" t="s">
        <v>224</v>
      </c>
      <c r="G201" s="1" t="s">
        <v>24</v>
      </c>
      <c r="H201" s="1">
        <v>4501749097</v>
      </c>
      <c r="I201" s="1" t="s">
        <v>24</v>
      </c>
      <c r="J201" s="1" t="s">
        <v>1110</v>
      </c>
      <c r="K201" s="1">
        <v>5</v>
      </c>
      <c r="L201" s="1" t="s">
        <v>26</v>
      </c>
      <c r="M201" s="3">
        <v>16</v>
      </c>
      <c r="N201" s="3">
        <f t="shared" si="4"/>
        <v>80</v>
      </c>
      <c r="O201" s="1"/>
      <c r="P201" s="1"/>
      <c r="Q201" s="3"/>
      <c r="R201" s="3">
        <f>Tabla1315[[#This Row],[COSTO TOTAL]]</f>
        <v>80</v>
      </c>
      <c r="S201" s="1"/>
      <c r="T201" s="1"/>
      <c r="U201" s="1"/>
      <c r="V201" s="3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>
      <c r="A202" s="1" t="s">
        <v>21</v>
      </c>
      <c r="B202" s="2">
        <v>43859</v>
      </c>
      <c r="C202" s="1" t="s">
        <v>22</v>
      </c>
      <c r="D202" s="1" t="s">
        <v>1057</v>
      </c>
      <c r="E202" s="1" t="s">
        <v>24</v>
      </c>
      <c r="F202" s="1" t="s">
        <v>224</v>
      </c>
      <c r="G202" s="1" t="s">
        <v>24</v>
      </c>
      <c r="H202" s="1">
        <v>4501749097</v>
      </c>
      <c r="I202" s="1" t="s">
        <v>24</v>
      </c>
      <c r="J202" s="1" t="s">
        <v>1212</v>
      </c>
      <c r="K202" s="1">
        <v>0</v>
      </c>
      <c r="L202" s="1" t="s">
        <v>26</v>
      </c>
      <c r="M202" s="3">
        <v>155</v>
      </c>
      <c r="N202" s="3">
        <f t="shared" si="4"/>
        <v>0</v>
      </c>
      <c r="O202" s="1"/>
      <c r="P202" s="1"/>
      <c r="Q202" s="3"/>
      <c r="R202" s="3">
        <f>Tabla1315[[#This Row],[COSTO TOTAL]]</f>
        <v>0</v>
      </c>
      <c r="S202" s="1"/>
      <c r="T202" s="1"/>
      <c r="U202" s="1"/>
      <c r="V202" s="3"/>
      <c r="W202" s="1"/>
      <c r="X202" s="1"/>
      <c r="Y202" s="1"/>
      <c r="Z202" s="1"/>
      <c r="AA202" s="1"/>
      <c r="AB202" s="1"/>
      <c r="AC202" s="1"/>
      <c r="AD202" s="1" t="s">
        <v>112</v>
      </c>
      <c r="AE202" s="1"/>
    </row>
    <row r="203" spans="1:31">
      <c r="A203" s="1" t="s">
        <v>21</v>
      </c>
      <c r="B203" s="2">
        <v>43859</v>
      </c>
      <c r="C203" s="1" t="s">
        <v>22</v>
      </c>
      <c r="D203" s="1" t="s">
        <v>1057</v>
      </c>
      <c r="E203" s="1" t="s">
        <v>24</v>
      </c>
      <c r="F203" s="1" t="s">
        <v>224</v>
      </c>
      <c r="G203" s="1" t="s">
        <v>24</v>
      </c>
      <c r="H203" s="1">
        <v>4501749097</v>
      </c>
      <c r="I203" s="1" t="s">
        <v>24</v>
      </c>
      <c r="J203" s="1" t="s">
        <v>1112</v>
      </c>
      <c r="K203" s="1">
        <v>0</v>
      </c>
      <c r="L203" s="1" t="s">
        <v>1062</v>
      </c>
      <c r="M203" s="3">
        <v>167.24</v>
      </c>
      <c r="N203" s="3">
        <f t="shared" si="4"/>
        <v>0</v>
      </c>
      <c r="O203" s="1"/>
      <c r="P203" s="1"/>
      <c r="Q203" s="3"/>
      <c r="R203" s="3">
        <f>Tabla1315[[#This Row],[COSTO TOTAL]]</f>
        <v>0</v>
      </c>
      <c r="S203" s="1"/>
      <c r="T203" s="1"/>
      <c r="U203" s="1"/>
      <c r="V203" s="3"/>
      <c r="W203" s="1"/>
      <c r="X203" s="1"/>
      <c r="Y203" s="1"/>
      <c r="Z203" s="1"/>
      <c r="AA203" s="1"/>
      <c r="AB203" s="1"/>
      <c r="AC203" s="1"/>
      <c r="AD203" s="1" t="s">
        <v>112</v>
      </c>
      <c r="AE203" s="1"/>
    </row>
    <row r="204" spans="1:31">
      <c r="A204" s="1" t="s">
        <v>21</v>
      </c>
      <c r="B204" s="2">
        <v>43859</v>
      </c>
      <c r="C204" s="1" t="s">
        <v>22</v>
      </c>
      <c r="D204" s="1" t="s">
        <v>1057</v>
      </c>
      <c r="E204" s="1" t="s">
        <v>24</v>
      </c>
      <c r="F204" s="1" t="s">
        <v>224</v>
      </c>
      <c r="G204" s="1" t="s">
        <v>24</v>
      </c>
      <c r="H204" s="1">
        <v>4501749097</v>
      </c>
      <c r="I204" s="1" t="s">
        <v>24</v>
      </c>
      <c r="J204" s="1" t="s">
        <v>1113</v>
      </c>
      <c r="K204" s="1">
        <v>1</v>
      </c>
      <c r="L204" s="1" t="s">
        <v>26</v>
      </c>
      <c r="M204" s="3">
        <v>112.51</v>
      </c>
      <c r="N204" s="3">
        <f t="shared" si="4"/>
        <v>112.51</v>
      </c>
      <c r="O204" s="1"/>
      <c r="P204" s="1"/>
      <c r="Q204" s="3"/>
      <c r="R204" s="3">
        <f>Tabla1315[[#This Row],[COSTO TOTAL]]</f>
        <v>112.51</v>
      </c>
      <c r="S204" s="1"/>
      <c r="T204" s="1"/>
      <c r="U204" s="1"/>
      <c r="V204" s="3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>
      <c r="A205" s="1" t="s">
        <v>21</v>
      </c>
      <c r="B205" s="2">
        <v>43859</v>
      </c>
      <c r="C205" s="1" t="s">
        <v>22</v>
      </c>
      <c r="D205" s="1" t="s">
        <v>1057</v>
      </c>
      <c r="E205" s="1" t="s">
        <v>24</v>
      </c>
      <c r="F205" s="1" t="s">
        <v>224</v>
      </c>
      <c r="G205" s="1" t="s">
        <v>24</v>
      </c>
      <c r="H205" s="1">
        <v>4501749097</v>
      </c>
      <c r="I205" s="1" t="s">
        <v>24</v>
      </c>
      <c r="J205" s="1" t="s">
        <v>1114</v>
      </c>
      <c r="K205" s="1">
        <v>3</v>
      </c>
      <c r="L205" s="1" t="s">
        <v>26</v>
      </c>
      <c r="M205" s="3">
        <v>19.2</v>
      </c>
      <c r="N205" s="3">
        <f t="shared" si="4"/>
        <v>57.599999999999994</v>
      </c>
      <c r="O205" s="1"/>
      <c r="P205" s="1"/>
      <c r="Q205" s="3"/>
      <c r="R205" s="3">
        <f>Tabla1315[[#This Row],[COSTO TOTAL]]</f>
        <v>57.599999999999994</v>
      </c>
      <c r="S205" s="1"/>
      <c r="T205" s="1"/>
      <c r="U205" s="1"/>
      <c r="V205" s="3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>
      <c r="A206" s="1" t="s">
        <v>21</v>
      </c>
      <c r="B206" s="2">
        <v>43859</v>
      </c>
      <c r="C206" s="1" t="s">
        <v>22</v>
      </c>
      <c r="D206" s="1" t="s">
        <v>1057</v>
      </c>
      <c r="E206" s="1" t="s">
        <v>24</v>
      </c>
      <c r="F206" s="1" t="s">
        <v>224</v>
      </c>
      <c r="G206" s="1" t="s">
        <v>24</v>
      </c>
      <c r="H206" s="1">
        <v>4501749097</v>
      </c>
      <c r="I206" s="1" t="s">
        <v>24</v>
      </c>
      <c r="J206" s="1" t="s">
        <v>1115</v>
      </c>
      <c r="K206" s="1">
        <v>3</v>
      </c>
      <c r="L206" s="1" t="s">
        <v>26</v>
      </c>
      <c r="M206" s="3">
        <v>50.88</v>
      </c>
      <c r="N206" s="3">
        <f t="shared" si="4"/>
        <v>152.64000000000001</v>
      </c>
      <c r="O206" s="1"/>
      <c r="P206" s="1"/>
      <c r="Q206" s="3"/>
      <c r="R206" s="3">
        <f>Tabla1315[[#This Row],[COSTO TOTAL]]</f>
        <v>152.64000000000001</v>
      </c>
      <c r="S206" s="1"/>
      <c r="T206" s="1"/>
      <c r="U206" s="1"/>
      <c r="V206" s="3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>
      <c r="A207" s="1" t="s">
        <v>21</v>
      </c>
      <c r="B207" s="2">
        <v>43859</v>
      </c>
      <c r="C207" s="1" t="s">
        <v>22</v>
      </c>
      <c r="D207" s="1" t="s">
        <v>1057</v>
      </c>
      <c r="E207" s="1" t="s">
        <v>24</v>
      </c>
      <c r="F207" s="1" t="s">
        <v>224</v>
      </c>
      <c r="G207" s="1" t="s">
        <v>24</v>
      </c>
      <c r="H207" s="1">
        <v>4501749097</v>
      </c>
      <c r="I207" s="1" t="s">
        <v>24</v>
      </c>
      <c r="J207" s="1" t="s">
        <v>1116</v>
      </c>
      <c r="K207" s="1">
        <v>8</v>
      </c>
      <c r="L207" s="1" t="s">
        <v>26</v>
      </c>
      <c r="M207" s="3">
        <v>7.53</v>
      </c>
      <c r="N207" s="3">
        <f t="shared" si="4"/>
        <v>60.24</v>
      </c>
      <c r="O207" s="1"/>
      <c r="P207" s="1"/>
      <c r="Q207" s="3"/>
      <c r="R207" s="3">
        <f>Tabla1315[[#This Row],[COSTO TOTAL]]</f>
        <v>60.24</v>
      </c>
      <c r="S207" s="1"/>
      <c r="T207" s="1"/>
      <c r="U207" s="1"/>
      <c r="V207" s="3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>
      <c r="A208" s="1" t="s">
        <v>21</v>
      </c>
      <c r="B208" s="2">
        <v>43859</v>
      </c>
      <c r="C208" s="1" t="s">
        <v>22</v>
      </c>
      <c r="D208" s="1" t="s">
        <v>1057</v>
      </c>
      <c r="E208" s="1" t="s">
        <v>24</v>
      </c>
      <c r="F208" s="1" t="s">
        <v>224</v>
      </c>
      <c r="G208" s="1" t="s">
        <v>24</v>
      </c>
      <c r="H208" s="1">
        <v>4501749097</v>
      </c>
      <c r="I208" s="1" t="s">
        <v>24</v>
      </c>
      <c r="J208" s="1" t="s">
        <v>1118</v>
      </c>
      <c r="K208" s="1">
        <v>1</v>
      </c>
      <c r="L208" s="1" t="s">
        <v>1117</v>
      </c>
      <c r="M208" s="3">
        <v>49.04</v>
      </c>
      <c r="N208" s="3">
        <f t="shared" si="4"/>
        <v>49.04</v>
      </c>
      <c r="O208" s="1"/>
      <c r="P208" s="1"/>
      <c r="Q208" s="3"/>
      <c r="R208" s="3">
        <f>Tabla1315[[#This Row],[COSTO TOTAL]]</f>
        <v>49.04</v>
      </c>
      <c r="S208" s="1"/>
      <c r="T208" s="1"/>
      <c r="U208" s="1"/>
      <c r="V208" s="3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>
      <c r="A209" s="1" t="s">
        <v>21</v>
      </c>
      <c r="B209" s="2">
        <v>43874</v>
      </c>
      <c r="C209" s="1" t="s">
        <v>22</v>
      </c>
      <c r="D209" s="1" t="s">
        <v>1057</v>
      </c>
      <c r="E209" s="1" t="s">
        <v>24</v>
      </c>
      <c r="F209" s="1" t="s">
        <v>224</v>
      </c>
      <c r="G209" s="1" t="s">
        <v>24</v>
      </c>
      <c r="H209" s="1">
        <v>4501749097</v>
      </c>
      <c r="I209" s="1" t="s">
        <v>24</v>
      </c>
      <c r="J209" s="1" t="s">
        <v>1110</v>
      </c>
      <c r="K209" s="1">
        <v>9</v>
      </c>
      <c r="L209" s="1" t="s">
        <v>26</v>
      </c>
      <c r="M209" s="3">
        <v>16</v>
      </c>
      <c r="N209" s="3">
        <f t="shared" si="4"/>
        <v>144</v>
      </c>
      <c r="O209" s="1"/>
      <c r="P209" s="1"/>
      <c r="Q209" s="3"/>
      <c r="R209" s="3">
        <f>Tabla1315[[#This Row],[COSTO TOTAL]]</f>
        <v>144</v>
      </c>
      <c r="S209" s="1"/>
      <c r="T209" s="1"/>
      <c r="U209" s="1"/>
      <c r="V209" s="3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>
      <c r="A210" s="1" t="s">
        <v>21</v>
      </c>
      <c r="B210" s="2">
        <v>43859</v>
      </c>
      <c r="C210" s="1" t="s">
        <v>22</v>
      </c>
      <c r="D210" s="1" t="s">
        <v>1057</v>
      </c>
      <c r="E210" s="1" t="s">
        <v>24</v>
      </c>
      <c r="F210" s="1" t="s">
        <v>70</v>
      </c>
      <c r="G210" s="1" t="s">
        <v>24</v>
      </c>
      <c r="H210" s="1">
        <v>4501746704</v>
      </c>
      <c r="I210" s="1" t="s">
        <v>24</v>
      </c>
      <c r="J210" s="1" t="s">
        <v>1127</v>
      </c>
      <c r="K210" s="1">
        <v>0</v>
      </c>
      <c r="L210" s="1" t="s">
        <v>26</v>
      </c>
      <c r="M210" s="3">
        <v>2950</v>
      </c>
      <c r="N210" s="3">
        <f t="shared" si="4"/>
        <v>0</v>
      </c>
      <c r="O210" s="1"/>
      <c r="P210" s="1"/>
      <c r="Q210" s="3"/>
      <c r="R210" s="3">
        <f>Tabla1315[[#This Row],[COSTO TOTAL]]</f>
        <v>0</v>
      </c>
      <c r="S210" s="1"/>
      <c r="T210" s="1"/>
      <c r="U210" s="1"/>
      <c r="V210" s="3"/>
      <c r="W210" s="1"/>
      <c r="X210" s="1"/>
      <c r="Y210" s="1"/>
      <c r="Z210" s="1"/>
      <c r="AA210" s="1"/>
      <c r="AB210" s="1"/>
      <c r="AC210" s="1"/>
      <c r="AD210" s="1" t="s">
        <v>112</v>
      </c>
      <c r="AE210" s="1"/>
    </row>
    <row r="211" spans="1:31">
      <c r="A211" s="1" t="s">
        <v>21</v>
      </c>
      <c r="B211" s="2">
        <v>43859</v>
      </c>
      <c r="C211" s="1" t="s">
        <v>22</v>
      </c>
      <c r="D211" s="1" t="s">
        <v>1057</v>
      </c>
      <c r="E211" s="1" t="s">
        <v>24</v>
      </c>
      <c r="F211" s="1" t="s">
        <v>24</v>
      </c>
      <c r="G211" s="1" t="s">
        <v>24</v>
      </c>
      <c r="H211" s="1" t="s">
        <v>24</v>
      </c>
      <c r="I211" s="1" t="s">
        <v>24</v>
      </c>
      <c r="J211" s="1" t="s">
        <v>1135</v>
      </c>
      <c r="K211" s="1">
        <v>0</v>
      </c>
      <c r="L211" s="1" t="s">
        <v>26</v>
      </c>
      <c r="M211" s="3">
        <v>0</v>
      </c>
      <c r="N211" s="3">
        <f t="shared" si="4"/>
        <v>0</v>
      </c>
      <c r="O211" s="1"/>
      <c r="P211" s="1"/>
      <c r="Q211" s="3"/>
      <c r="R211" s="3">
        <f>Tabla1315[[#This Row],[COSTO TOTAL]]</f>
        <v>0</v>
      </c>
      <c r="S211" s="1"/>
      <c r="T211" s="1"/>
      <c r="U211" s="1"/>
      <c r="V211" s="3"/>
      <c r="W211" s="1"/>
      <c r="X211" s="1"/>
      <c r="Y211" s="1"/>
      <c r="Z211" s="1"/>
      <c r="AA211" s="1"/>
      <c r="AB211" s="1"/>
      <c r="AC211" s="1"/>
      <c r="AD211" s="1" t="s">
        <v>112</v>
      </c>
      <c r="AE211" s="1"/>
    </row>
    <row r="212" spans="1:31">
      <c r="A212" s="1" t="s">
        <v>149</v>
      </c>
      <c r="B212" s="2">
        <v>43867</v>
      </c>
      <c r="C212" s="1" t="s">
        <v>22</v>
      </c>
      <c r="D212" s="1" t="s">
        <v>1057</v>
      </c>
      <c r="E212" s="1" t="s">
        <v>24</v>
      </c>
      <c r="F212" s="1" t="s">
        <v>122</v>
      </c>
      <c r="G212" s="1" t="s">
        <v>24</v>
      </c>
      <c r="H212" s="1">
        <v>4501749640</v>
      </c>
      <c r="I212" s="1" t="s">
        <v>24</v>
      </c>
      <c r="J212" s="1" t="s">
        <v>1152</v>
      </c>
      <c r="K212" s="1">
        <v>6</v>
      </c>
      <c r="L212" s="1" t="s">
        <v>26</v>
      </c>
      <c r="M212" s="3">
        <v>688.41</v>
      </c>
      <c r="N212" s="3">
        <f t="shared" si="4"/>
        <v>4130.46</v>
      </c>
      <c r="O212" s="1"/>
      <c r="P212" s="1"/>
      <c r="Q212" s="3"/>
      <c r="R212" s="3">
        <f>Tabla1315[[#This Row],[COSTO TOTAL]]</f>
        <v>4130.46</v>
      </c>
      <c r="S212" s="1"/>
      <c r="T212" s="1"/>
      <c r="U212" s="1"/>
      <c r="V212" s="3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>
      <c r="A213" s="1" t="s">
        <v>1134</v>
      </c>
      <c r="B213" s="2">
        <v>43867</v>
      </c>
      <c r="C213" s="1" t="s">
        <v>22</v>
      </c>
      <c r="D213" s="1" t="s">
        <v>1057</v>
      </c>
      <c r="E213" s="1" t="s">
        <v>24</v>
      </c>
      <c r="F213" s="1" t="s">
        <v>122</v>
      </c>
      <c r="G213" s="1" t="s">
        <v>24</v>
      </c>
      <c r="H213" s="1">
        <v>4501749640</v>
      </c>
      <c r="I213" s="1" t="s">
        <v>24</v>
      </c>
      <c r="J213" s="1" t="s">
        <v>1282</v>
      </c>
      <c r="K213" s="1">
        <v>1</v>
      </c>
      <c r="L213" s="1" t="s">
        <v>26</v>
      </c>
      <c r="M213" s="3">
        <v>3493.82</v>
      </c>
      <c r="N213" s="3">
        <f t="shared" si="4"/>
        <v>3493.82</v>
      </c>
      <c r="O213" s="1"/>
      <c r="P213" s="1"/>
      <c r="Q213" s="3"/>
      <c r="R213" s="3">
        <f>Tabla1315[[#This Row],[COSTO TOTAL]]</f>
        <v>3493.82</v>
      </c>
      <c r="S213" s="1"/>
      <c r="T213" s="1"/>
      <c r="U213" s="1"/>
      <c r="V213" s="3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>
      <c r="A214" s="1" t="s">
        <v>1134</v>
      </c>
      <c r="B214" s="2">
        <v>43867</v>
      </c>
      <c r="C214" s="1" t="s">
        <v>22</v>
      </c>
      <c r="D214" s="1" t="s">
        <v>1057</v>
      </c>
      <c r="E214" s="1" t="s">
        <v>24</v>
      </c>
      <c r="F214" s="1" t="s">
        <v>122</v>
      </c>
      <c r="G214" s="1" t="s">
        <v>24</v>
      </c>
      <c r="H214" s="1">
        <v>4501749640</v>
      </c>
      <c r="I214" s="1" t="s">
        <v>24</v>
      </c>
      <c r="J214" s="1" t="s">
        <v>1283</v>
      </c>
      <c r="K214" s="1">
        <v>2</v>
      </c>
      <c r="L214" s="1" t="s">
        <v>26</v>
      </c>
      <c r="M214" s="3">
        <v>2715.51</v>
      </c>
      <c r="N214" s="3">
        <f t="shared" si="4"/>
        <v>5431.02</v>
      </c>
      <c r="O214" s="1"/>
      <c r="P214" s="1"/>
      <c r="Q214" s="3"/>
      <c r="R214" s="3">
        <f>Tabla1315[[#This Row],[COSTO TOTAL]]</f>
        <v>5431.02</v>
      </c>
      <c r="S214" s="1"/>
      <c r="T214" s="1"/>
      <c r="U214" s="1"/>
      <c r="V214" s="3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>
      <c r="A215" s="1" t="s">
        <v>59</v>
      </c>
      <c r="B215" s="2">
        <v>43867</v>
      </c>
      <c r="C215" s="1" t="s">
        <v>22</v>
      </c>
      <c r="D215" s="1" t="s">
        <v>1057</v>
      </c>
      <c r="E215" s="1" t="s">
        <v>24</v>
      </c>
      <c r="F215" s="1" t="s">
        <v>122</v>
      </c>
      <c r="G215" s="1" t="s">
        <v>24</v>
      </c>
      <c r="H215" s="1">
        <v>4501749640</v>
      </c>
      <c r="I215" s="1" t="s">
        <v>24</v>
      </c>
      <c r="J215" s="1" t="s">
        <v>1153</v>
      </c>
      <c r="K215" s="1">
        <v>24</v>
      </c>
      <c r="L215" s="1" t="s">
        <v>26</v>
      </c>
      <c r="M215" s="3">
        <v>78</v>
      </c>
      <c r="N215" s="3">
        <f t="shared" si="4"/>
        <v>1872</v>
      </c>
      <c r="O215" s="1"/>
      <c r="P215" s="1"/>
      <c r="Q215" s="3"/>
      <c r="R215" s="3">
        <f>Tabla1315[[#This Row],[COSTO TOTAL]]</f>
        <v>1872</v>
      </c>
      <c r="S215" s="1"/>
      <c r="T215" s="1"/>
      <c r="U215" s="1"/>
      <c r="V215" s="3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>
      <c r="A216" s="1" t="s">
        <v>149</v>
      </c>
      <c r="B216" s="2">
        <v>43867</v>
      </c>
      <c r="C216" s="1" t="s">
        <v>22</v>
      </c>
      <c r="D216" s="1" t="s">
        <v>1057</v>
      </c>
      <c r="E216" s="1" t="s">
        <v>24</v>
      </c>
      <c r="F216" s="1" t="s">
        <v>122</v>
      </c>
      <c r="G216" s="1" t="s">
        <v>24</v>
      </c>
      <c r="H216" s="1">
        <v>4501749640</v>
      </c>
      <c r="I216" s="1" t="s">
        <v>24</v>
      </c>
      <c r="J216" s="1" t="s">
        <v>1154</v>
      </c>
      <c r="K216" s="1">
        <v>4</v>
      </c>
      <c r="L216" s="1" t="s">
        <v>26</v>
      </c>
      <c r="M216" s="3">
        <v>354.67</v>
      </c>
      <c r="N216" s="3">
        <f t="shared" si="4"/>
        <v>1418.68</v>
      </c>
      <c r="O216" s="1"/>
      <c r="P216" s="1"/>
      <c r="Q216" s="3"/>
      <c r="R216" s="3">
        <f>Tabla1315[[#This Row],[COSTO TOTAL]]</f>
        <v>1418.68</v>
      </c>
      <c r="S216" s="1"/>
      <c r="T216" s="1"/>
      <c r="U216" s="1"/>
      <c r="V216" s="3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>
      <c r="A217" s="1" t="s">
        <v>149</v>
      </c>
      <c r="B217" s="2">
        <v>43867</v>
      </c>
      <c r="C217" s="1" t="s">
        <v>22</v>
      </c>
      <c r="D217" s="1" t="s">
        <v>1057</v>
      </c>
      <c r="E217" s="1" t="s">
        <v>24</v>
      </c>
      <c r="F217" s="1" t="s">
        <v>122</v>
      </c>
      <c r="G217" s="1" t="s">
        <v>24</v>
      </c>
      <c r="H217" s="1">
        <v>4501749640</v>
      </c>
      <c r="I217" s="1" t="s">
        <v>24</v>
      </c>
      <c r="J217" s="1" t="s">
        <v>1284</v>
      </c>
      <c r="K217" s="1">
        <v>2</v>
      </c>
      <c r="L217" s="1" t="s">
        <v>26</v>
      </c>
      <c r="M217" s="3">
        <v>1395.71</v>
      </c>
      <c r="N217" s="3">
        <f t="shared" si="4"/>
        <v>2791.42</v>
      </c>
      <c r="O217" s="1"/>
      <c r="P217" s="1"/>
      <c r="Q217" s="3"/>
      <c r="R217" s="3">
        <f>Tabla1315[[#This Row],[COSTO TOTAL]]</f>
        <v>2791.42</v>
      </c>
      <c r="S217" s="1"/>
      <c r="T217" s="1"/>
      <c r="U217" s="1"/>
      <c r="V217" s="3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>
      <c r="A218" s="1" t="s">
        <v>149</v>
      </c>
      <c r="B218" s="2">
        <v>43867</v>
      </c>
      <c r="C218" s="1">
        <v>7853197</v>
      </c>
      <c r="D218" s="1" t="s">
        <v>1057</v>
      </c>
      <c r="E218" s="1" t="s">
        <v>24</v>
      </c>
      <c r="F218" s="1" t="s">
        <v>122</v>
      </c>
      <c r="G218" s="1" t="s">
        <v>24</v>
      </c>
      <c r="H218" s="1">
        <v>4501749094</v>
      </c>
      <c r="I218" s="1" t="s">
        <v>24</v>
      </c>
      <c r="J218" s="1" t="s">
        <v>1155</v>
      </c>
      <c r="K218" s="1">
        <v>0</v>
      </c>
      <c r="L218" s="1" t="s">
        <v>26</v>
      </c>
      <c r="M218" s="3">
        <v>481.39</v>
      </c>
      <c r="N218" s="3">
        <f t="shared" si="4"/>
        <v>0</v>
      </c>
      <c r="O218" s="1"/>
      <c r="P218" s="1"/>
      <c r="Q218" s="3"/>
      <c r="R218" s="3">
        <f>Tabla1315[[#This Row],[COSTO TOTAL]]</f>
        <v>0</v>
      </c>
      <c r="S218" s="1"/>
      <c r="T218" s="1"/>
      <c r="U218" s="1"/>
      <c r="V218" s="3"/>
      <c r="W218" s="1"/>
      <c r="X218" s="1"/>
      <c r="Y218" s="1"/>
      <c r="Z218" s="1"/>
      <c r="AA218" s="1"/>
      <c r="AB218" s="1"/>
      <c r="AC218" s="1"/>
      <c r="AD218" s="1" t="s">
        <v>112</v>
      </c>
      <c r="AE218" s="1"/>
    </row>
    <row r="219" spans="1:31">
      <c r="A219" s="1" t="s">
        <v>149</v>
      </c>
      <c r="B219" s="2">
        <v>43867</v>
      </c>
      <c r="C219" s="1">
        <v>7853197</v>
      </c>
      <c r="D219" s="1" t="s">
        <v>1057</v>
      </c>
      <c r="E219" s="1" t="s">
        <v>24</v>
      </c>
      <c r="F219" s="1" t="s">
        <v>122</v>
      </c>
      <c r="G219" s="1" t="s">
        <v>24</v>
      </c>
      <c r="H219" s="1">
        <v>4501749094</v>
      </c>
      <c r="I219" s="1" t="s">
        <v>24</v>
      </c>
      <c r="J219" s="1" t="s">
        <v>1156</v>
      </c>
      <c r="K219" s="1">
        <v>2</v>
      </c>
      <c r="L219" s="1" t="s">
        <v>26</v>
      </c>
      <c r="M219" s="3">
        <v>732.98</v>
      </c>
      <c r="N219" s="3">
        <f t="shared" si="4"/>
        <v>1465.96</v>
      </c>
      <c r="O219" s="1"/>
      <c r="P219" s="1"/>
      <c r="Q219" s="3"/>
      <c r="R219" s="3">
        <f>Tabla1315[[#This Row],[COSTO TOTAL]]</f>
        <v>1465.96</v>
      </c>
      <c r="S219" s="1"/>
      <c r="T219" s="1"/>
      <c r="U219" s="1"/>
      <c r="V219" s="3"/>
      <c r="W219" s="1"/>
      <c r="X219" s="1"/>
      <c r="Y219" s="1"/>
      <c r="Z219" s="1"/>
      <c r="AA219" s="1"/>
      <c r="AB219" s="1"/>
      <c r="AC219" s="1"/>
      <c r="AD219" s="1" t="s">
        <v>112</v>
      </c>
      <c r="AE219" s="1"/>
    </row>
    <row r="220" spans="1:31">
      <c r="A220" s="1" t="s">
        <v>149</v>
      </c>
      <c r="B220" s="2">
        <v>43867</v>
      </c>
      <c r="C220" s="1">
        <v>7853197</v>
      </c>
      <c r="D220" s="1" t="s">
        <v>1057</v>
      </c>
      <c r="E220" s="1" t="s">
        <v>24</v>
      </c>
      <c r="F220" s="1" t="s">
        <v>122</v>
      </c>
      <c r="G220" s="1" t="s">
        <v>24</v>
      </c>
      <c r="H220" s="1">
        <v>4501749094</v>
      </c>
      <c r="I220" s="1" t="s">
        <v>24</v>
      </c>
      <c r="J220" s="1" t="s">
        <v>1157</v>
      </c>
      <c r="K220" s="1">
        <v>3</v>
      </c>
      <c r="L220" s="1" t="s">
        <v>26</v>
      </c>
      <c r="M220" s="3">
        <v>983.34</v>
      </c>
      <c r="N220" s="3">
        <f t="shared" si="4"/>
        <v>2950.02</v>
      </c>
      <c r="O220" s="1"/>
      <c r="P220" s="1"/>
      <c r="Q220" s="3"/>
      <c r="R220" s="3">
        <f>Tabla1315[[#This Row],[COSTO TOTAL]]</f>
        <v>2950.02</v>
      </c>
      <c r="S220" s="1"/>
      <c r="T220" s="1"/>
      <c r="U220" s="1"/>
      <c r="V220" s="3"/>
      <c r="W220" s="1"/>
      <c r="X220" s="1"/>
      <c r="Y220" s="1"/>
      <c r="Z220" s="1"/>
      <c r="AA220" s="1"/>
      <c r="AB220" s="1"/>
      <c r="AC220" s="1"/>
      <c r="AD220" s="1" t="s">
        <v>112</v>
      </c>
      <c r="AE220" s="1"/>
    </row>
    <row r="221" spans="1:31">
      <c r="A221" s="1" t="s">
        <v>59</v>
      </c>
      <c r="B221" s="2">
        <v>43867</v>
      </c>
      <c r="C221" s="1">
        <v>7853197</v>
      </c>
      <c r="D221" s="1" t="s">
        <v>1057</v>
      </c>
      <c r="E221" s="1" t="s">
        <v>24</v>
      </c>
      <c r="F221" s="1" t="s">
        <v>122</v>
      </c>
      <c r="G221" s="1" t="s">
        <v>24</v>
      </c>
      <c r="H221" s="1">
        <v>4501749094</v>
      </c>
      <c r="I221" s="1" t="s">
        <v>24</v>
      </c>
      <c r="J221" s="1" t="s">
        <v>1158</v>
      </c>
      <c r="K221" s="1">
        <v>5</v>
      </c>
      <c r="L221" s="1" t="s">
        <v>26</v>
      </c>
      <c r="M221" s="3">
        <v>49.65</v>
      </c>
      <c r="N221" s="3">
        <f t="shared" si="4"/>
        <v>248.25</v>
      </c>
      <c r="O221" s="1"/>
      <c r="P221" s="1"/>
      <c r="Q221" s="3"/>
      <c r="R221" s="3">
        <f>Tabla1315[[#This Row],[COSTO TOTAL]]</f>
        <v>248.25</v>
      </c>
      <c r="S221" s="1"/>
      <c r="T221" s="1"/>
      <c r="U221" s="1"/>
      <c r="V221" s="3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>
      <c r="A222" s="1" t="s">
        <v>59</v>
      </c>
      <c r="B222" s="2">
        <v>43867</v>
      </c>
      <c r="C222" s="1">
        <v>7853197</v>
      </c>
      <c r="D222" s="1" t="s">
        <v>1057</v>
      </c>
      <c r="E222" s="1" t="s">
        <v>24</v>
      </c>
      <c r="F222" s="1" t="s">
        <v>122</v>
      </c>
      <c r="G222" s="1" t="s">
        <v>24</v>
      </c>
      <c r="H222" s="1">
        <v>4501749094</v>
      </c>
      <c r="I222" s="1" t="s">
        <v>24</v>
      </c>
      <c r="J222" s="1" t="s">
        <v>1159</v>
      </c>
      <c r="K222" s="1">
        <v>14</v>
      </c>
      <c r="L222" s="1" t="s">
        <v>26</v>
      </c>
      <c r="M222" s="3">
        <v>69.28</v>
      </c>
      <c r="N222" s="3">
        <f t="shared" si="4"/>
        <v>969.92000000000007</v>
      </c>
      <c r="O222" s="1"/>
      <c r="P222" s="1"/>
      <c r="Q222" s="3"/>
      <c r="R222" s="3">
        <f>Tabla1315[[#This Row],[COSTO TOTAL]]</f>
        <v>969.92000000000007</v>
      </c>
      <c r="S222" s="1"/>
      <c r="T222" s="1"/>
      <c r="U222" s="1"/>
      <c r="V222" s="3"/>
      <c r="W222" s="1"/>
      <c r="X222" s="1"/>
      <c r="Y222" s="1"/>
      <c r="Z222" s="1"/>
      <c r="AA222" s="1"/>
      <c r="AB222" s="1"/>
      <c r="AC222" s="1"/>
      <c r="AD222" s="1" t="s">
        <v>112</v>
      </c>
      <c r="AE222" s="1"/>
    </row>
    <row r="223" spans="1:31">
      <c r="A223" s="1" t="s">
        <v>59</v>
      </c>
      <c r="B223" s="2">
        <v>43867</v>
      </c>
      <c r="C223" s="1">
        <v>7853197</v>
      </c>
      <c r="D223" s="1" t="s">
        <v>1057</v>
      </c>
      <c r="E223" s="1" t="s">
        <v>24</v>
      </c>
      <c r="F223" s="1" t="s">
        <v>122</v>
      </c>
      <c r="G223" s="1" t="s">
        <v>24</v>
      </c>
      <c r="H223" s="1">
        <v>4501749094</v>
      </c>
      <c r="I223" s="1" t="s">
        <v>24</v>
      </c>
      <c r="J223" s="1" t="s">
        <v>1160</v>
      </c>
      <c r="K223" s="1">
        <v>2</v>
      </c>
      <c r="L223" s="1" t="s">
        <v>26</v>
      </c>
      <c r="M223" s="3">
        <v>159.03</v>
      </c>
      <c r="N223" s="3">
        <f t="shared" si="4"/>
        <v>318.06</v>
      </c>
      <c r="O223" s="1"/>
      <c r="P223" s="1"/>
      <c r="Q223" s="3"/>
      <c r="R223" s="3">
        <f>Tabla1315[[#This Row],[COSTO TOTAL]]</f>
        <v>318.06</v>
      </c>
      <c r="S223" s="1"/>
      <c r="T223" s="1"/>
      <c r="U223" s="1"/>
      <c r="V223" s="3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>
      <c r="A224" s="1" t="s">
        <v>59</v>
      </c>
      <c r="B224" s="2">
        <v>43867</v>
      </c>
      <c r="C224" s="1">
        <v>7853197</v>
      </c>
      <c r="D224" s="1" t="s">
        <v>1057</v>
      </c>
      <c r="E224" s="1" t="s">
        <v>24</v>
      </c>
      <c r="F224" s="1" t="s">
        <v>122</v>
      </c>
      <c r="G224" s="1" t="s">
        <v>24</v>
      </c>
      <c r="H224" s="1">
        <v>4501749094</v>
      </c>
      <c r="I224" s="1" t="s">
        <v>24</v>
      </c>
      <c r="J224" s="1" t="s">
        <v>1161</v>
      </c>
      <c r="K224" s="1">
        <v>2</v>
      </c>
      <c r="L224" s="1" t="s">
        <v>26</v>
      </c>
      <c r="M224" s="3">
        <v>83.31</v>
      </c>
      <c r="N224" s="3">
        <f t="shared" si="4"/>
        <v>166.62</v>
      </c>
      <c r="O224" s="1"/>
      <c r="P224" s="1"/>
      <c r="Q224" s="3"/>
      <c r="R224" s="3">
        <f>Tabla1315[[#This Row],[COSTO TOTAL]]</f>
        <v>166.62</v>
      </c>
      <c r="S224" s="1"/>
      <c r="T224" s="1"/>
      <c r="U224" s="1"/>
      <c r="V224" s="3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>
      <c r="A225" s="1" t="s">
        <v>59</v>
      </c>
      <c r="B225" s="2">
        <v>43867</v>
      </c>
      <c r="C225" s="1">
        <v>7853197</v>
      </c>
      <c r="D225" s="1" t="s">
        <v>1057</v>
      </c>
      <c r="E225" s="1" t="s">
        <v>24</v>
      </c>
      <c r="F225" s="1" t="s">
        <v>122</v>
      </c>
      <c r="G225" s="1" t="s">
        <v>24</v>
      </c>
      <c r="H225" s="1">
        <v>4501749094</v>
      </c>
      <c r="I225" s="1" t="s">
        <v>24</v>
      </c>
      <c r="J225" s="1" t="s">
        <v>1162</v>
      </c>
      <c r="K225" s="1">
        <v>9</v>
      </c>
      <c r="L225" s="1" t="s">
        <v>26</v>
      </c>
      <c r="M225" s="3">
        <v>122.86</v>
      </c>
      <c r="N225" s="3">
        <f t="shared" si="4"/>
        <v>1105.74</v>
      </c>
      <c r="O225" s="1"/>
      <c r="P225" s="1"/>
      <c r="Q225" s="3"/>
      <c r="R225" s="3">
        <f>Tabla1315[[#This Row],[COSTO TOTAL]]</f>
        <v>1105.74</v>
      </c>
      <c r="S225" s="1"/>
      <c r="T225" s="1"/>
      <c r="U225" s="1"/>
      <c r="V225" s="3"/>
      <c r="W225" s="1"/>
      <c r="X225" s="1"/>
      <c r="Y225" s="1"/>
      <c r="Z225" s="1"/>
      <c r="AA225" s="1"/>
      <c r="AB225" s="1"/>
      <c r="AC225" s="1"/>
      <c r="AD225" s="1" t="s">
        <v>112</v>
      </c>
      <c r="AE225" s="1"/>
    </row>
    <row r="226" spans="1:31">
      <c r="A226" s="1" t="s">
        <v>59</v>
      </c>
      <c r="B226" s="2">
        <v>43867</v>
      </c>
      <c r="C226" s="1">
        <v>7853197</v>
      </c>
      <c r="D226" s="1" t="s">
        <v>1057</v>
      </c>
      <c r="E226" s="1" t="s">
        <v>24</v>
      </c>
      <c r="F226" s="1" t="s">
        <v>122</v>
      </c>
      <c r="G226" s="1" t="s">
        <v>24</v>
      </c>
      <c r="H226" s="1">
        <v>4501749094</v>
      </c>
      <c r="I226" s="1" t="s">
        <v>24</v>
      </c>
      <c r="J226" s="1" t="s">
        <v>1163</v>
      </c>
      <c r="K226" s="1">
        <v>2</v>
      </c>
      <c r="L226" s="1" t="s">
        <v>26</v>
      </c>
      <c r="M226" s="3">
        <v>107.42</v>
      </c>
      <c r="N226" s="3">
        <f t="shared" si="4"/>
        <v>214.84</v>
      </c>
      <c r="O226" s="1"/>
      <c r="P226" s="1"/>
      <c r="Q226" s="3"/>
      <c r="R226" s="3">
        <f>Tabla1315[[#This Row],[COSTO TOTAL]]</f>
        <v>214.84</v>
      </c>
      <c r="S226" s="1"/>
      <c r="T226" s="1"/>
      <c r="U226" s="1"/>
      <c r="V226" s="3"/>
      <c r="W226" s="1"/>
      <c r="X226" s="1"/>
      <c r="Y226" s="1"/>
      <c r="Z226" s="1"/>
      <c r="AA226" s="1"/>
      <c r="AB226" s="1"/>
      <c r="AC226" s="1"/>
      <c r="AD226" s="1" t="s">
        <v>112</v>
      </c>
      <c r="AE226" s="1"/>
    </row>
    <row r="227" spans="1:31">
      <c r="A227" s="1" t="s">
        <v>59</v>
      </c>
      <c r="B227" s="2">
        <v>43867</v>
      </c>
      <c r="C227" s="1">
        <v>7853197</v>
      </c>
      <c r="D227" s="1" t="s">
        <v>1057</v>
      </c>
      <c r="E227" s="1" t="s">
        <v>24</v>
      </c>
      <c r="F227" s="1" t="s">
        <v>122</v>
      </c>
      <c r="G227" s="1" t="s">
        <v>24</v>
      </c>
      <c r="H227" s="1">
        <v>4501749094</v>
      </c>
      <c r="I227" s="1" t="s">
        <v>24</v>
      </c>
      <c r="J227" s="1" t="s">
        <v>1164</v>
      </c>
      <c r="K227" s="1">
        <v>2</v>
      </c>
      <c r="L227" s="1" t="s">
        <v>26</v>
      </c>
      <c r="M227" s="3">
        <v>218.75</v>
      </c>
      <c r="N227" s="3">
        <f t="shared" si="4"/>
        <v>437.5</v>
      </c>
      <c r="O227" s="1"/>
      <c r="P227" s="1"/>
      <c r="Q227" s="3"/>
      <c r="R227" s="3">
        <f>Tabla1315[[#This Row],[COSTO TOTAL]]</f>
        <v>437.5</v>
      </c>
      <c r="S227" s="1"/>
      <c r="T227" s="1"/>
      <c r="U227" s="1"/>
      <c r="V227" s="3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>
      <c r="A228" s="1" t="s">
        <v>59</v>
      </c>
      <c r="B228" s="2">
        <v>43867</v>
      </c>
      <c r="C228" s="1">
        <v>7853197</v>
      </c>
      <c r="D228" s="1" t="s">
        <v>1057</v>
      </c>
      <c r="E228" s="1" t="s">
        <v>24</v>
      </c>
      <c r="F228" s="1" t="s">
        <v>122</v>
      </c>
      <c r="G228" s="1" t="s">
        <v>24</v>
      </c>
      <c r="H228" s="1">
        <v>4501749094</v>
      </c>
      <c r="I228" s="1" t="s">
        <v>24</v>
      </c>
      <c r="J228" s="1" t="s">
        <v>1165</v>
      </c>
      <c r="K228" s="1">
        <v>3</v>
      </c>
      <c r="L228" s="1" t="s">
        <v>26</v>
      </c>
      <c r="M228" s="3">
        <v>325</v>
      </c>
      <c r="N228" s="3">
        <f t="shared" si="4"/>
        <v>975</v>
      </c>
      <c r="O228" s="1"/>
      <c r="P228" s="1"/>
      <c r="Q228" s="3"/>
      <c r="R228" s="3">
        <f>Tabla1315[[#This Row],[COSTO TOTAL]]</f>
        <v>975</v>
      </c>
      <c r="S228" s="1"/>
      <c r="T228" s="1"/>
      <c r="U228" s="1"/>
      <c r="V228" s="3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>
      <c r="A229" s="1" t="s">
        <v>149</v>
      </c>
      <c r="B229" s="2">
        <v>43867</v>
      </c>
      <c r="C229" s="1" t="s">
        <v>22</v>
      </c>
      <c r="D229" s="1" t="s">
        <v>1057</v>
      </c>
      <c r="E229" s="1" t="s">
        <v>24</v>
      </c>
      <c r="F229" s="1" t="s">
        <v>70</v>
      </c>
      <c r="G229" s="1" t="s">
        <v>24</v>
      </c>
      <c r="H229" s="1">
        <v>4501749102</v>
      </c>
      <c r="I229" s="1" t="s">
        <v>24</v>
      </c>
      <c r="J229" s="1" t="s">
        <v>1186</v>
      </c>
      <c r="K229" s="1">
        <v>1</v>
      </c>
      <c r="L229" s="1" t="s">
        <v>26</v>
      </c>
      <c r="M229" s="3">
        <v>725</v>
      </c>
      <c r="N229" s="3">
        <f t="shared" si="4"/>
        <v>725</v>
      </c>
      <c r="O229" s="1"/>
      <c r="P229" s="1"/>
      <c r="Q229" s="3"/>
      <c r="R229" s="3">
        <f>Tabla1315[[#This Row],[COSTO TOTAL]]</f>
        <v>725</v>
      </c>
      <c r="S229" s="1"/>
      <c r="T229" s="1"/>
      <c r="U229" s="1"/>
      <c r="V229" s="3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>
      <c r="A230" s="1" t="s">
        <v>149</v>
      </c>
      <c r="B230" s="2">
        <v>43867</v>
      </c>
      <c r="C230" s="1" t="s">
        <v>22</v>
      </c>
      <c r="D230" s="1" t="s">
        <v>1057</v>
      </c>
      <c r="E230" s="1" t="s">
        <v>24</v>
      </c>
      <c r="F230" s="1" t="s">
        <v>70</v>
      </c>
      <c r="G230" s="1" t="s">
        <v>24</v>
      </c>
      <c r="H230" s="1">
        <v>4501749102</v>
      </c>
      <c r="I230" s="1" t="s">
        <v>24</v>
      </c>
      <c r="J230" s="1" t="s">
        <v>1187</v>
      </c>
      <c r="K230" s="1">
        <v>10</v>
      </c>
      <c r="L230" s="1" t="s">
        <v>26</v>
      </c>
      <c r="M230" s="3">
        <v>3.5</v>
      </c>
      <c r="N230" s="3">
        <f t="shared" si="4"/>
        <v>35</v>
      </c>
      <c r="O230" s="1"/>
      <c r="P230" s="1"/>
      <c r="Q230" s="3"/>
      <c r="R230" s="3">
        <f>Tabla1315[[#This Row],[COSTO TOTAL]]</f>
        <v>35</v>
      </c>
      <c r="S230" s="1"/>
      <c r="T230" s="1"/>
      <c r="U230" s="1"/>
      <c r="V230" s="3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>
      <c r="A231" s="1" t="s">
        <v>59</v>
      </c>
      <c r="B231" s="2">
        <v>43867</v>
      </c>
      <c r="C231" s="1" t="s">
        <v>22</v>
      </c>
      <c r="D231" s="1" t="s">
        <v>1057</v>
      </c>
      <c r="E231" s="1" t="s">
        <v>24</v>
      </c>
      <c r="F231" s="1" t="s">
        <v>1228</v>
      </c>
      <c r="G231" s="1" t="s">
        <v>24</v>
      </c>
      <c r="H231" s="1">
        <v>4501749430</v>
      </c>
      <c r="I231" s="1" t="s">
        <v>24</v>
      </c>
      <c r="J231" s="1" t="s">
        <v>1229</v>
      </c>
      <c r="K231" s="1">
        <v>2</v>
      </c>
      <c r="L231" s="1" t="s">
        <v>26</v>
      </c>
      <c r="M231" s="3">
        <v>77.650000000000006</v>
      </c>
      <c r="N231" s="3">
        <f t="shared" si="4"/>
        <v>155.30000000000001</v>
      </c>
      <c r="O231" s="1"/>
      <c r="P231" s="1"/>
      <c r="Q231" s="3"/>
      <c r="R231" s="3">
        <f>Tabla1315[[#This Row],[COSTO TOTAL]]</f>
        <v>155.30000000000001</v>
      </c>
      <c r="S231" s="1"/>
      <c r="T231" s="1"/>
      <c r="U231" s="1"/>
      <c r="V231" s="3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>
      <c r="A232" s="1" t="s">
        <v>59</v>
      </c>
      <c r="B232" s="2">
        <v>43867</v>
      </c>
      <c r="C232" s="1" t="s">
        <v>22</v>
      </c>
      <c r="D232" s="1" t="s">
        <v>1057</v>
      </c>
      <c r="E232" s="1" t="s">
        <v>24</v>
      </c>
      <c r="F232" s="1" t="s">
        <v>1228</v>
      </c>
      <c r="G232" s="1" t="s">
        <v>24</v>
      </c>
      <c r="H232" s="1">
        <v>4501749430</v>
      </c>
      <c r="I232" s="1" t="s">
        <v>24</v>
      </c>
      <c r="J232" s="1" t="s">
        <v>1230</v>
      </c>
      <c r="K232" s="1">
        <v>2</v>
      </c>
      <c r="L232" s="1" t="s">
        <v>26</v>
      </c>
      <c r="M232" s="3">
        <v>26.7</v>
      </c>
      <c r="N232" s="3">
        <f t="shared" si="4"/>
        <v>53.4</v>
      </c>
      <c r="O232" s="1"/>
      <c r="P232" s="1"/>
      <c r="Q232" s="3"/>
      <c r="R232" s="3">
        <f>Tabla1315[[#This Row],[COSTO TOTAL]]</f>
        <v>53.4</v>
      </c>
      <c r="S232" s="1"/>
      <c r="T232" s="1"/>
      <c r="U232" s="1"/>
      <c r="V232" s="3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>
      <c r="A233" s="1" t="s">
        <v>59</v>
      </c>
      <c r="B233" s="2">
        <v>43867</v>
      </c>
      <c r="C233" s="1" t="s">
        <v>22</v>
      </c>
      <c r="D233" s="1" t="s">
        <v>1057</v>
      </c>
      <c r="E233" s="1" t="s">
        <v>24</v>
      </c>
      <c r="F233" s="1" t="s">
        <v>1228</v>
      </c>
      <c r="G233" s="1" t="s">
        <v>24</v>
      </c>
      <c r="H233" s="1">
        <v>4501749430</v>
      </c>
      <c r="I233" s="1" t="s">
        <v>24</v>
      </c>
      <c r="J233" s="1" t="s">
        <v>1231</v>
      </c>
      <c r="K233" s="1">
        <v>3</v>
      </c>
      <c r="L233" s="1" t="s">
        <v>26</v>
      </c>
      <c r="M233" s="3">
        <v>482.28</v>
      </c>
      <c r="N233" s="3">
        <f t="shared" si="4"/>
        <v>1446.84</v>
      </c>
      <c r="O233" s="1"/>
      <c r="P233" s="1"/>
      <c r="Q233" s="3"/>
      <c r="R233" s="3">
        <f>Tabla1315[[#This Row],[COSTO TOTAL]]</f>
        <v>1446.84</v>
      </c>
      <c r="S233" s="1"/>
      <c r="T233" s="1"/>
      <c r="U233" s="1"/>
      <c r="V233" s="3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>
      <c r="A234" s="1" t="s">
        <v>59</v>
      </c>
      <c r="B234" s="2">
        <v>43867</v>
      </c>
      <c r="C234" s="1" t="s">
        <v>22</v>
      </c>
      <c r="D234" s="1" t="s">
        <v>1057</v>
      </c>
      <c r="E234" s="1" t="s">
        <v>24</v>
      </c>
      <c r="F234" s="1" t="s">
        <v>1228</v>
      </c>
      <c r="G234" s="1" t="s">
        <v>24</v>
      </c>
      <c r="H234" s="1">
        <v>4501749430</v>
      </c>
      <c r="I234" s="1" t="s">
        <v>24</v>
      </c>
      <c r="J234" s="1" t="s">
        <v>1232</v>
      </c>
      <c r="K234" s="1">
        <v>3</v>
      </c>
      <c r="L234" s="1" t="s">
        <v>26</v>
      </c>
      <c r="M234" s="3">
        <v>15.23</v>
      </c>
      <c r="N234" s="3">
        <f t="shared" si="4"/>
        <v>45.69</v>
      </c>
      <c r="O234" s="1"/>
      <c r="P234" s="1"/>
      <c r="Q234" s="3"/>
      <c r="R234" s="3">
        <f>Tabla1315[[#This Row],[COSTO TOTAL]]</f>
        <v>45.69</v>
      </c>
      <c r="S234" s="1"/>
      <c r="T234" s="1"/>
      <c r="U234" s="1"/>
      <c r="V234" s="3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>
      <c r="A235" s="1" t="s">
        <v>59</v>
      </c>
      <c r="B235" s="2">
        <v>43867</v>
      </c>
      <c r="C235" s="1" t="s">
        <v>22</v>
      </c>
      <c r="D235" s="1" t="s">
        <v>1057</v>
      </c>
      <c r="E235" s="1" t="s">
        <v>24</v>
      </c>
      <c r="F235" s="1" t="s">
        <v>1228</v>
      </c>
      <c r="G235" s="1" t="s">
        <v>24</v>
      </c>
      <c r="H235" s="1">
        <v>4501749430</v>
      </c>
      <c r="I235" s="1" t="s">
        <v>24</v>
      </c>
      <c r="J235" s="1" t="s">
        <v>1233</v>
      </c>
      <c r="K235" s="1">
        <v>3</v>
      </c>
      <c r="L235" s="1" t="s">
        <v>26</v>
      </c>
      <c r="M235" s="3">
        <v>69</v>
      </c>
      <c r="N235" s="3">
        <f t="shared" si="4"/>
        <v>207</v>
      </c>
      <c r="O235" s="1"/>
      <c r="P235" s="1"/>
      <c r="Q235" s="3"/>
      <c r="R235" s="3">
        <f>Tabla1315[[#This Row],[COSTO TOTAL]]</f>
        <v>207</v>
      </c>
      <c r="S235" s="1"/>
      <c r="T235" s="1"/>
      <c r="U235" s="1"/>
      <c r="V235" s="3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>
      <c r="A236" s="1" t="s">
        <v>59</v>
      </c>
      <c r="B236" s="2">
        <v>43867</v>
      </c>
      <c r="C236" s="1" t="s">
        <v>22</v>
      </c>
      <c r="D236" s="1" t="s">
        <v>1057</v>
      </c>
      <c r="E236" s="1" t="s">
        <v>24</v>
      </c>
      <c r="F236" s="1" t="s">
        <v>1228</v>
      </c>
      <c r="G236" s="1" t="s">
        <v>24</v>
      </c>
      <c r="H236" s="1">
        <v>4501749430</v>
      </c>
      <c r="I236" s="1" t="s">
        <v>24</v>
      </c>
      <c r="J236" s="1" t="s">
        <v>1234</v>
      </c>
      <c r="K236" s="1">
        <v>1</v>
      </c>
      <c r="L236" s="1" t="s">
        <v>26</v>
      </c>
      <c r="M236" s="3">
        <v>35.72</v>
      </c>
      <c r="N236" s="3">
        <f t="shared" si="4"/>
        <v>35.72</v>
      </c>
      <c r="O236" s="1"/>
      <c r="P236" s="1"/>
      <c r="Q236" s="3"/>
      <c r="R236" s="3">
        <f>Tabla1315[[#This Row],[COSTO TOTAL]]</f>
        <v>35.72</v>
      </c>
      <c r="S236" s="1"/>
      <c r="T236" s="1"/>
      <c r="U236" s="1"/>
      <c r="V236" s="3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>
      <c r="A237" s="1" t="s">
        <v>149</v>
      </c>
      <c r="B237" s="2">
        <v>43867</v>
      </c>
      <c r="C237" s="1" t="s">
        <v>22</v>
      </c>
      <c r="D237" s="1" t="s">
        <v>1057</v>
      </c>
      <c r="E237" s="1" t="s">
        <v>24</v>
      </c>
      <c r="F237" s="1" t="s">
        <v>1228</v>
      </c>
      <c r="G237" s="1" t="s">
        <v>24</v>
      </c>
      <c r="H237" s="1">
        <v>4501749430</v>
      </c>
      <c r="I237" s="1" t="s">
        <v>24</v>
      </c>
      <c r="J237" s="1" t="s">
        <v>1235</v>
      </c>
      <c r="K237" s="1">
        <v>1</v>
      </c>
      <c r="L237" s="1" t="s">
        <v>26</v>
      </c>
      <c r="M237" s="3">
        <v>356.46</v>
      </c>
      <c r="N237" s="3">
        <f t="shared" si="4"/>
        <v>356.46</v>
      </c>
      <c r="O237" s="1"/>
      <c r="P237" s="1"/>
      <c r="Q237" s="3"/>
      <c r="R237" s="3">
        <f>Tabla1315[[#This Row],[COSTO TOTAL]]</f>
        <v>356.46</v>
      </c>
      <c r="S237" s="1"/>
      <c r="T237" s="1"/>
      <c r="U237" s="1"/>
      <c r="V237" s="3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>
      <c r="A238" s="1" t="s">
        <v>59</v>
      </c>
      <c r="B238" s="2">
        <v>43867</v>
      </c>
      <c r="C238" s="1" t="s">
        <v>22</v>
      </c>
      <c r="D238" s="1" t="s">
        <v>1057</v>
      </c>
      <c r="E238" s="1" t="s">
        <v>24</v>
      </c>
      <c r="F238" s="1" t="s">
        <v>1228</v>
      </c>
      <c r="G238" s="1" t="s">
        <v>24</v>
      </c>
      <c r="H238" s="1">
        <v>4501749430</v>
      </c>
      <c r="I238" s="1" t="s">
        <v>24</v>
      </c>
      <c r="J238" s="1" t="s">
        <v>1236</v>
      </c>
      <c r="K238" s="1">
        <v>1</v>
      </c>
      <c r="L238" s="1" t="s">
        <v>26</v>
      </c>
      <c r="M238" s="3">
        <v>190.84</v>
      </c>
      <c r="N238" s="3">
        <f t="shared" si="4"/>
        <v>190.84</v>
      </c>
      <c r="O238" s="1"/>
      <c r="P238" s="1"/>
      <c r="Q238" s="3"/>
      <c r="R238" s="3">
        <f>Tabla1315[[#This Row],[COSTO TOTAL]]</f>
        <v>190.84</v>
      </c>
      <c r="S238" s="1"/>
      <c r="T238" s="1"/>
      <c r="U238" s="1"/>
      <c r="V238" s="3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>
      <c r="A239" s="1" t="s">
        <v>21</v>
      </c>
      <c r="B239" s="2">
        <v>43874</v>
      </c>
      <c r="C239" s="1" t="s">
        <v>22</v>
      </c>
      <c r="D239" s="1" t="s">
        <v>1057</v>
      </c>
      <c r="E239" s="1" t="s">
        <v>24</v>
      </c>
      <c r="F239" s="1" t="s">
        <v>551</v>
      </c>
      <c r="G239" s="1" t="s">
        <v>24</v>
      </c>
      <c r="H239" s="1">
        <v>4501753457</v>
      </c>
      <c r="I239" s="1" t="s">
        <v>24</v>
      </c>
      <c r="J239" s="1" t="s">
        <v>1182</v>
      </c>
      <c r="K239" s="1">
        <v>6</v>
      </c>
      <c r="L239" s="1" t="s">
        <v>26</v>
      </c>
      <c r="M239" s="3">
        <v>35.200000000000003</v>
      </c>
      <c r="N239" s="3">
        <f t="shared" si="4"/>
        <v>211.20000000000002</v>
      </c>
      <c r="O239" s="1"/>
      <c r="P239" s="1"/>
      <c r="Q239" s="3"/>
      <c r="R239" s="3">
        <f>Tabla1315[[#This Row],[COSTO TOTAL]]</f>
        <v>211.20000000000002</v>
      </c>
      <c r="S239" s="1"/>
      <c r="T239" s="1"/>
      <c r="U239" s="1"/>
      <c r="V239" s="3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>
      <c r="A240" s="1" t="s">
        <v>21</v>
      </c>
      <c r="B240" s="2">
        <v>43874</v>
      </c>
      <c r="C240" s="1" t="s">
        <v>22</v>
      </c>
      <c r="D240" s="1" t="s">
        <v>1057</v>
      </c>
      <c r="E240" s="1" t="s">
        <v>24</v>
      </c>
      <c r="F240" s="1" t="s">
        <v>551</v>
      </c>
      <c r="G240" s="1" t="s">
        <v>24</v>
      </c>
      <c r="H240" s="1">
        <v>4501753457</v>
      </c>
      <c r="I240" s="1" t="s">
        <v>24</v>
      </c>
      <c r="J240" s="1" t="s">
        <v>1118</v>
      </c>
      <c r="K240" s="1">
        <v>1</v>
      </c>
      <c r="L240" s="1" t="s">
        <v>26</v>
      </c>
      <c r="M240" s="3">
        <v>49.04</v>
      </c>
      <c r="N240" s="3">
        <f t="shared" si="4"/>
        <v>49.04</v>
      </c>
      <c r="O240" s="1"/>
      <c r="P240" s="1"/>
      <c r="Q240" s="3"/>
      <c r="R240" s="3">
        <f>Tabla1315[[#This Row],[COSTO TOTAL]]</f>
        <v>49.04</v>
      </c>
      <c r="S240" s="1"/>
      <c r="T240" s="1"/>
      <c r="U240" s="1"/>
      <c r="V240" s="3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>
      <c r="A241" s="1" t="s">
        <v>149</v>
      </c>
      <c r="B241" s="2">
        <v>43874</v>
      </c>
      <c r="C241" s="1" t="s">
        <v>22</v>
      </c>
      <c r="D241" s="1" t="s">
        <v>1057</v>
      </c>
      <c r="E241" s="1" t="s">
        <v>24</v>
      </c>
      <c r="F241" s="1" t="s">
        <v>551</v>
      </c>
      <c r="G241" s="1" t="s">
        <v>24</v>
      </c>
      <c r="H241" s="1">
        <v>4501753457</v>
      </c>
      <c r="I241" s="1" t="s">
        <v>24</v>
      </c>
      <c r="J241" s="1" t="s">
        <v>1183</v>
      </c>
      <c r="K241" s="1">
        <v>3</v>
      </c>
      <c r="L241" s="1" t="s">
        <v>26</v>
      </c>
      <c r="M241" s="3">
        <v>47.94</v>
      </c>
      <c r="N241" s="3">
        <f t="shared" si="4"/>
        <v>143.82</v>
      </c>
      <c r="O241" s="1"/>
      <c r="P241" s="1"/>
      <c r="Q241" s="3"/>
      <c r="R241" s="3">
        <f>Tabla1315[[#This Row],[COSTO TOTAL]]</f>
        <v>143.82</v>
      </c>
      <c r="S241" s="1"/>
      <c r="T241" s="1"/>
      <c r="U241" s="1"/>
      <c r="V241" s="3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>
      <c r="A242" s="1" t="s">
        <v>149</v>
      </c>
      <c r="B242" s="2">
        <v>43874</v>
      </c>
      <c r="C242" s="1" t="s">
        <v>22</v>
      </c>
      <c r="D242" s="1" t="s">
        <v>1057</v>
      </c>
      <c r="E242" s="1" t="s">
        <v>24</v>
      </c>
      <c r="F242" s="1" t="s">
        <v>551</v>
      </c>
      <c r="G242" s="1" t="s">
        <v>24</v>
      </c>
      <c r="H242" s="1">
        <v>4501753457</v>
      </c>
      <c r="I242" s="1" t="s">
        <v>24</v>
      </c>
      <c r="J242" s="1" t="s">
        <v>1184</v>
      </c>
      <c r="K242" s="1">
        <v>100</v>
      </c>
      <c r="L242" s="1" t="s">
        <v>1062</v>
      </c>
      <c r="M242" s="3">
        <v>10.42</v>
      </c>
      <c r="N242" s="3">
        <f t="shared" si="4"/>
        <v>1042</v>
      </c>
      <c r="O242" s="1"/>
      <c r="P242" s="1"/>
      <c r="Q242" s="3"/>
      <c r="R242" s="3">
        <f>Tabla1315[[#This Row],[COSTO TOTAL]]</f>
        <v>1042</v>
      </c>
      <c r="S242" s="1"/>
      <c r="T242" s="1"/>
      <c r="U242" s="1"/>
      <c r="V242" s="3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>
      <c r="A243" s="1" t="s">
        <v>21</v>
      </c>
      <c r="B243" s="2">
        <v>43874</v>
      </c>
      <c r="C243" s="1" t="s">
        <v>22</v>
      </c>
      <c r="D243" s="1" t="s">
        <v>1057</v>
      </c>
      <c r="E243" s="1" t="s">
        <v>24</v>
      </c>
      <c r="F243" s="1" t="s">
        <v>551</v>
      </c>
      <c r="G243" s="1" t="s">
        <v>24</v>
      </c>
      <c r="H243" s="1">
        <v>4501753457</v>
      </c>
      <c r="I243" s="1" t="s">
        <v>24</v>
      </c>
      <c r="J243" s="1" t="s">
        <v>1185</v>
      </c>
      <c r="K243" s="1">
        <v>5</v>
      </c>
      <c r="L243" s="1" t="s">
        <v>26</v>
      </c>
      <c r="M243" s="3">
        <v>45.29</v>
      </c>
      <c r="N243" s="3">
        <f t="shared" si="4"/>
        <v>226.45</v>
      </c>
      <c r="O243" s="1"/>
      <c r="P243" s="1"/>
      <c r="Q243" s="3"/>
      <c r="R243" s="3">
        <f>Tabla1315[[#This Row],[COSTO TOTAL]]</f>
        <v>226.45</v>
      </c>
      <c r="S243" s="1"/>
      <c r="T243" s="1"/>
      <c r="U243" s="1"/>
      <c r="V243" s="3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>
      <c r="A244" s="1" t="s">
        <v>1134</v>
      </c>
      <c r="B244" s="2">
        <v>43874</v>
      </c>
      <c r="C244" s="1" t="s">
        <v>22</v>
      </c>
      <c r="D244" s="1" t="s">
        <v>1057</v>
      </c>
      <c r="E244" s="1" t="s">
        <v>24</v>
      </c>
      <c r="F244" s="1" t="s">
        <v>122</v>
      </c>
      <c r="G244" s="1" t="s">
        <v>24</v>
      </c>
      <c r="H244" s="1">
        <v>4501747496</v>
      </c>
      <c r="I244" s="1" t="s">
        <v>24</v>
      </c>
      <c r="J244" s="1" t="s">
        <v>1198</v>
      </c>
      <c r="K244" s="1">
        <v>3</v>
      </c>
      <c r="L244" s="1" t="s">
        <v>26</v>
      </c>
      <c r="M244" s="3">
        <v>14106.66</v>
      </c>
      <c r="N244" s="3">
        <f t="shared" si="4"/>
        <v>42319.979999999996</v>
      </c>
      <c r="O244" s="1"/>
      <c r="P244" s="1"/>
      <c r="Q244" s="3"/>
      <c r="R244" s="3">
        <f>Tabla1315[[#This Row],[COSTO TOTAL]]</f>
        <v>42319.979999999996</v>
      </c>
      <c r="S244" s="1"/>
      <c r="T244" s="1"/>
      <c r="U244" s="1"/>
      <c r="V244" s="3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>
      <c r="A245" s="1" t="s">
        <v>149</v>
      </c>
      <c r="B245" s="2">
        <v>43875</v>
      </c>
      <c r="C245" s="1" t="s">
        <v>22</v>
      </c>
      <c r="D245" s="1" t="s">
        <v>1057</v>
      </c>
      <c r="E245" s="1" t="s">
        <v>24</v>
      </c>
      <c r="F245" s="1" t="s">
        <v>551</v>
      </c>
      <c r="G245" s="1" t="s">
        <v>24</v>
      </c>
      <c r="H245" s="1">
        <v>4501753895</v>
      </c>
      <c r="I245" s="1" t="s">
        <v>24</v>
      </c>
      <c r="J245" s="1" t="s">
        <v>1199</v>
      </c>
      <c r="K245" s="1">
        <v>0</v>
      </c>
      <c r="L245" s="1" t="s">
        <v>26</v>
      </c>
      <c r="M245" s="3">
        <v>453.93</v>
      </c>
      <c r="N245" s="3">
        <f t="shared" si="4"/>
        <v>0</v>
      </c>
      <c r="O245" s="1"/>
      <c r="P245" s="1"/>
      <c r="Q245" s="3"/>
      <c r="R245" s="3">
        <f>Tabla1315[[#This Row],[COSTO TOTAL]]</f>
        <v>0</v>
      </c>
      <c r="S245" s="1"/>
      <c r="T245" s="1"/>
      <c r="U245" s="1"/>
      <c r="V245" s="3"/>
      <c r="W245" s="1"/>
      <c r="X245" s="1"/>
      <c r="Y245" s="1"/>
      <c r="Z245" s="1"/>
      <c r="AA245" s="1"/>
      <c r="AB245" s="1"/>
      <c r="AC245" s="1"/>
      <c r="AD245" s="1" t="s">
        <v>112</v>
      </c>
      <c r="AE245" s="1"/>
    </row>
    <row r="246" spans="1:31">
      <c r="A246" s="1" t="s">
        <v>149</v>
      </c>
      <c r="B246" s="2">
        <v>43875</v>
      </c>
      <c r="C246" s="1" t="s">
        <v>22</v>
      </c>
      <c r="D246" s="1" t="s">
        <v>1057</v>
      </c>
      <c r="E246" s="1" t="s">
        <v>24</v>
      </c>
      <c r="F246" s="1" t="s">
        <v>551</v>
      </c>
      <c r="G246" s="1" t="s">
        <v>24</v>
      </c>
      <c r="H246" s="1">
        <v>4501753895</v>
      </c>
      <c r="I246" s="1" t="s">
        <v>24</v>
      </c>
      <c r="J246" s="1" t="s">
        <v>1200</v>
      </c>
      <c r="K246" s="1">
        <v>0</v>
      </c>
      <c r="L246" s="1" t="s">
        <v>26</v>
      </c>
      <c r="M246" s="3">
        <v>372.1</v>
      </c>
      <c r="N246" s="3">
        <f t="shared" si="4"/>
        <v>0</v>
      </c>
      <c r="O246" s="1"/>
      <c r="P246" s="1"/>
      <c r="Q246" s="3"/>
      <c r="R246" s="3">
        <f>Tabla1315[[#This Row],[COSTO TOTAL]]</f>
        <v>0</v>
      </c>
      <c r="S246" s="1"/>
      <c r="T246" s="1"/>
      <c r="U246" s="1"/>
      <c r="V246" s="3"/>
      <c r="W246" s="1"/>
      <c r="X246" s="1"/>
      <c r="Y246" s="1"/>
      <c r="Z246" s="1"/>
      <c r="AA246" s="1"/>
      <c r="AB246" s="1"/>
      <c r="AC246" s="1"/>
      <c r="AD246" s="1" t="s">
        <v>112</v>
      </c>
      <c r="AE246" s="1"/>
    </row>
    <row r="247" spans="1:31">
      <c r="A247" s="1" t="s">
        <v>149</v>
      </c>
      <c r="B247" s="2">
        <v>43875</v>
      </c>
      <c r="C247" s="1" t="s">
        <v>22</v>
      </c>
      <c r="D247" s="1" t="s">
        <v>1057</v>
      </c>
      <c r="E247" s="1" t="s">
        <v>24</v>
      </c>
      <c r="F247" s="1" t="s">
        <v>551</v>
      </c>
      <c r="G247" s="1" t="s">
        <v>24</v>
      </c>
      <c r="H247" s="1">
        <v>4501753895</v>
      </c>
      <c r="I247" s="1" t="s">
        <v>24</v>
      </c>
      <c r="J247" s="1" t="s">
        <v>1201</v>
      </c>
      <c r="K247" s="1">
        <v>0</v>
      </c>
      <c r="L247" s="1" t="s">
        <v>26</v>
      </c>
      <c r="M247" s="3">
        <v>282.76</v>
      </c>
      <c r="N247" s="3">
        <f t="shared" si="4"/>
        <v>0</v>
      </c>
      <c r="O247" s="1"/>
      <c r="P247" s="1"/>
      <c r="Q247" s="3"/>
      <c r="R247" s="3">
        <f>Tabla1315[[#This Row],[COSTO TOTAL]]</f>
        <v>0</v>
      </c>
      <c r="S247" s="1"/>
      <c r="T247" s="1"/>
      <c r="U247" s="1"/>
      <c r="V247" s="3"/>
      <c r="W247" s="1"/>
      <c r="X247" s="1"/>
      <c r="Y247" s="1"/>
      <c r="Z247" s="1"/>
      <c r="AA247" s="1"/>
      <c r="AB247" s="1"/>
      <c r="AC247" s="1"/>
      <c r="AD247" s="1" t="s">
        <v>112</v>
      </c>
      <c r="AE247" s="1"/>
    </row>
    <row r="248" spans="1:31">
      <c r="A248" s="1" t="s">
        <v>149</v>
      </c>
      <c r="B248" s="2">
        <v>43875</v>
      </c>
      <c r="C248" s="1" t="s">
        <v>22</v>
      </c>
      <c r="D248" s="1" t="s">
        <v>1057</v>
      </c>
      <c r="E248" s="1" t="s">
        <v>24</v>
      </c>
      <c r="F248" s="1" t="s">
        <v>551</v>
      </c>
      <c r="G248" s="1" t="s">
        <v>24</v>
      </c>
      <c r="H248" s="1">
        <v>4501753895</v>
      </c>
      <c r="I248" s="1" t="s">
        <v>24</v>
      </c>
      <c r="J248" s="1" t="s">
        <v>1202</v>
      </c>
      <c r="K248" s="1">
        <v>0</v>
      </c>
      <c r="L248" s="1" t="s">
        <v>26</v>
      </c>
      <c r="M248" s="3">
        <v>501.96</v>
      </c>
      <c r="N248" s="3">
        <f t="shared" si="4"/>
        <v>0</v>
      </c>
      <c r="O248" s="1"/>
      <c r="P248" s="1"/>
      <c r="Q248" s="3"/>
      <c r="R248" s="3">
        <f>Tabla1315[[#This Row],[COSTO TOTAL]]</f>
        <v>0</v>
      </c>
      <c r="S248" s="1"/>
      <c r="T248" s="1"/>
      <c r="U248" s="1"/>
      <c r="V248" s="3"/>
      <c r="W248" s="1"/>
      <c r="X248" s="1"/>
      <c r="Y248" s="1"/>
      <c r="Z248" s="1"/>
      <c r="AA248" s="1"/>
      <c r="AB248" s="1"/>
      <c r="AC248" s="1"/>
      <c r="AD248" s="1" t="s">
        <v>112</v>
      </c>
      <c r="AE248" s="1"/>
    </row>
    <row r="249" spans="1:31">
      <c r="A249" s="1" t="s">
        <v>149</v>
      </c>
      <c r="B249" s="2">
        <v>43875</v>
      </c>
      <c r="C249" s="1" t="s">
        <v>22</v>
      </c>
      <c r="D249" s="1" t="s">
        <v>1057</v>
      </c>
      <c r="E249" s="1" t="s">
        <v>24</v>
      </c>
      <c r="F249" s="1" t="s">
        <v>551</v>
      </c>
      <c r="G249" s="1" t="s">
        <v>24</v>
      </c>
      <c r="H249" s="1">
        <v>4501753895</v>
      </c>
      <c r="I249" s="1" t="s">
        <v>24</v>
      </c>
      <c r="J249" s="1" t="s">
        <v>1203</v>
      </c>
      <c r="K249" s="1">
        <v>0</v>
      </c>
      <c r="L249" s="1" t="s">
        <v>26</v>
      </c>
      <c r="M249" s="3">
        <v>631.97</v>
      </c>
      <c r="N249" s="3">
        <f t="shared" si="4"/>
        <v>0</v>
      </c>
      <c r="O249" s="1"/>
      <c r="P249" s="1"/>
      <c r="Q249" s="3"/>
      <c r="R249" s="3">
        <f>Tabla1315[[#This Row],[COSTO TOTAL]]</f>
        <v>0</v>
      </c>
      <c r="S249" s="1"/>
      <c r="T249" s="1"/>
      <c r="U249" s="1"/>
      <c r="V249" s="3"/>
      <c r="W249" s="1"/>
      <c r="X249" s="1"/>
      <c r="Y249" s="1"/>
      <c r="Z249" s="1"/>
      <c r="AA249" s="1"/>
      <c r="AB249" s="1"/>
      <c r="AC249" s="1"/>
      <c r="AD249" s="1" t="s">
        <v>112</v>
      </c>
      <c r="AE249" s="1"/>
    </row>
    <row r="250" spans="1:31">
      <c r="A250" s="1" t="s">
        <v>59</v>
      </c>
      <c r="B250" s="2">
        <v>43875</v>
      </c>
      <c r="C250" s="1" t="s">
        <v>22</v>
      </c>
      <c r="D250" s="1" t="s">
        <v>1057</v>
      </c>
      <c r="E250" s="1" t="s">
        <v>24</v>
      </c>
      <c r="F250" s="1" t="s">
        <v>551</v>
      </c>
      <c r="G250" s="1" t="s">
        <v>24</v>
      </c>
      <c r="H250" s="1">
        <v>4501753895</v>
      </c>
      <c r="I250" s="1" t="s">
        <v>24</v>
      </c>
      <c r="J250" s="43" t="s">
        <v>1271</v>
      </c>
      <c r="K250" s="1">
        <v>0</v>
      </c>
      <c r="L250" s="1" t="s">
        <v>26</v>
      </c>
      <c r="M250" s="3">
        <v>9.31</v>
      </c>
      <c r="N250" s="3">
        <f t="shared" si="4"/>
        <v>0</v>
      </c>
      <c r="O250" s="1"/>
      <c r="P250" s="1"/>
      <c r="Q250" s="3"/>
      <c r="R250" s="3">
        <f>Tabla1315[[#This Row],[COSTO TOTAL]]</f>
        <v>0</v>
      </c>
      <c r="S250" s="1"/>
      <c r="T250" s="1"/>
      <c r="U250" s="1"/>
      <c r="V250" s="3"/>
      <c r="W250" s="1"/>
      <c r="X250" s="1"/>
      <c r="Y250" s="1"/>
      <c r="Z250" s="1"/>
      <c r="AA250" s="1"/>
      <c r="AB250" s="1"/>
      <c r="AC250" s="1"/>
      <c r="AD250" s="1" t="s">
        <v>112</v>
      </c>
      <c r="AE250" s="1"/>
    </row>
    <row r="251" spans="1:31">
      <c r="A251" s="1" t="s">
        <v>59</v>
      </c>
      <c r="B251" s="2">
        <v>43875</v>
      </c>
      <c r="C251" s="1" t="s">
        <v>22</v>
      </c>
      <c r="D251" s="1" t="s">
        <v>1057</v>
      </c>
      <c r="E251" s="1" t="s">
        <v>24</v>
      </c>
      <c r="F251" s="1" t="s">
        <v>551</v>
      </c>
      <c r="G251" s="1" t="s">
        <v>24</v>
      </c>
      <c r="H251" s="1">
        <v>4501753895</v>
      </c>
      <c r="I251" s="1" t="s">
        <v>24</v>
      </c>
      <c r="J251" s="43" t="s">
        <v>1272</v>
      </c>
      <c r="K251" s="1">
        <v>0</v>
      </c>
      <c r="L251" s="1" t="s">
        <v>26</v>
      </c>
      <c r="M251" s="3">
        <v>7.98</v>
      </c>
      <c r="N251" s="3">
        <f t="shared" si="4"/>
        <v>0</v>
      </c>
      <c r="O251" s="1"/>
      <c r="P251" s="1"/>
      <c r="Q251" s="3"/>
      <c r="R251" s="3">
        <f>Tabla1315[[#This Row],[COSTO TOTAL]]</f>
        <v>0</v>
      </c>
      <c r="S251" s="1"/>
      <c r="T251" s="1"/>
      <c r="U251" s="1"/>
      <c r="V251" s="3"/>
      <c r="W251" s="1"/>
      <c r="X251" s="1"/>
      <c r="Y251" s="1"/>
      <c r="Z251" s="1"/>
      <c r="AA251" s="1"/>
      <c r="AB251" s="1"/>
      <c r="AC251" s="1"/>
      <c r="AD251" s="1" t="s">
        <v>112</v>
      </c>
      <c r="AE251" s="1"/>
    </row>
    <row r="252" spans="1:31">
      <c r="A252" s="1" t="s">
        <v>59</v>
      </c>
      <c r="B252" s="2">
        <v>43875</v>
      </c>
      <c r="C252" s="1" t="s">
        <v>22</v>
      </c>
      <c r="D252" s="1" t="s">
        <v>1057</v>
      </c>
      <c r="E252" s="1" t="s">
        <v>24</v>
      </c>
      <c r="F252" s="1" t="s">
        <v>551</v>
      </c>
      <c r="G252" s="1" t="s">
        <v>24</v>
      </c>
      <c r="H252" s="1">
        <v>4501753895</v>
      </c>
      <c r="I252" s="1" t="s">
        <v>24</v>
      </c>
      <c r="J252" s="43" t="s">
        <v>1273</v>
      </c>
      <c r="K252" s="1">
        <v>0</v>
      </c>
      <c r="L252" s="1" t="s">
        <v>26</v>
      </c>
      <c r="M252" s="3">
        <v>7.53</v>
      </c>
      <c r="N252" s="3">
        <f t="shared" ref="N252:N340" si="5">M252*K252</f>
        <v>0</v>
      </c>
      <c r="O252" s="1"/>
      <c r="P252" s="1"/>
      <c r="Q252" s="3"/>
      <c r="R252" s="3">
        <f>Tabla1315[[#This Row],[COSTO TOTAL]]</f>
        <v>0</v>
      </c>
      <c r="S252" s="1"/>
      <c r="T252" s="1"/>
      <c r="U252" s="1"/>
      <c r="V252" s="3"/>
      <c r="W252" s="1"/>
      <c r="X252" s="1"/>
      <c r="Y252" s="1"/>
      <c r="Z252" s="1"/>
      <c r="AA252" s="1"/>
      <c r="AB252" s="1"/>
      <c r="AC252" s="1"/>
      <c r="AD252" s="1" t="s">
        <v>112</v>
      </c>
      <c r="AE252" s="1"/>
    </row>
    <row r="253" spans="1:31">
      <c r="A253" s="1" t="s">
        <v>59</v>
      </c>
      <c r="B253" s="2">
        <v>43875</v>
      </c>
      <c r="C253" s="1" t="s">
        <v>22</v>
      </c>
      <c r="D253" s="1" t="s">
        <v>1057</v>
      </c>
      <c r="E253" s="1" t="s">
        <v>24</v>
      </c>
      <c r="F253" s="1" t="s">
        <v>551</v>
      </c>
      <c r="G253" s="1" t="s">
        <v>24</v>
      </c>
      <c r="H253" s="1">
        <v>4501753895</v>
      </c>
      <c r="I253" s="1" t="s">
        <v>24</v>
      </c>
      <c r="J253" s="43" t="s">
        <v>1204</v>
      </c>
      <c r="K253" s="1">
        <v>0</v>
      </c>
      <c r="L253" s="1" t="s">
        <v>26</v>
      </c>
      <c r="M253" s="3">
        <v>20.8</v>
      </c>
      <c r="N253" s="3">
        <f t="shared" si="5"/>
        <v>0</v>
      </c>
      <c r="O253" s="1"/>
      <c r="P253" s="1"/>
      <c r="Q253" s="3"/>
      <c r="R253" s="3">
        <f>Tabla1315[[#This Row],[COSTO TOTAL]]</f>
        <v>0</v>
      </c>
      <c r="S253" s="1"/>
      <c r="T253" s="1"/>
      <c r="U253" s="1"/>
      <c r="V253" s="3"/>
      <c r="W253" s="1"/>
      <c r="X253" s="1"/>
      <c r="Y253" s="1"/>
      <c r="Z253" s="1"/>
      <c r="AA253" s="1"/>
      <c r="AB253" s="1"/>
      <c r="AC253" s="1"/>
      <c r="AD253" s="1" t="s">
        <v>112</v>
      </c>
      <c r="AE253" s="1"/>
    </row>
    <row r="254" spans="1:31">
      <c r="A254" s="1" t="s">
        <v>59</v>
      </c>
      <c r="B254" s="2">
        <v>43875</v>
      </c>
      <c r="C254" s="1" t="s">
        <v>22</v>
      </c>
      <c r="D254" s="1" t="s">
        <v>1057</v>
      </c>
      <c r="E254" s="1" t="s">
        <v>24</v>
      </c>
      <c r="F254" s="1" t="s">
        <v>551</v>
      </c>
      <c r="G254" s="1" t="s">
        <v>24</v>
      </c>
      <c r="H254" s="1">
        <v>4501753895</v>
      </c>
      <c r="I254" s="1" t="s">
        <v>24</v>
      </c>
      <c r="J254" s="43" t="s">
        <v>1274</v>
      </c>
      <c r="K254" s="1">
        <v>0</v>
      </c>
      <c r="L254" s="1" t="s">
        <v>26</v>
      </c>
      <c r="M254" s="3">
        <v>73.38</v>
      </c>
      <c r="N254" s="3">
        <f t="shared" si="5"/>
        <v>0</v>
      </c>
      <c r="O254" s="1"/>
      <c r="P254" s="1"/>
      <c r="Q254" s="3"/>
      <c r="R254" s="3">
        <f>Tabla1315[[#This Row],[COSTO TOTAL]]</f>
        <v>0</v>
      </c>
      <c r="S254" s="1"/>
      <c r="T254" s="1"/>
      <c r="U254" s="1"/>
      <c r="V254" s="3"/>
      <c r="W254" s="1"/>
      <c r="X254" s="1"/>
      <c r="Y254" s="1"/>
      <c r="Z254" s="1"/>
      <c r="AA254" s="1"/>
      <c r="AB254" s="1"/>
      <c r="AC254" s="1"/>
      <c r="AD254" s="1" t="s">
        <v>112</v>
      </c>
      <c r="AE254" s="1"/>
    </row>
    <row r="255" spans="1:31">
      <c r="A255" s="1" t="s">
        <v>59</v>
      </c>
      <c r="B255" s="2">
        <v>43524</v>
      </c>
      <c r="C255" s="1" t="s">
        <v>22</v>
      </c>
      <c r="D255" s="1" t="s">
        <v>1057</v>
      </c>
      <c r="E255" s="1" t="s">
        <v>24</v>
      </c>
      <c r="F255" s="1" t="s">
        <v>551</v>
      </c>
      <c r="G255" s="1" t="s">
        <v>24</v>
      </c>
      <c r="H255" s="1">
        <v>4501753895</v>
      </c>
      <c r="I255" s="1" t="s">
        <v>24</v>
      </c>
      <c r="J255" s="43" t="s">
        <v>1205</v>
      </c>
      <c r="K255" s="1">
        <v>5</v>
      </c>
      <c r="L255" s="1" t="s">
        <v>26</v>
      </c>
      <c r="M255" s="3">
        <v>44.03</v>
      </c>
      <c r="N255" s="3">
        <f t="shared" si="5"/>
        <v>220.15</v>
      </c>
      <c r="O255" s="1"/>
      <c r="P255" s="1"/>
      <c r="Q255" s="3"/>
      <c r="R255" s="3">
        <f>Tabla1315[[#This Row],[COSTO TOTAL]]</f>
        <v>220.15</v>
      </c>
      <c r="S255" s="1"/>
      <c r="T255" s="1"/>
      <c r="U255" s="1"/>
      <c r="V255" s="3"/>
      <c r="W255" s="1"/>
      <c r="X255" s="1"/>
      <c r="Y255" s="1"/>
      <c r="Z255" s="1"/>
      <c r="AA255" s="1"/>
      <c r="AB255" s="1"/>
      <c r="AC255" s="1"/>
      <c r="AD255" s="1" t="s">
        <v>112</v>
      </c>
      <c r="AE255" s="1"/>
    </row>
    <row r="256" spans="1:31">
      <c r="A256" s="1" t="s">
        <v>59</v>
      </c>
      <c r="B256" s="2">
        <v>43875</v>
      </c>
      <c r="C256" s="1" t="s">
        <v>22</v>
      </c>
      <c r="D256" s="1" t="s">
        <v>1057</v>
      </c>
      <c r="E256" s="1" t="s">
        <v>24</v>
      </c>
      <c r="F256" s="1" t="s">
        <v>551</v>
      </c>
      <c r="G256" s="1" t="s">
        <v>24</v>
      </c>
      <c r="H256" s="1">
        <v>4501753895</v>
      </c>
      <c r="I256" s="1" t="s">
        <v>24</v>
      </c>
      <c r="J256" s="1" t="s">
        <v>1206</v>
      </c>
      <c r="K256" s="1">
        <v>7</v>
      </c>
      <c r="L256" s="1" t="s">
        <v>26</v>
      </c>
      <c r="M256" s="3">
        <v>65.010000000000005</v>
      </c>
      <c r="N256" s="3">
        <f t="shared" si="5"/>
        <v>455.07000000000005</v>
      </c>
      <c r="O256" s="1"/>
      <c r="P256" s="1"/>
      <c r="Q256" s="3"/>
      <c r="R256" s="3">
        <f>Tabla1315[[#This Row],[COSTO TOTAL]]</f>
        <v>455.07000000000005</v>
      </c>
      <c r="S256" s="1"/>
      <c r="T256" s="1"/>
      <c r="U256" s="1"/>
      <c r="V256" s="3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>
      <c r="A257" s="1" t="s">
        <v>59</v>
      </c>
      <c r="B257" s="2">
        <v>43875</v>
      </c>
      <c r="C257" s="1" t="s">
        <v>22</v>
      </c>
      <c r="D257" s="1" t="s">
        <v>1057</v>
      </c>
      <c r="E257" s="1" t="s">
        <v>24</v>
      </c>
      <c r="F257" s="1" t="s">
        <v>551</v>
      </c>
      <c r="G257" s="1" t="s">
        <v>24</v>
      </c>
      <c r="H257" s="1">
        <v>4501753895</v>
      </c>
      <c r="I257" s="1" t="s">
        <v>24</v>
      </c>
      <c r="J257" s="43" t="s">
        <v>1207</v>
      </c>
      <c r="K257" s="1">
        <v>0</v>
      </c>
      <c r="L257" s="1" t="s">
        <v>26</v>
      </c>
      <c r="M257" s="3">
        <v>19.2</v>
      </c>
      <c r="N257" s="3">
        <f t="shared" si="5"/>
        <v>0</v>
      </c>
      <c r="O257" s="1"/>
      <c r="P257" s="1"/>
      <c r="Q257" s="3"/>
      <c r="R257" s="3">
        <f>Tabla1315[[#This Row],[COSTO TOTAL]]</f>
        <v>0</v>
      </c>
      <c r="S257" s="1"/>
      <c r="T257" s="1"/>
      <c r="U257" s="1"/>
      <c r="V257" s="3"/>
      <c r="W257" s="1"/>
      <c r="X257" s="1"/>
      <c r="Y257" s="1"/>
      <c r="Z257" s="1"/>
      <c r="AA257" s="1"/>
      <c r="AB257" s="1"/>
      <c r="AC257" s="1"/>
      <c r="AD257" s="1" t="s">
        <v>112</v>
      </c>
      <c r="AE257" s="1"/>
    </row>
    <row r="258" spans="1:31">
      <c r="A258" s="1" t="s">
        <v>59</v>
      </c>
      <c r="B258" s="2">
        <v>43875</v>
      </c>
      <c r="C258" s="1" t="s">
        <v>22</v>
      </c>
      <c r="D258" s="1" t="s">
        <v>1057</v>
      </c>
      <c r="E258" s="1" t="s">
        <v>24</v>
      </c>
      <c r="F258" s="1" t="s">
        <v>551</v>
      </c>
      <c r="G258" s="1" t="s">
        <v>24</v>
      </c>
      <c r="H258" s="1">
        <v>4501753895</v>
      </c>
      <c r="I258" s="1" t="s">
        <v>24</v>
      </c>
      <c r="J258" s="43" t="s">
        <v>1182</v>
      </c>
      <c r="K258" s="1">
        <v>0</v>
      </c>
      <c r="L258" s="1" t="s">
        <v>26</v>
      </c>
      <c r="M258" s="3">
        <v>35.200000000000003</v>
      </c>
      <c r="N258" s="3">
        <f t="shared" si="5"/>
        <v>0</v>
      </c>
      <c r="O258" s="1"/>
      <c r="P258" s="1"/>
      <c r="Q258" s="3"/>
      <c r="R258" s="3">
        <f>Tabla1315[[#This Row],[COSTO TOTAL]]</f>
        <v>0</v>
      </c>
      <c r="S258" s="1"/>
      <c r="T258" s="1"/>
      <c r="U258" s="1"/>
      <c r="V258" s="3"/>
      <c r="W258" s="1"/>
      <c r="X258" s="1"/>
      <c r="Y258" s="1"/>
      <c r="Z258" s="1"/>
      <c r="AA258" s="1"/>
      <c r="AB258" s="1"/>
      <c r="AC258" s="1"/>
      <c r="AD258" s="1" t="s">
        <v>112</v>
      </c>
      <c r="AE258" s="1"/>
    </row>
    <row r="259" spans="1:31">
      <c r="A259" s="1" t="s">
        <v>59</v>
      </c>
      <c r="B259" s="2">
        <v>43875</v>
      </c>
      <c r="C259" s="1" t="s">
        <v>22</v>
      </c>
      <c r="D259" s="1" t="s">
        <v>1057</v>
      </c>
      <c r="E259" s="1" t="s">
        <v>24</v>
      </c>
      <c r="F259" s="1" t="s">
        <v>551</v>
      </c>
      <c r="G259" s="1" t="s">
        <v>24</v>
      </c>
      <c r="H259" s="1">
        <v>4501753895</v>
      </c>
      <c r="I259" s="1" t="s">
        <v>24</v>
      </c>
      <c r="J259" s="43" t="s">
        <v>1208</v>
      </c>
      <c r="K259" s="1">
        <v>0</v>
      </c>
      <c r="L259" s="1" t="s">
        <v>26</v>
      </c>
      <c r="M259" s="3">
        <v>50.88</v>
      </c>
      <c r="N259" s="3">
        <f t="shared" si="5"/>
        <v>0</v>
      </c>
      <c r="O259" s="1"/>
      <c r="P259" s="1"/>
      <c r="Q259" s="3"/>
      <c r="R259" s="3">
        <f>Tabla1315[[#This Row],[COSTO TOTAL]]</f>
        <v>0</v>
      </c>
      <c r="S259" s="1"/>
      <c r="T259" s="1"/>
      <c r="U259" s="1"/>
      <c r="V259" s="3"/>
      <c r="W259" s="1"/>
      <c r="X259" s="1"/>
      <c r="Y259" s="1"/>
      <c r="Z259" s="1"/>
      <c r="AA259" s="1"/>
      <c r="AB259" s="1"/>
      <c r="AC259" s="1"/>
      <c r="AD259" s="1" t="s">
        <v>112</v>
      </c>
      <c r="AE259" s="1"/>
    </row>
    <row r="260" spans="1:31">
      <c r="A260" s="1" t="s">
        <v>59</v>
      </c>
      <c r="B260" s="2">
        <v>43875</v>
      </c>
      <c r="C260" s="1" t="s">
        <v>22</v>
      </c>
      <c r="D260" s="1" t="s">
        <v>1057</v>
      </c>
      <c r="E260" s="1" t="s">
        <v>24</v>
      </c>
      <c r="F260" s="1" t="s">
        <v>551</v>
      </c>
      <c r="G260" s="1" t="s">
        <v>24</v>
      </c>
      <c r="H260" s="1">
        <v>4501753895</v>
      </c>
      <c r="I260" s="1" t="s">
        <v>24</v>
      </c>
      <c r="J260" s="43" t="s">
        <v>1209</v>
      </c>
      <c r="K260" s="1">
        <v>0</v>
      </c>
      <c r="L260" s="1" t="s">
        <v>26</v>
      </c>
      <c r="M260" s="3">
        <v>81.92</v>
      </c>
      <c r="N260" s="3">
        <f t="shared" si="5"/>
        <v>0</v>
      </c>
      <c r="O260" s="1"/>
      <c r="P260" s="1"/>
      <c r="Q260" s="3"/>
      <c r="R260" s="3">
        <f>Tabla1315[[#This Row],[COSTO TOTAL]]</f>
        <v>0</v>
      </c>
      <c r="S260" s="1"/>
      <c r="T260" s="1"/>
      <c r="U260" s="1"/>
      <c r="V260" s="3"/>
      <c r="W260" s="1"/>
      <c r="X260" s="1"/>
      <c r="Y260" s="1"/>
      <c r="Z260" s="1"/>
      <c r="AA260" s="1"/>
      <c r="AB260" s="1"/>
      <c r="AC260" s="1"/>
      <c r="AD260" s="1" t="s">
        <v>112</v>
      </c>
      <c r="AE260" s="1"/>
    </row>
    <row r="261" spans="1:31">
      <c r="A261" s="1" t="s">
        <v>59</v>
      </c>
      <c r="B261" s="2">
        <v>43875</v>
      </c>
      <c r="C261" s="1" t="s">
        <v>22</v>
      </c>
      <c r="D261" s="1" t="s">
        <v>1057</v>
      </c>
      <c r="E261" s="1" t="s">
        <v>24</v>
      </c>
      <c r="F261" s="1" t="s">
        <v>551</v>
      </c>
      <c r="G261" s="1" t="s">
        <v>24</v>
      </c>
      <c r="H261" s="1">
        <v>4501753895</v>
      </c>
      <c r="I261" s="1" t="s">
        <v>24</v>
      </c>
      <c r="J261" s="43" t="s">
        <v>1210</v>
      </c>
      <c r="K261" s="1">
        <v>0</v>
      </c>
      <c r="L261" s="1" t="s">
        <v>26</v>
      </c>
      <c r="M261" s="3">
        <v>6.08</v>
      </c>
      <c r="N261" s="3">
        <f t="shared" si="5"/>
        <v>0</v>
      </c>
      <c r="O261" s="1"/>
      <c r="P261" s="1"/>
      <c r="Q261" s="3"/>
      <c r="R261" s="3">
        <f>Tabla1315[[#This Row],[COSTO TOTAL]]</f>
        <v>0</v>
      </c>
      <c r="S261" s="1"/>
      <c r="T261" s="1"/>
      <c r="U261" s="1"/>
      <c r="V261" s="3"/>
      <c r="W261" s="1"/>
      <c r="X261" s="1"/>
      <c r="Y261" s="1"/>
      <c r="Z261" s="1"/>
      <c r="AA261" s="1"/>
      <c r="AB261" s="1"/>
      <c r="AC261" s="1"/>
      <c r="AD261" s="1" t="s">
        <v>112</v>
      </c>
      <c r="AE261" s="1"/>
    </row>
    <row r="262" spans="1:31">
      <c r="A262" s="1" t="s">
        <v>59</v>
      </c>
      <c r="B262" s="2">
        <v>43875</v>
      </c>
      <c r="C262" s="1" t="s">
        <v>22</v>
      </c>
      <c r="D262" s="1" t="s">
        <v>1057</v>
      </c>
      <c r="E262" s="1" t="s">
        <v>24</v>
      </c>
      <c r="F262" s="1" t="s">
        <v>551</v>
      </c>
      <c r="G262" s="1" t="s">
        <v>24</v>
      </c>
      <c r="H262" s="1">
        <v>4501753895</v>
      </c>
      <c r="I262" s="1" t="s">
        <v>24</v>
      </c>
      <c r="J262" s="43" t="s">
        <v>1211</v>
      </c>
      <c r="K262" s="1">
        <v>4</v>
      </c>
      <c r="L262" s="1" t="s">
        <v>26</v>
      </c>
      <c r="M262" s="3">
        <v>151.6</v>
      </c>
      <c r="N262" s="3">
        <f t="shared" si="5"/>
        <v>606.4</v>
      </c>
      <c r="O262" s="1"/>
      <c r="P262" s="1"/>
      <c r="Q262" s="3"/>
      <c r="R262" s="3">
        <f>Tabla1315[[#This Row],[COSTO TOTAL]]</f>
        <v>606.4</v>
      </c>
      <c r="S262" s="1"/>
      <c r="T262" s="1"/>
      <c r="U262" s="1"/>
      <c r="V262" s="3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>
      <c r="A263" s="1" t="s">
        <v>59</v>
      </c>
      <c r="B263" s="2">
        <v>43875</v>
      </c>
      <c r="C263" s="1" t="s">
        <v>22</v>
      </c>
      <c r="D263" s="1" t="s">
        <v>1057</v>
      </c>
      <c r="E263" s="1" t="s">
        <v>24</v>
      </c>
      <c r="F263" s="1" t="s">
        <v>551</v>
      </c>
      <c r="G263" s="1" t="s">
        <v>24</v>
      </c>
      <c r="H263" s="1">
        <v>4501753895</v>
      </c>
      <c r="I263" s="1" t="s">
        <v>24</v>
      </c>
      <c r="J263" s="43" t="s">
        <v>1213</v>
      </c>
      <c r="K263" s="1">
        <v>0</v>
      </c>
      <c r="L263" s="1" t="s">
        <v>26</v>
      </c>
      <c r="M263" s="3">
        <v>26.41</v>
      </c>
      <c r="N263" s="3">
        <f t="shared" si="5"/>
        <v>0</v>
      </c>
      <c r="O263" s="1"/>
      <c r="P263" s="1"/>
      <c r="Q263" s="3"/>
      <c r="R263" s="3">
        <f>Tabla1315[[#This Row],[COSTO TOTAL]]</f>
        <v>0</v>
      </c>
      <c r="S263" s="1"/>
      <c r="T263" s="1"/>
      <c r="U263" s="1"/>
      <c r="V263" s="3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>
      <c r="A264" s="1" t="s">
        <v>59</v>
      </c>
      <c r="B264" s="2">
        <v>43875</v>
      </c>
      <c r="C264" s="1" t="s">
        <v>22</v>
      </c>
      <c r="D264" s="1" t="s">
        <v>1057</v>
      </c>
      <c r="E264" s="1" t="s">
        <v>24</v>
      </c>
      <c r="F264" s="1" t="s">
        <v>551</v>
      </c>
      <c r="G264" s="1" t="s">
        <v>24</v>
      </c>
      <c r="H264" s="1">
        <v>4501753895</v>
      </c>
      <c r="I264" s="1" t="s">
        <v>24</v>
      </c>
      <c r="J264" s="43" t="s">
        <v>1214</v>
      </c>
      <c r="K264" s="1">
        <v>0</v>
      </c>
      <c r="L264" s="1" t="s">
        <v>26</v>
      </c>
      <c r="M264" s="3">
        <v>21.53</v>
      </c>
      <c r="N264" s="3">
        <f t="shared" si="5"/>
        <v>0</v>
      </c>
      <c r="O264" s="1"/>
      <c r="P264" s="1"/>
      <c r="Q264" s="3"/>
      <c r="R264" s="3">
        <f>Tabla1315[[#This Row],[COSTO TOTAL]]</f>
        <v>0</v>
      </c>
      <c r="S264" s="1"/>
      <c r="T264" s="1"/>
      <c r="U264" s="1"/>
      <c r="V264" s="3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>
      <c r="A265" s="1" t="s">
        <v>59</v>
      </c>
      <c r="B265" s="2">
        <v>43875</v>
      </c>
      <c r="C265" s="1" t="s">
        <v>22</v>
      </c>
      <c r="D265" s="1" t="s">
        <v>1057</v>
      </c>
      <c r="E265" s="1" t="s">
        <v>24</v>
      </c>
      <c r="F265" s="1" t="s">
        <v>551</v>
      </c>
      <c r="G265" s="1" t="s">
        <v>24</v>
      </c>
      <c r="H265" s="1">
        <v>4501753895</v>
      </c>
      <c r="I265" s="1" t="s">
        <v>24</v>
      </c>
      <c r="J265" s="43" t="s">
        <v>1215</v>
      </c>
      <c r="K265" s="1">
        <v>0</v>
      </c>
      <c r="L265" s="1" t="s">
        <v>26</v>
      </c>
      <c r="M265" s="3">
        <v>22.48</v>
      </c>
      <c r="N265" s="3">
        <f t="shared" si="5"/>
        <v>0</v>
      </c>
      <c r="O265" s="1"/>
      <c r="P265" s="1"/>
      <c r="Q265" s="3"/>
      <c r="R265" s="3">
        <f>Tabla1315[[#This Row],[COSTO TOTAL]]</f>
        <v>0</v>
      </c>
      <c r="S265" s="1"/>
      <c r="T265" s="1"/>
      <c r="U265" s="1"/>
      <c r="V265" s="3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>
      <c r="A266" s="1" t="s">
        <v>1227</v>
      </c>
      <c r="B266" s="2">
        <v>43875</v>
      </c>
      <c r="C266" s="1" t="s">
        <v>22</v>
      </c>
      <c r="D266" s="1" t="s">
        <v>1057</v>
      </c>
      <c r="E266" s="1" t="s">
        <v>24</v>
      </c>
      <c r="F266" s="1" t="s">
        <v>551</v>
      </c>
      <c r="G266" s="1" t="s">
        <v>24</v>
      </c>
      <c r="H266" s="1">
        <v>4501753895</v>
      </c>
      <c r="I266" s="1" t="s">
        <v>24</v>
      </c>
      <c r="J266" s="43" t="s">
        <v>1118</v>
      </c>
      <c r="K266" s="1">
        <v>0</v>
      </c>
      <c r="L266" s="1" t="s">
        <v>1117</v>
      </c>
      <c r="M266" s="3">
        <v>49.04</v>
      </c>
      <c r="N266" s="3">
        <f t="shared" si="5"/>
        <v>0</v>
      </c>
      <c r="O266" s="1"/>
      <c r="P266" s="1"/>
      <c r="Q266" s="3"/>
      <c r="R266" s="3">
        <f>Tabla1315[[#This Row],[COSTO TOTAL]]</f>
        <v>0</v>
      </c>
      <c r="S266" s="1"/>
      <c r="T266" s="1"/>
      <c r="U266" s="1"/>
      <c r="V266" s="3"/>
      <c r="W266" s="1"/>
      <c r="X266" s="1"/>
      <c r="Y266" s="1"/>
      <c r="Z266" s="1"/>
      <c r="AA266" s="1"/>
      <c r="AB266" s="1"/>
      <c r="AC266" s="1"/>
      <c r="AD266" s="1" t="s">
        <v>112</v>
      </c>
      <c r="AE266" s="1"/>
    </row>
    <row r="267" spans="1:31">
      <c r="A267" s="1" t="s">
        <v>59</v>
      </c>
      <c r="B267" s="2">
        <v>43875</v>
      </c>
      <c r="C267" s="1" t="s">
        <v>22</v>
      </c>
      <c r="D267" s="1" t="s">
        <v>1057</v>
      </c>
      <c r="E267" s="1" t="s">
        <v>24</v>
      </c>
      <c r="F267" s="1" t="s">
        <v>551</v>
      </c>
      <c r="G267" s="1" t="s">
        <v>24</v>
      </c>
      <c r="H267" s="1">
        <v>4501753895</v>
      </c>
      <c r="I267" s="1" t="s">
        <v>24</v>
      </c>
      <c r="J267" s="1" t="s">
        <v>1223</v>
      </c>
      <c r="K267" s="1">
        <v>0</v>
      </c>
      <c r="L267" s="1" t="s">
        <v>1224</v>
      </c>
      <c r="M267" s="3">
        <v>33.049999999999997</v>
      </c>
      <c r="N267" s="3">
        <f t="shared" si="5"/>
        <v>0</v>
      </c>
      <c r="O267" s="1"/>
      <c r="P267" s="1"/>
      <c r="Q267" s="3"/>
      <c r="R267" s="3">
        <f>Tabla1315[[#This Row],[COSTO TOTAL]]</f>
        <v>0</v>
      </c>
      <c r="S267" s="1"/>
      <c r="T267" s="1"/>
      <c r="U267" s="1"/>
      <c r="V267" s="3"/>
      <c r="W267" s="1"/>
      <c r="X267" s="1"/>
      <c r="Y267" s="1"/>
      <c r="Z267" s="1"/>
      <c r="AA267" s="1"/>
      <c r="AB267" s="1"/>
      <c r="AC267" s="1"/>
      <c r="AD267" s="1" t="s">
        <v>112</v>
      </c>
      <c r="AE267" s="1"/>
    </row>
    <row r="268" spans="1:31">
      <c r="A268" s="1" t="s">
        <v>59</v>
      </c>
      <c r="B268" s="2">
        <v>43875</v>
      </c>
      <c r="C268" s="1" t="s">
        <v>22</v>
      </c>
      <c r="D268" s="1" t="s">
        <v>1057</v>
      </c>
      <c r="E268" s="1" t="s">
        <v>24</v>
      </c>
      <c r="F268" s="1" t="s">
        <v>551</v>
      </c>
      <c r="G268" s="1" t="s">
        <v>24</v>
      </c>
      <c r="H268" s="1">
        <v>4501753895</v>
      </c>
      <c r="I268" s="1" t="s">
        <v>24</v>
      </c>
      <c r="J268" s="1" t="s">
        <v>1225</v>
      </c>
      <c r="K268" s="1">
        <v>0</v>
      </c>
      <c r="L268" s="1" t="s">
        <v>26</v>
      </c>
      <c r="M268" s="3">
        <v>40.67</v>
      </c>
      <c r="N268" s="3">
        <f t="shared" si="5"/>
        <v>0</v>
      </c>
      <c r="O268" s="1"/>
      <c r="P268" s="1"/>
      <c r="Q268" s="3"/>
      <c r="R268" s="3">
        <f>Tabla1315[[#This Row],[COSTO TOTAL]]</f>
        <v>0</v>
      </c>
      <c r="S268" s="1"/>
      <c r="T268" s="1"/>
      <c r="U268" s="1"/>
      <c r="V268" s="3"/>
      <c r="W268" s="1"/>
      <c r="X268" s="1"/>
      <c r="Y268" s="1"/>
      <c r="Z268" s="1"/>
      <c r="AA268" s="1"/>
      <c r="AB268" s="1"/>
      <c r="AC268" s="1"/>
      <c r="AD268" s="1" t="s">
        <v>112</v>
      </c>
      <c r="AE268" s="1"/>
    </row>
    <row r="269" spans="1:31">
      <c r="A269" s="1" t="s">
        <v>59</v>
      </c>
      <c r="B269" s="2">
        <v>43875</v>
      </c>
      <c r="C269" s="1" t="s">
        <v>22</v>
      </c>
      <c r="D269" s="1" t="s">
        <v>1057</v>
      </c>
      <c r="E269" s="1" t="s">
        <v>24</v>
      </c>
      <c r="F269" s="1" t="s">
        <v>551</v>
      </c>
      <c r="G269" s="1" t="s">
        <v>24</v>
      </c>
      <c r="H269" s="1">
        <v>4501753895</v>
      </c>
      <c r="I269" s="1" t="s">
        <v>24</v>
      </c>
      <c r="J269" s="1" t="s">
        <v>1226</v>
      </c>
      <c r="K269" s="1">
        <v>0</v>
      </c>
      <c r="L269" s="1" t="s">
        <v>26</v>
      </c>
      <c r="M269" s="3">
        <v>67.709999999999994</v>
      </c>
      <c r="N269" s="3">
        <f t="shared" si="5"/>
        <v>0</v>
      </c>
      <c r="O269" s="1"/>
      <c r="P269" s="1"/>
      <c r="Q269" s="3"/>
      <c r="R269" s="3">
        <f>Tabla1315[[#This Row],[COSTO TOTAL]]</f>
        <v>0</v>
      </c>
      <c r="S269" s="1"/>
      <c r="T269" s="1"/>
      <c r="U269" s="1"/>
      <c r="V269" s="3"/>
      <c r="W269" s="1"/>
      <c r="X269" s="1"/>
      <c r="Y269" s="1"/>
      <c r="Z269" s="1"/>
      <c r="AA269" s="1"/>
      <c r="AB269" s="1"/>
      <c r="AC269" s="1"/>
      <c r="AD269" s="1" t="s">
        <v>112</v>
      </c>
      <c r="AE269" s="1"/>
    </row>
    <row r="270" spans="1:31">
      <c r="A270" s="1" t="s">
        <v>59</v>
      </c>
      <c r="B270" s="2">
        <v>43879</v>
      </c>
      <c r="C270" s="1" t="s">
        <v>22</v>
      </c>
      <c r="D270" s="1" t="s">
        <v>1057</v>
      </c>
      <c r="E270" s="1" t="s">
        <v>24</v>
      </c>
      <c r="F270" s="1" t="s">
        <v>1237</v>
      </c>
      <c r="G270" s="1" t="s">
        <v>24</v>
      </c>
      <c r="H270" s="1">
        <v>4501753890</v>
      </c>
      <c r="I270" s="1" t="s">
        <v>24</v>
      </c>
      <c r="J270" s="1" t="s">
        <v>1238</v>
      </c>
      <c r="K270" s="1">
        <v>0</v>
      </c>
      <c r="L270" s="1" t="s">
        <v>26</v>
      </c>
      <c r="M270" s="3">
        <v>474</v>
      </c>
      <c r="N270" s="3">
        <f t="shared" ref="N270:N288" si="6">M270*K270</f>
        <v>0</v>
      </c>
      <c r="O270" s="1"/>
      <c r="P270" s="1"/>
      <c r="Q270" s="3"/>
      <c r="R270" s="3">
        <f>Tabla1315[[#This Row],[COSTO TOTAL]]</f>
        <v>0</v>
      </c>
      <c r="S270" s="1"/>
      <c r="T270" s="1"/>
      <c r="U270" s="1"/>
      <c r="V270" s="3"/>
      <c r="W270" s="1"/>
      <c r="X270" s="1"/>
      <c r="Y270" s="1"/>
      <c r="Z270" s="1"/>
      <c r="AA270" s="1"/>
      <c r="AB270" s="1"/>
      <c r="AC270" s="1"/>
      <c r="AD270" s="1" t="s">
        <v>112</v>
      </c>
      <c r="AE270" s="1"/>
    </row>
    <row r="271" spans="1:31">
      <c r="A271" s="1" t="s">
        <v>149</v>
      </c>
      <c r="B271" s="2">
        <v>43879</v>
      </c>
      <c r="C271" s="1" t="s">
        <v>22</v>
      </c>
      <c r="D271" s="1" t="s">
        <v>1057</v>
      </c>
      <c r="E271" s="1" t="s">
        <v>24</v>
      </c>
      <c r="F271" s="1" t="s">
        <v>1237</v>
      </c>
      <c r="G271" s="1" t="s">
        <v>24</v>
      </c>
      <c r="H271" s="1">
        <v>4501753890</v>
      </c>
      <c r="I271" s="1" t="s">
        <v>24</v>
      </c>
      <c r="J271" s="1" t="s">
        <v>1239</v>
      </c>
      <c r="K271" s="1">
        <v>2</v>
      </c>
      <c r="L271" s="1" t="s">
        <v>26</v>
      </c>
      <c r="M271" s="3">
        <v>484.03</v>
      </c>
      <c r="N271" s="3">
        <f t="shared" si="6"/>
        <v>968.06</v>
      </c>
      <c r="O271" s="1"/>
      <c r="P271" s="1"/>
      <c r="Q271" s="3"/>
      <c r="R271" s="3">
        <f>Tabla1315[[#This Row],[COSTO TOTAL]]</f>
        <v>968.06</v>
      </c>
      <c r="S271" s="1"/>
      <c r="T271" s="1"/>
      <c r="U271" s="1"/>
      <c r="V271" s="3"/>
      <c r="W271" s="1"/>
      <c r="X271" s="1"/>
      <c r="Y271" s="1"/>
      <c r="Z271" s="1"/>
      <c r="AA271" s="1"/>
      <c r="AB271" s="1"/>
      <c r="AC271" s="1"/>
      <c r="AD271" s="1" t="s">
        <v>112</v>
      </c>
      <c r="AE271" s="1"/>
    </row>
    <row r="272" spans="1:31">
      <c r="A272" s="1" t="s">
        <v>149</v>
      </c>
      <c r="B272" s="2">
        <v>43879</v>
      </c>
      <c r="C272" s="1" t="s">
        <v>22</v>
      </c>
      <c r="D272" s="1" t="s">
        <v>1057</v>
      </c>
      <c r="E272" s="1" t="s">
        <v>24</v>
      </c>
      <c r="F272" s="1" t="s">
        <v>1237</v>
      </c>
      <c r="G272" s="1" t="s">
        <v>24</v>
      </c>
      <c r="H272" s="1">
        <v>4501753890</v>
      </c>
      <c r="I272" s="1" t="s">
        <v>24</v>
      </c>
      <c r="J272" s="1" t="s">
        <v>1240</v>
      </c>
      <c r="K272" s="1">
        <v>1</v>
      </c>
      <c r="L272" s="1" t="s">
        <v>26</v>
      </c>
      <c r="M272" s="3">
        <v>1051.6300000000001</v>
      </c>
      <c r="N272" s="3">
        <f t="shared" si="6"/>
        <v>1051.6300000000001</v>
      </c>
      <c r="O272" s="1"/>
      <c r="P272" s="1"/>
      <c r="Q272" s="3"/>
      <c r="R272" s="3">
        <f>Tabla1315[[#This Row],[COSTO TOTAL]]</f>
        <v>1051.6300000000001</v>
      </c>
      <c r="S272" s="1"/>
      <c r="T272" s="1"/>
      <c r="U272" s="1"/>
      <c r="V272" s="3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>
      <c r="A273" s="1" t="s">
        <v>149</v>
      </c>
      <c r="B273" s="2">
        <v>43879</v>
      </c>
      <c r="C273" s="1" t="s">
        <v>22</v>
      </c>
      <c r="D273" s="1" t="s">
        <v>1057</v>
      </c>
      <c r="E273" s="1" t="s">
        <v>24</v>
      </c>
      <c r="F273" s="1" t="s">
        <v>1237</v>
      </c>
      <c r="G273" s="1" t="s">
        <v>24</v>
      </c>
      <c r="H273" s="1">
        <v>4501753890</v>
      </c>
      <c r="I273" s="1" t="s">
        <v>24</v>
      </c>
      <c r="J273" s="1" t="s">
        <v>1241</v>
      </c>
      <c r="K273" s="1">
        <v>1</v>
      </c>
      <c r="L273" s="1" t="s">
        <v>26</v>
      </c>
      <c r="M273" s="3">
        <v>2062.5</v>
      </c>
      <c r="N273" s="3">
        <f t="shared" si="6"/>
        <v>2062.5</v>
      </c>
      <c r="O273" s="1"/>
      <c r="P273" s="1"/>
      <c r="Q273" s="3"/>
      <c r="R273" s="3">
        <f>Tabla1315[[#This Row],[COSTO TOTAL]]</f>
        <v>2062.5</v>
      </c>
      <c r="S273" s="1"/>
      <c r="T273" s="1"/>
      <c r="U273" s="1"/>
      <c r="V273" s="3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>
      <c r="A274" s="1" t="s">
        <v>149</v>
      </c>
      <c r="B274" s="2">
        <v>43879</v>
      </c>
      <c r="C274" s="1" t="s">
        <v>22</v>
      </c>
      <c r="D274" s="1" t="s">
        <v>1057</v>
      </c>
      <c r="E274" s="1" t="s">
        <v>24</v>
      </c>
      <c r="F274" s="1" t="s">
        <v>1237</v>
      </c>
      <c r="G274" s="1" t="s">
        <v>24</v>
      </c>
      <c r="H274" s="1">
        <v>4501753890</v>
      </c>
      <c r="I274" s="1" t="s">
        <v>24</v>
      </c>
      <c r="J274" s="1" t="s">
        <v>1242</v>
      </c>
      <c r="K274" s="1">
        <v>1</v>
      </c>
      <c r="L274" s="1" t="s">
        <v>26</v>
      </c>
      <c r="M274" s="3">
        <v>2873.61</v>
      </c>
      <c r="N274" s="3">
        <f t="shared" si="6"/>
        <v>2873.61</v>
      </c>
      <c r="O274" s="1"/>
      <c r="P274" s="1"/>
      <c r="Q274" s="3"/>
      <c r="R274" s="3">
        <f>Tabla1315[[#This Row],[COSTO TOTAL]]</f>
        <v>2873.61</v>
      </c>
      <c r="S274" s="1"/>
      <c r="T274" s="1"/>
      <c r="U274" s="1"/>
      <c r="V274" s="3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>
      <c r="A275" s="1" t="s">
        <v>1260</v>
      </c>
      <c r="B275" s="2">
        <v>43879</v>
      </c>
      <c r="C275" s="1" t="s">
        <v>22</v>
      </c>
      <c r="D275" s="1" t="s">
        <v>1057</v>
      </c>
      <c r="E275" s="1" t="s">
        <v>24</v>
      </c>
      <c r="F275" s="1" t="s">
        <v>1237</v>
      </c>
      <c r="G275" s="1" t="s">
        <v>24</v>
      </c>
      <c r="H275" s="1">
        <v>4501753890</v>
      </c>
      <c r="I275" s="1" t="s">
        <v>24</v>
      </c>
      <c r="J275" s="1" t="s">
        <v>1243</v>
      </c>
      <c r="K275" s="1">
        <v>1</v>
      </c>
      <c r="L275" s="1" t="s">
        <v>26</v>
      </c>
      <c r="M275" s="3">
        <v>4741.0200000000004</v>
      </c>
      <c r="N275" s="3">
        <f t="shared" si="6"/>
        <v>4741.0200000000004</v>
      </c>
      <c r="O275" s="1"/>
      <c r="P275" s="1"/>
      <c r="Q275" s="3"/>
      <c r="R275" s="3">
        <f>Tabla1315[[#This Row],[COSTO TOTAL]]</f>
        <v>4741.0200000000004</v>
      </c>
      <c r="S275" s="1"/>
      <c r="T275" s="1"/>
      <c r="U275" s="1"/>
      <c r="V275" s="3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>
      <c r="A276" s="1" t="s">
        <v>1260</v>
      </c>
      <c r="B276" s="2">
        <v>43879</v>
      </c>
      <c r="C276" s="1" t="s">
        <v>22</v>
      </c>
      <c r="D276" s="1" t="s">
        <v>1057</v>
      </c>
      <c r="E276" s="1" t="s">
        <v>24</v>
      </c>
      <c r="F276" s="1" t="s">
        <v>1237</v>
      </c>
      <c r="G276" s="1" t="s">
        <v>24</v>
      </c>
      <c r="H276" s="1">
        <v>4501753890</v>
      </c>
      <c r="I276" s="1" t="s">
        <v>24</v>
      </c>
      <c r="J276" s="1" t="s">
        <v>1305</v>
      </c>
      <c r="K276" s="1">
        <v>1</v>
      </c>
      <c r="L276" s="1" t="s">
        <v>26</v>
      </c>
      <c r="M276" s="3">
        <v>7087.78</v>
      </c>
      <c r="N276" s="3">
        <f t="shared" si="6"/>
        <v>7087.78</v>
      </c>
      <c r="O276" s="1"/>
      <c r="P276" s="1"/>
      <c r="Q276" s="3"/>
      <c r="R276" s="3">
        <f>Tabla1315[[#This Row],[COSTO TOTAL]]</f>
        <v>7087.78</v>
      </c>
      <c r="S276" s="1"/>
      <c r="T276" s="1"/>
      <c r="U276" s="1"/>
      <c r="V276" s="3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>
      <c r="A277" s="1" t="s">
        <v>63</v>
      </c>
      <c r="B277" s="2">
        <v>43879</v>
      </c>
      <c r="C277" s="1" t="s">
        <v>22</v>
      </c>
      <c r="D277" s="1" t="s">
        <v>1057</v>
      </c>
      <c r="E277" s="1" t="s">
        <v>24</v>
      </c>
      <c r="F277" s="1" t="s">
        <v>1237</v>
      </c>
      <c r="G277" s="1" t="s">
        <v>24</v>
      </c>
      <c r="H277" s="1">
        <v>4501753890</v>
      </c>
      <c r="I277" s="41" t="s">
        <v>1249</v>
      </c>
      <c r="J277" s="1" t="s">
        <v>1162</v>
      </c>
      <c r="K277" s="1">
        <v>6</v>
      </c>
      <c r="L277" s="1" t="s">
        <v>26</v>
      </c>
      <c r="M277" s="3">
        <v>152.78</v>
      </c>
      <c r="N277" s="3">
        <f t="shared" si="6"/>
        <v>916.68000000000006</v>
      </c>
      <c r="O277" s="1"/>
      <c r="P277" s="1"/>
      <c r="Q277" s="3"/>
      <c r="R277" s="3">
        <f>Tabla1315[[#This Row],[COSTO TOTAL]]</f>
        <v>916.68000000000006</v>
      </c>
      <c r="S277" s="1"/>
      <c r="T277" s="1"/>
      <c r="U277" s="1"/>
      <c r="V277" s="3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>
      <c r="A278" s="1" t="s">
        <v>63</v>
      </c>
      <c r="B278" s="2">
        <v>43879</v>
      </c>
      <c r="C278" s="1" t="s">
        <v>22</v>
      </c>
      <c r="D278" s="1" t="s">
        <v>1057</v>
      </c>
      <c r="E278" s="1" t="s">
        <v>24</v>
      </c>
      <c r="F278" s="1" t="s">
        <v>1237</v>
      </c>
      <c r="G278" s="1" t="s">
        <v>24</v>
      </c>
      <c r="H278" s="1">
        <v>4501753890</v>
      </c>
      <c r="I278" s="1" t="s">
        <v>24</v>
      </c>
      <c r="J278" s="1" t="s">
        <v>1250</v>
      </c>
      <c r="K278" s="1">
        <v>2</v>
      </c>
      <c r="L278" s="1" t="s">
        <v>26</v>
      </c>
      <c r="M278" s="3">
        <v>720.83</v>
      </c>
      <c r="N278" s="3">
        <f t="shared" si="6"/>
        <v>1441.66</v>
      </c>
      <c r="O278" s="1"/>
      <c r="P278" s="1"/>
      <c r="Q278" s="3"/>
      <c r="R278" s="3">
        <f>Tabla1315[[#This Row],[COSTO TOTAL]]</f>
        <v>1441.66</v>
      </c>
      <c r="S278" s="1"/>
      <c r="T278" s="1"/>
      <c r="U278" s="1"/>
      <c r="V278" s="3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>
      <c r="A279" s="1" t="s">
        <v>63</v>
      </c>
      <c r="B279" s="2">
        <v>43879</v>
      </c>
      <c r="C279" s="1" t="s">
        <v>22</v>
      </c>
      <c r="D279" s="1" t="s">
        <v>1057</v>
      </c>
      <c r="E279" s="1" t="s">
        <v>24</v>
      </c>
      <c r="F279" s="1" t="s">
        <v>1237</v>
      </c>
      <c r="G279" s="1" t="s">
        <v>24</v>
      </c>
      <c r="H279" s="1">
        <v>4501753890</v>
      </c>
      <c r="I279" s="1" t="s">
        <v>24</v>
      </c>
      <c r="J279" s="1" t="s">
        <v>1251</v>
      </c>
      <c r="K279" s="1">
        <v>1</v>
      </c>
      <c r="L279" s="1" t="s">
        <v>26</v>
      </c>
      <c r="M279" s="3">
        <v>847.22</v>
      </c>
      <c r="N279" s="3">
        <f t="shared" si="6"/>
        <v>847.22</v>
      </c>
      <c r="O279" s="1"/>
      <c r="P279" s="1"/>
      <c r="Q279" s="3"/>
      <c r="R279" s="3">
        <f>Tabla1315[[#This Row],[COSTO TOTAL]]</f>
        <v>847.22</v>
      </c>
      <c r="S279" s="1"/>
      <c r="T279" s="1"/>
      <c r="U279" s="1"/>
      <c r="V279" s="3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>
      <c r="A280" s="1" t="s">
        <v>63</v>
      </c>
      <c r="B280" s="2">
        <v>43879</v>
      </c>
      <c r="C280" s="1" t="s">
        <v>22</v>
      </c>
      <c r="D280" s="1" t="s">
        <v>1057</v>
      </c>
      <c r="E280" s="1" t="s">
        <v>24</v>
      </c>
      <c r="F280" s="1" t="s">
        <v>1237</v>
      </c>
      <c r="G280" s="1" t="s">
        <v>24</v>
      </c>
      <c r="H280" s="1">
        <v>4501753890</v>
      </c>
      <c r="I280" s="1" t="s">
        <v>24</v>
      </c>
      <c r="J280" s="1" t="s">
        <v>1160</v>
      </c>
      <c r="K280" s="1">
        <v>2</v>
      </c>
      <c r="L280" s="1" t="s">
        <v>26</v>
      </c>
      <c r="M280" s="3">
        <v>176.75</v>
      </c>
      <c r="N280" s="3">
        <f t="shared" si="6"/>
        <v>353.5</v>
      </c>
      <c r="O280" s="1"/>
      <c r="P280" s="1"/>
      <c r="Q280" s="3"/>
      <c r="R280" s="3">
        <f>Tabla1315[[#This Row],[COSTO TOTAL]]</f>
        <v>353.5</v>
      </c>
      <c r="S280" s="1"/>
      <c r="T280" s="1"/>
      <c r="U280" s="1"/>
      <c r="V280" s="3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>
      <c r="A281" s="1" t="s">
        <v>63</v>
      </c>
      <c r="B281" s="2">
        <v>43879</v>
      </c>
      <c r="C281" s="1" t="s">
        <v>22</v>
      </c>
      <c r="D281" s="1" t="s">
        <v>1057</v>
      </c>
      <c r="E281" s="1" t="s">
        <v>24</v>
      </c>
      <c r="F281" s="1" t="s">
        <v>1237</v>
      </c>
      <c r="G281" s="1" t="s">
        <v>24</v>
      </c>
      <c r="H281" s="1">
        <v>4501753890</v>
      </c>
      <c r="I281" s="1" t="s">
        <v>24</v>
      </c>
      <c r="J281" s="1" t="s">
        <v>1252</v>
      </c>
      <c r="K281" s="1">
        <v>2</v>
      </c>
      <c r="L281" s="1" t="s">
        <v>26</v>
      </c>
      <c r="M281" s="3">
        <v>13.29</v>
      </c>
      <c r="N281" s="3">
        <f t="shared" si="6"/>
        <v>26.58</v>
      </c>
      <c r="O281" s="1"/>
      <c r="P281" s="1"/>
      <c r="Q281" s="3"/>
      <c r="R281" s="3">
        <f>Tabla1315[[#This Row],[COSTO TOTAL]]</f>
        <v>26.58</v>
      </c>
      <c r="S281" s="1"/>
      <c r="T281" s="1"/>
      <c r="U281" s="1"/>
      <c r="V281" s="3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>
      <c r="A282" s="1" t="s">
        <v>63</v>
      </c>
      <c r="B282" s="2">
        <v>43879</v>
      </c>
      <c r="C282" s="1" t="s">
        <v>22</v>
      </c>
      <c r="D282" s="1" t="s">
        <v>1057</v>
      </c>
      <c r="E282" s="1" t="s">
        <v>24</v>
      </c>
      <c r="F282" s="1" t="s">
        <v>1237</v>
      </c>
      <c r="G282" s="1" t="s">
        <v>24</v>
      </c>
      <c r="H282" s="1">
        <v>4501753890</v>
      </c>
      <c r="I282" s="1" t="s">
        <v>24</v>
      </c>
      <c r="J282" s="1" t="s">
        <v>1253</v>
      </c>
      <c r="K282" s="1">
        <v>0</v>
      </c>
      <c r="L282" s="1" t="s">
        <v>26</v>
      </c>
      <c r="M282" s="3">
        <v>209</v>
      </c>
      <c r="N282" s="3">
        <f t="shared" si="6"/>
        <v>0</v>
      </c>
      <c r="O282" s="1"/>
      <c r="P282" s="1"/>
      <c r="Q282" s="3"/>
      <c r="R282" s="3">
        <f>Tabla1315[[#This Row],[COSTO TOTAL]]</f>
        <v>0</v>
      </c>
      <c r="S282" s="1"/>
      <c r="T282" s="1"/>
      <c r="U282" s="1"/>
      <c r="V282" s="3"/>
      <c r="W282" s="1"/>
      <c r="X282" s="1"/>
      <c r="Y282" s="1"/>
      <c r="Z282" s="1"/>
      <c r="AA282" s="1"/>
      <c r="AB282" s="1"/>
      <c r="AC282" s="1"/>
      <c r="AD282" s="1" t="s">
        <v>112</v>
      </c>
      <c r="AE282" s="1"/>
    </row>
    <row r="283" spans="1:31">
      <c r="A283" s="1" t="s">
        <v>72</v>
      </c>
      <c r="B283" s="2">
        <v>43879</v>
      </c>
      <c r="C283" s="1" t="s">
        <v>22</v>
      </c>
      <c r="D283" s="1" t="s">
        <v>1057</v>
      </c>
      <c r="E283" s="1" t="s">
        <v>24</v>
      </c>
      <c r="F283" s="1" t="s">
        <v>1237</v>
      </c>
      <c r="G283" s="1" t="s">
        <v>24</v>
      </c>
      <c r="H283" s="1">
        <v>4501753890</v>
      </c>
      <c r="I283" s="1" t="s">
        <v>24</v>
      </c>
      <c r="J283" s="1" t="s">
        <v>1254</v>
      </c>
      <c r="K283" s="1">
        <v>0</v>
      </c>
      <c r="L283" s="1" t="s">
        <v>26</v>
      </c>
      <c r="M283" s="3">
        <v>444.92</v>
      </c>
      <c r="N283" s="3">
        <f t="shared" si="6"/>
        <v>0</v>
      </c>
      <c r="O283" s="1"/>
      <c r="P283" s="1"/>
      <c r="Q283" s="3"/>
      <c r="R283" s="3">
        <f>Tabla1315[[#This Row],[COSTO TOTAL]]</f>
        <v>0</v>
      </c>
      <c r="S283" s="1"/>
      <c r="T283" s="1"/>
      <c r="U283" s="1"/>
      <c r="V283" s="3"/>
      <c r="W283" s="1"/>
      <c r="X283" s="1"/>
      <c r="Y283" s="1"/>
      <c r="Z283" s="1"/>
      <c r="AA283" s="1"/>
      <c r="AB283" s="1"/>
      <c r="AC283" s="1"/>
      <c r="AD283" s="1" t="s">
        <v>112</v>
      </c>
      <c r="AE283" s="1"/>
    </row>
    <row r="284" spans="1:31">
      <c r="A284" s="1" t="s">
        <v>72</v>
      </c>
      <c r="B284" s="2">
        <v>43879</v>
      </c>
      <c r="C284" s="1" t="s">
        <v>22</v>
      </c>
      <c r="D284" s="1" t="s">
        <v>1057</v>
      </c>
      <c r="E284" s="1" t="s">
        <v>24</v>
      </c>
      <c r="F284" s="1" t="s">
        <v>1237</v>
      </c>
      <c r="G284" s="1" t="s">
        <v>24</v>
      </c>
      <c r="H284" s="1">
        <v>4501753890</v>
      </c>
      <c r="I284" s="1" t="s">
        <v>24</v>
      </c>
      <c r="J284" s="1" t="s">
        <v>1255</v>
      </c>
      <c r="K284" s="1">
        <v>0</v>
      </c>
      <c r="L284" s="1" t="s">
        <v>26</v>
      </c>
      <c r="M284" s="3">
        <v>425.92</v>
      </c>
      <c r="N284" s="3">
        <f t="shared" si="6"/>
        <v>0</v>
      </c>
      <c r="O284" s="1"/>
      <c r="P284" s="1"/>
      <c r="Q284" s="3"/>
      <c r="R284" s="3">
        <f>Tabla1315[[#This Row],[COSTO TOTAL]]</f>
        <v>0</v>
      </c>
      <c r="S284" s="1"/>
      <c r="T284" s="1"/>
      <c r="U284" s="1"/>
      <c r="V284" s="3"/>
      <c r="W284" s="1"/>
      <c r="X284" s="1"/>
      <c r="Y284" s="1"/>
      <c r="Z284" s="1"/>
      <c r="AA284" s="1"/>
      <c r="AB284" s="1"/>
      <c r="AC284" s="1"/>
      <c r="AD284" s="1" t="s">
        <v>112</v>
      </c>
      <c r="AE284" s="1"/>
    </row>
    <row r="285" spans="1:31">
      <c r="A285" s="1" t="s">
        <v>72</v>
      </c>
      <c r="B285" s="2">
        <v>43879</v>
      </c>
      <c r="C285" s="1" t="s">
        <v>22</v>
      </c>
      <c r="D285" s="1" t="s">
        <v>1057</v>
      </c>
      <c r="E285" s="1" t="s">
        <v>24</v>
      </c>
      <c r="F285" s="1" t="s">
        <v>1237</v>
      </c>
      <c r="G285" s="1" t="s">
        <v>24</v>
      </c>
      <c r="H285" s="1">
        <v>4501753890</v>
      </c>
      <c r="I285" s="1" t="s">
        <v>24</v>
      </c>
      <c r="J285" s="1" t="s">
        <v>1245</v>
      </c>
      <c r="K285" s="1">
        <v>5</v>
      </c>
      <c r="L285" s="1" t="s">
        <v>26</v>
      </c>
      <c r="M285" s="3">
        <v>29.15</v>
      </c>
      <c r="N285" s="3">
        <f t="shared" si="6"/>
        <v>145.75</v>
      </c>
      <c r="O285" s="1"/>
      <c r="P285" s="1"/>
      <c r="Q285" s="3"/>
      <c r="R285" s="3">
        <f>Tabla1315[[#This Row],[COSTO TOTAL]]</f>
        <v>145.75</v>
      </c>
      <c r="S285" s="1"/>
      <c r="T285" s="1"/>
      <c r="U285" s="1"/>
      <c r="V285" s="3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>
      <c r="A286" s="1" t="s">
        <v>72</v>
      </c>
      <c r="B286" s="2">
        <v>43879</v>
      </c>
      <c r="C286" s="1" t="s">
        <v>22</v>
      </c>
      <c r="D286" s="1" t="s">
        <v>1057</v>
      </c>
      <c r="E286" s="1" t="s">
        <v>24</v>
      </c>
      <c r="F286" s="1" t="s">
        <v>1237</v>
      </c>
      <c r="G286" s="1" t="s">
        <v>24</v>
      </c>
      <c r="H286" s="1">
        <v>4501753890</v>
      </c>
      <c r="I286" s="1" t="s">
        <v>24</v>
      </c>
      <c r="J286" s="1" t="s">
        <v>1246</v>
      </c>
      <c r="K286" s="1">
        <v>1</v>
      </c>
      <c r="L286" s="1" t="s">
        <v>26</v>
      </c>
      <c r="M286" s="3">
        <v>77.400000000000006</v>
      </c>
      <c r="N286" s="3">
        <f t="shared" si="6"/>
        <v>77.400000000000006</v>
      </c>
      <c r="O286" s="1"/>
      <c r="P286" s="1"/>
      <c r="Q286" s="3"/>
      <c r="R286" s="3">
        <f>Tabla1315[[#This Row],[COSTO TOTAL]]</f>
        <v>77.400000000000006</v>
      </c>
      <c r="S286" s="1"/>
      <c r="T286" s="1"/>
      <c r="U286" s="1"/>
      <c r="V286" s="3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>
      <c r="A287" s="1" t="s">
        <v>72</v>
      </c>
      <c r="B287" s="2">
        <v>43879</v>
      </c>
      <c r="C287" s="1" t="s">
        <v>22</v>
      </c>
      <c r="D287" s="1" t="s">
        <v>1057</v>
      </c>
      <c r="E287" s="1" t="s">
        <v>24</v>
      </c>
      <c r="F287" s="1" t="s">
        <v>1237</v>
      </c>
      <c r="G287" s="1" t="s">
        <v>24</v>
      </c>
      <c r="H287" s="1">
        <v>4501753890</v>
      </c>
      <c r="I287" s="1" t="s">
        <v>24</v>
      </c>
      <c r="J287" s="1" t="s">
        <v>1247</v>
      </c>
      <c r="K287" s="1">
        <v>1</v>
      </c>
      <c r="L287" s="1" t="s">
        <v>26</v>
      </c>
      <c r="M287" s="3">
        <v>182.71</v>
      </c>
      <c r="N287" s="3">
        <f t="shared" si="6"/>
        <v>182.71</v>
      </c>
      <c r="O287" s="1"/>
      <c r="P287" s="1"/>
      <c r="Q287" s="3"/>
      <c r="R287" s="3">
        <f>Tabla1315[[#This Row],[COSTO TOTAL]]</f>
        <v>182.71</v>
      </c>
      <c r="S287" s="1"/>
      <c r="T287" s="1"/>
      <c r="U287" s="1"/>
      <c r="V287" s="3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>
      <c r="A288" s="1" t="s">
        <v>72</v>
      </c>
      <c r="B288" s="2">
        <v>43879</v>
      </c>
      <c r="C288" s="1" t="s">
        <v>22</v>
      </c>
      <c r="D288" s="1" t="s">
        <v>1057</v>
      </c>
      <c r="E288" s="1" t="s">
        <v>24</v>
      </c>
      <c r="F288" s="1" t="s">
        <v>1237</v>
      </c>
      <c r="G288" s="1" t="s">
        <v>24</v>
      </c>
      <c r="H288" s="1">
        <v>4501753890</v>
      </c>
      <c r="I288" s="1" t="s">
        <v>24</v>
      </c>
      <c r="J288" s="1" t="s">
        <v>1248</v>
      </c>
      <c r="K288" s="1">
        <v>3</v>
      </c>
      <c r="L288" s="1" t="s">
        <v>26</v>
      </c>
      <c r="M288" s="3">
        <v>792.83</v>
      </c>
      <c r="N288" s="3">
        <f t="shared" si="6"/>
        <v>2378.4900000000002</v>
      </c>
      <c r="O288" s="1"/>
      <c r="P288" s="1"/>
      <c r="Q288" s="3"/>
      <c r="R288" s="3">
        <f>Tabla1315[[#This Row],[COSTO TOTAL]]</f>
        <v>2378.4900000000002</v>
      </c>
      <c r="S288" s="1"/>
      <c r="T288" s="1"/>
      <c r="U288" s="1"/>
      <c r="V288" s="3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>
      <c r="A289" s="1" t="s">
        <v>72</v>
      </c>
      <c r="B289" s="2">
        <v>43879</v>
      </c>
      <c r="C289" s="1" t="s">
        <v>22</v>
      </c>
      <c r="D289" s="1" t="s">
        <v>1057</v>
      </c>
      <c r="E289" s="1" t="s">
        <v>24</v>
      </c>
      <c r="F289" s="1" t="s">
        <v>551</v>
      </c>
      <c r="G289" s="1" t="s">
        <v>24</v>
      </c>
      <c r="H289" s="1">
        <v>4501753457</v>
      </c>
      <c r="I289" s="1" t="s">
        <v>24</v>
      </c>
      <c r="J289" s="1" t="s">
        <v>1258</v>
      </c>
      <c r="K289" s="1">
        <v>1</v>
      </c>
      <c r="L289" s="1" t="s">
        <v>54</v>
      </c>
      <c r="M289" s="3">
        <v>11378.84</v>
      </c>
      <c r="N289" s="3">
        <f t="shared" si="5"/>
        <v>11378.84</v>
      </c>
      <c r="O289" s="1"/>
      <c r="P289" s="1"/>
      <c r="Q289" s="3"/>
      <c r="R289" s="3">
        <f>Tabla1315[[#This Row],[COSTO TOTAL]]</f>
        <v>11378.84</v>
      </c>
      <c r="S289" s="1"/>
      <c r="T289" s="1"/>
      <c r="U289" s="1"/>
      <c r="V289" s="3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>
      <c r="A290" s="1" t="s">
        <v>1297</v>
      </c>
      <c r="B290" s="2">
        <v>43889</v>
      </c>
      <c r="C290" s="1" t="s">
        <v>22</v>
      </c>
      <c r="D290" s="1" t="s">
        <v>1057</v>
      </c>
      <c r="E290" s="1" t="s">
        <v>24</v>
      </c>
      <c r="F290" s="1" t="s">
        <v>758</v>
      </c>
      <c r="G290" s="1" t="s">
        <v>24</v>
      </c>
      <c r="H290" s="1">
        <v>4501749641</v>
      </c>
      <c r="I290" s="1" t="s">
        <v>24</v>
      </c>
      <c r="J290" s="1" t="s">
        <v>1298</v>
      </c>
      <c r="K290" s="1">
        <v>1</v>
      </c>
      <c r="L290" s="1" t="s">
        <v>26</v>
      </c>
      <c r="M290" s="3">
        <v>2642.85</v>
      </c>
      <c r="N290" s="3">
        <f>M290*K290</f>
        <v>2642.85</v>
      </c>
      <c r="O290" s="1"/>
      <c r="P290" s="1"/>
      <c r="Q290" s="3"/>
      <c r="R290" s="3">
        <f>Tabla1315[[#This Row],[COSTO TOTAL]]</f>
        <v>2642.85</v>
      </c>
      <c r="S290" s="1"/>
      <c r="T290" s="1"/>
      <c r="U290" s="1"/>
      <c r="V290" s="3"/>
      <c r="W290" s="1"/>
      <c r="X290" s="1"/>
      <c r="Y290" s="1"/>
      <c r="Z290" s="1"/>
      <c r="AA290" s="1"/>
      <c r="AB290" s="1"/>
      <c r="AC290" s="1"/>
      <c r="AD290" s="1" t="s">
        <v>112</v>
      </c>
      <c r="AE290" s="1"/>
    </row>
    <row r="291" spans="1:31">
      <c r="A291" s="1" t="s">
        <v>72</v>
      </c>
      <c r="B291" s="2">
        <v>43889</v>
      </c>
      <c r="C291" s="1" t="s">
        <v>22</v>
      </c>
      <c r="D291" s="1" t="s">
        <v>1057</v>
      </c>
      <c r="E291" s="1" t="s">
        <v>24</v>
      </c>
      <c r="F291" s="1" t="s">
        <v>551</v>
      </c>
      <c r="G291" s="1" t="s">
        <v>24</v>
      </c>
      <c r="H291" s="1">
        <v>4501753457</v>
      </c>
      <c r="I291" s="1" t="s">
        <v>24</v>
      </c>
      <c r="J291" s="1" t="s">
        <v>1299</v>
      </c>
      <c r="K291" s="1">
        <v>1</v>
      </c>
      <c r="L291" s="1" t="s">
        <v>26</v>
      </c>
      <c r="M291" s="3">
        <v>12483.62</v>
      </c>
      <c r="N291" s="3">
        <f>M291*K291</f>
        <v>12483.62</v>
      </c>
      <c r="O291" s="1"/>
      <c r="P291" s="1"/>
      <c r="Q291" s="3"/>
      <c r="R291" s="3">
        <f>Tabla1315[[#This Row],[COSTO TOTAL]]</f>
        <v>12483.62</v>
      </c>
      <c r="S291" s="1"/>
      <c r="T291" s="1"/>
      <c r="U291" s="1"/>
      <c r="V291" s="3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>
      <c r="A292" s="1" t="s">
        <v>59</v>
      </c>
      <c r="B292" s="2">
        <v>43889</v>
      </c>
      <c r="C292" s="1" t="s">
        <v>22</v>
      </c>
      <c r="D292" s="1" t="s">
        <v>1057</v>
      </c>
      <c r="E292" s="1" t="s">
        <v>24</v>
      </c>
      <c r="F292" s="1" t="s">
        <v>551</v>
      </c>
      <c r="G292" s="1" t="s">
        <v>24</v>
      </c>
      <c r="H292" s="1">
        <v>4501755217</v>
      </c>
      <c r="I292" s="1" t="s">
        <v>24</v>
      </c>
      <c r="J292" s="1" t="s">
        <v>1271</v>
      </c>
      <c r="K292" s="1">
        <v>50</v>
      </c>
      <c r="L292" s="1" t="s">
        <v>26</v>
      </c>
      <c r="M292" s="3">
        <v>9.31</v>
      </c>
      <c r="N292" s="3">
        <f t="shared" ref="N292:N297" si="7">M292*K292</f>
        <v>465.5</v>
      </c>
      <c r="O292" s="1"/>
      <c r="P292" s="1"/>
      <c r="Q292" s="3"/>
      <c r="R292" s="3">
        <f>Tabla1315[[#This Row],[COSTO TOTAL]]</f>
        <v>465.5</v>
      </c>
      <c r="S292" s="1"/>
      <c r="T292" s="1"/>
      <c r="U292" s="1"/>
      <c r="V292" s="3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>
      <c r="A293" s="1" t="s">
        <v>59</v>
      </c>
      <c r="B293" s="2">
        <v>43889</v>
      </c>
      <c r="C293" s="1" t="s">
        <v>22</v>
      </c>
      <c r="D293" s="1" t="s">
        <v>1057</v>
      </c>
      <c r="E293" s="1" t="s">
        <v>24</v>
      </c>
      <c r="F293" s="1" t="s">
        <v>551</v>
      </c>
      <c r="G293" s="1" t="s">
        <v>24</v>
      </c>
      <c r="H293" s="1">
        <v>4501755217</v>
      </c>
      <c r="I293" s="1" t="s">
        <v>24</v>
      </c>
      <c r="J293" s="1" t="s">
        <v>1272</v>
      </c>
      <c r="K293" s="1">
        <v>50</v>
      </c>
      <c r="L293" s="1" t="s">
        <v>26</v>
      </c>
      <c r="M293" s="3">
        <v>7.98</v>
      </c>
      <c r="N293" s="3">
        <f t="shared" si="7"/>
        <v>399</v>
      </c>
      <c r="O293" s="1"/>
      <c r="P293" s="1"/>
      <c r="Q293" s="3"/>
      <c r="R293" s="3">
        <f>Tabla1315[[#This Row],[COSTO TOTAL]]</f>
        <v>399</v>
      </c>
      <c r="S293" s="1"/>
      <c r="T293" s="1"/>
      <c r="U293" s="1"/>
      <c r="V293" s="3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>
      <c r="A294" s="1" t="s">
        <v>59</v>
      </c>
      <c r="B294" s="2">
        <v>43889</v>
      </c>
      <c r="C294" s="1" t="s">
        <v>22</v>
      </c>
      <c r="D294" s="1" t="s">
        <v>1057</v>
      </c>
      <c r="E294" s="1" t="s">
        <v>24</v>
      </c>
      <c r="F294" s="1" t="s">
        <v>551</v>
      </c>
      <c r="G294" s="1" t="s">
        <v>24</v>
      </c>
      <c r="H294" s="1">
        <v>4501755217</v>
      </c>
      <c r="I294" s="1" t="s">
        <v>24</v>
      </c>
      <c r="J294" s="1" t="s">
        <v>1273</v>
      </c>
      <c r="K294" s="1">
        <v>50</v>
      </c>
      <c r="L294" s="1" t="s">
        <v>26</v>
      </c>
      <c r="M294" s="3">
        <v>7.53</v>
      </c>
      <c r="N294" s="3">
        <f t="shared" si="7"/>
        <v>376.5</v>
      </c>
      <c r="O294" s="1"/>
      <c r="P294" s="1"/>
      <c r="Q294" s="3"/>
      <c r="R294" s="3">
        <f>Tabla1315[[#This Row],[COSTO TOTAL]]</f>
        <v>376.5</v>
      </c>
      <c r="S294" s="1"/>
      <c r="T294" s="1"/>
      <c r="U294" s="1"/>
      <c r="V294" s="3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>
      <c r="A295" s="1" t="s">
        <v>59</v>
      </c>
      <c r="B295" s="2">
        <v>43889</v>
      </c>
      <c r="C295" s="1" t="s">
        <v>22</v>
      </c>
      <c r="D295" s="1" t="s">
        <v>1057</v>
      </c>
      <c r="E295" s="1" t="s">
        <v>24</v>
      </c>
      <c r="F295" s="1" t="s">
        <v>551</v>
      </c>
      <c r="G295" s="1" t="s">
        <v>24</v>
      </c>
      <c r="H295" s="1">
        <v>4501755217</v>
      </c>
      <c r="I295" s="1" t="s">
        <v>24</v>
      </c>
      <c r="J295" s="1" t="s">
        <v>1309</v>
      </c>
      <c r="K295" s="1">
        <v>2</v>
      </c>
      <c r="L295" s="1" t="s">
        <v>26</v>
      </c>
      <c r="M295" s="3">
        <v>35.200000000000003</v>
      </c>
      <c r="N295" s="3">
        <f t="shared" si="7"/>
        <v>70.400000000000006</v>
      </c>
      <c r="O295" s="1"/>
      <c r="P295" s="1"/>
      <c r="Q295" s="3"/>
      <c r="R295" s="3">
        <f>Tabla1315[[#This Row],[COSTO TOTAL]]</f>
        <v>70.400000000000006</v>
      </c>
      <c r="S295" s="1"/>
      <c r="T295" s="1"/>
      <c r="U295" s="1"/>
      <c r="V295" s="3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>
      <c r="A296" s="1" t="s">
        <v>59</v>
      </c>
      <c r="B296" s="2">
        <v>43889</v>
      </c>
      <c r="C296" s="1" t="s">
        <v>22</v>
      </c>
      <c r="D296" s="1" t="s">
        <v>1057</v>
      </c>
      <c r="E296" s="1" t="s">
        <v>24</v>
      </c>
      <c r="F296" s="1" t="s">
        <v>551</v>
      </c>
      <c r="G296" s="1" t="s">
        <v>24</v>
      </c>
      <c r="H296" s="1">
        <v>4501755217</v>
      </c>
      <c r="I296" s="1" t="s">
        <v>24</v>
      </c>
      <c r="J296" s="1" t="s">
        <v>1310</v>
      </c>
      <c r="K296" s="1">
        <v>2</v>
      </c>
      <c r="L296" s="1" t="s">
        <v>26</v>
      </c>
      <c r="M296" s="3">
        <v>19.2</v>
      </c>
      <c r="N296" s="3">
        <f t="shared" si="7"/>
        <v>38.4</v>
      </c>
      <c r="O296" s="1"/>
      <c r="P296" s="1"/>
      <c r="Q296" s="3"/>
      <c r="R296" s="3">
        <f>Tabla1315[[#This Row],[COSTO TOTAL]]</f>
        <v>38.4</v>
      </c>
      <c r="S296" s="1"/>
      <c r="T296" s="1"/>
      <c r="U296" s="1"/>
      <c r="V296" s="3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>
      <c r="A297" s="1" t="s">
        <v>59</v>
      </c>
      <c r="B297" s="2">
        <v>43889</v>
      </c>
      <c r="C297" s="1" t="s">
        <v>22</v>
      </c>
      <c r="D297" s="1" t="s">
        <v>1057</v>
      </c>
      <c r="E297" s="1" t="s">
        <v>24</v>
      </c>
      <c r="F297" s="1" t="s">
        <v>551</v>
      </c>
      <c r="G297" s="1" t="s">
        <v>24</v>
      </c>
      <c r="H297" s="1">
        <v>4501755217</v>
      </c>
      <c r="I297" s="1" t="s">
        <v>24</v>
      </c>
      <c r="J297" s="1" t="s">
        <v>1115</v>
      </c>
      <c r="K297" s="1">
        <v>2</v>
      </c>
      <c r="L297" s="1" t="s">
        <v>26</v>
      </c>
      <c r="M297" s="3">
        <v>50.88</v>
      </c>
      <c r="N297" s="3">
        <f t="shared" si="7"/>
        <v>101.76</v>
      </c>
      <c r="O297" s="1"/>
      <c r="P297" s="1"/>
      <c r="Q297" s="3"/>
      <c r="R297" s="3">
        <f>Tabla1315[[#This Row],[COSTO TOTAL]]</f>
        <v>101.76</v>
      </c>
      <c r="S297" s="1"/>
      <c r="T297" s="1"/>
      <c r="U297" s="1"/>
      <c r="V297" s="3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>
      <c r="A298" s="1" t="s">
        <v>72</v>
      </c>
      <c r="B298" s="2">
        <v>43889</v>
      </c>
      <c r="C298" s="1" t="s">
        <v>22</v>
      </c>
      <c r="D298" s="1" t="s">
        <v>1057</v>
      </c>
      <c r="E298" s="1" t="s">
        <v>1301</v>
      </c>
      <c r="F298" s="1" t="s">
        <v>551</v>
      </c>
      <c r="G298" s="1" t="s">
        <v>24</v>
      </c>
      <c r="H298" s="1">
        <v>4501757390</v>
      </c>
      <c r="I298" s="1" t="s">
        <v>24</v>
      </c>
      <c r="J298" s="1" t="s">
        <v>1302</v>
      </c>
      <c r="K298" s="1">
        <v>0</v>
      </c>
      <c r="L298" s="1" t="s">
        <v>26</v>
      </c>
      <c r="M298" s="3">
        <v>0.85</v>
      </c>
      <c r="N298" s="3">
        <f>M298*K298</f>
        <v>0</v>
      </c>
      <c r="O298" s="1"/>
      <c r="P298" s="1"/>
      <c r="Q298" s="3"/>
      <c r="R298" s="3">
        <f>Tabla1315[[#This Row],[COSTO TOTAL]]</f>
        <v>0</v>
      </c>
      <c r="S298" s="1"/>
      <c r="T298" s="1"/>
      <c r="U298" s="1"/>
      <c r="V298" s="3"/>
      <c r="W298" s="1"/>
      <c r="X298" s="1"/>
      <c r="Y298" s="1"/>
      <c r="Z298" s="1"/>
      <c r="AA298" s="1"/>
      <c r="AB298" s="1"/>
      <c r="AC298" s="1"/>
      <c r="AD298" s="1" t="s">
        <v>112</v>
      </c>
      <c r="AE298" s="1"/>
    </row>
    <row r="299" spans="1:31">
      <c r="A299" s="1" t="s">
        <v>149</v>
      </c>
      <c r="B299" s="2">
        <v>43901</v>
      </c>
      <c r="C299" s="1" t="s">
        <v>22</v>
      </c>
      <c r="D299" s="1" t="s">
        <v>1057</v>
      </c>
      <c r="E299" s="1" t="s">
        <v>1373</v>
      </c>
      <c r="F299" s="1" t="s">
        <v>1237</v>
      </c>
      <c r="G299" s="1" t="s">
        <v>24</v>
      </c>
      <c r="H299" s="1">
        <v>4501760630</v>
      </c>
      <c r="I299" s="1" t="s">
        <v>24</v>
      </c>
      <c r="J299" s="1" t="s">
        <v>1374</v>
      </c>
      <c r="K299" s="1">
        <v>0</v>
      </c>
      <c r="L299" s="1" t="s">
        <v>26</v>
      </c>
      <c r="M299" s="3">
        <v>447</v>
      </c>
      <c r="N299" s="3">
        <f t="shared" ref="N299:N303" si="8">M299*K299</f>
        <v>0</v>
      </c>
      <c r="O299" s="1"/>
      <c r="P299" s="1"/>
      <c r="Q299" s="3"/>
      <c r="R299" s="3">
        <f>Tabla1315[[#This Row],[COSTO TOTAL]]</f>
        <v>0</v>
      </c>
      <c r="S299" s="1"/>
      <c r="T299" s="1"/>
      <c r="U299" s="1"/>
      <c r="V299" s="3"/>
      <c r="W299" s="1"/>
      <c r="X299" s="1"/>
      <c r="Y299" s="1"/>
      <c r="Z299" s="1"/>
      <c r="AA299" s="1"/>
      <c r="AB299" s="1"/>
      <c r="AC299" s="1"/>
      <c r="AD299" s="1" t="s">
        <v>112</v>
      </c>
      <c r="AE299" s="1"/>
    </row>
    <row r="300" spans="1:31">
      <c r="A300" s="1" t="s">
        <v>59</v>
      </c>
      <c r="B300" s="2">
        <v>43901</v>
      </c>
      <c r="C300" s="1" t="s">
        <v>22</v>
      </c>
      <c r="D300" s="1" t="s">
        <v>1057</v>
      </c>
      <c r="E300" s="1" t="s">
        <v>1373</v>
      </c>
      <c r="F300" s="1" t="s">
        <v>1237</v>
      </c>
      <c r="G300" s="1" t="s">
        <v>24</v>
      </c>
      <c r="H300" s="1">
        <v>4501760630</v>
      </c>
      <c r="I300" s="1" t="s">
        <v>24</v>
      </c>
      <c r="J300" s="1" t="s">
        <v>1375</v>
      </c>
      <c r="K300" s="1">
        <v>6</v>
      </c>
      <c r="L300" s="1" t="s">
        <v>26</v>
      </c>
      <c r="M300" s="3">
        <v>14.72</v>
      </c>
      <c r="N300" s="3">
        <f t="shared" si="8"/>
        <v>88.320000000000007</v>
      </c>
      <c r="O300" s="1"/>
      <c r="P300" s="1"/>
      <c r="Q300" s="3"/>
      <c r="R300" s="3">
        <f>Tabla1315[[#This Row],[COSTO TOTAL]]</f>
        <v>88.320000000000007</v>
      </c>
      <c r="S300" s="1"/>
      <c r="T300" s="1"/>
      <c r="U300" s="1"/>
      <c r="V300" s="3"/>
      <c r="W300" s="1"/>
      <c r="X300" s="1"/>
      <c r="Y300" s="1"/>
      <c r="Z300" s="1"/>
      <c r="AA300" s="1"/>
      <c r="AB300" s="1"/>
      <c r="AC300" s="1" t="s">
        <v>112</v>
      </c>
      <c r="AD300" s="1"/>
      <c r="AE300" s="1"/>
    </row>
    <row r="301" spans="1:31">
      <c r="A301" s="1" t="s">
        <v>59</v>
      </c>
      <c r="B301" s="2">
        <v>43901</v>
      </c>
      <c r="C301" s="1" t="s">
        <v>22</v>
      </c>
      <c r="D301" s="1" t="s">
        <v>1057</v>
      </c>
      <c r="E301" s="1" t="s">
        <v>1373</v>
      </c>
      <c r="F301" s="1" t="s">
        <v>1237</v>
      </c>
      <c r="G301" s="1" t="s">
        <v>24</v>
      </c>
      <c r="H301" s="1">
        <v>4501760630</v>
      </c>
      <c r="I301" s="1" t="s">
        <v>24</v>
      </c>
      <c r="J301" s="1" t="s">
        <v>1376</v>
      </c>
      <c r="K301" s="1">
        <v>5</v>
      </c>
      <c r="L301" s="1" t="s">
        <v>26</v>
      </c>
      <c r="M301" s="3">
        <v>10.43</v>
      </c>
      <c r="N301" s="3">
        <f t="shared" si="8"/>
        <v>52.15</v>
      </c>
      <c r="O301" s="1"/>
      <c r="P301" s="1"/>
      <c r="Q301" s="3"/>
      <c r="R301" s="3">
        <f>Tabla1315[[#This Row],[COSTO TOTAL]]</f>
        <v>52.15</v>
      </c>
      <c r="S301" s="1"/>
      <c r="T301" s="1"/>
      <c r="U301" s="1"/>
      <c r="V301" s="3"/>
      <c r="W301" s="1"/>
      <c r="X301" s="1"/>
      <c r="Y301" s="1"/>
      <c r="Z301" s="1"/>
      <c r="AA301" s="1"/>
      <c r="AB301" s="1"/>
      <c r="AC301" s="1" t="s">
        <v>112</v>
      </c>
      <c r="AD301" s="1"/>
      <c r="AE301" s="1"/>
    </row>
    <row r="302" spans="1:31">
      <c r="A302" s="1" t="s">
        <v>59</v>
      </c>
      <c r="B302" s="2">
        <v>43901</v>
      </c>
      <c r="C302" s="1" t="s">
        <v>22</v>
      </c>
      <c r="D302" s="1" t="s">
        <v>1057</v>
      </c>
      <c r="E302" s="1" t="s">
        <v>1373</v>
      </c>
      <c r="F302" s="1" t="s">
        <v>1237</v>
      </c>
      <c r="G302" s="1" t="s">
        <v>24</v>
      </c>
      <c r="H302" s="1">
        <v>4501760630</v>
      </c>
      <c r="I302" s="1" t="s">
        <v>24</v>
      </c>
      <c r="J302" s="1" t="s">
        <v>1377</v>
      </c>
      <c r="K302" s="1">
        <v>5</v>
      </c>
      <c r="L302" s="1" t="s">
        <v>26</v>
      </c>
      <c r="M302" s="3">
        <v>63</v>
      </c>
      <c r="N302" s="3">
        <f t="shared" si="8"/>
        <v>315</v>
      </c>
      <c r="O302" s="1"/>
      <c r="P302" s="1"/>
      <c r="Q302" s="3"/>
      <c r="R302" s="3">
        <f>Tabla1315[[#This Row],[COSTO TOTAL]]</f>
        <v>315</v>
      </c>
      <c r="S302" s="1"/>
      <c r="T302" s="1"/>
      <c r="U302" s="1"/>
      <c r="V302" s="3"/>
      <c r="W302" s="1"/>
      <c r="X302" s="1"/>
      <c r="Y302" s="1"/>
      <c r="Z302" s="1"/>
      <c r="AA302" s="1"/>
      <c r="AB302" s="1"/>
      <c r="AC302" s="1" t="s">
        <v>112</v>
      </c>
      <c r="AD302" s="1"/>
      <c r="AE302" s="1"/>
    </row>
    <row r="303" spans="1:31">
      <c r="A303" s="1" t="s">
        <v>149</v>
      </c>
      <c r="B303" s="2">
        <v>43901</v>
      </c>
      <c r="C303" s="1" t="s">
        <v>22</v>
      </c>
      <c r="D303" s="1" t="s">
        <v>1057</v>
      </c>
      <c r="E303" s="1" t="s">
        <v>1381</v>
      </c>
      <c r="F303" s="1" t="s">
        <v>1237</v>
      </c>
      <c r="G303" s="1" t="s">
        <v>24</v>
      </c>
      <c r="H303" s="1">
        <v>4501759766</v>
      </c>
      <c r="I303" s="1" t="s">
        <v>24</v>
      </c>
      <c r="J303" s="1" t="s">
        <v>1382</v>
      </c>
      <c r="K303" s="1">
        <v>2</v>
      </c>
      <c r="L303" s="1" t="s">
        <v>26</v>
      </c>
      <c r="M303" s="3">
        <v>1075.54</v>
      </c>
      <c r="N303" s="3">
        <f t="shared" si="8"/>
        <v>2151.08</v>
      </c>
      <c r="O303" s="1"/>
      <c r="P303" s="1"/>
      <c r="Q303" s="3"/>
      <c r="R303" s="3">
        <f>Tabla1315[[#This Row],[COSTO TOTAL]]</f>
        <v>2151.08</v>
      </c>
      <c r="S303" s="1"/>
      <c r="T303" s="1"/>
      <c r="U303" s="1"/>
      <c r="V303" s="3"/>
      <c r="W303" s="1"/>
      <c r="X303" s="1"/>
      <c r="Y303" s="1"/>
      <c r="Z303" s="1"/>
      <c r="AA303" s="1"/>
      <c r="AB303" s="1"/>
      <c r="AC303" s="1" t="s">
        <v>112</v>
      </c>
      <c r="AD303" s="1"/>
      <c r="AE303" s="1"/>
    </row>
    <row r="304" spans="1:31">
      <c r="A304" s="1" t="s">
        <v>59</v>
      </c>
      <c r="B304" s="2">
        <v>43901</v>
      </c>
      <c r="C304" s="1" t="s">
        <v>22</v>
      </c>
      <c r="D304" s="1" t="s">
        <v>1057</v>
      </c>
      <c r="E304" s="1" t="s">
        <v>1381</v>
      </c>
      <c r="F304" s="1" t="s">
        <v>1237</v>
      </c>
      <c r="G304" s="1" t="s">
        <v>24</v>
      </c>
      <c r="H304" s="1">
        <v>4501759766</v>
      </c>
      <c r="I304" s="1" t="s">
        <v>24</v>
      </c>
      <c r="J304" s="1" t="s">
        <v>1383</v>
      </c>
      <c r="K304" s="1">
        <v>2</v>
      </c>
      <c r="L304" s="1" t="s">
        <v>26</v>
      </c>
      <c r="M304" s="3">
        <v>73.48</v>
      </c>
      <c r="N304" s="3">
        <f t="shared" ref="N304:N308" si="9">M304*K304</f>
        <v>146.96</v>
      </c>
      <c r="O304" s="1"/>
      <c r="P304" s="1"/>
      <c r="Q304" s="3"/>
      <c r="R304" s="3">
        <f>Tabla1315[[#This Row],[COSTO TOTAL]]</f>
        <v>146.96</v>
      </c>
      <c r="S304" s="1"/>
      <c r="T304" s="1"/>
      <c r="U304" s="1"/>
      <c r="V304" s="3"/>
      <c r="W304" s="1"/>
      <c r="X304" s="1"/>
      <c r="Y304" s="1"/>
      <c r="Z304" s="1"/>
      <c r="AA304" s="1"/>
      <c r="AB304" s="1"/>
      <c r="AC304" s="1" t="s">
        <v>112</v>
      </c>
      <c r="AD304" s="1"/>
      <c r="AE304" s="1"/>
    </row>
    <row r="305" spans="1:31">
      <c r="A305" s="1" t="s">
        <v>59</v>
      </c>
      <c r="B305" s="2">
        <v>43901</v>
      </c>
      <c r="C305" s="1" t="s">
        <v>22</v>
      </c>
      <c r="D305" s="1" t="s">
        <v>1057</v>
      </c>
      <c r="E305" s="1" t="s">
        <v>1381</v>
      </c>
      <c r="F305" s="1" t="s">
        <v>1237</v>
      </c>
      <c r="G305" s="1" t="s">
        <v>24</v>
      </c>
      <c r="H305" s="1">
        <v>4501759766</v>
      </c>
      <c r="I305" s="1" t="s">
        <v>24</v>
      </c>
      <c r="J305" s="1" t="s">
        <v>1384</v>
      </c>
      <c r="K305" s="1">
        <v>1</v>
      </c>
      <c r="L305" s="1" t="s">
        <v>26</v>
      </c>
      <c r="M305" s="3">
        <v>130.29</v>
      </c>
      <c r="N305" s="3">
        <f t="shared" si="9"/>
        <v>130.29</v>
      </c>
      <c r="O305" s="1"/>
      <c r="P305" s="1"/>
      <c r="Q305" s="3"/>
      <c r="R305" s="3">
        <f>Tabla1315[[#This Row],[COSTO TOTAL]]</f>
        <v>130.29</v>
      </c>
      <c r="S305" s="1"/>
      <c r="T305" s="1"/>
      <c r="U305" s="1"/>
      <c r="V305" s="3"/>
      <c r="W305" s="1"/>
      <c r="X305" s="1"/>
      <c r="Y305" s="1"/>
      <c r="Z305" s="1"/>
      <c r="AA305" s="1"/>
      <c r="AB305" s="1"/>
      <c r="AC305" s="1" t="s">
        <v>112</v>
      </c>
      <c r="AD305" s="1"/>
      <c r="AE305" s="1"/>
    </row>
    <row r="306" spans="1:31">
      <c r="A306" s="1" t="s">
        <v>59</v>
      </c>
      <c r="B306" s="2">
        <v>43901</v>
      </c>
      <c r="C306" s="1" t="s">
        <v>22</v>
      </c>
      <c r="D306" s="1" t="s">
        <v>1057</v>
      </c>
      <c r="E306" s="1" t="s">
        <v>1381</v>
      </c>
      <c r="F306" s="1" t="s">
        <v>1237</v>
      </c>
      <c r="G306" s="1" t="s">
        <v>24</v>
      </c>
      <c r="H306" s="1">
        <v>4501759766</v>
      </c>
      <c r="I306" s="1" t="s">
        <v>24</v>
      </c>
      <c r="J306" s="1" t="s">
        <v>1383</v>
      </c>
      <c r="K306" s="1">
        <v>5</v>
      </c>
      <c r="L306" s="1" t="s">
        <v>26</v>
      </c>
      <c r="M306" s="3">
        <v>73.48</v>
      </c>
      <c r="N306" s="3">
        <f t="shared" si="9"/>
        <v>367.40000000000003</v>
      </c>
      <c r="O306" s="1"/>
      <c r="P306" s="1"/>
      <c r="Q306" s="3"/>
      <c r="R306" s="3">
        <f>Tabla1315[[#This Row],[COSTO TOTAL]]</f>
        <v>367.40000000000003</v>
      </c>
      <c r="S306" s="1"/>
      <c r="T306" s="1"/>
      <c r="U306" s="1"/>
      <c r="V306" s="3"/>
      <c r="W306" s="1"/>
      <c r="X306" s="1"/>
      <c r="Y306" s="1"/>
      <c r="Z306" s="1"/>
      <c r="AA306" s="1"/>
      <c r="AB306" s="1"/>
      <c r="AC306" s="1" t="s">
        <v>112</v>
      </c>
      <c r="AD306" s="1"/>
      <c r="AE306" s="1"/>
    </row>
    <row r="307" spans="1:31">
      <c r="A307" s="1" t="s">
        <v>59</v>
      </c>
      <c r="B307" s="2">
        <v>43901</v>
      </c>
      <c r="C307" s="1" t="s">
        <v>22</v>
      </c>
      <c r="D307" s="1" t="s">
        <v>1057</v>
      </c>
      <c r="E307" s="1" t="s">
        <v>1381</v>
      </c>
      <c r="F307" s="1" t="s">
        <v>1237</v>
      </c>
      <c r="G307" s="1" t="s">
        <v>24</v>
      </c>
      <c r="H307" s="1">
        <v>4501759766</v>
      </c>
      <c r="I307" s="1" t="s">
        <v>24</v>
      </c>
      <c r="J307" s="1" t="s">
        <v>1385</v>
      </c>
      <c r="K307" s="1">
        <v>1</v>
      </c>
      <c r="L307" s="1" t="s">
        <v>26</v>
      </c>
      <c r="M307" s="3">
        <v>11.02</v>
      </c>
      <c r="N307" s="3">
        <f t="shared" si="9"/>
        <v>11.02</v>
      </c>
      <c r="O307" s="1"/>
      <c r="P307" s="1"/>
      <c r="Q307" s="3"/>
      <c r="R307" s="3">
        <f>Tabla1315[[#This Row],[COSTO TOTAL]]</f>
        <v>11.02</v>
      </c>
      <c r="S307" s="1"/>
      <c r="T307" s="1"/>
      <c r="U307" s="1"/>
      <c r="V307" s="3"/>
      <c r="W307" s="1"/>
      <c r="X307" s="1"/>
      <c r="Y307" s="1"/>
      <c r="Z307" s="1"/>
      <c r="AA307" s="1"/>
      <c r="AB307" s="1"/>
      <c r="AC307" s="1" t="s">
        <v>112</v>
      </c>
      <c r="AD307" s="1"/>
      <c r="AE307" s="1"/>
    </row>
    <row r="308" spans="1:31">
      <c r="A308" s="1" t="s">
        <v>149</v>
      </c>
      <c r="B308" s="2">
        <v>43901</v>
      </c>
      <c r="C308" s="1" t="s">
        <v>22</v>
      </c>
      <c r="D308" s="1" t="s">
        <v>1057</v>
      </c>
      <c r="E308" s="1" t="s">
        <v>1381</v>
      </c>
      <c r="F308" s="1" t="s">
        <v>1237</v>
      </c>
      <c r="G308" s="1" t="s">
        <v>24</v>
      </c>
      <c r="H308" s="1">
        <v>4501759766</v>
      </c>
      <c r="I308" s="1" t="s">
        <v>24</v>
      </c>
      <c r="J308" s="1" t="s">
        <v>1386</v>
      </c>
      <c r="K308" s="1">
        <v>2</v>
      </c>
      <c r="L308" s="1" t="s">
        <v>26</v>
      </c>
      <c r="M308" s="3">
        <v>495.08</v>
      </c>
      <c r="N308" s="3">
        <f t="shared" si="9"/>
        <v>990.16</v>
      </c>
      <c r="O308" s="1"/>
      <c r="P308" s="1"/>
      <c r="Q308" s="3"/>
      <c r="R308" s="3">
        <f>Tabla1315[[#This Row],[COSTO TOTAL]]</f>
        <v>990.16</v>
      </c>
      <c r="S308" s="1"/>
      <c r="T308" s="1"/>
      <c r="U308" s="1"/>
      <c r="V308" s="3"/>
      <c r="W308" s="1"/>
      <c r="X308" s="1"/>
      <c r="Y308" s="1"/>
      <c r="Z308" s="1"/>
      <c r="AA308" s="1"/>
      <c r="AB308" s="1"/>
      <c r="AC308" s="1" t="s">
        <v>112</v>
      </c>
      <c r="AD308" s="1"/>
      <c r="AE308" s="1"/>
    </row>
    <row r="309" spans="1:31">
      <c r="A309" s="1" t="s">
        <v>21</v>
      </c>
      <c r="B309" s="2">
        <v>43911</v>
      </c>
      <c r="C309" s="1" t="s">
        <v>22</v>
      </c>
      <c r="D309" s="1" t="s">
        <v>1057</v>
      </c>
      <c r="E309" s="1" t="s">
        <v>1415</v>
      </c>
      <c r="F309" s="1" t="s">
        <v>551</v>
      </c>
      <c r="G309" s="1" t="s">
        <v>24</v>
      </c>
      <c r="H309" s="1">
        <v>4501765688</v>
      </c>
      <c r="I309" s="1" t="s">
        <v>24</v>
      </c>
      <c r="J309" s="1" t="s">
        <v>1302</v>
      </c>
      <c r="K309" s="1">
        <v>300</v>
      </c>
      <c r="L309" s="1" t="s">
        <v>26</v>
      </c>
      <c r="M309" s="3">
        <v>0.85</v>
      </c>
      <c r="N309" s="3">
        <f>M309*K309</f>
        <v>255</v>
      </c>
      <c r="O309" s="1"/>
      <c r="P309" s="1"/>
      <c r="Q309" s="3"/>
      <c r="R309" s="3">
        <f>Tabla1315[[#This Row],[COSTO TOTAL]]</f>
        <v>255</v>
      </c>
      <c r="S309" s="1"/>
      <c r="T309" s="1"/>
      <c r="U309" s="1"/>
      <c r="V309" s="3"/>
      <c r="W309" s="1"/>
      <c r="X309" s="1"/>
      <c r="Y309" s="1"/>
      <c r="Z309" s="1"/>
      <c r="AA309" s="1"/>
      <c r="AB309" s="1"/>
      <c r="AC309" s="1" t="s">
        <v>112</v>
      </c>
      <c r="AD309" s="1"/>
      <c r="AE309" s="1"/>
    </row>
    <row r="310" spans="1:3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"/>
      <c r="N310" s="3">
        <f t="shared" ref="N310:N315" si="10">M310*K310</f>
        <v>0</v>
      </c>
      <c r="O310" s="1"/>
      <c r="P310" s="1"/>
      <c r="Q310" s="3"/>
      <c r="R310" s="3">
        <f>Tabla1315[[#This Row],[COSTO TOTAL]]</f>
        <v>0</v>
      </c>
      <c r="S310" s="1"/>
      <c r="T310" s="1"/>
      <c r="U310" s="1"/>
      <c r="V310" s="3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"/>
      <c r="N311" s="3">
        <f t="shared" si="10"/>
        <v>0</v>
      </c>
      <c r="O311" s="1"/>
      <c r="P311" s="1"/>
      <c r="Q311" s="3"/>
      <c r="R311" s="3">
        <f>Tabla1315[[#This Row],[COSTO TOTAL]]</f>
        <v>0</v>
      </c>
      <c r="S311" s="1"/>
      <c r="T311" s="1"/>
      <c r="U311" s="1"/>
      <c r="V311" s="3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"/>
      <c r="N312" s="3">
        <f t="shared" si="10"/>
        <v>0</v>
      </c>
      <c r="O312" s="1"/>
      <c r="P312" s="1"/>
      <c r="Q312" s="3"/>
      <c r="R312" s="3">
        <f>Tabla1315[[#This Row],[COSTO TOTAL]]</f>
        <v>0</v>
      </c>
      <c r="S312" s="1"/>
      <c r="T312" s="1"/>
      <c r="U312" s="1"/>
      <c r="V312" s="3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"/>
      <c r="N313" s="3">
        <f t="shared" si="10"/>
        <v>0</v>
      </c>
      <c r="O313" s="1"/>
      <c r="P313" s="1"/>
      <c r="Q313" s="3"/>
      <c r="R313" s="3">
        <f>Tabla1315[[#This Row],[COSTO TOTAL]]</f>
        <v>0</v>
      </c>
      <c r="S313" s="1"/>
      <c r="T313" s="1"/>
      <c r="U313" s="1"/>
      <c r="V313" s="3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"/>
      <c r="N314" s="3">
        <f t="shared" si="10"/>
        <v>0</v>
      </c>
      <c r="O314" s="1"/>
      <c r="P314" s="1"/>
      <c r="Q314" s="3"/>
      <c r="R314" s="3">
        <f>Tabla1315[[#This Row],[COSTO TOTAL]]</f>
        <v>0</v>
      </c>
      <c r="S314" s="1"/>
      <c r="T314" s="1"/>
      <c r="U314" s="1"/>
      <c r="V314" s="3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"/>
      <c r="N315" s="3">
        <f t="shared" si="10"/>
        <v>0</v>
      </c>
      <c r="O315" s="1"/>
      <c r="P315" s="1"/>
      <c r="Q315" s="3"/>
      <c r="R315" s="3">
        <f>Tabla1315[[#This Row],[COSTO TOTAL]]</f>
        <v>0</v>
      </c>
      <c r="S315" s="1"/>
      <c r="T315" s="1"/>
      <c r="U315" s="1"/>
      <c r="V315" s="3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>
      <c r="A316" s="9"/>
      <c r="B316" s="10"/>
      <c r="C316" s="9"/>
      <c r="D316" s="9"/>
      <c r="E316" s="9"/>
      <c r="F316" s="9"/>
      <c r="G316" s="9"/>
      <c r="H316" s="9"/>
      <c r="I316" s="9"/>
      <c r="J316" s="9" t="s">
        <v>18</v>
      </c>
      <c r="K316" s="9"/>
      <c r="L316" s="9"/>
      <c r="M316" s="11"/>
      <c r="N316" s="11">
        <f t="shared" si="5"/>
        <v>0</v>
      </c>
      <c r="O316" s="9"/>
      <c r="P316" s="9"/>
      <c r="Q316" s="9"/>
      <c r="R316" s="9"/>
      <c r="S316" s="9"/>
      <c r="T316" s="9"/>
      <c r="U316" s="9"/>
      <c r="V316" s="11"/>
      <c r="W316" s="9"/>
      <c r="X316" s="9"/>
      <c r="Y316" s="9"/>
      <c r="Z316" s="9"/>
      <c r="AA316" s="9"/>
      <c r="AB316" s="9"/>
      <c r="AC316" s="9"/>
      <c r="AD316" s="9"/>
      <c r="AE316" s="1"/>
    </row>
    <row r="317" spans="1:31">
      <c r="A317" s="1" t="s">
        <v>386</v>
      </c>
      <c r="B317" s="2">
        <v>43570</v>
      </c>
      <c r="C317" s="1" t="s">
        <v>24</v>
      </c>
      <c r="D317" s="1" t="s">
        <v>18</v>
      </c>
      <c r="E317" s="1" t="s">
        <v>24</v>
      </c>
      <c r="F317" s="1" t="s">
        <v>24</v>
      </c>
      <c r="G317" s="1" t="s">
        <v>24</v>
      </c>
      <c r="H317" s="1">
        <v>4501528405</v>
      </c>
      <c r="I317" s="1" t="s">
        <v>24</v>
      </c>
      <c r="J317" s="1" t="s">
        <v>387</v>
      </c>
      <c r="K317" s="1">
        <v>1</v>
      </c>
      <c r="L317" s="1" t="s">
        <v>26</v>
      </c>
      <c r="M317" s="3">
        <v>2789.6</v>
      </c>
      <c r="N317" s="3">
        <f t="shared" si="5"/>
        <v>2789.6</v>
      </c>
      <c r="O317" s="1"/>
      <c r="P317" s="1"/>
      <c r="Q317" s="1"/>
      <c r="R317" s="1"/>
      <c r="S317" s="3">
        <f>Tabla1315[[#This Row],[COSTO TOTAL]]</f>
        <v>2789.6</v>
      </c>
      <c r="T317" s="1"/>
      <c r="U317" s="1"/>
      <c r="V317" s="3"/>
      <c r="W317" s="1"/>
      <c r="X317" s="1"/>
      <c r="Y317" s="1"/>
      <c r="Z317" s="3"/>
      <c r="AA317" s="1"/>
      <c r="AB317" s="1"/>
      <c r="AC317" s="1"/>
      <c r="AD317" s="1"/>
      <c r="AE317" s="1"/>
    </row>
    <row r="318" spans="1:31">
      <c r="A318" s="1" t="s">
        <v>386</v>
      </c>
      <c r="B318" s="2">
        <v>43570</v>
      </c>
      <c r="C318" s="1" t="s">
        <v>24</v>
      </c>
      <c r="D318" s="1" t="s">
        <v>18</v>
      </c>
      <c r="E318" s="1" t="s">
        <v>24</v>
      </c>
      <c r="F318" s="1" t="s">
        <v>24</v>
      </c>
      <c r="G318" s="1" t="s">
        <v>24</v>
      </c>
      <c r="H318" s="1">
        <v>4501635845</v>
      </c>
      <c r="I318" s="1" t="s">
        <v>24</v>
      </c>
      <c r="J318" s="1" t="s">
        <v>388</v>
      </c>
      <c r="K318" s="1">
        <v>0</v>
      </c>
      <c r="L318" s="1" t="s">
        <v>26</v>
      </c>
      <c r="M318" s="3"/>
      <c r="N318" s="3">
        <f t="shared" si="5"/>
        <v>0</v>
      </c>
      <c r="O318" s="1" t="s">
        <v>389</v>
      </c>
      <c r="P318" s="1"/>
      <c r="Q318" s="1"/>
      <c r="R318" s="1"/>
      <c r="S318" s="3">
        <f>Tabla1315[[#This Row],[COSTO TOTAL]]</f>
        <v>0</v>
      </c>
      <c r="T318" s="1"/>
      <c r="U318" s="1"/>
      <c r="V318" s="3"/>
      <c r="W318" s="1"/>
      <c r="X318" s="1"/>
      <c r="Y318" s="1"/>
      <c r="Z318" s="3"/>
      <c r="AA318" s="1"/>
      <c r="AB318" s="1"/>
      <c r="AC318" s="1"/>
      <c r="AD318" s="1"/>
      <c r="AE318" s="1"/>
    </row>
    <row r="319" spans="1:31">
      <c r="A319" s="1" t="s">
        <v>386</v>
      </c>
      <c r="B319" s="2">
        <v>43570</v>
      </c>
      <c r="C319" s="1" t="s">
        <v>24</v>
      </c>
      <c r="D319" s="1" t="s">
        <v>18</v>
      </c>
      <c r="E319" s="1" t="s">
        <v>24</v>
      </c>
      <c r="F319" s="1" t="s">
        <v>24</v>
      </c>
      <c r="G319" s="1" t="s">
        <v>24</v>
      </c>
      <c r="H319" s="1">
        <v>4501635845</v>
      </c>
      <c r="I319" s="1" t="s">
        <v>24</v>
      </c>
      <c r="J319" s="1" t="s">
        <v>390</v>
      </c>
      <c r="K319" s="1">
        <v>0</v>
      </c>
      <c r="L319" s="1" t="s">
        <v>26</v>
      </c>
      <c r="M319" s="3"/>
      <c r="N319" s="3">
        <f t="shared" si="5"/>
        <v>0</v>
      </c>
      <c r="O319" s="1" t="s">
        <v>389</v>
      </c>
      <c r="P319" s="1"/>
      <c r="Q319" s="1"/>
      <c r="R319" s="1"/>
      <c r="S319" s="3">
        <f>Tabla1315[[#This Row],[COSTO TOTAL]]</f>
        <v>0</v>
      </c>
      <c r="T319" s="1"/>
      <c r="U319" s="1"/>
      <c r="V319" s="3"/>
      <c r="W319" s="1"/>
      <c r="X319" s="1"/>
      <c r="Y319" s="1"/>
      <c r="Z319" s="3"/>
      <c r="AA319" s="1"/>
      <c r="AB319" s="1"/>
      <c r="AC319" s="1"/>
      <c r="AD319" s="1"/>
      <c r="AE319" s="1"/>
    </row>
    <row r="320" spans="1:31">
      <c r="A320" s="1" t="s">
        <v>386</v>
      </c>
      <c r="B320" s="2">
        <v>43570</v>
      </c>
      <c r="C320" s="1" t="s">
        <v>24</v>
      </c>
      <c r="D320" s="1" t="s">
        <v>18</v>
      </c>
      <c r="E320" s="1" t="s">
        <v>24</v>
      </c>
      <c r="F320" s="1" t="s">
        <v>24</v>
      </c>
      <c r="G320" s="1" t="s">
        <v>24</v>
      </c>
      <c r="H320" s="1">
        <v>4501528405</v>
      </c>
      <c r="I320" s="1" t="s">
        <v>24</v>
      </c>
      <c r="J320" s="1" t="s">
        <v>391</v>
      </c>
      <c r="K320" s="1">
        <v>1</v>
      </c>
      <c r="L320" s="1" t="s">
        <v>26</v>
      </c>
      <c r="M320" s="3">
        <v>4589.6000000000004</v>
      </c>
      <c r="N320" s="3">
        <f t="shared" si="5"/>
        <v>4589.6000000000004</v>
      </c>
      <c r="O320" s="1"/>
      <c r="P320" s="1"/>
      <c r="Q320" s="1"/>
      <c r="R320" s="1"/>
      <c r="S320" s="3">
        <f>Tabla1315[[#This Row],[COSTO TOTAL]]</f>
        <v>4589.6000000000004</v>
      </c>
      <c r="T320" s="1"/>
      <c r="U320" s="1"/>
      <c r="V320" s="3"/>
      <c r="W320" s="1"/>
      <c r="X320" s="1"/>
      <c r="Y320" s="1"/>
      <c r="Z320" s="3"/>
      <c r="AA320" s="1"/>
      <c r="AB320" s="1"/>
      <c r="AC320" s="1"/>
      <c r="AD320" s="1"/>
      <c r="AE320" s="1"/>
    </row>
    <row r="321" spans="1:31">
      <c r="A321" s="1" t="s">
        <v>392</v>
      </c>
      <c r="B321" s="2">
        <v>43493</v>
      </c>
      <c r="C321" s="1">
        <v>7685164</v>
      </c>
      <c r="D321" s="1" t="s">
        <v>18</v>
      </c>
      <c r="E321" s="1" t="s">
        <v>393</v>
      </c>
      <c r="F321" s="1" t="s">
        <v>76</v>
      </c>
      <c r="G321" s="1" t="s">
        <v>393</v>
      </c>
      <c r="H321" s="1">
        <v>4501635845</v>
      </c>
      <c r="I321" s="1" t="s">
        <v>24</v>
      </c>
      <c r="J321" s="1" t="s">
        <v>394</v>
      </c>
      <c r="K321" s="1">
        <v>2</v>
      </c>
      <c r="L321" s="1" t="s">
        <v>26</v>
      </c>
      <c r="M321" s="3">
        <v>472.92</v>
      </c>
      <c r="N321" s="3">
        <f t="shared" si="5"/>
        <v>945.84</v>
      </c>
      <c r="O321" s="1"/>
      <c r="P321" s="1"/>
      <c r="Q321" s="1"/>
      <c r="R321" s="1"/>
      <c r="S321" s="3">
        <f>Tabla1315[[#This Row],[COSTO TOTAL]]</f>
        <v>945.84</v>
      </c>
      <c r="T321" s="1"/>
      <c r="U321" s="1"/>
      <c r="V321" s="3"/>
      <c r="W321" s="1"/>
      <c r="X321" s="1"/>
      <c r="Y321" s="1"/>
      <c r="Z321" s="3"/>
      <c r="AA321" s="1"/>
      <c r="AB321" s="1"/>
      <c r="AC321" s="1"/>
      <c r="AD321" s="1"/>
      <c r="AE321" s="1"/>
    </row>
    <row r="322" spans="1:31">
      <c r="A322" s="1" t="s">
        <v>392</v>
      </c>
      <c r="B322" s="2">
        <v>43493</v>
      </c>
      <c r="C322" s="1">
        <v>7685164</v>
      </c>
      <c r="D322" s="1" t="s">
        <v>18</v>
      </c>
      <c r="E322" s="1" t="s">
        <v>393</v>
      </c>
      <c r="F322" s="1" t="s">
        <v>76</v>
      </c>
      <c r="G322" s="1" t="s">
        <v>393</v>
      </c>
      <c r="H322" s="1">
        <v>4501635845</v>
      </c>
      <c r="I322" s="1" t="s">
        <v>24</v>
      </c>
      <c r="J322" s="1" t="s">
        <v>395</v>
      </c>
      <c r="K322" s="1">
        <v>2</v>
      </c>
      <c r="L322" s="1" t="s">
        <v>26</v>
      </c>
      <c r="M322" s="3">
        <v>424.53</v>
      </c>
      <c r="N322" s="3">
        <f t="shared" si="5"/>
        <v>849.06</v>
      </c>
      <c r="O322" s="1"/>
      <c r="P322" s="1"/>
      <c r="Q322" s="1"/>
      <c r="R322" s="1"/>
      <c r="S322" s="3">
        <f>Tabla1315[[#This Row],[COSTO TOTAL]]</f>
        <v>849.06</v>
      </c>
      <c r="T322" s="1"/>
      <c r="U322" s="1"/>
      <c r="V322" s="3"/>
      <c r="W322" s="1"/>
      <c r="X322" s="1"/>
      <c r="Y322" s="1"/>
      <c r="Z322" s="3"/>
      <c r="AA322" s="1"/>
      <c r="AB322" s="1"/>
      <c r="AC322" s="1"/>
      <c r="AD322" s="1"/>
      <c r="AE322" s="1"/>
    </row>
    <row r="323" spans="1:31">
      <c r="A323" s="1" t="s">
        <v>392</v>
      </c>
      <c r="B323" s="2">
        <v>43493</v>
      </c>
      <c r="C323" s="1">
        <v>7685164</v>
      </c>
      <c r="D323" s="1" t="s">
        <v>18</v>
      </c>
      <c r="E323" s="1" t="s">
        <v>393</v>
      </c>
      <c r="F323" s="1" t="s">
        <v>76</v>
      </c>
      <c r="G323" s="1" t="s">
        <v>393</v>
      </c>
      <c r="H323" s="1">
        <v>4501635845</v>
      </c>
      <c r="I323" s="1" t="s">
        <v>24</v>
      </c>
      <c r="J323" s="1" t="s">
        <v>396</v>
      </c>
      <c r="K323" s="1">
        <v>3</v>
      </c>
      <c r="L323" s="1" t="s">
        <v>26</v>
      </c>
      <c r="M323" s="3">
        <v>320</v>
      </c>
      <c r="N323" s="3">
        <f t="shared" si="5"/>
        <v>960</v>
      </c>
      <c r="O323" s="1" t="s">
        <v>397</v>
      </c>
      <c r="P323" s="1"/>
      <c r="Q323" s="1"/>
      <c r="R323" s="1"/>
      <c r="S323" s="3">
        <f>Tabla1315[[#This Row],[COSTO TOTAL]]</f>
        <v>960</v>
      </c>
      <c r="T323" s="1"/>
      <c r="U323" s="1"/>
      <c r="V323" s="3"/>
      <c r="W323" s="1"/>
      <c r="X323" s="1"/>
      <c r="Y323" s="1"/>
      <c r="Z323" s="3"/>
      <c r="AA323" s="1"/>
      <c r="AB323" s="1"/>
      <c r="AC323" s="1"/>
      <c r="AD323" s="1"/>
      <c r="AE323" s="1"/>
    </row>
    <row r="324" spans="1:31">
      <c r="A324" s="1" t="s">
        <v>392</v>
      </c>
      <c r="B324" s="2">
        <v>43493</v>
      </c>
      <c r="C324" s="1">
        <v>7685164</v>
      </c>
      <c r="D324" s="1" t="s">
        <v>18</v>
      </c>
      <c r="E324" s="1" t="s">
        <v>393</v>
      </c>
      <c r="F324" s="1" t="s">
        <v>76</v>
      </c>
      <c r="G324" s="1" t="s">
        <v>393</v>
      </c>
      <c r="H324" s="1">
        <v>4501635845</v>
      </c>
      <c r="I324" s="1" t="s">
        <v>24</v>
      </c>
      <c r="J324" s="1" t="s">
        <v>398</v>
      </c>
      <c r="K324" s="1">
        <v>8</v>
      </c>
      <c r="L324" s="1" t="s">
        <v>26</v>
      </c>
      <c r="M324" s="3">
        <v>65.33</v>
      </c>
      <c r="N324" s="3">
        <f t="shared" si="5"/>
        <v>522.64</v>
      </c>
      <c r="O324" s="1"/>
      <c r="P324" s="1"/>
      <c r="Q324" s="1"/>
      <c r="R324" s="1"/>
      <c r="S324" s="3">
        <f>Tabla1315[[#This Row],[COSTO TOTAL]]</f>
        <v>522.64</v>
      </c>
      <c r="T324" s="1"/>
      <c r="U324" s="1"/>
      <c r="V324" s="3"/>
      <c r="W324" s="1"/>
      <c r="X324" s="1"/>
      <c r="Y324" s="1"/>
      <c r="Z324" s="3"/>
      <c r="AA324" s="1"/>
      <c r="AB324" s="1"/>
      <c r="AC324" s="1"/>
      <c r="AD324" s="1"/>
      <c r="AE324" s="1"/>
    </row>
    <row r="325" spans="1:31">
      <c r="A325" s="1" t="s">
        <v>392</v>
      </c>
      <c r="B325" s="2">
        <v>43493</v>
      </c>
      <c r="C325" s="1">
        <v>7685506</v>
      </c>
      <c r="D325" s="1" t="s">
        <v>18</v>
      </c>
      <c r="E325" s="1" t="s">
        <v>399</v>
      </c>
      <c r="F325" s="1" t="s">
        <v>76</v>
      </c>
      <c r="G325" s="1" t="s">
        <v>399</v>
      </c>
      <c r="H325" s="1">
        <v>4501637321</v>
      </c>
      <c r="I325" s="1" t="s">
        <v>24</v>
      </c>
      <c r="J325" s="1" t="s">
        <v>400</v>
      </c>
      <c r="K325" s="1">
        <v>22</v>
      </c>
      <c r="L325" s="1" t="s">
        <v>26</v>
      </c>
      <c r="M325" s="3">
        <v>25.86</v>
      </c>
      <c r="N325" s="3">
        <f t="shared" si="5"/>
        <v>568.91999999999996</v>
      </c>
      <c r="O325" s="1" t="s">
        <v>401</v>
      </c>
      <c r="P325" s="1"/>
      <c r="Q325" s="1"/>
      <c r="R325" s="1"/>
      <c r="S325" s="3">
        <f>Tabla1315[[#This Row],[COSTO TOTAL]]</f>
        <v>568.91999999999996</v>
      </c>
      <c r="T325" s="1"/>
      <c r="U325" s="1"/>
      <c r="V325" s="3"/>
      <c r="W325" s="1"/>
      <c r="X325" s="1"/>
      <c r="Y325" s="1"/>
      <c r="Z325" s="3"/>
      <c r="AA325" s="1"/>
      <c r="AB325" s="1"/>
      <c r="AC325" s="1"/>
      <c r="AD325" s="1"/>
      <c r="AE325" s="1"/>
    </row>
    <row r="326" spans="1:31">
      <c r="A326" s="1" t="s">
        <v>392</v>
      </c>
      <c r="B326" s="2">
        <v>43493</v>
      </c>
      <c r="C326" s="1">
        <v>7685506</v>
      </c>
      <c r="D326" s="1" t="s">
        <v>18</v>
      </c>
      <c r="E326" s="1" t="s">
        <v>399</v>
      </c>
      <c r="F326" s="1" t="s">
        <v>76</v>
      </c>
      <c r="G326" s="1" t="s">
        <v>399</v>
      </c>
      <c r="H326" s="1">
        <v>4501637321</v>
      </c>
      <c r="I326" s="1" t="s">
        <v>24</v>
      </c>
      <c r="J326" s="1" t="s">
        <v>402</v>
      </c>
      <c r="K326" s="1">
        <v>2</v>
      </c>
      <c r="L326" s="1" t="s">
        <v>26</v>
      </c>
      <c r="M326" s="3">
        <v>31.46</v>
      </c>
      <c r="N326" s="3">
        <f t="shared" si="5"/>
        <v>62.92</v>
      </c>
      <c r="O326" s="1"/>
      <c r="P326" s="1"/>
      <c r="Q326" s="1"/>
      <c r="R326" s="1"/>
      <c r="S326" s="3">
        <f>Tabla1315[[#This Row],[COSTO TOTAL]]</f>
        <v>62.92</v>
      </c>
      <c r="T326" s="1"/>
      <c r="U326" s="1"/>
      <c r="V326" s="3"/>
      <c r="W326" s="1"/>
      <c r="X326" s="1"/>
      <c r="Y326" s="1"/>
      <c r="Z326" s="3"/>
      <c r="AA326" s="1"/>
      <c r="AB326" s="1"/>
      <c r="AC326" s="1"/>
      <c r="AD326" s="1"/>
      <c r="AE326" s="1"/>
    </row>
    <row r="327" spans="1:31">
      <c r="A327" s="1" t="s">
        <v>392</v>
      </c>
      <c r="B327" s="2">
        <v>43493</v>
      </c>
      <c r="C327" s="1">
        <v>7685506</v>
      </c>
      <c r="D327" s="1" t="s">
        <v>18</v>
      </c>
      <c r="E327" s="1" t="s">
        <v>399</v>
      </c>
      <c r="F327" s="1" t="s">
        <v>76</v>
      </c>
      <c r="G327" s="1" t="s">
        <v>399</v>
      </c>
      <c r="H327" s="1">
        <v>4501637321</v>
      </c>
      <c r="I327" s="1" t="s">
        <v>24</v>
      </c>
      <c r="J327" s="1" t="s">
        <v>403</v>
      </c>
      <c r="K327" s="1">
        <v>4</v>
      </c>
      <c r="L327" s="1" t="s">
        <v>26</v>
      </c>
      <c r="M327" s="3">
        <v>41.33</v>
      </c>
      <c r="N327" s="3">
        <f t="shared" si="5"/>
        <v>165.32</v>
      </c>
      <c r="O327" s="1"/>
      <c r="P327" s="1"/>
      <c r="Q327" s="1"/>
      <c r="R327" s="1"/>
      <c r="S327" s="3">
        <f>Tabla1315[[#This Row],[COSTO TOTAL]]</f>
        <v>165.32</v>
      </c>
      <c r="T327" s="1"/>
      <c r="U327" s="1"/>
      <c r="V327" s="3"/>
      <c r="W327" s="1"/>
      <c r="X327" s="1"/>
      <c r="Y327" s="1"/>
      <c r="Z327" s="3"/>
      <c r="AA327" s="1"/>
      <c r="AB327" s="1"/>
      <c r="AC327" s="1"/>
      <c r="AD327" s="1"/>
      <c r="AE327" s="1"/>
    </row>
    <row r="328" spans="1:31">
      <c r="A328" s="1" t="s">
        <v>392</v>
      </c>
      <c r="B328" s="2">
        <v>43493</v>
      </c>
      <c r="C328" s="1">
        <v>7685506</v>
      </c>
      <c r="D328" s="1" t="s">
        <v>18</v>
      </c>
      <c r="E328" s="1" t="s">
        <v>399</v>
      </c>
      <c r="F328" s="1" t="s">
        <v>76</v>
      </c>
      <c r="G328" s="1" t="s">
        <v>399</v>
      </c>
      <c r="H328" s="1">
        <v>4501637321</v>
      </c>
      <c r="I328" s="1" t="s">
        <v>24</v>
      </c>
      <c r="J328" s="1" t="s">
        <v>404</v>
      </c>
      <c r="K328" s="1">
        <v>22</v>
      </c>
      <c r="L328" s="1" t="s">
        <v>26</v>
      </c>
      <c r="M328" s="3">
        <v>69.33</v>
      </c>
      <c r="N328" s="3">
        <f t="shared" si="5"/>
        <v>1525.26</v>
      </c>
      <c r="O328" s="1" t="s">
        <v>405</v>
      </c>
      <c r="P328" s="1"/>
      <c r="Q328" s="1"/>
      <c r="R328" s="1"/>
      <c r="S328" s="3">
        <f>Tabla1315[[#This Row],[COSTO TOTAL]]</f>
        <v>1525.26</v>
      </c>
      <c r="T328" s="1"/>
      <c r="U328" s="1"/>
      <c r="V328" s="3"/>
      <c r="W328" s="1"/>
      <c r="X328" s="1"/>
      <c r="Y328" s="1"/>
      <c r="Z328" s="3"/>
      <c r="AA328" s="1"/>
      <c r="AB328" s="1"/>
      <c r="AC328" s="1"/>
      <c r="AD328" s="1"/>
      <c r="AE328" s="1"/>
    </row>
    <row r="329" spans="1:31">
      <c r="A329" s="1" t="s">
        <v>392</v>
      </c>
      <c r="B329" s="2">
        <v>43493</v>
      </c>
      <c r="C329" s="1">
        <v>7685506</v>
      </c>
      <c r="D329" s="1" t="s">
        <v>18</v>
      </c>
      <c r="E329" s="1" t="s">
        <v>399</v>
      </c>
      <c r="F329" s="1" t="s">
        <v>76</v>
      </c>
      <c r="G329" s="1" t="s">
        <v>399</v>
      </c>
      <c r="H329" s="1">
        <v>4501637321</v>
      </c>
      <c r="I329" s="1" t="s">
        <v>24</v>
      </c>
      <c r="J329" s="1" t="s">
        <v>406</v>
      </c>
      <c r="K329" s="1">
        <v>15</v>
      </c>
      <c r="L329" s="1" t="s">
        <v>26</v>
      </c>
      <c r="M329" s="3">
        <v>91.46</v>
      </c>
      <c r="N329" s="3">
        <f t="shared" si="5"/>
        <v>1371.8999999999999</v>
      </c>
      <c r="O329" s="1"/>
      <c r="P329" s="1"/>
      <c r="Q329" s="1"/>
      <c r="R329" s="1"/>
      <c r="S329" s="3">
        <f>Tabla1315[[#This Row],[COSTO TOTAL]]</f>
        <v>1371.8999999999999</v>
      </c>
      <c r="T329" s="1"/>
      <c r="U329" s="1"/>
      <c r="V329" s="3"/>
      <c r="W329" s="1"/>
      <c r="X329" s="1"/>
      <c r="Y329" s="1"/>
      <c r="Z329" s="3"/>
      <c r="AA329" s="1"/>
      <c r="AB329" s="1"/>
      <c r="AC329" s="1"/>
      <c r="AD329" s="1"/>
      <c r="AE329" s="1"/>
    </row>
    <row r="330" spans="1:31">
      <c r="A330" s="1" t="s">
        <v>392</v>
      </c>
      <c r="B330" s="2">
        <v>43493</v>
      </c>
      <c r="C330" s="1">
        <v>7685506</v>
      </c>
      <c r="D330" s="1" t="s">
        <v>18</v>
      </c>
      <c r="E330" s="1" t="s">
        <v>399</v>
      </c>
      <c r="F330" s="1" t="s">
        <v>76</v>
      </c>
      <c r="G330" s="1" t="s">
        <v>399</v>
      </c>
      <c r="H330" s="1">
        <v>4501637321</v>
      </c>
      <c r="I330" s="1" t="s">
        <v>24</v>
      </c>
      <c r="J330" s="1" t="s">
        <v>407</v>
      </c>
      <c r="K330" s="1">
        <v>48</v>
      </c>
      <c r="L330" s="1" t="s">
        <v>26</v>
      </c>
      <c r="M330" s="3">
        <v>47.24</v>
      </c>
      <c r="N330" s="3">
        <f t="shared" si="5"/>
        <v>2267.52</v>
      </c>
      <c r="O330" s="1" t="s">
        <v>405</v>
      </c>
      <c r="P330" s="1"/>
      <c r="Q330" s="1"/>
      <c r="R330" s="1"/>
      <c r="S330" s="3">
        <f>Tabla1315[[#This Row],[COSTO TOTAL]]</f>
        <v>2267.52</v>
      </c>
      <c r="T330" s="1"/>
      <c r="U330" s="1"/>
      <c r="V330" s="3"/>
      <c r="W330" s="1"/>
      <c r="X330" s="1"/>
      <c r="Y330" s="1"/>
      <c r="Z330" s="3"/>
      <c r="AA330" s="1"/>
      <c r="AB330" s="1"/>
      <c r="AC330" s="1"/>
      <c r="AD330" s="1"/>
      <c r="AE330" s="1"/>
    </row>
    <row r="331" spans="1:31">
      <c r="A331" s="1" t="s">
        <v>392</v>
      </c>
      <c r="B331" s="2">
        <v>43493</v>
      </c>
      <c r="C331" s="1">
        <v>7685506</v>
      </c>
      <c r="D331" s="1" t="s">
        <v>18</v>
      </c>
      <c r="E331" s="1" t="s">
        <v>399</v>
      </c>
      <c r="F331" s="1" t="s">
        <v>76</v>
      </c>
      <c r="G331" s="1" t="s">
        <v>399</v>
      </c>
      <c r="H331" s="1">
        <v>4501637321</v>
      </c>
      <c r="I331" s="1" t="s">
        <v>24</v>
      </c>
      <c r="J331" s="1" t="s">
        <v>409</v>
      </c>
      <c r="K331" s="1">
        <v>10</v>
      </c>
      <c r="L331" s="1" t="s">
        <v>26</v>
      </c>
      <c r="M331" s="3">
        <v>42</v>
      </c>
      <c r="N331" s="3">
        <f t="shared" si="5"/>
        <v>420</v>
      </c>
      <c r="O331" s="1"/>
      <c r="P331" s="1"/>
      <c r="Q331" s="1"/>
      <c r="R331" s="1"/>
      <c r="S331" s="3">
        <f>Tabla1315[[#This Row],[COSTO TOTAL]]</f>
        <v>420</v>
      </c>
      <c r="T331" s="1"/>
      <c r="U331" s="1"/>
      <c r="V331" s="3"/>
      <c r="W331" s="1"/>
      <c r="X331" s="1"/>
      <c r="Y331" s="1"/>
      <c r="Z331" s="3"/>
      <c r="AA331" s="1"/>
      <c r="AB331" s="1"/>
      <c r="AC331" s="1"/>
      <c r="AD331" s="1"/>
      <c r="AE331" s="1"/>
    </row>
    <row r="332" spans="1:31">
      <c r="A332" s="1" t="s">
        <v>392</v>
      </c>
      <c r="B332" s="2">
        <v>43493</v>
      </c>
      <c r="C332" s="1">
        <v>7685506</v>
      </c>
      <c r="D332" s="1" t="s">
        <v>18</v>
      </c>
      <c r="E332" s="1" t="s">
        <v>399</v>
      </c>
      <c r="F332" s="1" t="s">
        <v>76</v>
      </c>
      <c r="G332" s="1" t="s">
        <v>399</v>
      </c>
      <c r="H332" s="1">
        <v>4501637321</v>
      </c>
      <c r="I332" s="1" t="s">
        <v>24</v>
      </c>
      <c r="J332" s="1" t="s">
        <v>410</v>
      </c>
      <c r="K332" s="1">
        <v>6</v>
      </c>
      <c r="L332" s="1" t="s">
        <v>26</v>
      </c>
      <c r="M332" s="3">
        <v>62.4</v>
      </c>
      <c r="N332" s="3">
        <f t="shared" si="5"/>
        <v>374.4</v>
      </c>
      <c r="O332" s="1"/>
      <c r="P332" s="1"/>
      <c r="Q332" s="1"/>
      <c r="R332" s="1"/>
      <c r="S332" s="3">
        <f>Tabla1315[[#This Row],[COSTO TOTAL]]</f>
        <v>374.4</v>
      </c>
      <c r="T332" s="1"/>
      <c r="U332" s="1"/>
      <c r="V332" s="3"/>
      <c r="W332" s="1"/>
      <c r="X332" s="1"/>
      <c r="Y332" s="1"/>
      <c r="Z332" s="3"/>
      <c r="AA332" s="1"/>
      <c r="AB332" s="1"/>
      <c r="AC332" s="1"/>
      <c r="AD332" s="1"/>
      <c r="AE332" s="1"/>
    </row>
    <row r="333" spans="1:31">
      <c r="A333" s="1" t="s">
        <v>392</v>
      </c>
      <c r="B333" s="2">
        <v>43493</v>
      </c>
      <c r="C333" s="1">
        <v>7685506</v>
      </c>
      <c r="D333" s="1" t="s">
        <v>18</v>
      </c>
      <c r="E333" s="1" t="s">
        <v>399</v>
      </c>
      <c r="F333" s="1" t="s">
        <v>76</v>
      </c>
      <c r="G333" s="1" t="s">
        <v>399</v>
      </c>
      <c r="H333" s="1">
        <v>4501637321</v>
      </c>
      <c r="I333" s="1" t="s">
        <v>24</v>
      </c>
      <c r="J333" s="1" t="s">
        <v>411</v>
      </c>
      <c r="K333" s="1">
        <v>9</v>
      </c>
      <c r="L333" s="1" t="s">
        <v>26</v>
      </c>
      <c r="M333" s="3">
        <v>153.6</v>
      </c>
      <c r="N333" s="3">
        <f t="shared" si="5"/>
        <v>1382.3999999999999</v>
      </c>
      <c r="O333" s="1"/>
      <c r="P333" s="1"/>
      <c r="Q333" s="1"/>
      <c r="R333" s="1"/>
      <c r="S333" s="3">
        <f>Tabla1315[[#This Row],[COSTO TOTAL]]</f>
        <v>1382.3999999999999</v>
      </c>
      <c r="T333" s="1"/>
      <c r="U333" s="1"/>
      <c r="V333" s="3"/>
      <c r="W333" s="1"/>
      <c r="X333" s="1"/>
      <c r="Y333" s="1"/>
      <c r="Z333" s="3"/>
      <c r="AA333" s="1"/>
      <c r="AB333" s="1"/>
      <c r="AC333" s="1"/>
      <c r="AD333" s="1"/>
      <c r="AE333" s="1"/>
    </row>
    <row r="334" spans="1:31">
      <c r="A334" s="1" t="s">
        <v>392</v>
      </c>
      <c r="B334" s="2">
        <v>43493</v>
      </c>
      <c r="C334" s="1">
        <v>7685506</v>
      </c>
      <c r="D334" s="1" t="s">
        <v>18</v>
      </c>
      <c r="E334" s="1" t="s">
        <v>399</v>
      </c>
      <c r="F334" s="1" t="s">
        <v>76</v>
      </c>
      <c r="G334" s="1" t="s">
        <v>399</v>
      </c>
      <c r="H334" s="1">
        <v>4501637321</v>
      </c>
      <c r="I334" s="1" t="s">
        <v>24</v>
      </c>
      <c r="J334" s="1" t="s">
        <v>412</v>
      </c>
      <c r="K334" s="1">
        <v>15</v>
      </c>
      <c r="L334" s="1" t="s">
        <v>26</v>
      </c>
      <c r="M334" s="3">
        <v>199.73</v>
      </c>
      <c r="N334" s="3">
        <f t="shared" si="5"/>
        <v>2995.95</v>
      </c>
      <c r="O334" s="1"/>
      <c r="P334" s="1"/>
      <c r="Q334" s="1"/>
      <c r="R334" s="1"/>
      <c r="S334" s="3">
        <f>Tabla1315[[#This Row],[COSTO TOTAL]]</f>
        <v>2995.95</v>
      </c>
      <c r="T334" s="1"/>
      <c r="U334" s="1"/>
      <c r="V334" s="3"/>
      <c r="W334" s="1"/>
      <c r="X334" s="1"/>
      <c r="Y334" s="1"/>
      <c r="Z334" s="3"/>
      <c r="AA334" s="1"/>
      <c r="AB334" s="1"/>
      <c r="AC334" s="1"/>
      <c r="AD334" s="1"/>
      <c r="AE334" s="1"/>
    </row>
    <row r="335" spans="1:31">
      <c r="A335" s="1" t="s">
        <v>392</v>
      </c>
      <c r="B335" s="2">
        <v>43493</v>
      </c>
      <c r="C335" s="1">
        <v>7685506</v>
      </c>
      <c r="D335" s="1" t="s">
        <v>18</v>
      </c>
      <c r="E335" s="1" t="s">
        <v>399</v>
      </c>
      <c r="F335" s="1" t="s">
        <v>76</v>
      </c>
      <c r="G335" s="1" t="s">
        <v>399</v>
      </c>
      <c r="H335" s="1">
        <v>4501637321</v>
      </c>
      <c r="I335" s="1" t="s">
        <v>24</v>
      </c>
      <c r="J335" s="1" t="s">
        <v>413</v>
      </c>
      <c r="K335" s="1">
        <v>46</v>
      </c>
      <c r="L335" s="1" t="s">
        <v>26</v>
      </c>
      <c r="M335" s="3">
        <v>35.9</v>
      </c>
      <c r="N335" s="3">
        <f t="shared" si="5"/>
        <v>1651.3999999999999</v>
      </c>
      <c r="O335" s="1"/>
      <c r="P335" s="1"/>
      <c r="Q335" s="1"/>
      <c r="R335" s="1"/>
      <c r="S335" s="3">
        <f>Tabla1315[[#This Row],[COSTO TOTAL]]</f>
        <v>1651.3999999999999</v>
      </c>
      <c r="T335" s="1"/>
      <c r="U335" s="1"/>
      <c r="V335" s="3"/>
      <c r="W335" s="1"/>
      <c r="X335" s="1"/>
      <c r="Y335" s="1"/>
      <c r="Z335" s="3"/>
      <c r="AA335" s="1"/>
      <c r="AB335" s="1"/>
      <c r="AC335" s="1"/>
      <c r="AD335" s="1"/>
      <c r="AE335" s="1"/>
    </row>
    <row r="336" spans="1:31">
      <c r="A336" s="1" t="s">
        <v>392</v>
      </c>
      <c r="B336" s="2">
        <v>43493</v>
      </c>
      <c r="C336" s="1">
        <v>7685506</v>
      </c>
      <c r="D336" s="1" t="s">
        <v>18</v>
      </c>
      <c r="E336" s="1" t="s">
        <v>399</v>
      </c>
      <c r="F336" s="1" t="s">
        <v>76</v>
      </c>
      <c r="G336" s="1" t="s">
        <v>399</v>
      </c>
      <c r="H336" s="1">
        <v>4501637321</v>
      </c>
      <c r="I336" s="1" t="s">
        <v>24</v>
      </c>
      <c r="J336" s="1" t="s">
        <v>414</v>
      </c>
      <c r="K336" s="1">
        <v>9</v>
      </c>
      <c r="L336" s="1" t="s">
        <v>26</v>
      </c>
      <c r="M336" s="3">
        <v>26.4</v>
      </c>
      <c r="N336" s="3">
        <f t="shared" si="5"/>
        <v>237.6</v>
      </c>
      <c r="O336" s="1"/>
      <c r="P336" s="1"/>
      <c r="Q336" s="1"/>
      <c r="R336" s="1"/>
      <c r="S336" s="3">
        <f>Tabla1315[[#This Row],[COSTO TOTAL]]</f>
        <v>237.6</v>
      </c>
      <c r="T336" s="1"/>
      <c r="U336" s="1"/>
      <c r="V336" s="3"/>
      <c r="W336" s="1"/>
      <c r="X336" s="1"/>
      <c r="Y336" s="1"/>
      <c r="Z336" s="3"/>
      <c r="AA336" s="1"/>
      <c r="AB336" s="1"/>
      <c r="AC336" s="1"/>
      <c r="AD336" s="1"/>
      <c r="AE336" s="1"/>
    </row>
    <row r="337" spans="1:31">
      <c r="A337" s="1" t="s">
        <v>392</v>
      </c>
      <c r="B337" s="2">
        <v>43493</v>
      </c>
      <c r="C337" s="1">
        <v>7685506</v>
      </c>
      <c r="D337" s="1" t="s">
        <v>18</v>
      </c>
      <c r="E337" s="1" t="s">
        <v>399</v>
      </c>
      <c r="F337" s="1" t="s">
        <v>76</v>
      </c>
      <c r="G337" s="1" t="s">
        <v>399</v>
      </c>
      <c r="H337" s="1">
        <v>4501637321</v>
      </c>
      <c r="I337" s="1" t="s">
        <v>24</v>
      </c>
      <c r="J337" s="1" t="s">
        <v>415</v>
      </c>
      <c r="K337" s="1">
        <v>7</v>
      </c>
      <c r="L337" s="1" t="s">
        <v>26</v>
      </c>
      <c r="M337" s="3">
        <v>46.13</v>
      </c>
      <c r="N337" s="3">
        <f t="shared" si="5"/>
        <v>322.91000000000003</v>
      </c>
      <c r="O337" s="1"/>
      <c r="P337" s="1"/>
      <c r="Q337" s="1"/>
      <c r="R337" s="1"/>
      <c r="S337" s="3">
        <f>Tabla1315[[#This Row],[COSTO TOTAL]]</f>
        <v>322.91000000000003</v>
      </c>
      <c r="T337" s="1"/>
      <c r="U337" s="1"/>
      <c r="V337" s="3"/>
      <c r="W337" s="1"/>
      <c r="X337" s="1"/>
      <c r="Y337" s="1"/>
      <c r="Z337" s="3"/>
      <c r="AA337" s="1"/>
      <c r="AB337" s="1"/>
      <c r="AC337" s="1"/>
      <c r="AD337" s="1"/>
      <c r="AE337" s="1"/>
    </row>
    <row r="338" spans="1:31">
      <c r="A338" s="1" t="s">
        <v>392</v>
      </c>
      <c r="B338" s="2">
        <v>43493</v>
      </c>
      <c r="C338" s="1">
        <v>7685506</v>
      </c>
      <c r="D338" s="1" t="s">
        <v>18</v>
      </c>
      <c r="E338" s="1" t="s">
        <v>399</v>
      </c>
      <c r="F338" s="1" t="s">
        <v>76</v>
      </c>
      <c r="G338" s="1" t="s">
        <v>399</v>
      </c>
      <c r="H338" s="1">
        <v>4501637321</v>
      </c>
      <c r="I338" s="1" t="s">
        <v>24</v>
      </c>
      <c r="J338" s="1" t="s">
        <v>416</v>
      </c>
      <c r="K338" s="1">
        <v>7</v>
      </c>
      <c r="L338" s="1" t="s">
        <v>26</v>
      </c>
      <c r="M338" s="3">
        <v>142.49</v>
      </c>
      <c r="N338" s="3">
        <f t="shared" si="5"/>
        <v>997.43000000000006</v>
      </c>
      <c r="O338" s="1"/>
      <c r="P338" s="1"/>
      <c r="Q338" s="1"/>
      <c r="R338" s="1"/>
      <c r="S338" s="3">
        <f>Tabla1315[[#This Row],[COSTO TOTAL]]</f>
        <v>997.43000000000006</v>
      </c>
      <c r="T338" s="1"/>
      <c r="U338" s="1"/>
      <c r="V338" s="3"/>
      <c r="W338" s="1"/>
      <c r="X338" s="1"/>
      <c r="Y338" s="1"/>
      <c r="Z338" s="3"/>
      <c r="AA338" s="1"/>
      <c r="AB338" s="1"/>
      <c r="AC338" s="1"/>
      <c r="AD338" s="1"/>
      <c r="AE338" s="1"/>
    </row>
    <row r="339" spans="1:31">
      <c r="A339" s="1" t="s">
        <v>392</v>
      </c>
      <c r="B339" s="2">
        <v>43493</v>
      </c>
      <c r="C339" s="1">
        <v>7685506</v>
      </c>
      <c r="D339" s="1" t="s">
        <v>18</v>
      </c>
      <c r="E339" s="1" t="s">
        <v>399</v>
      </c>
      <c r="F339" s="1" t="s">
        <v>76</v>
      </c>
      <c r="G339" s="1" t="s">
        <v>393</v>
      </c>
      <c r="H339" s="1">
        <v>4501637321</v>
      </c>
      <c r="I339" s="1" t="s">
        <v>24</v>
      </c>
      <c r="J339" s="1" t="s">
        <v>417</v>
      </c>
      <c r="K339" s="1">
        <v>11</v>
      </c>
      <c r="L339" s="1" t="s">
        <v>26</v>
      </c>
      <c r="M339" s="3">
        <v>222.66</v>
      </c>
      <c r="N339" s="3">
        <f t="shared" si="5"/>
        <v>2449.2599999999998</v>
      </c>
      <c r="O339" s="1"/>
      <c r="P339" s="1"/>
      <c r="Q339" s="1"/>
      <c r="R339" s="1"/>
      <c r="S339" s="3">
        <f>Tabla1315[[#This Row],[COSTO TOTAL]]</f>
        <v>2449.2599999999998</v>
      </c>
      <c r="T339" s="1"/>
      <c r="U339" s="1"/>
      <c r="V339" s="3"/>
      <c r="W339" s="1"/>
      <c r="X339" s="1"/>
      <c r="Y339" s="1"/>
      <c r="Z339" s="3"/>
      <c r="AA339" s="1"/>
      <c r="AB339" s="1"/>
      <c r="AC339" s="1"/>
      <c r="AD339" s="1"/>
      <c r="AE339" s="1"/>
    </row>
    <row r="340" spans="1:31">
      <c r="A340" s="1" t="s">
        <v>392</v>
      </c>
      <c r="B340" s="2">
        <v>43493</v>
      </c>
      <c r="C340" s="1">
        <v>7685506</v>
      </c>
      <c r="D340" s="1" t="s">
        <v>18</v>
      </c>
      <c r="E340" s="1" t="s">
        <v>399</v>
      </c>
      <c r="F340" s="1" t="s">
        <v>76</v>
      </c>
      <c r="G340" s="1" t="s">
        <v>393</v>
      </c>
      <c r="H340" s="1">
        <v>4501637321</v>
      </c>
      <c r="I340" s="1" t="s">
        <v>24</v>
      </c>
      <c r="J340" s="1" t="s">
        <v>418</v>
      </c>
      <c r="K340" s="1">
        <v>3</v>
      </c>
      <c r="L340" s="1" t="s">
        <v>26</v>
      </c>
      <c r="M340" s="3">
        <v>236</v>
      </c>
      <c r="N340" s="3">
        <f t="shared" si="5"/>
        <v>708</v>
      </c>
      <c r="O340" s="1"/>
      <c r="P340" s="1"/>
      <c r="Q340" s="1"/>
      <c r="R340" s="1"/>
      <c r="S340" s="3">
        <f>Tabla1315[[#This Row],[COSTO TOTAL]]</f>
        <v>708</v>
      </c>
      <c r="T340" s="1"/>
      <c r="U340" s="1"/>
      <c r="V340" s="3"/>
      <c r="W340" s="1"/>
      <c r="X340" s="1"/>
      <c r="Y340" s="1"/>
      <c r="Z340" s="3"/>
      <c r="AA340" s="1"/>
      <c r="AB340" s="1"/>
      <c r="AC340" s="1"/>
      <c r="AD340" s="1"/>
      <c r="AE340" s="1"/>
    </row>
    <row r="341" spans="1:31">
      <c r="A341" s="1" t="s">
        <v>392</v>
      </c>
      <c r="B341" s="2">
        <v>43493</v>
      </c>
      <c r="C341" s="1">
        <v>7685506</v>
      </c>
      <c r="D341" s="1" t="s">
        <v>18</v>
      </c>
      <c r="E341" s="1" t="s">
        <v>399</v>
      </c>
      <c r="F341" s="1" t="s">
        <v>76</v>
      </c>
      <c r="G341" s="1" t="s">
        <v>393</v>
      </c>
      <c r="H341" s="1">
        <v>4501637321</v>
      </c>
      <c r="I341" s="1" t="s">
        <v>24</v>
      </c>
      <c r="J341" s="1" t="s">
        <v>419</v>
      </c>
      <c r="K341" s="1">
        <v>1</v>
      </c>
      <c r="L341" s="1" t="s">
        <v>26</v>
      </c>
      <c r="M341" s="3">
        <v>166.93</v>
      </c>
      <c r="N341" s="3">
        <f t="shared" ref="N341:N404" si="11">M341*K341</f>
        <v>166.93</v>
      </c>
      <c r="O341" s="1"/>
      <c r="P341" s="1"/>
      <c r="Q341" s="1"/>
      <c r="R341" s="1"/>
      <c r="S341" s="3">
        <f>Tabla1315[[#This Row],[COSTO TOTAL]]</f>
        <v>166.93</v>
      </c>
      <c r="T341" s="1"/>
      <c r="U341" s="1"/>
      <c r="V341" s="3"/>
      <c r="W341" s="1"/>
      <c r="X341" s="1"/>
      <c r="Y341" s="1"/>
      <c r="Z341" s="3"/>
      <c r="AA341" s="1"/>
      <c r="AB341" s="1"/>
      <c r="AC341" s="1"/>
      <c r="AD341" s="1"/>
      <c r="AE341" s="1"/>
    </row>
    <row r="342" spans="1:31">
      <c r="A342" s="1" t="s">
        <v>392</v>
      </c>
      <c r="B342" s="2">
        <v>43493</v>
      </c>
      <c r="C342" s="1">
        <v>7685506</v>
      </c>
      <c r="D342" s="1" t="s">
        <v>18</v>
      </c>
      <c r="E342" s="1" t="s">
        <v>399</v>
      </c>
      <c r="F342" s="1" t="s">
        <v>76</v>
      </c>
      <c r="G342" s="1" t="s">
        <v>393</v>
      </c>
      <c r="H342" s="1">
        <v>4501637321</v>
      </c>
      <c r="I342" s="1" t="s">
        <v>24</v>
      </c>
      <c r="J342" s="1" t="s">
        <v>420</v>
      </c>
      <c r="K342" s="1">
        <v>1</v>
      </c>
      <c r="L342" s="1" t="s">
        <v>26</v>
      </c>
      <c r="M342" s="3">
        <v>511.11</v>
      </c>
      <c r="N342" s="3">
        <f t="shared" si="11"/>
        <v>511.11</v>
      </c>
      <c r="O342" s="1" t="s">
        <v>421</v>
      </c>
      <c r="P342" s="1"/>
      <c r="Q342" s="1"/>
      <c r="R342" s="1"/>
      <c r="S342" s="3">
        <f>Tabla1315[[#This Row],[COSTO TOTAL]]</f>
        <v>511.11</v>
      </c>
      <c r="T342" s="1"/>
      <c r="U342" s="1"/>
      <c r="V342" s="3"/>
      <c r="W342" s="1"/>
      <c r="X342" s="1"/>
      <c r="Y342" s="1"/>
      <c r="Z342" s="3"/>
      <c r="AA342" s="1"/>
      <c r="AB342" s="1"/>
      <c r="AC342" s="1"/>
      <c r="AD342" s="1"/>
      <c r="AE342" s="1"/>
    </row>
    <row r="343" spans="1:31">
      <c r="A343" s="1" t="s">
        <v>392</v>
      </c>
      <c r="B343" s="2">
        <v>43493</v>
      </c>
      <c r="C343" s="1">
        <v>7685506</v>
      </c>
      <c r="D343" s="1" t="s">
        <v>18</v>
      </c>
      <c r="E343" s="1" t="s">
        <v>399</v>
      </c>
      <c r="F343" s="1" t="s">
        <v>76</v>
      </c>
      <c r="G343" s="1" t="s">
        <v>393</v>
      </c>
      <c r="H343" s="1">
        <v>4501637321</v>
      </c>
      <c r="I343" s="1" t="s">
        <v>24</v>
      </c>
      <c r="J343" s="1" t="s">
        <v>422</v>
      </c>
      <c r="K343" s="1">
        <v>1</v>
      </c>
      <c r="L343" s="1" t="s">
        <v>26</v>
      </c>
      <c r="M343" s="3">
        <v>103.2</v>
      </c>
      <c r="N343" s="3">
        <f t="shared" si="11"/>
        <v>103.2</v>
      </c>
      <c r="O343" s="1" t="s">
        <v>423</v>
      </c>
      <c r="P343" s="1"/>
      <c r="Q343" s="1"/>
      <c r="R343" s="1"/>
      <c r="S343" s="3">
        <f>Tabla1315[[#This Row],[COSTO TOTAL]]</f>
        <v>103.2</v>
      </c>
      <c r="T343" s="1"/>
      <c r="U343" s="1"/>
      <c r="V343" s="3"/>
      <c r="W343" s="1"/>
      <c r="X343" s="1"/>
      <c r="Y343" s="1"/>
      <c r="Z343" s="3"/>
      <c r="AA343" s="1"/>
      <c r="AB343" s="1"/>
      <c r="AC343" s="1"/>
      <c r="AD343" s="1"/>
      <c r="AE343" s="1"/>
    </row>
    <row r="344" spans="1:31">
      <c r="A344" s="1" t="s">
        <v>392</v>
      </c>
      <c r="B344" s="2">
        <v>43493</v>
      </c>
      <c r="C344" s="1">
        <v>7685506</v>
      </c>
      <c r="D344" s="1" t="s">
        <v>18</v>
      </c>
      <c r="E344" s="1" t="s">
        <v>399</v>
      </c>
      <c r="F344" s="1" t="s">
        <v>76</v>
      </c>
      <c r="G344" s="1" t="s">
        <v>393</v>
      </c>
      <c r="H344" s="1">
        <v>4501637321</v>
      </c>
      <c r="I344" s="1" t="s">
        <v>24</v>
      </c>
      <c r="J344" s="1" t="s">
        <v>424</v>
      </c>
      <c r="K344" s="1">
        <v>4</v>
      </c>
      <c r="L344" s="1" t="s">
        <v>26</v>
      </c>
      <c r="M344" s="3">
        <v>150.83000000000001</v>
      </c>
      <c r="N344" s="3">
        <f t="shared" si="11"/>
        <v>603.32000000000005</v>
      </c>
      <c r="O344" s="1"/>
      <c r="P344" s="1"/>
      <c r="Q344" s="1"/>
      <c r="R344" s="1"/>
      <c r="S344" s="3">
        <f>Tabla1315[[#This Row],[COSTO TOTAL]]</f>
        <v>603.32000000000005</v>
      </c>
      <c r="T344" s="1"/>
      <c r="U344" s="1"/>
      <c r="V344" s="3"/>
      <c r="W344" s="1"/>
      <c r="X344" s="1"/>
      <c r="Y344" s="1"/>
      <c r="Z344" s="3"/>
      <c r="AA344" s="1"/>
      <c r="AB344" s="1"/>
      <c r="AC344" s="1"/>
      <c r="AD344" s="1"/>
      <c r="AE344" s="1"/>
    </row>
    <row r="345" spans="1:31">
      <c r="A345" s="1" t="s">
        <v>392</v>
      </c>
      <c r="B345" s="2">
        <v>43493</v>
      </c>
      <c r="C345" s="1">
        <v>7685506</v>
      </c>
      <c r="D345" s="1" t="s">
        <v>18</v>
      </c>
      <c r="E345" s="1" t="s">
        <v>399</v>
      </c>
      <c r="F345" s="1" t="s">
        <v>76</v>
      </c>
      <c r="G345" s="1" t="s">
        <v>393</v>
      </c>
      <c r="H345" s="1">
        <v>4501637321</v>
      </c>
      <c r="I345" s="1" t="s">
        <v>24</v>
      </c>
      <c r="J345" s="1" t="s">
        <v>425</v>
      </c>
      <c r="K345" s="1">
        <v>4</v>
      </c>
      <c r="L345" s="1" t="s">
        <v>26</v>
      </c>
      <c r="M345" s="3">
        <v>18.399999999999999</v>
      </c>
      <c r="N345" s="3">
        <f t="shared" si="11"/>
        <v>73.599999999999994</v>
      </c>
      <c r="O345" s="1"/>
      <c r="P345" s="1"/>
      <c r="Q345" s="1"/>
      <c r="R345" s="1"/>
      <c r="S345" s="3">
        <f>Tabla1315[[#This Row],[COSTO TOTAL]]</f>
        <v>73.599999999999994</v>
      </c>
      <c r="T345" s="1"/>
      <c r="U345" s="1"/>
      <c r="V345" s="3"/>
      <c r="W345" s="1"/>
      <c r="X345" s="1"/>
      <c r="Y345" s="1"/>
      <c r="Z345" s="3"/>
      <c r="AA345" s="1"/>
      <c r="AB345" s="1"/>
      <c r="AC345" s="1"/>
      <c r="AD345" s="1"/>
      <c r="AE345" s="1"/>
    </row>
    <row r="346" spans="1:31">
      <c r="A346" s="1" t="s">
        <v>392</v>
      </c>
      <c r="B346" s="2">
        <v>43493</v>
      </c>
      <c r="C346" s="1">
        <v>7685506</v>
      </c>
      <c r="D346" s="1" t="s">
        <v>18</v>
      </c>
      <c r="E346" s="1" t="s">
        <v>399</v>
      </c>
      <c r="F346" s="1" t="s">
        <v>76</v>
      </c>
      <c r="G346" s="1" t="s">
        <v>393</v>
      </c>
      <c r="H346" s="1">
        <v>4501637321</v>
      </c>
      <c r="I346" s="1" t="s">
        <v>24</v>
      </c>
      <c r="J346" s="1" t="s">
        <v>426</v>
      </c>
      <c r="K346" s="1">
        <v>5</v>
      </c>
      <c r="L346" s="1" t="s">
        <v>26</v>
      </c>
      <c r="M346" s="3">
        <v>153.86000000000001</v>
      </c>
      <c r="N346" s="3">
        <f t="shared" si="11"/>
        <v>769.30000000000007</v>
      </c>
      <c r="O346" s="1"/>
      <c r="P346" s="1"/>
      <c r="Q346" s="1"/>
      <c r="R346" s="1"/>
      <c r="S346" s="3">
        <f>Tabla1315[[#This Row],[COSTO TOTAL]]</f>
        <v>769.30000000000007</v>
      </c>
      <c r="T346" s="1"/>
      <c r="U346" s="1"/>
      <c r="V346" s="3"/>
      <c r="W346" s="1"/>
      <c r="X346" s="1"/>
      <c r="Y346" s="1"/>
      <c r="Z346" s="3"/>
      <c r="AA346" s="1"/>
      <c r="AB346" s="1"/>
      <c r="AC346" s="1"/>
      <c r="AD346" s="1"/>
      <c r="AE346" s="1"/>
    </row>
    <row r="347" spans="1:31">
      <c r="A347" s="1" t="s">
        <v>392</v>
      </c>
      <c r="B347" s="2" t="s">
        <v>37</v>
      </c>
      <c r="C347" s="1" t="s">
        <v>24</v>
      </c>
      <c r="D347" s="1" t="s">
        <v>18</v>
      </c>
      <c r="E347" s="1" t="s">
        <v>24</v>
      </c>
      <c r="F347" s="1" t="s">
        <v>113</v>
      </c>
      <c r="G347" s="1" t="s">
        <v>24</v>
      </c>
      <c r="H347" s="1">
        <v>4501642312</v>
      </c>
      <c r="I347" s="1" t="s">
        <v>24</v>
      </c>
      <c r="J347" s="1" t="s">
        <v>428</v>
      </c>
      <c r="K347" s="1">
        <v>1</v>
      </c>
      <c r="L347" s="1" t="s">
        <v>26</v>
      </c>
      <c r="M347" s="3">
        <v>2470</v>
      </c>
      <c r="N347" s="3">
        <f t="shared" si="11"/>
        <v>2470</v>
      </c>
      <c r="O347" s="1"/>
      <c r="P347" s="1"/>
      <c r="Q347" s="1"/>
      <c r="R347" s="1"/>
      <c r="S347" s="3">
        <f>Tabla1315[[#This Row],[COSTO TOTAL]]</f>
        <v>2470</v>
      </c>
      <c r="T347" s="1"/>
      <c r="U347" s="1"/>
      <c r="V347" s="3"/>
      <c r="W347" s="1"/>
      <c r="X347" s="1"/>
      <c r="Y347" s="1"/>
      <c r="Z347" s="3"/>
      <c r="AA347" s="1"/>
      <c r="AB347" s="1"/>
      <c r="AC347" s="1"/>
      <c r="AD347" s="1"/>
      <c r="AE347" s="1"/>
    </row>
    <row r="348" spans="1:31">
      <c r="A348" s="1" t="s">
        <v>246</v>
      </c>
      <c r="B348" s="2">
        <v>43413</v>
      </c>
      <c r="C348" s="1">
        <v>7643495</v>
      </c>
      <c r="D348" s="1" t="s">
        <v>18</v>
      </c>
      <c r="E348" s="1" t="s">
        <v>429</v>
      </c>
      <c r="F348" s="1" t="s">
        <v>113</v>
      </c>
      <c r="G348" s="1" t="s">
        <v>24</v>
      </c>
      <c r="H348" s="1">
        <v>4501609938</v>
      </c>
      <c r="I348" s="1" t="s">
        <v>430</v>
      </c>
      <c r="J348" s="1" t="s">
        <v>431</v>
      </c>
      <c r="K348" s="1">
        <v>3</v>
      </c>
      <c r="L348" s="1" t="s">
        <v>26</v>
      </c>
      <c r="M348" s="3">
        <v>1185</v>
      </c>
      <c r="N348" s="3">
        <f t="shared" si="11"/>
        <v>3555</v>
      </c>
      <c r="O348" s="1" t="s">
        <v>432</v>
      </c>
      <c r="P348" s="1"/>
      <c r="Q348" s="1"/>
      <c r="R348" s="1"/>
      <c r="S348" s="3">
        <f>Tabla1315[[#This Row],[COSTO TOTAL]]</f>
        <v>3555</v>
      </c>
      <c r="T348" s="1"/>
      <c r="U348" s="1"/>
      <c r="V348" s="3"/>
      <c r="W348" s="1"/>
      <c r="X348" s="1"/>
      <c r="Y348" s="1"/>
      <c r="Z348" s="3"/>
      <c r="AA348" s="1"/>
      <c r="AB348" s="1"/>
      <c r="AC348" s="1"/>
      <c r="AD348" s="1"/>
      <c r="AE348" s="1"/>
    </row>
    <row r="349" spans="1:31">
      <c r="A349" s="1" t="s">
        <v>246</v>
      </c>
      <c r="B349" s="2" t="s">
        <v>37</v>
      </c>
      <c r="C349" s="1" t="s">
        <v>24</v>
      </c>
      <c r="D349" s="1" t="s">
        <v>18</v>
      </c>
      <c r="E349" s="1" t="s">
        <v>24</v>
      </c>
      <c r="F349" s="1" t="s">
        <v>113</v>
      </c>
      <c r="G349" s="1" t="s">
        <v>24</v>
      </c>
      <c r="H349" s="1">
        <v>4501642312</v>
      </c>
      <c r="I349" s="1" t="s">
        <v>24</v>
      </c>
      <c r="J349" s="1" t="s">
        <v>431</v>
      </c>
      <c r="K349" s="1">
        <v>9</v>
      </c>
      <c r="L349" s="1" t="s">
        <v>26</v>
      </c>
      <c r="M349" s="3">
        <v>1185</v>
      </c>
      <c r="N349" s="3">
        <f t="shared" si="11"/>
        <v>10665</v>
      </c>
      <c r="O349" s="1"/>
      <c r="P349" s="1"/>
      <c r="Q349" s="1"/>
      <c r="R349" s="1"/>
      <c r="S349" s="3">
        <f>Tabla1315[[#This Row],[COSTO TOTAL]]</f>
        <v>10665</v>
      </c>
      <c r="T349" s="1"/>
      <c r="U349" s="1"/>
      <c r="V349" s="3"/>
      <c r="W349" s="1"/>
      <c r="X349" s="1"/>
      <c r="Y349" s="1"/>
      <c r="Z349" s="3"/>
      <c r="AA349" s="1"/>
      <c r="AB349" s="1"/>
      <c r="AC349" s="1"/>
      <c r="AD349" s="1"/>
      <c r="AE349" s="1"/>
    </row>
    <row r="350" spans="1:31">
      <c r="A350" s="1" t="s">
        <v>246</v>
      </c>
      <c r="B350" s="2">
        <v>43810</v>
      </c>
      <c r="C350" s="1" t="s">
        <v>24</v>
      </c>
      <c r="D350" s="1" t="s">
        <v>18</v>
      </c>
      <c r="E350" s="1" t="s">
        <v>24</v>
      </c>
      <c r="F350" s="1" t="s">
        <v>24</v>
      </c>
      <c r="G350" s="1" t="s">
        <v>24</v>
      </c>
      <c r="H350" s="1">
        <v>4501732774</v>
      </c>
      <c r="I350" s="1" t="s">
        <v>24</v>
      </c>
      <c r="J350" s="1" t="s">
        <v>433</v>
      </c>
      <c r="K350" s="1">
        <v>2</v>
      </c>
      <c r="L350" s="1" t="s">
        <v>26</v>
      </c>
      <c r="M350" s="3">
        <v>1035.5999999999999</v>
      </c>
      <c r="N350" s="3">
        <f t="shared" si="11"/>
        <v>2071.1999999999998</v>
      </c>
      <c r="O350" s="1"/>
      <c r="P350" s="1"/>
      <c r="Q350" s="1"/>
      <c r="R350" s="1"/>
      <c r="S350" s="3">
        <f>Tabla1315[[#This Row],[COSTO TOTAL]]</f>
        <v>2071.1999999999998</v>
      </c>
      <c r="T350" s="1"/>
      <c r="U350" s="1"/>
      <c r="V350" s="3"/>
      <c r="W350" s="1"/>
      <c r="X350" s="1"/>
      <c r="Y350" s="1"/>
      <c r="Z350" s="3"/>
      <c r="AA350" s="1"/>
      <c r="AB350" s="1"/>
      <c r="AC350" s="1"/>
      <c r="AD350" s="1" t="s">
        <v>112</v>
      </c>
      <c r="AE350" s="1"/>
    </row>
    <row r="351" spans="1:31">
      <c r="A351" s="1" t="s">
        <v>434</v>
      </c>
      <c r="B351" s="2">
        <v>43549</v>
      </c>
      <c r="C351" s="1">
        <v>7716940</v>
      </c>
      <c r="D351" s="1" t="s">
        <v>18</v>
      </c>
      <c r="E351" s="1" t="s">
        <v>24</v>
      </c>
      <c r="F351" s="1" t="s">
        <v>24</v>
      </c>
      <c r="G351" s="1" t="s">
        <v>24</v>
      </c>
      <c r="H351" s="1">
        <v>4501658717</v>
      </c>
      <c r="I351" s="1" t="s">
        <v>24</v>
      </c>
      <c r="J351" s="1" t="s">
        <v>435</v>
      </c>
      <c r="K351" s="1">
        <v>2</v>
      </c>
      <c r="L351" s="1" t="s">
        <v>26</v>
      </c>
      <c r="M351" s="3">
        <v>1548.74</v>
      </c>
      <c r="N351" s="3">
        <f t="shared" si="11"/>
        <v>3097.48</v>
      </c>
      <c r="O351" s="1"/>
      <c r="P351" s="1"/>
      <c r="Q351" s="1"/>
      <c r="R351" s="1"/>
      <c r="S351" s="3">
        <f>Tabla1315[[#This Row],[COSTO TOTAL]]</f>
        <v>3097.48</v>
      </c>
      <c r="T351" s="1"/>
      <c r="U351" s="1"/>
      <c r="V351" s="3"/>
      <c r="W351" s="1"/>
      <c r="X351" s="1"/>
      <c r="Y351" s="1"/>
      <c r="Z351" s="3"/>
      <c r="AA351" s="1"/>
      <c r="AB351" s="1"/>
      <c r="AC351" s="1"/>
      <c r="AD351" s="1" t="s">
        <v>112</v>
      </c>
      <c r="AE351" s="1"/>
    </row>
    <row r="352" spans="1:31">
      <c r="A352" s="1" t="s">
        <v>434</v>
      </c>
      <c r="B352" s="2">
        <v>43549</v>
      </c>
      <c r="C352" s="1">
        <v>7716940</v>
      </c>
      <c r="D352" s="1" t="s">
        <v>18</v>
      </c>
      <c r="E352" s="1" t="s">
        <v>24</v>
      </c>
      <c r="F352" s="1" t="s">
        <v>24</v>
      </c>
      <c r="G352" s="1" t="s">
        <v>24</v>
      </c>
      <c r="H352" s="1">
        <v>4501658717</v>
      </c>
      <c r="I352" s="1" t="s">
        <v>24</v>
      </c>
      <c r="J352" s="1" t="s">
        <v>436</v>
      </c>
      <c r="K352" s="1">
        <v>6</v>
      </c>
      <c r="L352" s="1" t="s">
        <v>26</v>
      </c>
      <c r="M352" s="3"/>
      <c r="N352" s="3">
        <f t="shared" si="11"/>
        <v>0</v>
      </c>
      <c r="O352" s="1"/>
      <c r="P352" s="1"/>
      <c r="Q352" s="1"/>
      <c r="R352" s="1"/>
      <c r="S352" s="3">
        <f>Tabla1315[[#This Row],[COSTO TOTAL]]</f>
        <v>0</v>
      </c>
      <c r="T352" s="1"/>
      <c r="U352" s="1"/>
      <c r="V352" s="3"/>
      <c r="W352" s="1"/>
      <c r="X352" s="1"/>
      <c r="Y352" s="1"/>
      <c r="Z352" s="3"/>
      <c r="AA352" s="1"/>
      <c r="AB352" s="1"/>
      <c r="AC352" s="1"/>
      <c r="AD352" s="1"/>
      <c r="AE352" s="1"/>
    </row>
    <row r="353" spans="1:31">
      <c r="A353" s="1" t="s">
        <v>434</v>
      </c>
      <c r="B353" s="2">
        <v>43549</v>
      </c>
      <c r="C353" s="1">
        <v>7716940</v>
      </c>
      <c r="D353" s="1" t="s">
        <v>18</v>
      </c>
      <c r="E353" s="1" t="s">
        <v>24</v>
      </c>
      <c r="F353" s="1" t="s">
        <v>24</v>
      </c>
      <c r="G353" s="1" t="s">
        <v>24</v>
      </c>
      <c r="H353" s="1">
        <v>4501658717</v>
      </c>
      <c r="I353" s="1" t="s">
        <v>24</v>
      </c>
      <c r="J353" s="1" t="s">
        <v>437</v>
      </c>
      <c r="K353" s="1">
        <v>12</v>
      </c>
      <c r="L353" s="1" t="s">
        <v>26</v>
      </c>
      <c r="M353" s="3"/>
      <c r="N353" s="3">
        <f t="shared" si="11"/>
        <v>0</v>
      </c>
      <c r="O353" s="1"/>
      <c r="P353" s="1"/>
      <c r="Q353" s="1"/>
      <c r="R353" s="1"/>
      <c r="S353" s="3">
        <f>Tabla1315[[#This Row],[COSTO TOTAL]]</f>
        <v>0</v>
      </c>
      <c r="T353" s="1"/>
      <c r="U353" s="1"/>
      <c r="V353" s="3"/>
      <c r="W353" s="1"/>
      <c r="X353" s="1"/>
      <c r="Y353" s="1"/>
      <c r="Z353" s="3"/>
      <c r="AA353" s="1"/>
      <c r="AB353" s="1"/>
      <c r="AC353" s="1"/>
      <c r="AD353" s="1"/>
      <c r="AE353" s="1"/>
    </row>
    <row r="354" spans="1:31">
      <c r="A354" s="1" t="s">
        <v>434</v>
      </c>
      <c r="B354" s="2">
        <v>43549</v>
      </c>
      <c r="C354" s="1">
        <v>7716940</v>
      </c>
      <c r="D354" s="1" t="s">
        <v>18</v>
      </c>
      <c r="E354" s="1" t="s">
        <v>24</v>
      </c>
      <c r="F354" s="1" t="s">
        <v>24</v>
      </c>
      <c r="G354" s="1" t="s">
        <v>24</v>
      </c>
      <c r="H354" s="1">
        <v>4501658717</v>
      </c>
      <c r="I354" s="1" t="s">
        <v>24</v>
      </c>
      <c r="J354" s="1" t="s">
        <v>438</v>
      </c>
      <c r="K354" s="1">
        <v>3</v>
      </c>
      <c r="L354" s="1" t="s">
        <v>26</v>
      </c>
      <c r="M354" s="3"/>
      <c r="N354" s="3">
        <f t="shared" si="11"/>
        <v>0</v>
      </c>
      <c r="O354" s="1"/>
      <c r="P354" s="1"/>
      <c r="Q354" s="1"/>
      <c r="R354" s="1"/>
      <c r="S354" s="3">
        <f>Tabla1315[[#This Row],[COSTO TOTAL]]</f>
        <v>0</v>
      </c>
      <c r="T354" s="1"/>
      <c r="U354" s="1"/>
      <c r="V354" s="3"/>
      <c r="W354" s="1"/>
      <c r="X354" s="1"/>
      <c r="Y354" s="1"/>
      <c r="Z354" s="3"/>
      <c r="AA354" s="1"/>
      <c r="AB354" s="1"/>
      <c r="AC354" s="1"/>
      <c r="AD354" s="1"/>
      <c r="AE354" s="1"/>
    </row>
    <row r="355" spans="1:31">
      <c r="A355" s="1" t="s">
        <v>434</v>
      </c>
      <c r="B355" s="2">
        <v>43549</v>
      </c>
      <c r="C355" s="1">
        <v>7716940</v>
      </c>
      <c r="D355" s="1" t="s">
        <v>18</v>
      </c>
      <c r="E355" s="1" t="s">
        <v>24</v>
      </c>
      <c r="F355" s="1" t="s">
        <v>24</v>
      </c>
      <c r="G355" s="1" t="s">
        <v>24</v>
      </c>
      <c r="H355" s="1">
        <v>4501655548</v>
      </c>
      <c r="I355" s="1" t="s">
        <v>24</v>
      </c>
      <c r="J355" s="1" t="s">
        <v>439</v>
      </c>
      <c r="K355" s="1">
        <v>12</v>
      </c>
      <c r="L355" s="1" t="s">
        <v>26</v>
      </c>
      <c r="M355" s="3">
        <v>1307.3800000000001</v>
      </c>
      <c r="N355" s="3">
        <f t="shared" si="11"/>
        <v>15688.560000000001</v>
      </c>
      <c r="O355" s="1"/>
      <c r="P355" s="1"/>
      <c r="Q355" s="1"/>
      <c r="R355" s="1"/>
      <c r="S355" s="3">
        <f>Tabla1315[[#This Row],[COSTO TOTAL]]</f>
        <v>15688.560000000001</v>
      </c>
      <c r="T355" s="1"/>
      <c r="U355" s="1"/>
      <c r="V355" s="3"/>
      <c r="W355" s="1"/>
      <c r="X355" s="1"/>
      <c r="Y355" s="1"/>
      <c r="Z355" s="3"/>
      <c r="AA355" s="1"/>
      <c r="AB355" s="1"/>
      <c r="AC355" s="1"/>
      <c r="AD355" s="1"/>
      <c r="AE355" s="1"/>
    </row>
    <row r="356" spans="1:31">
      <c r="A356" s="1" t="s">
        <v>434</v>
      </c>
      <c r="B356" s="2">
        <v>43551</v>
      </c>
      <c r="C356" s="1">
        <v>7716940</v>
      </c>
      <c r="D356" s="1" t="s">
        <v>18</v>
      </c>
      <c r="E356" s="1" t="s">
        <v>440</v>
      </c>
      <c r="F356" s="1" t="s">
        <v>76</v>
      </c>
      <c r="G356" s="1" t="s">
        <v>24</v>
      </c>
      <c r="H356" s="1">
        <v>4501655548</v>
      </c>
      <c r="I356" s="1" t="s">
        <v>24</v>
      </c>
      <c r="J356" s="1" t="s">
        <v>441</v>
      </c>
      <c r="K356" s="1">
        <v>4</v>
      </c>
      <c r="L356" s="1" t="s">
        <v>26</v>
      </c>
      <c r="M356" s="3">
        <v>1004.36</v>
      </c>
      <c r="N356" s="3">
        <f t="shared" si="11"/>
        <v>4017.44</v>
      </c>
      <c r="O356" s="1"/>
      <c r="P356" s="1"/>
      <c r="Q356" s="1"/>
      <c r="R356" s="1"/>
      <c r="S356" s="3">
        <f>Tabla1315[[#This Row],[COSTO TOTAL]]</f>
        <v>4017.44</v>
      </c>
      <c r="T356" s="1"/>
      <c r="U356" s="1"/>
      <c r="V356" s="3"/>
      <c r="W356" s="1"/>
      <c r="X356" s="1"/>
      <c r="Y356" s="1"/>
      <c r="Z356" s="3"/>
      <c r="AA356" s="1"/>
      <c r="AB356" s="1"/>
      <c r="AC356" s="1"/>
      <c r="AD356" s="1"/>
      <c r="AE356" s="1"/>
    </row>
    <row r="357" spans="1:31">
      <c r="A357" s="1" t="s">
        <v>272</v>
      </c>
      <c r="B357" s="2">
        <v>43284</v>
      </c>
      <c r="C357" s="1">
        <v>7551986</v>
      </c>
      <c r="D357" s="1" t="s">
        <v>18</v>
      </c>
      <c r="E357" s="1" t="s">
        <v>24</v>
      </c>
      <c r="F357" s="1" t="s">
        <v>113</v>
      </c>
      <c r="G357" s="1"/>
      <c r="H357" s="1">
        <v>4501576550</v>
      </c>
      <c r="I357" s="1" t="s">
        <v>24</v>
      </c>
      <c r="J357" s="1" t="s">
        <v>442</v>
      </c>
      <c r="K357" s="1">
        <v>1</v>
      </c>
      <c r="L357" s="1" t="s">
        <v>26</v>
      </c>
      <c r="M357" s="3">
        <v>240</v>
      </c>
      <c r="N357" s="3">
        <f t="shared" si="11"/>
        <v>240</v>
      </c>
      <c r="O357" s="1"/>
      <c r="P357" s="1"/>
      <c r="Q357" s="1"/>
      <c r="R357" s="1"/>
      <c r="S357" s="3">
        <f>Tabla1315[[#This Row],[COSTO TOTAL]]</f>
        <v>240</v>
      </c>
      <c r="T357" s="1"/>
      <c r="U357" s="1"/>
      <c r="V357" s="3"/>
      <c r="W357" s="1"/>
      <c r="X357" s="1"/>
      <c r="Y357" s="1"/>
      <c r="Z357" s="3"/>
      <c r="AA357" s="1"/>
      <c r="AB357" s="1"/>
      <c r="AC357" s="1"/>
      <c r="AD357" s="1"/>
      <c r="AE357" s="1"/>
    </row>
    <row r="358" spans="1:31">
      <c r="A358" s="1" t="s">
        <v>272</v>
      </c>
      <c r="B358" s="2">
        <v>43284</v>
      </c>
      <c r="C358" s="1">
        <v>7551986</v>
      </c>
      <c r="D358" s="1" t="s">
        <v>18</v>
      </c>
      <c r="E358" s="1" t="s">
        <v>24</v>
      </c>
      <c r="F358" s="1" t="s">
        <v>113</v>
      </c>
      <c r="G358" s="1"/>
      <c r="H358" s="1">
        <v>4501576550</v>
      </c>
      <c r="I358" s="1" t="s">
        <v>24</v>
      </c>
      <c r="J358" s="1" t="s">
        <v>443</v>
      </c>
      <c r="K358" s="1">
        <v>3</v>
      </c>
      <c r="L358" s="1" t="s">
        <v>26</v>
      </c>
      <c r="M358" s="3">
        <v>210</v>
      </c>
      <c r="N358" s="3">
        <f t="shared" si="11"/>
        <v>630</v>
      </c>
      <c r="O358" s="1"/>
      <c r="P358" s="1"/>
      <c r="Q358" s="1"/>
      <c r="R358" s="1"/>
      <c r="S358" s="3">
        <f>Tabla1315[[#This Row],[COSTO TOTAL]]</f>
        <v>630</v>
      </c>
      <c r="T358" s="1"/>
      <c r="U358" s="1"/>
      <c r="V358" s="3"/>
      <c r="W358" s="1"/>
      <c r="X358" s="1"/>
      <c r="Y358" s="1"/>
      <c r="Z358" s="3"/>
      <c r="AA358" s="1"/>
      <c r="AB358" s="1"/>
      <c r="AC358" s="1"/>
      <c r="AD358" s="1"/>
      <c r="AE358" s="1"/>
    </row>
    <row r="359" spans="1:31">
      <c r="A359" s="1" t="s">
        <v>272</v>
      </c>
      <c r="B359" s="2" t="s">
        <v>37</v>
      </c>
      <c r="C359" s="1" t="s">
        <v>22</v>
      </c>
      <c r="D359" s="1" t="s">
        <v>18</v>
      </c>
      <c r="E359" s="1" t="s">
        <v>367</v>
      </c>
      <c r="F359" s="1" t="s">
        <v>24</v>
      </c>
      <c r="G359" s="1" t="s">
        <v>24</v>
      </c>
      <c r="H359" s="1" t="s">
        <v>24</v>
      </c>
      <c r="I359" s="1" t="s">
        <v>24</v>
      </c>
      <c r="J359" s="1" t="s">
        <v>444</v>
      </c>
      <c r="K359" s="1">
        <v>1</v>
      </c>
      <c r="L359" s="1" t="s">
        <v>26</v>
      </c>
      <c r="M359" s="3"/>
      <c r="N359" s="3">
        <f t="shared" si="11"/>
        <v>0</v>
      </c>
      <c r="O359" s="1"/>
      <c r="P359" s="1"/>
      <c r="Q359" s="1"/>
      <c r="R359" s="1"/>
      <c r="S359" s="3">
        <f>Tabla1315[[#This Row],[COSTO TOTAL]]</f>
        <v>0</v>
      </c>
      <c r="T359" s="1"/>
      <c r="U359" s="1"/>
      <c r="V359" s="3"/>
      <c r="W359" s="1"/>
      <c r="X359" s="1"/>
      <c r="Y359" s="1"/>
      <c r="Z359" s="3"/>
      <c r="AA359" s="1"/>
      <c r="AB359" s="1"/>
      <c r="AC359" s="1"/>
      <c r="AD359" s="1"/>
      <c r="AE359" s="1"/>
    </row>
    <row r="360" spans="1:31">
      <c r="A360" s="1" t="s">
        <v>272</v>
      </c>
      <c r="B360" s="2">
        <v>43336</v>
      </c>
      <c r="C360" s="1">
        <v>7521559</v>
      </c>
      <c r="D360" s="1" t="s">
        <v>18</v>
      </c>
      <c r="E360" s="1" t="s">
        <v>445</v>
      </c>
      <c r="F360" s="1" t="s">
        <v>446</v>
      </c>
      <c r="G360" s="1" t="s">
        <v>24</v>
      </c>
      <c r="H360" s="1">
        <v>4501535181</v>
      </c>
      <c r="I360" s="1" t="s">
        <v>24</v>
      </c>
      <c r="J360" s="1" t="s">
        <v>447</v>
      </c>
      <c r="K360" s="1">
        <v>1</v>
      </c>
      <c r="L360" s="1" t="s">
        <v>26</v>
      </c>
      <c r="M360" s="3">
        <v>21</v>
      </c>
      <c r="N360" s="3">
        <f t="shared" si="11"/>
        <v>21</v>
      </c>
      <c r="O360" s="1"/>
      <c r="P360" s="1"/>
      <c r="Q360" s="1"/>
      <c r="R360" s="1"/>
      <c r="S360" s="3">
        <f>Tabla1315[[#This Row],[COSTO TOTAL]]</f>
        <v>21</v>
      </c>
      <c r="T360" s="1"/>
      <c r="U360" s="1"/>
      <c r="V360" s="3"/>
      <c r="W360" s="1"/>
      <c r="X360" s="1"/>
      <c r="Y360" s="1"/>
      <c r="Z360" s="3"/>
      <c r="AA360" s="1"/>
      <c r="AB360" s="1"/>
      <c r="AC360" s="1"/>
      <c r="AD360" s="1"/>
      <c r="AE360" s="1"/>
    </row>
    <row r="361" spans="1:31">
      <c r="A361" s="1" t="s">
        <v>272</v>
      </c>
      <c r="B361" s="2">
        <v>43516</v>
      </c>
      <c r="C361" s="1">
        <v>7673982</v>
      </c>
      <c r="D361" s="1" t="s">
        <v>18</v>
      </c>
      <c r="E361" s="1" t="s">
        <v>448</v>
      </c>
      <c r="F361" s="1" t="s">
        <v>449</v>
      </c>
      <c r="G361" s="1" t="s">
        <v>24</v>
      </c>
      <c r="H361" s="1">
        <v>4501634720</v>
      </c>
      <c r="I361" s="1" t="s">
        <v>450</v>
      </c>
      <c r="J361" s="1" t="s">
        <v>451</v>
      </c>
      <c r="K361" s="1">
        <v>1</v>
      </c>
      <c r="L361" s="1" t="s">
        <v>26</v>
      </c>
      <c r="M361" s="3">
        <v>17132.599999999999</v>
      </c>
      <c r="N361" s="3">
        <f t="shared" si="11"/>
        <v>17132.599999999999</v>
      </c>
      <c r="O361" s="1"/>
      <c r="P361" s="1"/>
      <c r="Q361" s="1"/>
      <c r="R361" s="1"/>
      <c r="S361" s="3">
        <f>Tabla1315[[#This Row],[COSTO TOTAL]]</f>
        <v>17132.599999999999</v>
      </c>
      <c r="T361" s="1"/>
      <c r="U361" s="1"/>
      <c r="V361" s="3"/>
      <c r="W361" s="1"/>
      <c r="X361" s="1"/>
      <c r="Y361" s="1"/>
      <c r="Z361" s="3"/>
      <c r="AA361" s="1"/>
      <c r="AB361" s="1"/>
      <c r="AC361" s="1"/>
      <c r="AD361" s="1"/>
      <c r="AE361" s="1"/>
    </row>
    <row r="362" spans="1:31">
      <c r="A362" s="1" t="s">
        <v>272</v>
      </c>
      <c r="B362" s="2">
        <v>43343</v>
      </c>
      <c r="C362" s="1">
        <v>7563061</v>
      </c>
      <c r="D362" s="1" t="s">
        <v>18</v>
      </c>
      <c r="E362" s="1" t="s">
        <v>452</v>
      </c>
      <c r="F362" s="1" t="s">
        <v>76</v>
      </c>
      <c r="G362" s="1"/>
      <c r="H362" s="1">
        <v>4501547756</v>
      </c>
      <c r="I362" s="1" t="s">
        <v>24</v>
      </c>
      <c r="J362" s="1" t="s">
        <v>453</v>
      </c>
      <c r="K362" s="1">
        <v>4</v>
      </c>
      <c r="L362" s="1" t="s">
        <v>26</v>
      </c>
      <c r="M362" s="3">
        <v>212.31</v>
      </c>
      <c r="N362" s="3">
        <f t="shared" si="11"/>
        <v>849.24</v>
      </c>
      <c r="O362" s="1"/>
      <c r="P362" s="1"/>
      <c r="Q362" s="1"/>
      <c r="R362" s="1"/>
      <c r="S362" s="3">
        <f>Tabla1315[[#This Row],[COSTO TOTAL]]</f>
        <v>849.24</v>
      </c>
      <c r="T362" s="1"/>
      <c r="U362" s="1"/>
      <c r="V362" s="3"/>
      <c r="W362" s="1"/>
      <c r="X362" s="1"/>
      <c r="Y362" s="1"/>
      <c r="Z362" s="3"/>
      <c r="AA362" s="1"/>
      <c r="AB362" s="1"/>
      <c r="AC362" s="1"/>
      <c r="AD362" s="1"/>
      <c r="AE362" s="1"/>
    </row>
    <row r="363" spans="1:31">
      <c r="A363" s="1" t="s">
        <v>272</v>
      </c>
      <c r="B363" s="2">
        <v>43343</v>
      </c>
      <c r="C363" s="1">
        <v>7563061</v>
      </c>
      <c r="D363" s="1" t="s">
        <v>18</v>
      </c>
      <c r="E363" s="1" t="s">
        <v>452</v>
      </c>
      <c r="F363" s="1" t="s">
        <v>76</v>
      </c>
      <c r="G363" s="1"/>
      <c r="H363" s="1">
        <v>4501547756</v>
      </c>
      <c r="I363" s="1" t="s">
        <v>24</v>
      </c>
      <c r="J363" s="1" t="s">
        <v>454</v>
      </c>
      <c r="K363" s="1">
        <v>3</v>
      </c>
      <c r="L363" s="1" t="s">
        <v>26</v>
      </c>
      <c r="M363" s="3">
        <v>83.67</v>
      </c>
      <c r="N363" s="3">
        <f t="shared" si="11"/>
        <v>251.01</v>
      </c>
      <c r="O363" s="1"/>
      <c r="P363" s="1"/>
      <c r="Q363" s="1"/>
      <c r="R363" s="1"/>
      <c r="S363" s="3">
        <f>Tabla1315[[#This Row],[COSTO TOTAL]]</f>
        <v>251.01</v>
      </c>
      <c r="T363" s="1"/>
      <c r="U363" s="1"/>
      <c r="V363" s="3"/>
      <c r="W363" s="1"/>
      <c r="X363" s="1"/>
      <c r="Y363" s="1"/>
      <c r="Z363" s="3"/>
      <c r="AA363" s="1"/>
      <c r="AB363" s="1"/>
      <c r="AC363" s="1"/>
      <c r="AD363" s="1"/>
      <c r="AE363" s="1"/>
    </row>
    <row r="364" spans="1:31">
      <c r="A364" s="1" t="s">
        <v>272</v>
      </c>
      <c r="B364" s="2">
        <v>43343</v>
      </c>
      <c r="C364" s="1">
        <v>7563061</v>
      </c>
      <c r="D364" s="1" t="s">
        <v>18</v>
      </c>
      <c r="E364" s="1" t="s">
        <v>452</v>
      </c>
      <c r="F364" s="1" t="s">
        <v>76</v>
      </c>
      <c r="G364" s="1"/>
      <c r="H364" s="1">
        <v>4501547756</v>
      </c>
      <c r="I364" s="1" t="s">
        <v>24</v>
      </c>
      <c r="J364" s="1" t="s">
        <v>455</v>
      </c>
      <c r="K364" s="1">
        <v>3</v>
      </c>
      <c r="L364" s="1" t="s">
        <v>26</v>
      </c>
      <c r="M364" s="3">
        <v>257.87</v>
      </c>
      <c r="N364" s="3">
        <f t="shared" si="11"/>
        <v>773.61</v>
      </c>
      <c r="O364" s="1"/>
      <c r="P364" s="1"/>
      <c r="Q364" s="1"/>
      <c r="R364" s="1"/>
      <c r="S364" s="3">
        <f>Tabla1315[[#This Row],[COSTO TOTAL]]</f>
        <v>773.61</v>
      </c>
      <c r="T364" s="1"/>
      <c r="U364" s="1"/>
      <c r="V364" s="3"/>
      <c r="W364" s="1"/>
      <c r="X364" s="1"/>
      <c r="Y364" s="1"/>
      <c r="Z364" s="3"/>
      <c r="AA364" s="1"/>
      <c r="AB364" s="1"/>
      <c r="AC364" s="1"/>
      <c r="AD364" s="1"/>
      <c r="AE364" s="1"/>
    </row>
    <row r="365" spans="1:31">
      <c r="A365" s="1" t="s">
        <v>272</v>
      </c>
      <c r="B365" s="2">
        <v>43343</v>
      </c>
      <c r="C365" s="1">
        <v>7563061</v>
      </c>
      <c r="D365" s="1" t="s">
        <v>18</v>
      </c>
      <c r="E365" s="1" t="s">
        <v>452</v>
      </c>
      <c r="F365" s="1" t="s">
        <v>76</v>
      </c>
      <c r="G365" s="1"/>
      <c r="H365" s="1">
        <v>4501547756</v>
      </c>
      <c r="I365" s="1" t="s">
        <v>24</v>
      </c>
      <c r="J365" s="1" t="s">
        <v>456</v>
      </c>
      <c r="K365" s="1">
        <v>3</v>
      </c>
      <c r="L365" s="1" t="s">
        <v>26</v>
      </c>
      <c r="M365" s="3">
        <v>140</v>
      </c>
      <c r="N365" s="3">
        <f t="shared" si="11"/>
        <v>420</v>
      </c>
      <c r="O365" s="1"/>
      <c r="P365" s="1"/>
      <c r="Q365" s="1"/>
      <c r="R365" s="1"/>
      <c r="S365" s="3">
        <f>Tabla1315[[#This Row],[COSTO TOTAL]]</f>
        <v>420</v>
      </c>
      <c r="T365" s="1"/>
      <c r="U365" s="1"/>
      <c r="V365" s="3"/>
      <c r="W365" s="1"/>
      <c r="X365" s="1"/>
      <c r="Y365" s="1"/>
      <c r="Z365" s="3"/>
      <c r="AA365" s="1"/>
      <c r="AB365" s="1"/>
      <c r="AC365" s="1"/>
      <c r="AD365" s="1"/>
      <c r="AE365" s="1"/>
    </row>
    <row r="366" spans="1:31">
      <c r="A366" s="1" t="s">
        <v>272</v>
      </c>
      <c r="B366" s="2">
        <v>43343</v>
      </c>
      <c r="C366" s="1">
        <v>7563061</v>
      </c>
      <c r="D366" s="1" t="s">
        <v>18</v>
      </c>
      <c r="E366" s="1" t="s">
        <v>452</v>
      </c>
      <c r="F366" s="1" t="s">
        <v>76</v>
      </c>
      <c r="G366" s="1"/>
      <c r="H366" s="1">
        <v>4501547756</v>
      </c>
      <c r="I366" s="1" t="s">
        <v>24</v>
      </c>
      <c r="J366" s="1" t="s">
        <v>457</v>
      </c>
      <c r="K366" s="1">
        <v>3</v>
      </c>
      <c r="L366" s="1" t="s">
        <v>26</v>
      </c>
      <c r="M366" s="3">
        <v>474.33</v>
      </c>
      <c r="N366" s="3">
        <f t="shared" si="11"/>
        <v>1422.99</v>
      </c>
      <c r="O366" s="1"/>
      <c r="P366" s="1"/>
      <c r="Q366" s="1"/>
      <c r="R366" s="1"/>
      <c r="S366" s="3">
        <f>Tabla1315[[#This Row],[COSTO TOTAL]]</f>
        <v>1422.99</v>
      </c>
      <c r="T366" s="1"/>
      <c r="U366" s="1"/>
      <c r="V366" s="3"/>
      <c r="W366" s="1"/>
      <c r="X366" s="1"/>
      <c r="Y366" s="1"/>
      <c r="Z366" s="3"/>
      <c r="AA366" s="1"/>
      <c r="AB366" s="1"/>
      <c r="AC366" s="1"/>
      <c r="AD366" s="1"/>
      <c r="AE366" s="1"/>
    </row>
    <row r="367" spans="1:31">
      <c r="A367" s="1" t="s">
        <v>272</v>
      </c>
      <c r="B367" s="2">
        <v>43343</v>
      </c>
      <c r="C367" s="1">
        <v>7563061</v>
      </c>
      <c r="D367" s="1" t="s">
        <v>18</v>
      </c>
      <c r="E367" s="1" t="s">
        <v>452</v>
      </c>
      <c r="F367" s="1" t="s">
        <v>76</v>
      </c>
      <c r="G367" s="1"/>
      <c r="H367" s="1">
        <v>4501547756</v>
      </c>
      <c r="I367" s="1" t="s">
        <v>24</v>
      </c>
      <c r="J367" s="1" t="s">
        <v>458</v>
      </c>
      <c r="K367" s="1">
        <v>1</v>
      </c>
      <c r="L367" s="1" t="s">
        <v>26</v>
      </c>
      <c r="M367" s="3">
        <v>54.51</v>
      </c>
      <c r="N367" s="3">
        <f t="shared" si="11"/>
        <v>54.51</v>
      </c>
      <c r="O367" s="1"/>
      <c r="P367" s="1"/>
      <c r="Q367" s="1"/>
      <c r="R367" s="1"/>
      <c r="S367" s="3">
        <f>Tabla1315[[#This Row],[COSTO TOTAL]]</f>
        <v>54.51</v>
      </c>
      <c r="T367" s="1"/>
      <c r="U367" s="1"/>
      <c r="V367" s="3"/>
      <c r="W367" s="1"/>
      <c r="X367" s="1"/>
      <c r="Y367" s="1"/>
      <c r="Z367" s="3"/>
      <c r="AA367" s="1"/>
      <c r="AB367" s="1"/>
      <c r="AC367" s="1"/>
      <c r="AD367" s="1"/>
      <c r="AE367" s="1"/>
    </row>
    <row r="368" spans="1:31">
      <c r="A368" s="1" t="s">
        <v>272</v>
      </c>
      <c r="B368" s="2">
        <v>43343</v>
      </c>
      <c r="C368" s="1">
        <v>7563061</v>
      </c>
      <c r="D368" s="1" t="s">
        <v>18</v>
      </c>
      <c r="E368" s="1" t="s">
        <v>452</v>
      </c>
      <c r="F368" s="1" t="s">
        <v>76</v>
      </c>
      <c r="G368" s="1"/>
      <c r="H368" s="1">
        <v>4501547756</v>
      </c>
      <c r="I368" s="1" t="s">
        <v>24</v>
      </c>
      <c r="J368" s="1" t="s">
        <v>459</v>
      </c>
      <c r="K368" s="1">
        <v>3</v>
      </c>
      <c r="L368" s="1" t="s">
        <v>26</v>
      </c>
      <c r="M368" s="3">
        <v>695</v>
      </c>
      <c r="N368" s="3">
        <f t="shared" si="11"/>
        <v>2085</v>
      </c>
      <c r="O368" s="1"/>
      <c r="P368" s="1"/>
      <c r="Q368" s="1"/>
      <c r="R368" s="1"/>
      <c r="S368" s="3">
        <f>Tabla1315[[#This Row],[COSTO TOTAL]]</f>
        <v>2085</v>
      </c>
      <c r="T368" s="1"/>
      <c r="U368" s="1"/>
      <c r="V368" s="3"/>
      <c r="W368" s="1"/>
      <c r="X368" s="1"/>
      <c r="Y368" s="1"/>
      <c r="Z368" s="3"/>
      <c r="AA368" s="1"/>
      <c r="AB368" s="1"/>
      <c r="AC368" s="1"/>
      <c r="AD368" s="1"/>
      <c r="AE368" s="1"/>
    </row>
    <row r="369" spans="1:31">
      <c r="A369" s="1" t="s">
        <v>272</v>
      </c>
      <c r="B369" s="2">
        <v>43580</v>
      </c>
      <c r="C369" s="1" t="s">
        <v>22</v>
      </c>
      <c r="D369" s="1" t="s">
        <v>18</v>
      </c>
      <c r="E369" s="1" t="s">
        <v>24</v>
      </c>
      <c r="F369" s="1" t="s">
        <v>24</v>
      </c>
      <c r="G369" s="1" t="s">
        <v>24</v>
      </c>
      <c r="H369" s="1">
        <v>4501665521</v>
      </c>
      <c r="I369" s="1" t="s">
        <v>24</v>
      </c>
      <c r="J369" s="1" t="s">
        <v>460</v>
      </c>
      <c r="K369" s="1">
        <v>4</v>
      </c>
      <c r="L369" s="1" t="s">
        <v>26</v>
      </c>
      <c r="M369" s="3">
        <v>486</v>
      </c>
      <c r="N369" s="3">
        <f t="shared" si="11"/>
        <v>1944</v>
      </c>
      <c r="O369" s="1"/>
      <c r="P369" s="1"/>
      <c r="Q369" s="1"/>
      <c r="R369" s="1"/>
      <c r="S369" s="3">
        <f>Tabla1315[[#This Row],[COSTO TOTAL]]</f>
        <v>1944</v>
      </c>
      <c r="T369" s="1"/>
      <c r="U369" s="1"/>
      <c r="V369" s="3"/>
      <c r="W369" s="1"/>
      <c r="X369" s="1"/>
      <c r="Y369" s="1"/>
      <c r="Z369" s="3"/>
      <c r="AA369" s="1"/>
      <c r="AB369" s="1"/>
      <c r="AC369" s="1"/>
      <c r="AD369" s="1"/>
      <c r="AE369" s="1"/>
    </row>
    <row r="370" spans="1:31">
      <c r="A370" s="1" t="s">
        <v>272</v>
      </c>
      <c r="B370" s="2">
        <v>43580</v>
      </c>
      <c r="C370" s="1" t="s">
        <v>22</v>
      </c>
      <c r="D370" s="1" t="s">
        <v>18</v>
      </c>
      <c r="E370" s="1" t="s">
        <v>24</v>
      </c>
      <c r="F370" s="1" t="s">
        <v>24</v>
      </c>
      <c r="G370" s="1" t="s">
        <v>24</v>
      </c>
      <c r="H370" s="1">
        <v>4501665521</v>
      </c>
      <c r="I370" s="1" t="s">
        <v>24</v>
      </c>
      <c r="J370" s="1" t="s">
        <v>461</v>
      </c>
      <c r="K370" s="1">
        <v>3</v>
      </c>
      <c r="L370" s="1" t="s">
        <v>26</v>
      </c>
      <c r="M370" s="3">
        <v>96.56</v>
      </c>
      <c r="N370" s="3">
        <f t="shared" si="11"/>
        <v>289.68</v>
      </c>
      <c r="O370" s="1"/>
      <c r="P370" s="1"/>
      <c r="Q370" s="1"/>
      <c r="R370" s="1"/>
      <c r="S370" s="3">
        <f>Tabla1315[[#This Row],[COSTO TOTAL]]</f>
        <v>289.68</v>
      </c>
      <c r="T370" s="1"/>
      <c r="U370" s="1"/>
      <c r="V370" s="3"/>
      <c r="W370" s="1"/>
      <c r="X370" s="1"/>
      <c r="Y370" s="1"/>
      <c r="Z370" s="3"/>
      <c r="AA370" s="1"/>
      <c r="AB370" s="1"/>
      <c r="AC370" s="1"/>
      <c r="AD370" s="1"/>
      <c r="AE370" s="1"/>
    </row>
    <row r="371" spans="1:31">
      <c r="A371" s="1" t="s">
        <v>272</v>
      </c>
      <c r="B371" s="2">
        <v>43580</v>
      </c>
      <c r="C371" s="1" t="s">
        <v>22</v>
      </c>
      <c r="D371" s="1" t="s">
        <v>18</v>
      </c>
      <c r="E371" s="1" t="s">
        <v>24</v>
      </c>
      <c r="F371" s="1" t="s">
        <v>24</v>
      </c>
      <c r="G371" s="1" t="s">
        <v>24</v>
      </c>
      <c r="H371" s="1">
        <v>4501665521</v>
      </c>
      <c r="I371" s="1" t="s">
        <v>24</v>
      </c>
      <c r="J371" s="1" t="s">
        <v>462</v>
      </c>
      <c r="K371" s="1">
        <v>2</v>
      </c>
      <c r="L371" s="1" t="s">
        <v>26</v>
      </c>
      <c r="M371" s="3">
        <v>44.41</v>
      </c>
      <c r="N371" s="3">
        <f t="shared" si="11"/>
        <v>88.82</v>
      </c>
      <c r="O371" s="1"/>
      <c r="P371" s="1"/>
      <c r="Q371" s="1"/>
      <c r="R371" s="1"/>
      <c r="S371" s="3">
        <f>Tabla1315[[#This Row],[COSTO TOTAL]]</f>
        <v>88.82</v>
      </c>
      <c r="T371" s="1"/>
      <c r="U371" s="1"/>
      <c r="V371" s="3"/>
      <c r="W371" s="1"/>
      <c r="X371" s="1"/>
      <c r="Y371" s="1"/>
      <c r="Z371" s="3"/>
      <c r="AA371" s="1"/>
      <c r="AB371" s="1"/>
      <c r="AC371" s="1"/>
      <c r="AD371" s="1"/>
      <c r="AE371" s="1"/>
    </row>
    <row r="372" spans="1:31">
      <c r="A372" s="1" t="s">
        <v>272</v>
      </c>
      <c r="B372" s="2">
        <v>43580</v>
      </c>
      <c r="C372" s="1" t="s">
        <v>22</v>
      </c>
      <c r="D372" s="1" t="s">
        <v>18</v>
      </c>
      <c r="E372" s="1" t="s">
        <v>24</v>
      </c>
      <c r="F372" s="1" t="s">
        <v>24</v>
      </c>
      <c r="G372" s="1" t="s">
        <v>24</v>
      </c>
      <c r="H372" s="1">
        <v>4501665521</v>
      </c>
      <c r="I372" s="1" t="s">
        <v>24</v>
      </c>
      <c r="J372" s="1" t="s">
        <v>463</v>
      </c>
      <c r="K372" s="1">
        <v>1</v>
      </c>
      <c r="L372" s="1" t="s">
        <v>26</v>
      </c>
      <c r="M372" s="3">
        <v>662.26</v>
      </c>
      <c r="N372" s="3">
        <f t="shared" si="11"/>
        <v>662.26</v>
      </c>
      <c r="O372" s="1" t="s">
        <v>464</v>
      </c>
      <c r="P372" s="1"/>
      <c r="Q372" s="1"/>
      <c r="R372" s="1"/>
      <c r="S372" s="3">
        <f>Tabla1315[[#This Row],[COSTO TOTAL]]</f>
        <v>662.26</v>
      </c>
      <c r="T372" s="1"/>
      <c r="U372" s="1"/>
      <c r="V372" s="3"/>
      <c r="W372" s="1"/>
      <c r="X372" s="1"/>
      <c r="Y372" s="1"/>
      <c r="Z372" s="3"/>
      <c r="AA372" s="1"/>
      <c r="AB372" s="1"/>
      <c r="AC372" s="1"/>
      <c r="AD372" s="1"/>
      <c r="AE372" s="1"/>
    </row>
    <row r="373" spans="1:31">
      <c r="A373" s="1" t="s">
        <v>272</v>
      </c>
      <c r="B373" s="2">
        <v>43580</v>
      </c>
      <c r="C373" s="1" t="s">
        <v>22</v>
      </c>
      <c r="D373" s="1" t="s">
        <v>18</v>
      </c>
      <c r="E373" s="1" t="s">
        <v>24</v>
      </c>
      <c r="F373" s="1" t="s">
        <v>24</v>
      </c>
      <c r="G373" s="1" t="s">
        <v>24</v>
      </c>
      <c r="H373" s="1">
        <v>4501665521</v>
      </c>
      <c r="I373" s="1" t="s">
        <v>24</v>
      </c>
      <c r="J373" s="1" t="s">
        <v>465</v>
      </c>
      <c r="K373" s="1">
        <v>10</v>
      </c>
      <c r="L373" s="1" t="s">
        <v>26</v>
      </c>
      <c r="M373" s="3">
        <v>35.1</v>
      </c>
      <c r="N373" s="3">
        <f t="shared" si="11"/>
        <v>351</v>
      </c>
      <c r="O373" s="1"/>
      <c r="P373" s="1"/>
      <c r="Q373" s="1"/>
      <c r="R373" s="1"/>
      <c r="S373" s="3">
        <f>Tabla1315[[#This Row],[COSTO TOTAL]]</f>
        <v>351</v>
      </c>
      <c r="T373" s="1"/>
      <c r="U373" s="1"/>
      <c r="V373" s="3"/>
      <c r="W373" s="1"/>
      <c r="X373" s="1"/>
      <c r="Y373" s="1"/>
      <c r="Z373" s="3"/>
      <c r="AA373" s="1"/>
      <c r="AB373" s="1"/>
      <c r="AC373" s="1"/>
      <c r="AD373" s="1"/>
      <c r="AE373" s="1"/>
    </row>
    <row r="374" spans="1:31">
      <c r="A374" s="1" t="s">
        <v>272</v>
      </c>
      <c r="B374" s="2">
        <v>43686</v>
      </c>
      <c r="C374" s="1" t="s">
        <v>24</v>
      </c>
      <c r="D374" s="1" t="s">
        <v>18</v>
      </c>
      <c r="E374" s="1" t="s">
        <v>24</v>
      </c>
      <c r="F374" s="1" t="s">
        <v>122</v>
      </c>
      <c r="G374" s="1" t="s">
        <v>24</v>
      </c>
      <c r="H374" s="1">
        <v>4501695058</v>
      </c>
      <c r="I374" s="1" t="s">
        <v>24</v>
      </c>
      <c r="J374" s="1" t="s">
        <v>466</v>
      </c>
      <c r="K374" s="1">
        <v>0</v>
      </c>
      <c r="L374" s="1" t="s">
        <v>26</v>
      </c>
      <c r="M374" s="3">
        <v>970.73</v>
      </c>
      <c r="N374" s="3">
        <f t="shared" si="11"/>
        <v>0</v>
      </c>
      <c r="O374" s="1"/>
      <c r="P374" s="1"/>
      <c r="Q374" s="1"/>
      <c r="R374" s="1"/>
      <c r="S374" s="3">
        <f>Tabla1315[[#This Row],[COSTO TOTAL]]</f>
        <v>0</v>
      </c>
      <c r="T374" s="1"/>
      <c r="U374" s="1"/>
      <c r="V374" s="3"/>
      <c r="W374" s="1"/>
      <c r="X374" s="1"/>
      <c r="Y374" s="1"/>
      <c r="Z374" s="3"/>
      <c r="AA374" s="1"/>
      <c r="AB374" s="1"/>
      <c r="AC374" s="1"/>
      <c r="AD374" s="1" t="s">
        <v>112</v>
      </c>
      <c r="AE374" s="1"/>
    </row>
    <row r="375" spans="1:31">
      <c r="A375" s="1" t="s">
        <v>272</v>
      </c>
      <c r="B375" s="2">
        <v>43686</v>
      </c>
      <c r="C375" s="1" t="s">
        <v>24</v>
      </c>
      <c r="D375" s="1" t="s">
        <v>18</v>
      </c>
      <c r="E375" s="1" t="s">
        <v>24</v>
      </c>
      <c r="F375" s="1" t="s">
        <v>122</v>
      </c>
      <c r="G375" s="1" t="s">
        <v>24</v>
      </c>
      <c r="H375" s="1">
        <v>4501695058</v>
      </c>
      <c r="I375" s="1" t="s">
        <v>24</v>
      </c>
      <c r="J375" s="1" t="s">
        <v>467</v>
      </c>
      <c r="K375" s="1">
        <v>3</v>
      </c>
      <c r="L375" s="1" t="s">
        <v>26</v>
      </c>
      <c r="M375" s="3">
        <v>162.5</v>
      </c>
      <c r="N375" s="3">
        <f t="shared" si="11"/>
        <v>487.5</v>
      </c>
      <c r="O375" s="1"/>
      <c r="P375" s="1"/>
      <c r="Q375" s="1"/>
      <c r="R375" s="1"/>
      <c r="S375" s="3">
        <f>Tabla1315[[#This Row],[COSTO TOTAL]]</f>
        <v>487.5</v>
      </c>
      <c r="T375" s="1"/>
      <c r="U375" s="1"/>
      <c r="V375" s="3"/>
      <c r="W375" s="1"/>
      <c r="X375" s="1"/>
      <c r="Y375" s="1"/>
      <c r="Z375" s="3"/>
      <c r="AA375" s="1"/>
      <c r="AB375" s="1"/>
      <c r="AC375" s="1"/>
      <c r="AD375" s="1"/>
      <c r="AE375" s="1"/>
    </row>
    <row r="376" spans="1:31">
      <c r="A376" s="1" t="s">
        <v>272</v>
      </c>
      <c r="B376" s="2" t="s">
        <v>37</v>
      </c>
      <c r="C376" s="1" t="s">
        <v>22</v>
      </c>
      <c r="D376" s="1" t="s">
        <v>18</v>
      </c>
      <c r="E376" s="1" t="s">
        <v>24</v>
      </c>
      <c r="F376" s="1" t="s">
        <v>468</v>
      </c>
      <c r="G376" s="1" t="s">
        <v>24</v>
      </c>
      <c r="H376" s="1" t="s">
        <v>24</v>
      </c>
      <c r="I376" s="1" t="s">
        <v>24</v>
      </c>
      <c r="J376" s="1" t="s">
        <v>469</v>
      </c>
      <c r="K376" s="1">
        <v>1</v>
      </c>
      <c r="L376" s="1" t="s">
        <v>26</v>
      </c>
      <c r="M376" s="3"/>
      <c r="N376" s="3">
        <f t="shared" si="11"/>
        <v>0</v>
      </c>
      <c r="O376" s="1"/>
      <c r="P376" s="1"/>
      <c r="Q376" s="1"/>
      <c r="R376" s="1"/>
      <c r="S376" s="3">
        <f>Tabla1315[[#This Row],[COSTO TOTAL]]</f>
        <v>0</v>
      </c>
      <c r="T376" s="1"/>
      <c r="U376" s="1"/>
      <c r="V376" s="3"/>
      <c r="W376" s="1"/>
      <c r="X376" s="1"/>
      <c r="Y376" s="1"/>
      <c r="Z376" s="3"/>
      <c r="AA376" s="1"/>
      <c r="AB376" s="1"/>
      <c r="AC376" s="1"/>
      <c r="AD376" s="1"/>
      <c r="AE376" s="1"/>
    </row>
    <row r="377" spans="1:31">
      <c r="A377" s="1" t="s">
        <v>272</v>
      </c>
      <c r="B377" s="2" t="s">
        <v>37</v>
      </c>
      <c r="C377" s="1" t="s">
        <v>22</v>
      </c>
      <c r="D377" s="1" t="s">
        <v>18</v>
      </c>
      <c r="E377" s="1" t="s">
        <v>24</v>
      </c>
      <c r="F377" s="1" t="s">
        <v>24</v>
      </c>
      <c r="G377" s="1"/>
      <c r="H377" s="1">
        <v>4501420063</v>
      </c>
      <c r="I377" s="1" t="s">
        <v>24</v>
      </c>
      <c r="J377" s="1" t="s">
        <v>470</v>
      </c>
      <c r="K377" s="1">
        <v>1</v>
      </c>
      <c r="L377" s="1" t="s">
        <v>26</v>
      </c>
      <c r="M377" s="3"/>
      <c r="N377" s="3">
        <f t="shared" si="11"/>
        <v>0</v>
      </c>
      <c r="O377" s="1"/>
      <c r="P377" s="1"/>
      <c r="Q377" s="1"/>
      <c r="R377" s="1"/>
      <c r="S377" s="3">
        <f>Tabla1315[[#This Row],[COSTO TOTAL]]</f>
        <v>0</v>
      </c>
      <c r="T377" s="1"/>
      <c r="U377" s="1"/>
      <c r="V377" s="3"/>
      <c r="W377" s="1"/>
      <c r="X377" s="1"/>
      <c r="Y377" s="1"/>
      <c r="Z377" s="3"/>
      <c r="AA377" s="1"/>
      <c r="AB377" s="1"/>
      <c r="AC377" s="1"/>
      <c r="AD377" s="1"/>
      <c r="AE377" s="1"/>
    </row>
    <row r="378" spans="1:31">
      <c r="A378" s="1" t="s">
        <v>275</v>
      </c>
      <c r="B378" s="2" t="s">
        <v>37</v>
      </c>
      <c r="C378" s="1">
        <v>78985322</v>
      </c>
      <c r="D378" s="1" t="s">
        <v>18</v>
      </c>
      <c r="E378" s="1" t="s">
        <v>24</v>
      </c>
      <c r="F378" s="1" t="s">
        <v>471</v>
      </c>
      <c r="G378" s="1" t="s">
        <v>24</v>
      </c>
      <c r="H378" s="1">
        <v>4501603975</v>
      </c>
      <c r="I378" s="1" t="s">
        <v>24</v>
      </c>
      <c r="J378" s="1" t="s">
        <v>472</v>
      </c>
      <c r="K378" s="1">
        <v>1</v>
      </c>
      <c r="L378" s="1" t="s">
        <v>26</v>
      </c>
      <c r="M378" s="3">
        <v>15900</v>
      </c>
      <c r="N378" s="3">
        <f t="shared" si="11"/>
        <v>15900</v>
      </c>
      <c r="O378" s="1"/>
      <c r="P378" s="1"/>
      <c r="Q378" s="1"/>
      <c r="R378" s="1"/>
      <c r="S378" s="3">
        <f>Tabla1315[[#This Row],[COSTO TOTAL]]</f>
        <v>15900</v>
      </c>
      <c r="T378" s="1"/>
      <c r="U378" s="1"/>
      <c r="V378" s="3"/>
      <c r="W378" s="1"/>
      <c r="X378" s="1"/>
      <c r="Y378" s="1"/>
      <c r="Z378" s="3"/>
      <c r="AA378" s="1"/>
      <c r="AB378" s="1"/>
      <c r="AC378" s="1"/>
      <c r="AD378" s="1"/>
      <c r="AE378" s="1"/>
    </row>
    <row r="379" spans="1:31">
      <c r="A379" s="1" t="s">
        <v>275</v>
      </c>
      <c r="B379" s="2" t="s">
        <v>37</v>
      </c>
      <c r="C379" s="1">
        <v>78985322</v>
      </c>
      <c r="D379" s="1" t="s">
        <v>18</v>
      </c>
      <c r="E379" s="1" t="s">
        <v>24</v>
      </c>
      <c r="F379" s="1" t="s">
        <v>471</v>
      </c>
      <c r="G379" s="1" t="s">
        <v>24</v>
      </c>
      <c r="H379" s="1">
        <v>4501603975</v>
      </c>
      <c r="I379" s="1" t="s">
        <v>24</v>
      </c>
      <c r="J379" s="1" t="s">
        <v>473</v>
      </c>
      <c r="K379" s="1">
        <v>1</v>
      </c>
      <c r="L379" s="1" t="s">
        <v>26</v>
      </c>
      <c r="M379" s="3">
        <v>96360</v>
      </c>
      <c r="N379" s="3">
        <f t="shared" si="11"/>
        <v>96360</v>
      </c>
      <c r="O379" s="1"/>
      <c r="P379" s="1"/>
      <c r="Q379" s="1"/>
      <c r="R379" s="1"/>
      <c r="S379" s="3">
        <f>Tabla1315[[#This Row],[COSTO TOTAL]]</f>
        <v>96360</v>
      </c>
      <c r="T379" s="1"/>
      <c r="U379" s="1"/>
      <c r="V379" s="3"/>
      <c r="W379" s="1"/>
      <c r="X379" s="1"/>
      <c r="Y379" s="1"/>
      <c r="Z379" s="3"/>
      <c r="AA379" s="1"/>
      <c r="AB379" s="1"/>
      <c r="AC379" s="1"/>
      <c r="AD379" s="1"/>
      <c r="AE379" s="1"/>
    </row>
    <row r="380" spans="1:31">
      <c r="A380" s="1" t="s">
        <v>275</v>
      </c>
      <c r="B380" s="2">
        <v>43413</v>
      </c>
      <c r="C380" s="1">
        <v>7646549</v>
      </c>
      <c r="D380" s="1" t="s">
        <v>18</v>
      </c>
      <c r="E380" s="1" t="s">
        <v>474</v>
      </c>
      <c r="F380" s="1" t="s">
        <v>475</v>
      </c>
      <c r="G380" s="1" t="s">
        <v>24</v>
      </c>
      <c r="H380" s="1">
        <v>4501610699</v>
      </c>
      <c r="I380" s="1" t="s">
        <v>476</v>
      </c>
      <c r="J380" s="1" t="s">
        <v>477</v>
      </c>
      <c r="K380" s="1">
        <v>1</v>
      </c>
      <c r="L380" s="1" t="s">
        <v>26</v>
      </c>
      <c r="M380" s="3">
        <v>13410</v>
      </c>
      <c r="N380" s="3">
        <f t="shared" si="11"/>
        <v>13410</v>
      </c>
      <c r="O380" s="1"/>
      <c r="P380" s="1"/>
      <c r="Q380" s="1"/>
      <c r="R380" s="1"/>
      <c r="S380" s="3">
        <f>Tabla1315[[#This Row],[COSTO TOTAL]]</f>
        <v>13410</v>
      </c>
      <c r="T380" s="1"/>
      <c r="U380" s="1"/>
      <c r="V380" s="3"/>
      <c r="W380" s="1"/>
      <c r="X380" s="1"/>
      <c r="Y380" s="1"/>
      <c r="Z380" s="3"/>
      <c r="AA380" s="1"/>
      <c r="AB380" s="1"/>
      <c r="AC380" s="1"/>
      <c r="AD380" s="1"/>
      <c r="AE380" s="1"/>
    </row>
    <row r="381" spans="1:31">
      <c r="A381" s="1" t="s">
        <v>275</v>
      </c>
      <c r="B381" s="2">
        <v>43413</v>
      </c>
      <c r="C381" s="1">
        <v>7646549</v>
      </c>
      <c r="D381" s="1" t="s">
        <v>18</v>
      </c>
      <c r="E381" s="1" t="s">
        <v>474</v>
      </c>
      <c r="F381" s="1" t="s">
        <v>475</v>
      </c>
      <c r="G381" s="1" t="s">
        <v>24</v>
      </c>
      <c r="H381" s="1">
        <v>4501610699</v>
      </c>
      <c r="I381" s="1" t="s">
        <v>476</v>
      </c>
      <c r="J381" s="1" t="s">
        <v>478</v>
      </c>
      <c r="K381" s="1">
        <v>2</v>
      </c>
      <c r="L381" s="1" t="s">
        <v>26</v>
      </c>
      <c r="M381" s="3">
        <v>300</v>
      </c>
      <c r="N381" s="3">
        <f t="shared" si="11"/>
        <v>600</v>
      </c>
      <c r="O381" s="1"/>
      <c r="P381" s="1"/>
      <c r="Q381" s="1"/>
      <c r="R381" s="1"/>
      <c r="S381" s="3">
        <f>Tabla1315[[#This Row],[COSTO TOTAL]]</f>
        <v>600</v>
      </c>
      <c r="T381" s="1"/>
      <c r="U381" s="1"/>
      <c r="V381" s="3"/>
      <c r="W381" s="1"/>
      <c r="X381" s="1"/>
      <c r="Y381" s="1"/>
      <c r="Z381" s="3"/>
      <c r="AA381" s="1"/>
      <c r="AB381" s="1"/>
      <c r="AC381" s="1"/>
      <c r="AD381" s="1"/>
      <c r="AE381" s="1"/>
    </row>
    <row r="382" spans="1:31">
      <c r="A382" s="1" t="s">
        <v>275</v>
      </c>
      <c r="B382" s="2">
        <v>43308</v>
      </c>
      <c r="C382" s="1">
        <v>7571047</v>
      </c>
      <c r="D382" s="1" t="s">
        <v>18</v>
      </c>
      <c r="E382" s="1" t="s">
        <v>479</v>
      </c>
      <c r="F382" s="1" t="s">
        <v>481</v>
      </c>
      <c r="G382" s="1" t="s">
        <v>24</v>
      </c>
      <c r="H382" s="1">
        <v>4501552530</v>
      </c>
      <c r="I382" s="1" t="s">
        <v>24</v>
      </c>
      <c r="J382" s="1" t="s">
        <v>483</v>
      </c>
      <c r="K382" s="1">
        <v>0</v>
      </c>
      <c r="L382" s="1" t="s">
        <v>26</v>
      </c>
      <c r="M382" s="3">
        <v>9819.4</v>
      </c>
      <c r="N382" s="3">
        <f t="shared" si="11"/>
        <v>0</v>
      </c>
      <c r="O382" s="1" t="s">
        <v>485</v>
      </c>
      <c r="P382" s="1"/>
      <c r="Q382" s="1"/>
      <c r="R382" s="1"/>
      <c r="S382" s="3">
        <f>Tabla1315[[#This Row],[COSTO TOTAL]]</f>
        <v>0</v>
      </c>
      <c r="T382" s="1"/>
      <c r="U382" s="1"/>
      <c r="V382" s="3"/>
      <c r="W382" s="1"/>
      <c r="X382" s="1"/>
      <c r="Y382" s="1"/>
      <c r="Z382" s="3"/>
      <c r="AA382" s="1"/>
      <c r="AB382" s="1"/>
      <c r="AC382" s="1"/>
      <c r="AD382" s="1" t="s">
        <v>112</v>
      </c>
      <c r="AE382" s="1"/>
    </row>
    <row r="383" spans="1:31">
      <c r="A383" s="1" t="s">
        <v>275</v>
      </c>
      <c r="B383" s="2">
        <v>43322</v>
      </c>
      <c r="C383" s="1">
        <v>7593351</v>
      </c>
      <c r="D383" s="1" t="s">
        <v>18</v>
      </c>
      <c r="E383" s="1" t="s">
        <v>480</v>
      </c>
      <c r="F383" s="1" t="s">
        <v>482</v>
      </c>
      <c r="G383" s="1"/>
      <c r="H383" s="1">
        <v>4501567131</v>
      </c>
      <c r="I383" s="1" t="s">
        <v>24</v>
      </c>
      <c r="J383" s="1" t="s">
        <v>484</v>
      </c>
      <c r="K383" s="1">
        <v>1</v>
      </c>
      <c r="L383" s="1" t="s">
        <v>26</v>
      </c>
      <c r="M383" s="3">
        <v>8800</v>
      </c>
      <c r="N383" s="3">
        <f t="shared" si="11"/>
        <v>8800</v>
      </c>
      <c r="O383" s="1"/>
      <c r="P383" s="1"/>
      <c r="Q383" s="1"/>
      <c r="R383" s="1"/>
      <c r="S383" s="3">
        <f>Tabla1315[[#This Row],[COSTO TOTAL]]</f>
        <v>8800</v>
      </c>
      <c r="T383" s="1"/>
      <c r="U383" s="1"/>
      <c r="V383" s="3"/>
      <c r="W383" s="1"/>
      <c r="X383" s="1"/>
      <c r="Y383" s="1"/>
      <c r="Z383" s="3"/>
      <c r="AA383" s="1"/>
      <c r="AB383" s="1"/>
      <c r="AC383" s="1"/>
      <c r="AD383" s="1"/>
      <c r="AE383" s="1"/>
    </row>
    <row r="384" spans="1:31">
      <c r="A384" s="1" t="s">
        <v>275</v>
      </c>
      <c r="B384" s="2">
        <v>42926</v>
      </c>
      <c r="C384" s="1" t="s">
        <v>22</v>
      </c>
      <c r="D384" s="1" t="s">
        <v>18</v>
      </c>
      <c r="E384" s="1" t="s">
        <v>24</v>
      </c>
      <c r="F384" s="1" t="s">
        <v>24</v>
      </c>
      <c r="G384" s="1"/>
      <c r="H384" s="1">
        <v>4501449600</v>
      </c>
      <c r="I384" s="1" t="s">
        <v>24</v>
      </c>
      <c r="J384" s="1" t="s">
        <v>487</v>
      </c>
      <c r="K384" s="1">
        <v>3</v>
      </c>
      <c r="L384" s="1" t="s">
        <v>26</v>
      </c>
      <c r="M384" s="3">
        <v>36809.599999999999</v>
      </c>
      <c r="N384" s="3">
        <f t="shared" si="11"/>
        <v>110428.79999999999</v>
      </c>
      <c r="O384" s="1"/>
      <c r="P384" s="1"/>
      <c r="Q384" s="1"/>
      <c r="R384" s="1"/>
      <c r="S384" s="3">
        <f>Tabla1315[[#This Row],[COSTO TOTAL]]</f>
        <v>110428.79999999999</v>
      </c>
      <c r="T384" s="1"/>
      <c r="U384" s="1"/>
      <c r="V384" s="3"/>
      <c r="W384" s="1"/>
      <c r="X384" s="1"/>
      <c r="Y384" s="1"/>
      <c r="Z384" s="3"/>
      <c r="AA384" s="1"/>
      <c r="AB384" s="1"/>
      <c r="AC384" s="1"/>
      <c r="AD384" s="1"/>
      <c r="AE384" s="1"/>
    </row>
    <row r="385" spans="1:31">
      <c r="A385" s="1" t="s">
        <v>275</v>
      </c>
      <c r="B385" s="2">
        <v>43205</v>
      </c>
      <c r="C385" s="1" t="s">
        <v>24</v>
      </c>
      <c r="D385" s="1" t="s">
        <v>18</v>
      </c>
      <c r="E385" s="1" t="s">
        <v>24</v>
      </c>
      <c r="F385" s="1" t="s">
        <v>486</v>
      </c>
      <c r="G385" s="1" t="s">
        <v>24</v>
      </c>
      <c r="H385" s="1">
        <v>4501661849</v>
      </c>
      <c r="I385" s="1" t="s">
        <v>24</v>
      </c>
      <c r="J385" s="1" t="s">
        <v>488</v>
      </c>
      <c r="K385" s="1">
        <v>1</v>
      </c>
      <c r="L385" s="1" t="s">
        <v>26</v>
      </c>
      <c r="M385" s="3">
        <v>1560</v>
      </c>
      <c r="N385" s="3">
        <f t="shared" si="11"/>
        <v>1560</v>
      </c>
      <c r="O385" s="1"/>
      <c r="P385" s="1"/>
      <c r="Q385" s="1"/>
      <c r="R385" s="1"/>
      <c r="S385" s="3">
        <f>Tabla1315[[#This Row],[COSTO TOTAL]]</f>
        <v>1560</v>
      </c>
      <c r="T385" s="1"/>
      <c r="U385" s="1"/>
      <c r="V385" s="3"/>
      <c r="W385" s="1"/>
      <c r="X385" s="1"/>
      <c r="Y385" s="1"/>
      <c r="Z385" s="3"/>
      <c r="AA385" s="1"/>
      <c r="AB385" s="1"/>
      <c r="AC385" s="1"/>
      <c r="AD385" s="1"/>
      <c r="AE385" s="1"/>
    </row>
    <row r="386" spans="1:31">
      <c r="A386" s="1" t="s">
        <v>275</v>
      </c>
      <c r="B386" s="2">
        <v>43205</v>
      </c>
      <c r="C386" s="1" t="s">
        <v>24</v>
      </c>
      <c r="D386" s="1" t="s">
        <v>18</v>
      </c>
      <c r="E386" s="1" t="s">
        <v>24</v>
      </c>
      <c r="F386" s="1" t="s">
        <v>486</v>
      </c>
      <c r="G386" s="1" t="s">
        <v>24</v>
      </c>
      <c r="H386" s="1">
        <v>4501661849</v>
      </c>
      <c r="I386" s="1" t="s">
        <v>24</v>
      </c>
      <c r="J386" s="1" t="s">
        <v>489</v>
      </c>
      <c r="K386" s="1">
        <v>1</v>
      </c>
      <c r="L386" s="1" t="s">
        <v>26</v>
      </c>
      <c r="M386" s="3">
        <v>1560</v>
      </c>
      <c r="N386" s="3">
        <f t="shared" si="11"/>
        <v>1560</v>
      </c>
      <c r="O386" s="1"/>
      <c r="P386" s="1"/>
      <c r="Q386" s="1"/>
      <c r="R386" s="1"/>
      <c r="S386" s="3">
        <f>Tabla1315[[#This Row],[COSTO TOTAL]]</f>
        <v>1560</v>
      </c>
      <c r="T386" s="1"/>
      <c r="U386" s="1"/>
      <c r="V386" s="3"/>
      <c r="W386" s="1"/>
      <c r="X386" s="1"/>
      <c r="Y386" s="1"/>
      <c r="Z386" s="3"/>
      <c r="AA386" s="1"/>
      <c r="AB386" s="1"/>
      <c r="AC386" s="1"/>
      <c r="AD386" s="1"/>
      <c r="AE386" s="1"/>
    </row>
    <row r="387" spans="1:31">
      <c r="A387" s="1" t="s">
        <v>275</v>
      </c>
      <c r="B387" s="2">
        <v>43591</v>
      </c>
      <c r="C387" s="1">
        <v>7651959</v>
      </c>
      <c r="D387" s="1" t="s">
        <v>18</v>
      </c>
      <c r="E387" s="1" t="s">
        <v>490</v>
      </c>
      <c r="F387" s="1" t="s">
        <v>113</v>
      </c>
      <c r="G387" s="1" t="s">
        <v>24</v>
      </c>
      <c r="H387" s="1">
        <v>4501619106</v>
      </c>
      <c r="I387" s="1" t="s">
        <v>491</v>
      </c>
      <c r="J387" s="1" t="s">
        <v>492</v>
      </c>
      <c r="K387" s="1">
        <v>1</v>
      </c>
      <c r="L387" s="1" t="s">
        <v>54</v>
      </c>
      <c r="M387" s="3">
        <v>880</v>
      </c>
      <c r="N387" s="3">
        <f t="shared" si="11"/>
        <v>880</v>
      </c>
      <c r="O387" s="1"/>
      <c r="P387" s="1"/>
      <c r="Q387" s="1"/>
      <c r="R387" s="1"/>
      <c r="S387" s="3">
        <f>Tabla1315[[#This Row],[COSTO TOTAL]]</f>
        <v>880</v>
      </c>
      <c r="T387" s="1"/>
      <c r="U387" s="1"/>
      <c r="V387" s="3"/>
      <c r="W387" s="1"/>
      <c r="X387" s="1"/>
      <c r="Y387" s="1"/>
      <c r="Z387" s="3"/>
      <c r="AA387" s="1"/>
      <c r="AB387" s="1"/>
      <c r="AC387" s="1"/>
      <c r="AD387" s="1"/>
      <c r="AE387" s="1"/>
    </row>
    <row r="388" spans="1:31">
      <c r="A388" s="1" t="s">
        <v>275</v>
      </c>
      <c r="B388" s="2">
        <v>43591</v>
      </c>
      <c r="C388" s="1">
        <v>7651959</v>
      </c>
      <c r="D388" s="1" t="s">
        <v>18</v>
      </c>
      <c r="E388" s="1" t="s">
        <v>490</v>
      </c>
      <c r="F388" s="1" t="s">
        <v>113</v>
      </c>
      <c r="G388" s="1" t="s">
        <v>24</v>
      </c>
      <c r="H388" s="1">
        <v>4501619106</v>
      </c>
      <c r="I388" s="1" t="s">
        <v>491</v>
      </c>
      <c r="J388" s="1" t="s">
        <v>493</v>
      </c>
      <c r="K388" s="1">
        <v>1</v>
      </c>
      <c r="L388" s="1" t="s">
        <v>54</v>
      </c>
      <c r="M388" s="3">
        <v>1300</v>
      </c>
      <c r="N388" s="3">
        <f t="shared" si="11"/>
        <v>1300</v>
      </c>
      <c r="O388" s="1"/>
      <c r="P388" s="1"/>
      <c r="Q388" s="1"/>
      <c r="R388" s="1"/>
      <c r="S388" s="3">
        <f>Tabla1315[[#This Row],[COSTO TOTAL]]</f>
        <v>1300</v>
      </c>
      <c r="T388" s="1"/>
      <c r="U388" s="1"/>
      <c r="V388" s="3"/>
      <c r="W388" s="1"/>
      <c r="X388" s="1"/>
      <c r="Y388" s="1"/>
      <c r="Z388" s="3"/>
      <c r="AA388" s="1"/>
      <c r="AB388" s="1"/>
      <c r="AC388" s="1"/>
      <c r="AD388" s="1"/>
      <c r="AE388" s="1"/>
    </row>
    <row r="389" spans="1:31">
      <c r="A389" s="1" t="s">
        <v>275</v>
      </c>
      <c r="B389" s="2">
        <v>43591</v>
      </c>
      <c r="C389" s="1">
        <v>7651959</v>
      </c>
      <c r="D389" s="1" t="s">
        <v>18</v>
      </c>
      <c r="E389" s="1" t="s">
        <v>490</v>
      </c>
      <c r="F389" s="1" t="s">
        <v>113</v>
      </c>
      <c r="G389" s="1" t="s">
        <v>24</v>
      </c>
      <c r="H389" s="1">
        <v>4501619106</v>
      </c>
      <c r="I389" s="1" t="s">
        <v>491</v>
      </c>
      <c r="J389" s="1" t="s">
        <v>494</v>
      </c>
      <c r="K389" s="1">
        <v>1</v>
      </c>
      <c r="L389" s="1" t="s">
        <v>54</v>
      </c>
      <c r="M389" s="3">
        <v>3720</v>
      </c>
      <c r="N389" s="3">
        <f t="shared" si="11"/>
        <v>3720</v>
      </c>
      <c r="O389" s="1"/>
      <c r="P389" s="1"/>
      <c r="Q389" s="1"/>
      <c r="R389" s="1"/>
      <c r="S389" s="3">
        <f>Tabla1315[[#This Row],[COSTO TOTAL]]</f>
        <v>3720</v>
      </c>
      <c r="T389" s="1"/>
      <c r="U389" s="1"/>
      <c r="V389" s="3"/>
      <c r="W389" s="1"/>
      <c r="X389" s="1"/>
      <c r="Y389" s="1"/>
      <c r="Z389" s="3"/>
      <c r="AA389" s="1"/>
      <c r="AB389" s="1"/>
      <c r="AC389" s="1"/>
      <c r="AD389" s="1"/>
      <c r="AE389" s="1"/>
    </row>
    <row r="390" spans="1:31">
      <c r="A390" s="1" t="s">
        <v>275</v>
      </c>
      <c r="B390" s="2">
        <v>43661</v>
      </c>
      <c r="C390" s="1" t="s">
        <v>24</v>
      </c>
      <c r="D390" s="1" t="s">
        <v>18</v>
      </c>
      <c r="E390" s="1" t="s">
        <v>24</v>
      </c>
      <c r="F390" s="1" t="s">
        <v>481</v>
      </c>
      <c r="G390" s="1" t="s">
        <v>24</v>
      </c>
      <c r="H390" s="1">
        <v>4501680904</v>
      </c>
      <c r="I390" s="1" t="s">
        <v>24</v>
      </c>
      <c r="J390" s="1" t="s">
        <v>495</v>
      </c>
      <c r="K390" s="1">
        <v>1</v>
      </c>
      <c r="L390" s="1" t="s">
        <v>26</v>
      </c>
      <c r="M390" s="3">
        <v>586.79999999999995</v>
      </c>
      <c r="N390" s="3">
        <f t="shared" si="11"/>
        <v>586.79999999999995</v>
      </c>
      <c r="O390" s="1"/>
      <c r="P390" s="1"/>
      <c r="Q390" s="1"/>
      <c r="R390" s="1"/>
      <c r="S390" s="3">
        <f>Tabla1315[[#This Row],[COSTO TOTAL]]</f>
        <v>586.79999999999995</v>
      </c>
      <c r="T390" s="1"/>
      <c r="U390" s="1"/>
      <c r="V390" s="3"/>
      <c r="W390" s="1"/>
      <c r="X390" s="1"/>
      <c r="Y390" s="1"/>
      <c r="Z390" s="3"/>
      <c r="AA390" s="1"/>
      <c r="AB390" s="1"/>
      <c r="AC390" s="1"/>
      <c r="AD390" s="1"/>
      <c r="AE390" s="1"/>
    </row>
    <row r="391" spans="1:31">
      <c r="A391" s="1" t="s">
        <v>275</v>
      </c>
      <c r="B391" s="2">
        <v>43661</v>
      </c>
      <c r="C391" s="1" t="s">
        <v>24</v>
      </c>
      <c r="D391" s="1" t="s">
        <v>18</v>
      </c>
      <c r="E391" s="1" t="s">
        <v>24</v>
      </c>
      <c r="F391" s="1" t="s">
        <v>481</v>
      </c>
      <c r="G391" s="1" t="s">
        <v>24</v>
      </c>
      <c r="H391" s="1">
        <v>4501680904</v>
      </c>
      <c r="I391" s="1" t="s">
        <v>24</v>
      </c>
      <c r="J391" s="1" t="s">
        <v>496</v>
      </c>
      <c r="K391" s="1">
        <v>1</v>
      </c>
      <c r="L391" s="1" t="s">
        <v>26</v>
      </c>
      <c r="M391" s="3">
        <v>1725</v>
      </c>
      <c r="N391" s="3">
        <f t="shared" si="11"/>
        <v>1725</v>
      </c>
      <c r="O391" s="1"/>
      <c r="P391" s="1"/>
      <c r="Q391" s="1"/>
      <c r="R391" s="1"/>
      <c r="S391" s="3">
        <f>Tabla1315[[#This Row],[COSTO TOTAL]]</f>
        <v>1725</v>
      </c>
      <c r="T391" s="1"/>
      <c r="U391" s="1"/>
      <c r="V391" s="3"/>
      <c r="W391" s="1"/>
      <c r="X391" s="1"/>
      <c r="Y391" s="1"/>
      <c r="Z391" s="3"/>
      <c r="AA391" s="1"/>
      <c r="AB391" s="1"/>
      <c r="AC391" s="1"/>
      <c r="AD391" s="1"/>
      <c r="AE391" s="1"/>
    </row>
    <row r="392" spans="1:31">
      <c r="A392" s="1" t="s">
        <v>275</v>
      </c>
      <c r="B392" s="2">
        <v>43661</v>
      </c>
      <c r="C392" s="1" t="s">
        <v>24</v>
      </c>
      <c r="D392" s="1" t="s">
        <v>18</v>
      </c>
      <c r="E392" s="1" t="s">
        <v>24</v>
      </c>
      <c r="F392" s="1" t="s">
        <v>481</v>
      </c>
      <c r="G392" s="1" t="s">
        <v>24</v>
      </c>
      <c r="H392" s="1">
        <v>4501680904</v>
      </c>
      <c r="I392" s="1" t="s">
        <v>24</v>
      </c>
      <c r="J392" s="1" t="s">
        <v>497</v>
      </c>
      <c r="K392" s="1">
        <v>1</v>
      </c>
      <c r="L392" s="1" t="s">
        <v>26</v>
      </c>
      <c r="M392" s="3">
        <v>862.6</v>
      </c>
      <c r="N392" s="3">
        <f t="shared" si="11"/>
        <v>862.6</v>
      </c>
      <c r="O392" s="1"/>
      <c r="P392" s="1"/>
      <c r="Q392" s="1"/>
      <c r="R392" s="1"/>
      <c r="S392" s="3">
        <f>Tabla1315[[#This Row],[COSTO TOTAL]]</f>
        <v>862.6</v>
      </c>
      <c r="T392" s="1"/>
      <c r="U392" s="1"/>
      <c r="V392" s="3"/>
      <c r="W392" s="1"/>
      <c r="X392" s="1"/>
      <c r="Y392" s="1"/>
      <c r="Z392" s="3"/>
      <c r="AA392" s="1"/>
      <c r="AB392" s="1"/>
      <c r="AC392" s="1"/>
      <c r="AD392" s="1"/>
      <c r="AE392" s="1"/>
    </row>
    <row r="393" spans="1:31">
      <c r="A393" s="1" t="s">
        <v>275</v>
      </c>
      <c r="B393" s="2">
        <v>43661</v>
      </c>
      <c r="C393" s="1" t="s">
        <v>24</v>
      </c>
      <c r="D393" s="1" t="s">
        <v>18</v>
      </c>
      <c r="E393" s="1" t="s">
        <v>24</v>
      </c>
      <c r="F393" s="1" t="s">
        <v>481</v>
      </c>
      <c r="G393" s="1" t="s">
        <v>24</v>
      </c>
      <c r="H393" s="1">
        <v>4501680904</v>
      </c>
      <c r="I393" s="1" t="s">
        <v>24</v>
      </c>
      <c r="J393" s="1" t="s">
        <v>498</v>
      </c>
      <c r="K393" s="1">
        <v>1</v>
      </c>
      <c r="L393" s="1" t="s">
        <v>26</v>
      </c>
      <c r="M393" s="3">
        <v>1695.4</v>
      </c>
      <c r="N393" s="3">
        <f t="shared" si="11"/>
        <v>1695.4</v>
      </c>
      <c r="O393" s="1"/>
      <c r="P393" s="1"/>
      <c r="Q393" s="1"/>
      <c r="R393" s="1"/>
      <c r="S393" s="3">
        <f>Tabla1315[[#This Row],[COSTO TOTAL]]</f>
        <v>1695.4</v>
      </c>
      <c r="T393" s="1"/>
      <c r="U393" s="1"/>
      <c r="V393" s="3"/>
      <c r="W393" s="1"/>
      <c r="X393" s="1"/>
      <c r="Y393" s="1"/>
      <c r="Z393" s="3"/>
      <c r="AA393" s="1"/>
      <c r="AB393" s="1"/>
      <c r="AC393" s="1"/>
      <c r="AD393" s="1"/>
      <c r="AE393" s="1"/>
    </row>
    <row r="394" spans="1:31">
      <c r="A394" s="1" t="s">
        <v>279</v>
      </c>
      <c r="B394" s="2">
        <v>43346</v>
      </c>
      <c r="C394" s="1">
        <v>7557555</v>
      </c>
      <c r="D394" s="1" t="s">
        <v>18</v>
      </c>
      <c r="E394" s="1" t="s">
        <v>499</v>
      </c>
      <c r="F394" s="1" t="s">
        <v>500</v>
      </c>
      <c r="G394" s="1"/>
      <c r="H394" s="1">
        <v>4501574530</v>
      </c>
      <c r="I394" s="1" t="s">
        <v>24</v>
      </c>
      <c r="J394" s="1" t="s">
        <v>501</v>
      </c>
      <c r="K394" s="1">
        <v>1</v>
      </c>
      <c r="L394" s="1" t="s">
        <v>26</v>
      </c>
      <c r="M394" s="3">
        <v>1068</v>
      </c>
      <c r="N394" s="3">
        <f t="shared" si="11"/>
        <v>1068</v>
      </c>
      <c r="O394" s="1"/>
      <c r="P394" s="1"/>
      <c r="Q394" s="1"/>
      <c r="R394" s="1"/>
      <c r="S394" s="3">
        <f>Tabla1315[[#This Row],[COSTO TOTAL]]</f>
        <v>1068</v>
      </c>
      <c r="T394" s="1"/>
      <c r="U394" s="1"/>
      <c r="V394" s="3"/>
      <c r="W394" s="1"/>
      <c r="X394" s="1"/>
      <c r="Y394" s="1"/>
      <c r="Z394" s="3"/>
      <c r="AA394" s="1"/>
      <c r="AB394" s="1"/>
      <c r="AC394" s="1"/>
      <c r="AD394" s="1"/>
      <c r="AE394" s="1"/>
    </row>
    <row r="395" spans="1:31">
      <c r="A395" s="1" t="s">
        <v>279</v>
      </c>
      <c r="B395" s="2">
        <v>43313</v>
      </c>
      <c r="C395" s="1">
        <v>7523894</v>
      </c>
      <c r="D395" s="1" t="s">
        <v>18</v>
      </c>
      <c r="E395" s="1" t="s">
        <v>502</v>
      </c>
      <c r="F395" s="1" t="s">
        <v>503</v>
      </c>
      <c r="G395" s="1" t="s">
        <v>24</v>
      </c>
      <c r="H395" s="1">
        <v>4501564246</v>
      </c>
      <c r="I395" s="1" t="s">
        <v>24</v>
      </c>
      <c r="J395" s="1" t="s">
        <v>504</v>
      </c>
      <c r="K395" s="1">
        <v>1</v>
      </c>
      <c r="L395" s="1" t="s">
        <v>26</v>
      </c>
      <c r="M395" s="3">
        <v>17217</v>
      </c>
      <c r="N395" s="3">
        <f t="shared" si="11"/>
        <v>17217</v>
      </c>
      <c r="O395" s="1"/>
      <c r="P395" s="1"/>
      <c r="Q395" s="1"/>
      <c r="R395" s="1"/>
      <c r="S395" s="3">
        <f>Tabla1315[[#This Row],[COSTO TOTAL]]</f>
        <v>17217</v>
      </c>
      <c r="T395" s="1"/>
      <c r="U395" s="1"/>
      <c r="V395" s="3"/>
      <c r="W395" s="1"/>
      <c r="X395" s="1"/>
      <c r="Y395" s="1"/>
      <c r="Z395" s="3"/>
      <c r="AA395" s="1"/>
      <c r="AB395" s="1"/>
      <c r="AC395" s="1"/>
      <c r="AD395" s="1"/>
      <c r="AE395" s="1"/>
    </row>
    <row r="396" spans="1:31">
      <c r="A396" s="1" t="s">
        <v>279</v>
      </c>
      <c r="B396" s="2">
        <v>43406</v>
      </c>
      <c r="C396" s="1">
        <v>7607662</v>
      </c>
      <c r="D396" s="1" t="s">
        <v>18</v>
      </c>
      <c r="E396" s="1" t="s">
        <v>505</v>
      </c>
      <c r="F396" s="1" t="s">
        <v>503</v>
      </c>
      <c r="G396" s="1" t="s">
        <v>24</v>
      </c>
      <c r="H396" s="1">
        <v>4501603982</v>
      </c>
      <c r="I396" s="1" t="s">
        <v>506</v>
      </c>
      <c r="J396" s="1" t="s">
        <v>507</v>
      </c>
      <c r="K396" s="1">
        <v>1</v>
      </c>
      <c r="L396" s="1" t="s">
        <v>26</v>
      </c>
      <c r="M396" s="3">
        <v>27946</v>
      </c>
      <c r="N396" s="3">
        <f t="shared" si="11"/>
        <v>27946</v>
      </c>
      <c r="O396" s="1"/>
      <c r="P396" s="1"/>
      <c r="Q396" s="1"/>
      <c r="R396" s="1"/>
      <c r="S396" s="3">
        <f>Tabla1315[[#This Row],[COSTO TOTAL]]</f>
        <v>27946</v>
      </c>
      <c r="T396" s="1"/>
      <c r="U396" s="1"/>
      <c r="V396" s="3"/>
      <c r="W396" s="1"/>
      <c r="X396" s="1"/>
      <c r="Y396" s="1"/>
      <c r="Z396" s="3"/>
      <c r="AA396" s="1"/>
      <c r="AB396" s="1"/>
      <c r="AC396" s="1"/>
      <c r="AD396" s="1"/>
      <c r="AE396" s="1"/>
    </row>
    <row r="397" spans="1:31">
      <c r="A397" s="1" t="s">
        <v>279</v>
      </c>
      <c r="B397" s="2">
        <v>43406</v>
      </c>
      <c r="C397" s="1">
        <v>7607662</v>
      </c>
      <c r="D397" s="1" t="s">
        <v>18</v>
      </c>
      <c r="E397" s="1" t="s">
        <v>505</v>
      </c>
      <c r="F397" s="1" t="s">
        <v>503</v>
      </c>
      <c r="G397" s="1" t="s">
        <v>24</v>
      </c>
      <c r="H397" s="1">
        <v>4501603982</v>
      </c>
      <c r="I397" s="1" t="s">
        <v>506</v>
      </c>
      <c r="J397" s="1" t="s">
        <v>508</v>
      </c>
      <c r="K397" s="1">
        <v>1</v>
      </c>
      <c r="L397" s="1" t="s">
        <v>26</v>
      </c>
      <c r="M397" s="3">
        <v>18564</v>
      </c>
      <c r="N397" s="3">
        <f t="shared" si="11"/>
        <v>18564</v>
      </c>
      <c r="O397" s="1"/>
      <c r="P397" s="1"/>
      <c r="Q397" s="1"/>
      <c r="R397" s="1"/>
      <c r="S397" s="3">
        <f>Tabla1315[[#This Row],[COSTO TOTAL]]</f>
        <v>18564</v>
      </c>
      <c r="T397" s="1"/>
      <c r="U397" s="1"/>
      <c r="V397" s="3"/>
      <c r="W397" s="1"/>
      <c r="X397" s="1"/>
      <c r="Y397" s="1"/>
      <c r="Z397" s="3"/>
      <c r="AA397" s="1"/>
      <c r="AB397" s="1"/>
      <c r="AC397" s="1"/>
      <c r="AD397" s="1"/>
      <c r="AE397" s="1"/>
    </row>
    <row r="398" spans="1:31">
      <c r="A398" s="1" t="s">
        <v>279</v>
      </c>
      <c r="B398" s="2">
        <v>43406</v>
      </c>
      <c r="C398" s="1">
        <v>7607662</v>
      </c>
      <c r="D398" s="1" t="s">
        <v>18</v>
      </c>
      <c r="E398" s="1" t="s">
        <v>505</v>
      </c>
      <c r="F398" s="1" t="s">
        <v>503</v>
      </c>
      <c r="G398" s="1" t="s">
        <v>24</v>
      </c>
      <c r="H398" s="1">
        <v>4501603982</v>
      </c>
      <c r="I398" s="1" t="s">
        <v>506</v>
      </c>
      <c r="J398" s="1" t="s">
        <v>509</v>
      </c>
      <c r="K398" s="1">
        <v>1</v>
      </c>
      <c r="L398" s="1" t="s">
        <v>26</v>
      </c>
      <c r="M398" s="3">
        <v>10267.6</v>
      </c>
      <c r="N398" s="3">
        <f t="shared" si="11"/>
        <v>10267.6</v>
      </c>
      <c r="O398" s="1"/>
      <c r="P398" s="1"/>
      <c r="Q398" s="1"/>
      <c r="R398" s="1"/>
      <c r="S398" s="3">
        <f>Tabla1315[[#This Row],[COSTO TOTAL]]</f>
        <v>10267.6</v>
      </c>
      <c r="T398" s="1"/>
      <c r="U398" s="1"/>
      <c r="V398" s="3"/>
      <c r="W398" s="1"/>
      <c r="X398" s="1"/>
      <c r="Y398" s="1"/>
      <c r="Z398" s="3"/>
      <c r="AA398" s="1"/>
      <c r="AB398" s="1"/>
      <c r="AC398" s="1"/>
      <c r="AD398" s="1"/>
      <c r="AE398" s="1"/>
    </row>
    <row r="399" spans="1:31">
      <c r="A399" s="1" t="s">
        <v>279</v>
      </c>
      <c r="B399" s="2">
        <v>43600</v>
      </c>
      <c r="C399" s="1">
        <v>7732414</v>
      </c>
      <c r="D399" s="1" t="s">
        <v>18</v>
      </c>
      <c r="E399" s="1" t="s">
        <v>24</v>
      </c>
      <c r="F399" s="1" t="s">
        <v>24</v>
      </c>
      <c r="G399" s="1" t="s">
        <v>24</v>
      </c>
      <c r="H399" s="1">
        <v>4501668268</v>
      </c>
      <c r="I399" s="1" t="s">
        <v>24</v>
      </c>
      <c r="J399" s="1" t="s">
        <v>510</v>
      </c>
      <c r="K399" s="1">
        <v>1</v>
      </c>
      <c r="L399" s="1" t="s">
        <v>26</v>
      </c>
      <c r="M399" s="3">
        <v>6000</v>
      </c>
      <c r="N399" s="3">
        <f t="shared" si="11"/>
        <v>6000</v>
      </c>
      <c r="O399" s="1" t="s">
        <v>511</v>
      </c>
      <c r="P399" s="1"/>
      <c r="Q399" s="1"/>
      <c r="R399" s="1"/>
      <c r="S399" s="3">
        <f>Tabla1315[[#This Row],[COSTO TOTAL]]</f>
        <v>6000</v>
      </c>
      <c r="T399" s="1"/>
      <c r="U399" s="1"/>
      <c r="V399" s="3"/>
      <c r="W399" s="1"/>
      <c r="X399" s="1"/>
      <c r="Y399" s="1"/>
      <c r="Z399" s="3"/>
      <c r="AA399" s="1"/>
      <c r="AB399" s="1"/>
      <c r="AC399" s="1"/>
      <c r="AD399" s="1"/>
      <c r="AE399" s="1"/>
    </row>
    <row r="400" spans="1:31">
      <c r="A400" s="1" t="s">
        <v>279</v>
      </c>
      <c r="B400" s="2">
        <v>43692</v>
      </c>
      <c r="C400" s="1">
        <v>7712386</v>
      </c>
      <c r="D400" s="1" t="s">
        <v>18</v>
      </c>
      <c r="E400" s="1" t="s">
        <v>24</v>
      </c>
      <c r="F400" s="1" t="s">
        <v>277</v>
      </c>
      <c r="G400" s="1" t="s">
        <v>24</v>
      </c>
      <c r="H400" s="1">
        <v>4501686145</v>
      </c>
      <c r="I400" s="1" t="s">
        <v>24</v>
      </c>
      <c r="J400" s="1" t="s">
        <v>509</v>
      </c>
      <c r="K400" s="1">
        <v>1</v>
      </c>
      <c r="L400" s="1" t="s">
        <v>26</v>
      </c>
      <c r="M400" s="3">
        <v>10575.4</v>
      </c>
      <c r="N400" s="3">
        <f t="shared" si="11"/>
        <v>10575.4</v>
      </c>
      <c r="O400" s="1"/>
      <c r="P400" s="1"/>
      <c r="Q400" s="1"/>
      <c r="R400" s="1"/>
      <c r="S400" s="3">
        <f>Tabla1315[[#This Row],[COSTO TOTAL]]</f>
        <v>10575.4</v>
      </c>
      <c r="T400" s="1"/>
      <c r="U400" s="1"/>
      <c r="V400" s="3"/>
      <c r="W400" s="1"/>
      <c r="X400" s="1"/>
      <c r="Y400" s="1"/>
      <c r="Z400" s="3"/>
      <c r="AA400" s="1"/>
      <c r="AB400" s="1"/>
      <c r="AC400" s="1"/>
      <c r="AD400" s="1"/>
      <c r="AE400" s="1"/>
    </row>
    <row r="401" spans="1:31">
      <c r="A401" s="1" t="s">
        <v>279</v>
      </c>
      <c r="B401" s="2">
        <v>43791</v>
      </c>
      <c r="C401" s="1" t="s">
        <v>24</v>
      </c>
      <c r="D401" s="1" t="s">
        <v>18</v>
      </c>
      <c r="E401" s="1" t="s">
        <v>24</v>
      </c>
      <c r="F401" s="1" t="s">
        <v>277</v>
      </c>
      <c r="G401" s="1" t="s">
        <v>24</v>
      </c>
      <c r="H401" s="1">
        <v>4501717358</v>
      </c>
      <c r="I401" s="1" t="s">
        <v>24</v>
      </c>
      <c r="J401" s="1" t="s">
        <v>512</v>
      </c>
      <c r="K401" s="1">
        <v>1</v>
      </c>
      <c r="L401" s="1" t="s">
        <v>26</v>
      </c>
      <c r="M401" s="3">
        <v>5636.6</v>
      </c>
      <c r="N401" s="3">
        <f t="shared" si="11"/>
        <v>5636.6</v>
      </c>
      <c r="O401" s="1"/>
      <c r="P401" s="1"/>
      <c r="Q401" s="1"/>
      <c r="R401" s="1"/>
      <c r="S401" s="3">
        <f>Tabla1315[[#This Row],[COSTO TOTAL]]</f>
        <v>5636.6</v>
      </c>
      <c r="T401" s="1"/>
      <c r="U401" s="1"/>
      <c r="V401" s="3"/>
      <c r="W401" s="1"/>
      <c r="X401" s="1"/>
      <c r="Y401" s="1"/>
      <c r="Z401" s="3"/>
      <c r="AA401" s="1"/>
      <c r="AB401" s="1"/>
      <c r="AC401" s="1"/>
      <c r="AD401" s="1"/>
      <c r="AE401" s="1"/>
    </row>
    <row r="402" spans="1:31">
      <c r="A402" s="1" t="s">
        <v>290</v>
      </c>
      <c r="B402" s="2">
        <v>43789</v>
      </c>
      <c r="C402" s="1" t="s">
        <v>24</v>
      </c>
      <c r="D402" s="1" t="s">
        <v>18</v>
      </c>
      <c r="E402" s="1" t="s">
        <v>24</v>
      </c>
      <c r="F402" s="1" t="s">
        <v>513</v>
      </c>
      <c r="G402" s="1" t="s">
        <v>24</v>
      </c>
      <c r="H402" s="1">
        <v>4501726900</v>
      </c>
      <c r="I402" s="1" t="s">
        <v>24</v>
      </c>
      <c r="J402" s="1" t="s">
        <v>514</v>
      </c>
      <c r="K402" s="1">
        <v>6</v>
      </c>
      <c r="L402" s="1" t="s">
        <v>26</v>
      </c>
      <c r="M402" s="3">
        <v>239</v>
      </c>
      <c r="N402" s="3">
        <f t="shared" si="11"/>
        <v>1434</v>
      </c>
      <c r="O402" s="1" t="s">
        <v>515</v>
      </c>
      <c r="P402" s="1"/>
      <c r="Q402" s="1"/>
      <c r="R402" s="1"/>
      <c r="S402" s="3">
        <f>Tabla1315[[#This Row],[COSTO TOTAL]]</f>
        <v>1434</v>
      </c>
      <c r="T402" s="1"/>
      <c r="U402" s="1"/>
      <c r="V402" s="3"/>
      <c r="W402" s="1"/>
      <c r="X402" s="1"/>
      <c r="Y402" s="1"/>
      <c r="Z402" s="3"/>
      <c r="AA402" s="1"/>
      <c r="AB402" s="1"/>
      <c r="AC402" s="1"/>
      <c r="AD402" s="1"/>
      <c r="AE402" s="1"/>
    </row>
    <row r="403" spans="1:31">
      <c r="A403" s="1" t="s">
        <v>296</v>
      </c>
      <c r="B403" s="2">
        <v>43356</v>
      </c>
      <c r="C403" s="1">
        <v>7604487</v>
      </c>
      <c r="D403" s="1" t="s">
        <v>18</v>
      </c>
      <c r="E403" s="1" t="s">
        <v>516</v>
      </c>
      <c r="F403" s="1" t="s">
        <v>113</v>
      </c>
      <c r="G403" s="1" t="s">
        <v>24</v>
      </c>
      <c r="H403" s="1">
        <v>4501574943</v>
      </c>
      <c r="I403" s="1" t="s">
        <v>24</v>
      </c>
      <c r="J403" s="1" t="s">
        <v>517</v>
      </c>
      <c r="K403" s="1">
        <v>1</v>
      </c>
      <c r="L403" s="1" t="s">
        <v>26</v>
      </c>
      <c r="M403" s="3"/>
      <c r="N403" s="3">
        <f t="shared" si="11"/>
        <v>0</v>
      </c>
      <c r="O403" s="1"/>
      <c r="P403" s="1"/>
      <c r="Q403" s="1"/>
      <c r="R403" s="1"/>
      <c r="S403" s="3">
        <f>Tabla1315[[#This Row],[COSTO TOTAL]]</f>
        <v>0</v>
      </c>
      <c r="T403" s="1"/>
      <c r="U403" s="1"/>
      <c r="V403" s="3"/>
      <c r="W403" s="1"/>
      <c r="X403" s="1"/>
      <c r="Y403" s="1"/>
      <c r="Z403" s="3"/>
      <c r="AA403" s="1"/>
      <c r="AB403" s="1"/>
      <c r="AC403" s="1"/>
      <c r="AD403" s="1"/>
      <c r="AE403" s="1"/>
    </row>
    <row r="404" spans="1:31">
      <c r="A404" s="1" t="s">
        <v>296</v>
      </c>
      <c r="B404" s="2">
        <v>43356</v>
      </c>
      <c r="C404" s="1">
        <v>7604487</v>
      </c>
      <c r="D404" s="1" t="s">
        <v>18</v>
      </c>
      <c r="E404" s="1" t="s">
        <v>516</v>
      </c>
      <c r="F404" s="1" t="s">
        <v>113</v>
      </c>
      <c r="G404" s="1" t="s">
        <v>24</v>
      </c>
      <c r="H404" s="1">
        <v>4501574943</v>
      </c>
      <c r="I404" s="1" t="s">
        <v>24</v>
      </c>
      <c r="J404" s="1" t="s">
        <v>518</v>
      </c>
      <c r="K404" s="1">
        <v>2</v>
      </c>
      <c r="L404" s="1" t="s">
        <v>26</v>
      </c>
      <c r="M404" s="3"/>
      <c r="N404" s="3">
        <f t="shared" si="11"/>
        <v>0</v>
      </c>
      <c r="O404" s="1"/>
      <c r="P404" s="1"/>
      <c r="Q404" s="1"/>
      <c r="R404" s="1"/>
      <c r="S404" s="3">
        <f>Tabla1315[[#This Row],[COSTO TOTAL]]</f>
        <v>0</v>
      </c>
      <c r="T404" s="1"/>
      <c r="U404" s="1"/>
      <c r="V404" s="3"/>
      <c r="W404" s="1"/>
      <c r="X404" s="1"/>
      <c r="Y404" s="1"/>
      <c r="Z404" s="3"/>
      <c r="AA404" s="1"/>
      <c r="AB404" s="1"/>
      <c r="AC404" s="1"/>
      <c r="AD404" s="1"/>
      <c r="AE404" s="1"/>
    </row>
    <row r="405" spans="1:31">
      <c r="A405" s="1" t="s">
        <v>296</v>
      </c>
      <c r="B405" s="2">
        <v>43356</v>
      </c>
      <c r="C405" s="1">
        <v>7604487</v>
      </c>
      <c r="D405" s="1" t="s">
        <v>18</v>
      </c>
      <c r="E405" s="1" t="s">
        <v>516</v>
      </c>
      <c r="F405" s="1" t="s">
        <v>113</v>
      </c>
      <c r="G405" s="1" t="s">
        <v>24</v>
      </c>
      <c r="H405" s="1">
        <v>4501574943</v>
      </c>
      <c r="I405" s="1" t="s">
        <v>24</v>
      </c>
      <c r="J405" s="1" t="s">
        <v>519</v>
      </c>
      <c r="K405" s="1">
        <v>2</v>
      </c>
      <c r="L405" s="1" t="s">
        <v>26</v>
      </c>
      <c r="M405" s="3"/>
      <c r="N405" s="3">
        <f t="shared" ref="N405:N468" si="12">M405*K405</f>
        <v>0</v>
      </c>
      <c r="O405" s="1"/>
      <c r="P405" s="1"/>
      <c r="Q405" s="1"/>
      <c r="R405" s="1"/>
      <c r="S405" s="3">
        <f>Tabla1315[[#This Row],[COSTO TOTAL]]</f>
        <v>0</v>
      </c>
      <c r="T405" s="1"/>
      <c r="U405" s="1"/>
      <c r="V405" s="3"/>
      <c r="W405" s="1"/>
      <c r="X405" s="1"/>
      <c r="Y405" s="1"/>
      <c r="Z405" s="3"/>
      <c r="AA405" s="1"/>
      <c r="AB405" s="1"/>
      <c r="AC405" s="1"/>
      <c r="AD405" s="1"/>
      <c r="AE405" s="1"/>
    </row>
    <row r="406" spans="1:31">
      <c r="A406" s="1" t="s">
        <v>296</v>
      </c>
      <c r="B406" s="2">
        <v>43356</v>
      </c>
      <c r="C406" s="1">
        <v>7604487</v>
      </c>
      <c r="D406" s="1" t="s">
        <v>18</v>
      </c>
      <c r="E406" s="1" t="s">
        <v>516</v>
      </c>
      <c r="F406" s="1" t="s">
        <v>113</v>
      </c>
      <c r="G406" s="1" t="s">
        <v>24</v>
      </c>
      <c r="H406" s="1">
        <v>4501574943</v>
      </c>
      <c r="I406" s="1" t="s">
        <v>24</v>
      </c>
      <c r="J406" s="1" t="s">
        <v>520</v>
      </c>
      <c r="K406" s="1">
        <v>2</v>
      </c>
      <c r="L406" s="1" t="s">
        <v>26</v>
      </c>
      <c r="M406" s="3"/>
      <c r="N406" s="3">
        <f t="shared" si="12"/>
        <v>0</v>
      </c>
      <c r="O406" s="1"/>
      <c r="P406" s="1"/>
      <c r="Q406" s="1"/>
      <c r="R406" s="1"/>
      <c r="S406" s="3">
        <f>Tabla1315[[#This Row],[COSTO TOTAL]]</f>
        <v>0</v>
      </c>
      <c r="T406" s="1"/>
      <c r="U406" s="1"/>
      <c r="V406" s="3"/>
      <c r="W406" s="1"/>
      <c r="X406" s="1"/>
      <c r="Y406" s="1"/>
      <c r="Z406" s="3"/>
      <c r="AA406" s="1"/>
      <c r="AB406" s="1"/>
      <c r="AC406" s="1"/>
      <c r="AD406" s="1"/>
      <c r="AE406" s="1"/>
    </row>
    <row r="407" spans="1:31">
      <c r="A407" s="1" t="s">
        <v>296</v>
      </c>
      <c r="B407" s="2">
        <v>43356</v>
      </c>
      <c r="C407" s="1">
        <v>7604487</v>
      </c>
      <c r="D407" s="1" t="s">
        <v>18</v>
      </c>
      <c r="E407" s="1" t="s">
        <v>516</v>
      </c>
      <c r="F407" s="1" t="s">
        <v>113</v>
      </c>
      <c r="G407" s="1" t="s">
        <v>24</v>
      </c>
      <c r="H407" s="1">
        <v>4501574943</v>
      </c>
      <c r="I407" s="1" t="s">
        <v>24</v>
      </c>
      <c r="J407" s="1" t="s">
        <v>520</v>
      </c>
      <c r="K407" s="1">
        <v>2</v>
      </c>
      <c r="L407" s="1" t="s">
        <v>26</v>
      </c>
      <c r="M407" s="3"/>
      <c r="N407" s="3">
        <f t="shared" si="12"/>
        <v>0</v>
      </c>
      <c r="O407" s="1"/>
      <c r="P407" s="1"/>
      <c r="Q407" s="1"/>
      <c r="R407" s="1"/>
      <c r="S407" s="3">
        <f>Tabla1315[[#This Row],[COSTO TOTAL]]</f>
        <v>0</v>
      </c>
      <c r="T407" s="1"/>
      <c r="U407" s="1"/>
      <c r="V407" s="3"/>
      <c r="W407" s="1"/>
      <c r="X407" s="1"/>
      <c r="Y407" s="1"/>
      <c r="Z407" s="3"/>
      <c r="AA407" s="1"/>
      <c r="AB407" s="1"/>
      <c r="AC407" s="1"/>
      <c r="AD407" s="1"/>
      <c r="AE407" s="1"/>
    </row>
    <row r="408" spans="1:31">
      <c r="A408" s="1" t="s">
        <v>296</v>
      </c>
      <c r="B408" s="2">
        <v>43356</v>
      </c>
      <c r="C408" s="1">
        <v>7604487</v>
      </c>
      <c r="D408" s="1" t="s">
        <v>18</v>
      </c>
      <c r="E408" s="1" t="s">
        <v>516</v>
      </c>
      <c r="F408" s="1" t="s">
        <v>113</v>
      </c>
      <c r="G408" s="1" t="s">
        <v>24</v>
      </c>
      <c r="H408" s="1">
        <v>4501574943</v>
      </c>
      <c r="I408" s="1" t="s">
        <v>24</v>
      </c>
      <c r="J408" s="1" t="s">
        <v>520</v>
      </c>
      <c r="K408" s="1">
        <v>1</v>
      </c>
      <c r="L408" s="1" t="s">
        <v>26</v>
      </c>
      <c r="M408" s="3"/>
      <c r="N408" s="3">
        <f t="shared" si="12"/>
        <v>0</v>
      </c>
      <c r="O408" s="1"/>
      <c r="P408" s="1"/>
      <c r="Q408" s="1"/>
      <c r="R408" s="1"/>
      <c r="S408" s="3">
        <f>Tabla1315[[#This Row],[COSTO TOTAL]]</f>
        <v>0</v>
      </c>
      <c r="T408" s="1"/>
      <c r="U408" s="1"/>
      <c r="V408" s="3"/>
      <c r="W408" s="1"/>
      <c r="X408" s="1"/>
      <c r="Y408" s="1"/>
      <c r="Z408" s="3"/>
      <c r="AA408" s="1"/>
      <c r="AB408" s="1"/>
      <c r="AC408" s="1"/>
      <c r="AD408" s="1"/>
      <c r="AE408" s="1"/>
    </row>
    <row r="409" spans="1:31">
      <c r="A409" s="1" t="s">
        <v>296</v>
      </c>
      <c r="B409" s="2">
        <v>43356</v>
      </c>
      <c r="C409" s="1">
        <v>7604487</v>
      </c>
      <c r="D409" s="1" t="s">
        <v>18</v>
      </c>
      <c r="E409" s="1" t="s">
        <v>516</v>
      </c>
      <c r="F409" s="1" t="s">
        <v>113</v>
      </c>
      <c r="G409" s="1" t="s">
        <v>24</v>
      </c>
      <c r="H409" s="1">
        <v>4501574943</v>
      </c>
      <c r="I409" s="1" t="s">
        <v>24</v>
      </c>
      <c r="J409" s="1" t="s">
        <v>520</v>
      </c>
      <c r="K409" s="1">
        <v>1</v>
      </c>
      <c r="L409" s="1" t="s">
        <v>26</v>
      </c>
      <c r="M409" s="3"/>
      <c r="N409" s="3">
        <f t="shared" si="12"/>
        <v>0</v>
      </c>
      <c r="O409" s="1"/>
      <c r="P409" s="1"/>
      <c r="Q409" s="1"/>
      <c r="R409" s="1"/>
      <c r="S409" s="3">
        <f>Tabla1315[[#This Row],[COSTO TOTAL]]</f>
        <v>0</v>
      </c>
      <c r="T409" s="1"/>
      <c r="U409" s="1"/>
      <c r="V409" s="3"/>
      <c r="W409" s="1"/>
      <c r="X409" s="1"/>
      <c r="Y409" s="1"/>
      <c r="Z409" s="3"/>
      <c r="AA409" s="1"/>
      <c r="AB409" s="1"/>
      <c r="AC409" s="1"/>
      <c r="AD409" s="1"/>
      <c r="AE409" s="1"/>
    </row>
    <row r="410" spans="1:31">
      <c r="A410" s="1" t="s">
        <v>296</v>
      </c>
      <c r="B410" s="2">
        <v>43356</v>
      </c>
      <c r="C410" s="1">
        <v>7604487</v>
      </c>
      <c r="D410" s="1" t="s">
        <v>18</v>
      </c>
      <c r="E410" s="1" t="s">
        <v>516</v>
      </c>
      <c r="F410" s="1" t="s">
        <v>113</v>
      </c>
      <c r="G410" s="1" t="s">
        <v>24</v>
      </c>
      <c r="H410" s="1">
        <v>4501574943</v>
      </c>
      <c r="I410" s="1" t="s">
        <v>24</v>
      </c>
      <c r="J410" s="1" t="s">
        <v>520</v>
      </c>
      <c r="K410" s="1">
        <v>1</v>
      </c>
      <c r="L410" s="1" t="s">
        <v>26</v>
      </c>
      <c r="M410" s="3"/>
      <c r="N410" s="3">
        <f t="shared" si="12"/>
        <v>0</v>
      </c>
      <c r="O410" s="1"/>
      <c r="P410" s="1"/>
      <c r="Q410" s="1"/>
      <c r="R410" s="1"/>
      <c r="S410" s="3">
        <f>Tabla1315[[#This Row],[COSTO TOTAL]]</f>
        <v>0</v>
      </c>
      <c r="T410" s="1"/>
      <c r="U410" s="1"/>
      <c r="V410" s="3"/>
      <c r="W410" s="1"/>
      <c r="X410" s="1"/>
      <c r="Y410" s="1"/>
      <c r="Z410" s="3"/>
      <c r="AA410" s="1"/>
      <c r="AB410" s="1"/>
      <c r="AC410" s="1"/>
      <c r="AD410" s="1"/>
      <c r="AE410" s="1"/>
    </row>
    <row r="411" spans="1:31">
      <c r="A411" s="1" t="s">
        <v>296</v>
      </c>
      <c r="B411" s="2">
        <v>43356</v>
      </c>
      <c r="C411" s="1">
        <v>7604487</v>
      </c>
      <c r="D411" s="1" t="s">
        <v>18</v>
      </c>
      <c r="E411" s="1" t="s">
        <v>516</v>
      </c>
      <c r="F411" s="1" t="s">
        <v>113</v>
      </c>
      <c r="G411" s="1" t="s">
        <v>24</v>
      </c>
      <c r="H411" s="1">
        <v>4501574943</v>
      </c>
      <c r="I411" s="1" t="s">
        <v>24</v>
      </c>
      <c r="J411" s="1" t="s">
        <v>520</v>
      </c>
      <c r="K411" s="1">
        <v>1</v>
      </c>
      <c r="L411" s="1" t="s">
        <v>26</v>
      </c>
      <c r="M411" s="3"/>
      <c r="N411" s="3">
        <f t="shared" si="12"/>
        <v>0</v>
      </c>
      <c r="O411" s="1"/>
      <c r="P411" s="1"/>
      <c r="Q411" s="1"/>
      <c r="R411" s="1"/>
      <c r="S411" s="3">
        <f>Tabla1315[[#This Row],[COSTO TOTAL]]</f>
        <v>0</v>
      </c>
      <c r="T411" s="1"/>
      <c r="U411" s="1"/>
      <c r="V411" s="3"/>
      <c r="W411" s="1"/>
      <c r="X411" s="1"/>
      <c r="Y411" s="1"/>
      <c r="Z411" s="3"/>
      <c r="AA411" s="1"/>
      <c r="AB411" s="1"/>
      <c r="AC411" s="1"/>
      <c r="AD411" s="1"/>
      <c r="AE411" s="1"/>
    </row>
    <row r="412" spans="1:31">
      <c r="A412" s="1" t="s">
        <v>296</v>
      </c>
      <c r="B412" s="2">
        <v>43356</v>
      </c>
      <c r="C412" s="1">
        <v>7604487</v>
      </c>
      <c r="D412" s="1" t="s">
        <v>18</v>
      </c>
      <c r="E412" s="1" t="s">
        <v>516</v>
      </c>
      <c r="F412" s="1" t="s">
        <v>113</v>
      </c>
      <c r="G412" s="1" t="s">
        <v>24</v>
      </c>
      <c r="H412" s="1">
        <v>4501574943</v>
      </c>
      <c r="I412" s="1" t="s">
        <v>24</v>
      </c>
      <c r="J412" s="1" t="s">
        <v>520</v>
      </c>
      <c r="K412" s="1">
        <v>1</v>
      </c>
      <c r="L412" s="1" t="s">
        <v>26</v>
      </c>
      <c r="M412" s="3"/>
      <c r="N412" s="3">
        <f t="shared" si="12"/>
        <v>0</v>
      </c>
      <c r="O412" s="1"/>
      <c r="P412" s="1"/>
      <c r="Q412" s="1"/>
      <c r="R412" s="1"/>
      <c r="S412" s="3">
        <f>Tabla1315[[#This Row],[COSTO TOTAL]]</f>
        <v>0</v>
      </c>
      <c r="T412" s="1"/>
      <c r="U412" s="1"/>
      <c r="V412" s="3"/>
      <c r="W412" s="1"/>
      <c r="X412" s="1"/>
      <c r="Y412" s="1"/>
      <c r="Z412" s="3"/>
      <c r="AA412" s="1"/>
      <c r="AB412" s="1"/>
      <c r="AC412" s="1"/>
      <c r="AD412" s="1"/>
      <c r="AE412" s="1"/>
    </row>
    <row r="413" spans="1:31">
      <c r="A413" s="1" t="s">
        <v>296</v>
      </c>
      <c r="B413" s="2">
        <v>43356</v>
      </c>
      <c r="C413" s="1">
        <v>7604487</v>
      </c>
      <c r="D413" s="1" t="s">
        <v>18</v>
      </c>
      <c r="E413" s="1" t="s">
        <v>516</v>
      </c>
      <c r="F413" s="1" t="s">
        <v>113</v>
      </c>
      <c r="G413" s="1" t="s">
        <v>24</v>
      </c>
      <c r="H413" s="1">
        <v>4501574943</v>
      </c>
      <c r="I413" s="1" t="s">
        <v>24</v>
      </c>
      <c r="J413" s="1" t="s">
        <v>520</v>
      </c>
      <c r="K413" s="1">
        <v>1</v>
      </c>
      <c r="L413" s="1" t="s">
        <v>26</v>
      </c>
      <c r="M413" s="3"/>
      <c r="N413" s="3">
        <f t="shared" si="12"/>
        <v>0</v>
      </c>
      <c r="O413" s="1"/>
      <c r="P413" s="1"/>
      <c r="Q413" s="1"/>
      <c r="R413" s="1"/>
      <c r="S413" s="3">
        <f>Tabla1315[[#This Row],[COSTO TOTAL]]</f>
        <v>0</v>
      </c>
      <c r="T413" s="1"/>
      <c r="U413" s="1"/>
      <c r="V413" s="3"/>
      <c r="W413" s="1"/>
      <c r="X413" s="1"/>
      <c r="Y413" s="1"/>
      <c r="Z413" s="3"/>
      <c r="AA413" s="1"/>
      <c r="AB413" s="1"/>
      <c r="AC413" s="1"/>
      <c r="AD413" s="1"/>
      <c r="AE413" s="1"/>
    </row>
    <row r="414" spans="1:31">
      <c r="A414" s="1" t="s">
        <v>296</v>
      </c>
      <c r="B414" s="2">
        <v>43356</v>
      </c>
      <c r="C414" s="1">
        <v>7604487</v>
      </c>
      <c r="D414" s="1" t="s">
        <v>18</v>
      </c>
      <c r="E414" s="1" t="s">
        <v>516</v>
      </c>
      <c r="F414" s="1" t="s">
        <v>113</v>
      </c>
      <c r="G414" s="1" t="s">
        <v>24</v>
      </c>
      <c r="H414" s="1">
        <v>4501574943</v>
      </c>
      <c r="I414" s="1" t="s">
        <v>24</v>
      </c>
      <c r="J414" s="1" t="s">
        <v>520</v>
      </c>
      <c r="K414" s="1">
        <v>1</v>
      </c>
      <c r="L414" s="1" t="s">
        <v>26</v>
      </c>
      <c r="M414" s="3"/>
      <c r="N414" s="3">
        <f t="shared" si="12"/>
        <v>0</v>
      </c>
      <c r="O414" s="1"/>
      <c r="P414" s="1"/>
      <c r="Q414" s="1"/>
      <c r="R414" s="1"/>
      <c r="S414" s="3">
        <f>Tabla1315[[#This Row],[COSTO TOTAL]]</f>
        <v>0</v>
      </c>
      <c r="T414" s="1"/>
      <c r="U414" s="1"/>
      <c r="V414" s="3"/>
      <c r="W414" s="1"/>
      <c r="X414" s="1"/>
      <c r="Y414" s="1"/>
      <c r="Z414" s="3"/>
      <c r="AA414" s="1"/>
      <c r="AB414" s="1"/>
      <c r="AC414" s="1"/>
      <c r="AD414" s="1"/>
      <c r="AE414" s="1"/>
    </row>
    <row r="415" spans="1:31">
      <c r="A415" s="1" t="s">
        <v>296</v>
      </c>
      <c r="B415" s="2">
        <v>43356</v>
      </c>
      <c r="C415" s="1">
        <v>7604487</v>
      </c>
      <c r="D415" s="1" t="s">
        <v>18</v>
      </c>
      <c r="E415" s="1" t="s">
        <v>516</v>
      </c>
      <c r="F415" s="1" t="s">
        <v>113</v>
      </c>
      <c r="G415" s="1" t="s">
        <v>24</v>
      </c>
      <c r="H415" s="1">
        <v>4501574943</v>
      </c>
      <c r="I415" s="1" t="s">
        <v>24</v>
      </c>
      <c r="J415" s="1" t="s">
        <v>520</v>
      </c>
      <c r="K415" s="1">
        <v>1</v>
      </c>
      <c r="L415" s="1" t="s">
        <v>26</v>
      </c>
      <c r="M415" s="3"/>
      <c r="N415" s="3">
        <f t="shared" si="12"/>
        <v>0</v>
      </c>
      <c r="O415" s="1"/>
      <c r="P415" s="1"/>
      <c r="Q415" s="1"/>
      <c r="R415" s="1"/>
      <c r="S415" s="3">
        <f>Tabla1315[[#This Row],[COSTO TOTAL]]</f>
        <v>0</v>
      </c>
      <c r="T415" s="1"/>
      <c r="U415" s="1"/>
      <c r="V415" s="3"/>
      <c r="W415" s="1"/>
      <c r="X415" s="1"/>
      <c r="Y415" s="1"/>
      <c r="Z415" s="3"/>
      <c r="AA415" s="1"/>
      <c r="AB415" s="1"/>
      <c r="AC415" s="1"/>
      <c r="AD415" s="1"/>
      <c r="AE415" s="1"/>
    </row>
    <row r="416" spans="1:31">
      <c r="A416" s="1" t="s">
        <v>296</v>
      </c>
      <c r="B416" s="2">
        <v>43356</v>
      </c>
      <c r="C416" s="1">
        <v>7604487</v>
      </c>
      <c r="D416" s="1" t="s">
        <v>18</v>
      </c>
      <c r="E416" s="1" t="s">
        <v>516</v>
      </c>
      <c r="F416" s="1" t="s">
        <v>113</v>
      </c>
      <c r="G416" s="1" t="s">
        <v>24</v>
      </c>
      <c r="H416" s="1">
        <v>4501574943</v>
      </c>
      <c r="I416" s="1" t="s">
        <v>24</v>
      </c>
      <c r="J416" s="1" t="s">
        <v>520</v>
      </c>
      <c r="K416" s="1">
        <v>1</v>
      </c>
      <c r="L416" s="1" t="s">
        <v>26</v>
      </c>
      <c r="M416" s="3">
        <v>147000</v>
      </c>
      <c r="N416" s="3">
        <f t="shared" si="12"/>
        <v>147000</v>
      </c>
      <c r="O416" s="1"/>
      <c r="P416" s="1"/>
      <c r="Q416" s="1"/>
      <c r="R416" s="1"/>
      <c r="S416" s="3">
        <f>Tabla1315[[#This Row],[COSTO TOTAL]]</f>
        <v>147000</v>
      </c>
      <c r="T416" s="1"/>
      <c r="U416" s="1"/>
      <c r="V416" s="3"/>
      <c r="W416" s="1"/>
      <c r="X416" s="1"/>
      <c r="Y416" s="1"/>
      <c r="Z416" s="3"/>
      <c r="AA416" s="1"/>
      <c r="AB416" s="1"/>
      <c r="AC416" s="1"/>
      <c r="AD416" s="1"/>
      <c r="AE416" s="1"/>
    </row>
    <row r="417" spans="1:31">
      <c r="A417" s="1" t="s">
        <v>296</v>
      </c>
      <c r="B417" s="2">
        <v>43356</v>
      </c>
      <c r="C417" s="1">
        <v>7604487</v>
      </c>
      <c r="D417" s="1" t="s">
        <v>18</v>
      </c>
      <c r="E417" s="1" t="s">
        <v>516</v>
      </c>
      <c r="F417" s="1" t="s">
        <v>113</v>
      </c>
      <c r="G417" s="1" t="s">
        <v>24</v>
      </c>
      <c r="H417" s="1">
        <v>4501574943</v>
      </c>
      <c r="I417" s="1" t="s">
        <v>24</v>
      </c>
      <c r="J417" s="1" t="s">
        <v>520</v>
      </c>
      <c r="K417" s="1">
        <v>1</v>
      </c>
      <c r="L417" s="1" t="s">
        <v>26</v>
      </c>
      <c r="M417" s="3"/>
      <c r="N417" s="3">
        <f t="shared" si="12"/>
        <v>0</v>
      </c>
      <c r="O417" s="1"/>
      <c r="P417" s="1"/>
      <c r="Q417" s="1"/>
      <c r="R417" s="1"/>
      <c r="S417" s="3">
        <f>Tabla1315[[#This Row],[COSTO TOTAL]]</f>
        <v>0</v>
      </c>
      <c r="T417" s="1"/>
      <c r="U417" s="1"/>
      <c r="V417" s="3"/>
      <c r="W417" s="1"/>
      <c r="X417" s="1"/>
      <c r="Y417" s="1"/>
      <c r="Z417" s="3"/>
      <c r="AA417" s="1"/>
      <c r="AB417" s="1"/>
      <c r="AC417" s="1"/>
      <c r="AD417" s="1"/>
      <c r="AE417" s="1"/>
    </row>
    <row r="418" spans="1:31">
      <c r="A418" s="1" t="s">
        <v>296</v>
      </c>
      <c r="B418" s="2">
        <v>43356</v>
      </c>
      <c r="C418" s="1">
        <v>7604487</v>
      </c>
      <c r="D418" s="1" t="s">
        <v>18</v>
      </c>
      <c r="E418" s="1" t="s">
        <v>516</v>
      </c>
      <c r="F418" s="1" t="s">
        <v>113</v>
      </c>
      <c r="G418" s="1" t="s">
        <v>24</v>
      </c>
      <c r="H418" s="1">
        <v>4501574943</v>
      </c>
      <c r="I418" s="1" t="s">
        <v>24</v>
      </c>
      <c r="J418" s="1" t="s">
        <v>520</v>
      </c>
      <c r="K418" s="1">
        <v>1</v>
      </c>
      <c r="L418" s="1" t="s">
        <v>26</v>
      </c>
      <c r="M418" s="3"/>
      <c r="N418" s="3">
        <f t="shared" si="12"/>
        <v>0</v>
      </c>
      <c r="O418" s="1"/>
      <c r="P418" s="1"/>
      <c r="Q418" s="1"/>
      <c r="R418" s="1"/>
      <c r="S418" s="3">
        <f>Tabla1315[[#This Row],[COSTO TOTAL]]</f>
        <v>0</v>
      </c>
      <c r="T418" s="1"/>
      <c r="U418" s="1"/>
      <c r="V418" s="3"/>
      <c r="W418" s="1"/>
      <c r="X418" s="1"/>
      <c r="Y418" s="1"/>
      <c r="Z418" s="3"/>
      <c r="AA418" s="1"/>
      <c r="AB418" s="1"/>
      <c r="AC418" s="1"/>
      <c r="AD418" s="1"/>
      <c r="AE418" s="1"/>
    </row>
    <row r="419" spans="1:31">
      <c r="A419" s="1" t="s">
        <v>296</v>
      </c>
      <c r="B419" s="2">
        <v>43356</v>
      </c>
      <c r="C419" s="1">
        <v>7604487</v>
      </c>
      <c r="D419" s="1" t="s">
        <v>18</v>
      </c>
      <c r="E419" s="1" t="s">
        <v>516</v>
      </c>
      <c r="F419" s="1" t="s">
        <v>113</v>
      </c>
      <c r="G419" s="1" t="s">
        <v>24</v>
      </c>
      <c r="H419" s="1">
        <v>4501574943</v>
      </c>
      <c r="I419" s="1" t="s">
        <v>24</v>
      </c>
      <c r="J419" s="1" t="s">
        <v>521</v>
      </c>
      <c r="K419" s="1">
        <v>2</v>
      </c>
      <c r="L419" s="1" t="s">
        <v>26</v>
      </c>
      <c r="M419" s="3"/>
      <c r="N419" s="3">
        <f t="shared" si="12"/>
        <v>0</v>
      </c>
      <c r="O419" s="1"/>
      <c r="P419" s="1"/>
      <c r="Q419" s="1"/>
      <c r="R419" s="1"/>
      <c r="S419" s="3">
        <f>Tabla1315[[#This Row],[COSTO TOTAL]]</f>
        <v>0</v>
      </c>
      <c r="T419" s="1"/>
      <c r="U419" s="1"/>
      <c r="V419" s="3"/>
      <c r="W419" s="1"/>
      <c r="X419" s="1"/>
      <c r="Y419" s="1"/>
      <c r="Z419" s="3"/>
      <c r="AA419" s="1"/>
      <c r="AB419" s="1"/>
      <c r="AC419" s="1"/>
      <c r="AD419" s="1"/>
      <c r="AE419" s="1"/>
    </row>
    <row r="420" spans="1:31">
      <c r="A420" s="1" t="s">
        <v>296</v>
      </c>
      <c r="B420" s="2">
        <v>43356</v>
      </c>
      <c r="C420" s="1">
        <v>7604487</v>
      </c>
      <c r="D420" s="1" t="s">
        <v>18</v>
      </c>
      <c r="E420" s="1" t="s">
        <v>516</v>
      </c>
      <c r="F420" s="1" t="s">
        <v>113</v>
      </c>
      <c r="G420" s="1" t="s">
        <v>24</v>
      </c>
      <c r="H420" s="1">
        <v>4501574943</v>
      </c>
      <c r="I420" s="1" t="s">
        <v>24</v>
      </c>
      <c r="J420" s="1" t="s">
        <v>522</v>
      </c>
      <c r="K420" s="1">
        <v>1</v>
      </c>
      <c r="L420" s="1" t="s">
        <v>26</v>
      </c>
      <c r="M420" s="3"/>
      <c r="N420" s="3">
        <f t="shared" si="12"/>
        <v>0</v>
      </c>
      <c r="O420" s="1"/>
      <c r="P420" s="1"/>
      <c r="Q420" s="1"/>
      <c r="R420" s="1"/>
      <c r="S420" s="3">
        <f>Tabla1315[[#This Row],[COSTO TOTAL]]</f>
        <v>0</v>
      </c>
      <c r="T420" s="1"/>
      <c r="U420" s="1"/>
      <c r="V420" s="3"/>
      <c r="W420" s="1"/>
      <c r="X420" s="1"/>
      <c r="Y420" s="1"/>
      <c r="Z420" s="3"/>
      <c r="AA420" s="1"/>
      <c r="AB420" s="1"/>
      <c r="AC420" s="1"/>
      <c r="AD420" s="1"/>
      <c r="AE420" s="1"/>
    </row>
    <row r="421" spans="1:31">
      <c r="A421" s="1" t="s">
        <v>296</v>
      </c>
      <c r="B421" s="2">
        <v>43356</v>
      </c>
      <c r="C421" s="1">
        <v>7604487</v>
      </c>
      <c r="D421" s="1" t="s">
        <v>18</v>
      </c>
      <c r="E421" s="1" t="s">
        <v>516</v>
      </c>
      <c r="F421" s="1" t="s">
        <v>113</v>
      </c>
      <c r="G421" s="1" t="s">
        <v>24</v>
      </c>
      <c r="H421" s="1">
        <v>4501574943</v>
      </c>
      <c r="I421" s="1" t="s">
        <v>24</v>
      </c>
      <c r="J421" s="1" t="s">
        <v>523</v>
      </c>
      <c r="K421" s="1">
        <v>1</v>
      </c>
      <c r="L421" s="1" t="s">
        <v>26</v>
      </c>
      <c r="M421" s="3"/>
      <c r="N421" s="3">
        <f t="shared" si="12"/>
        <v>0</v>
      </c>
      <c r="O421" s="1"/>
      <c r="P421" s="1"/>
      <c r="Q421" s="1"/>
      <c r="R421" s="1"/>
      <c r="S421" s="3">
        <f>Tabla1315[[#This Row],[COSTO TOTAL]]</f>
        <v>0</v>
      </c>
      <c r="T421" s="1"/>
      <c r="U421" s="1"/>
      <c r="V421" s="3"/>
      <c r="W421" s="1"/>
      <c r="X421" s="1"/>
      <c r="Y421" s="1"/>
      <c r="Z421" s="3"/>
      <c r="AA421" s="1"/>
      <c r="AB421" s="1"/>
      <c r="AC421" s="1"/>
      <c r="AD421" s="1"/>
      <c r="AE421" s="1"/>
    </row>
    <row r="422" spans="1:31">
      <c r="A422" s="1" t="s">
        <v>296</v>
      </c>
      <c r="B422" s="2">
        <v>43356</v>
      </c>
      <c r="C422" s="1">
        <v>7604487</v>
      </c>
      <c r="D422" s="1" t="s">
        <v>18</v>
      </c>
      <c r="E422" s="1" t="s">
        <v>516</v>
      </c>
      <c r="F422" s="1" t="s">
        <v>113</v>
      </c>
      <c r="G422" s="1" t="s">
        <v>24</v>
      </c>
      <c r="H422" s="1">
        <v>4501574943</v>
      </c>
      <c r="I422" s="1" t="s">
        <v>24</v>
      </c>
      <c r="J422" s="1" t="s">
        <v>524</v>
      </c>
      <c r="K422" s="1">
        <v>2</v>
      </c>
      <c r="L422" s="1" t="s">
        <v>26</v>
      </c>
      <c r="M422" s="3"/>
      <c r="N422" s="3">
        <f t="shared" si="12"/>
        <v>0</v>
      </c>
      <c r="O422" s="1"/>
      <c r="P422" s="1"/>
      <c r="Q422" s="1"/>
      <c r="R422" s="1"/>
      <c r="S422" s="3">
        <f>Tabla1315[[#This Row],[COSTO TOTAL]]</f>
        <v>0</v>
      </c>
      <c r="T422" s="1"/>
      <c r="U422" s="1"/>
      <c r="V422" s="3"/>
      <c r="W422" s="1"/>
      <c r="X422" s="1"/>
      <c r="Y422" s="1"/>
      <c r="Z422" s="3"/>
      <c r="AA422" s="1"/>
      <c r="AB422" s="1"/>
      <c r="AC422" s="1"/>
      <c r="AD422" s="1"/>
      <c r="AE422" s="1"/>
    </row>
    <row r="423" spans="1:31">
      <c r="A423" s="1" t="s">
        <v>296</v>
      </c>
      <c r="B423" s="2">
        <v>43356</v>
      </c>
      <c r="C423" s="1">
        <v>7604487</v>
      </c>
      <c r="D423" s="1" t="s">
        <v>18</v>
      </c>
      <c r="E423" s="1" t="s">
        <v>516</v>
      </c>
      <c r="F423" s="1" t="s">
        <v>113</v>
      </c>
      <c r="G423" s="1" t="s">
        <v>24</v>
      </c>
      <c r="H423" s="1">
        <v>4501574943</v>
      </c>
      <c r="I423" s="1" t="s">
        <v>24</v>
      </c>
      <c r="J423" s="1" t="s">
        <v>520</v>
      </c>
      <c r="K423" s="1">
        <v>1</v>
      </c>
      <c r="L423" s="1" t="s">
        <v>26</v>
      </c>
      <c r="M423" s="3"/>
      <c r="N423" s="3">
        <f t="shared" si="12"/>
        <v>0</v>
      </c>
      <c r="O423" s="1"/>
      <c r="P423" s="1"/>
      <c r="Q423" s="1"/>
      <c r="R423" s="1"/>
      <c r="S423" s="3">
        <f>Tabla1315[[#This Row],[COSTO TOTAL]]</f>
        <v>0</v>
      </c>
      <c r="T423" s="1"/>
      <c r="U423" s="1"/>
      <c r="V423" s="3"/>
      <c r="W423" s="1"/>
      <c r="X423" s="1"/>
      <c r="Y423" s="1"/>
      <c r="Z423" s="3"/>
      <c r="AA423" s="1"/>
      <c r="AB423" s="1"/>
      <c r="AC423" s="1"/>
      <c r="AD423" s="1"/>
      <c r="AE423" s="1"/>
    </row>
    <row r="424" spans="1:31">
      <c r="A424" s="1" t="s">
        <v>296</v>
      </c>
      <c r="B424" s="2">
        <v>43356</v>
      </c>
      <c r="C424" s="1">
        <v>7604487</v>
      </c>
      <c r="D424" s="1" t="s">
        <v>18</v>
      </c>
      <c r="E424" s="1" t="s">
        <v>516</v>
      </c>
      <c r="F424" s="1" t="s">
        <v>113</v>
      </c>
      <c r="G424" s="1" t="s">
        <v>24</v>
      </c>
      <c r="H424" s="1">
        <v>4501574943</v>
      </c>
      <c r="I424" s="1" t="s">
        <v>24</v>
      </c>
      <c r="J424" s="1" t="s">
        <v>520</v>
      </c>
      <c r="K424" s="1">
        <v>2</v>
      </c>
      <c r="L424" s="1" t="s">
        <v>26</v>
      </c>
      <c r="M424" s="3"/>
      <c r="N424" s="3">
        <f t="shared" si="12"/>
        <v>0</v>
      </c>
      <c r="O424" s="1"/>
      <c r="P424" s="1"/>
      <c r="Q424" s="1"/>
      <c r="R424" s="1"/>
      <c r="S424" s="3">
        <f>Tabla1315[[#This Row],[COSTO TOTAL]]</f>
        <v>0</v>
      </c>
      <c r="T424" s="1"/>
      <c r="U424" s="1"/>
      <c r="V424" s="3"/>
      <c r="W424" s="1"/>
      <c r="X424" s="1"/>
      <c r="Y424" s="1"/>
      <c r="Z424" s="3"/>
      <c r="AA424" s="1"/>
      <c r="AB424" s="1"/>
      <c r="AC424" s="1"/>
      <c r="AD424" s="1"/>
      <c r="AE424" s="1"/>
    </row>
    <row r="425" spans="1:31">
      <c r="A425" s="1" t="s">
        <v>296</v>
      </c>
      <c r="B425" s="2">
        <v>43356</v>
      </c>
      <c r="C425" s="1">
        <v>7604487</v>
      </c>
      <c r="D425" s="1" t="s">
        <v>18</v>
      </c>
      <c r="E425" s="1" t="s">
        <v>516</v>
      </c>
      <c r="F425" s="1" t="s">
        <v>113</v>
      </c>
      <c r="G425" s="1" t="s">
        <v>24</v>
      </c>
      <c r="H425" s="1">
        <v>4501574943</v>
      </c>
      <c r="I425" s="1" t="s">
        <v>24</v>
      </c>
      <c r="J425" s="1" t="s">
        <v>525</v>
      </c>
      <c r="K425" s="1">
        <v>2</v>
      </c>
      <c r="L425" s="1" t="s">
        <v>26</v>
      </c>
      <c r="M425" s="3"/>
      <c r="N425" s="3">
        <f t="shared" si="12"/>
        <v>0</v>
      </c>
      <c r="O425" s="1"/>
      <c r="P425" s="1"/>
      <c r="Q425" s="1"/>
      <c r="R425" s="1"/>
      <c r="S425" s="3">
        <f>Tabla1315[[#This Row],[COSTO TOTAL]]</f>
        <v>0</v>
      </c>
      <c r="T425" s="1"/>
      <c r="U425" s="1"/>
      <c r="V425" s="3"/>
      <c r="W425" s="1"/>
      <c r="X425" s="1"/>
      <c r="Y425" s="1"/>
      <c r="Z425" s="3"/>
      <c r="AA425" s="1"/>
      <c r="AB425" s="1"/>
      <c r="AC425" s="1"/>
      <c r="AD425" s="1"/>
      <c r="AE425" s="1"/>
    </row>
    <row r="426" spans="1:31">
      <c r="A426" s="1" t="s">
        <v>296</v>
      </c>
      <c r="B426" s="2">
        <v>43356</v>
      </c>
      <c r="C426" s="1">
        <v>7604487</v>
      </c>
      <c r="D426" s="1" t="s">
        <v>18</v>
      </c>
      <c r="E426" s="1" t="s">
        <v>516</v>
      </c>
      <c r="F426" s="1" t="s">
        <v>113</v>
      </c>
      <c r="G426" s="1" t="s">
        <v>24</v>
      </c>
      <c r="H426" s="1">
        <v>4501574943</v>
      </c>
      <c r="I426" s="1" t="s">
        <v>24</v>
      </c>
      <c r="J426" s="1" t="s">
        <v>526</v>
      </c>
      <c r="K426" s="1">
        <v>2</v>
      </c>
      <c r="L426" s="1" t="s">
        <v>26</v>
      </c>
      <c r="M426" s="3"/>
      <c r="N426" s="3">
        <f t="shared" si="12"/>
        <v>0</v>
      </c>
      <c r="O426" s="1"/>
      <c r="P426" s="1"/>
      <c r="Q426" s="1"/>
      <c r="R426" s="1"/>
      <c r="S426" s="3">
        <f>Tabla1315[[#This Row],[COSTO TOTAL]]</f>
        <v>0</v>
      </c>
      <c r="T426" s="1"/>
      <c r="U426" s="1"/>
      <c r="V426" s="3"/>
      <c r="W426" s="1"/>
      <c r="X426" s="1"/>
      <c r="Y426" s="1"/>
      <c r="Z426" s="3"/>
      <c r="AA426" s="1"/>
      <c r="AB426" s="1"/>
      <c r="AC426" s="1"/>
      <c r="AD426" s="1"/>
      <c r="AE426" s="1"/>
    </row>
    <row r="427" spans="1:31">
      <c r="A427" s="1" t="s">
        <v>383</v>
      </c>
      <c r="B427" s="2">
        <v>43600</v>
      </c>
      <c r="C427" s="1" t="s">
        <v>24</v>
      </c>
      <c r="D427" s="1" t="s">
        <v>18</v>
      </c>
      <c r="E427" s="1" t="s">
        <v>24</v>
      </c>
      <c r="F427" s="1" t="s">
        <v>113</v>
      </c>
      <c r="G427" s="1" t="s">
        <v>24</v>
      </c>
      <c r="H427" s="1">
        <v>4501663804</v>
      </c>
      <c r="I427" s="1" t="s">
        <v>24</v>
      </c>
      <c r="J427" s="1" t="s">
        <v>527</v>
      </c>
      <c r="K427" s="1">
        <v>1</v>
      </c>
      <c r="L427" s="1" t="s">
        <v>26</v>
      </c>
      <c r="M427" s="3">
        <v>53276.42</v>
      </c>
      <c r="N427" s="3">
        <f t="shared" si="12"/>
        <v>53276.42</v>
      </c>
      <c r="O427" s="1"/>
      <c r="P427" s="1"/>
      <c r="Q427" s="1"/>
      <c r="R427" s="1"/>
      <c r="S427" s="3">
        <f>Tabla1315[[#This Row],[COSTO TOTAL]]</f>
        <v>53276.42</v>
      </c>
      <c r="T427" s="1"/>
      <c r="U427" s="1"/>
      <c r="V427" s="3"/>
      <c r="W427" s="1"/>
      <c r="X427" s="1"/>
      <c r="Y427" s="1"/>
      <c r="Z427" s="3"/>
      <c r="AA427" s="1"/>
      <c r="AB427" s="1"/>
      <c r="AC427" s="1"/>
      <c r="AD427" s="1"/>
      <c r="AE427" s="1"/>
    </row>
    <row r="428" spans="1:31">
      <c r="A428" s="1" t="s">
        <v>383</v>
      </c>
      <c r="B428" s="2">
        <v>43600</v>
      </c>
      <c r="C428" s="1" t="s">
        <v>24</v>
      </c>
      <c r="D428" s="1" t="s">
        <v>18</v>
      </c>
      <c r="E428" s="1" t="s">
        <v>24</v>
      </c>
      <c r="F428" s="1" t="s">
        <v>113</v>
      </c>
      <c r="G428" s="1" t="s">
        <v>24</v>
      </c>
      <c r="H428" s="1">
        <v>4501663804</v>
      </c>
      <c r="I428" s="1" t="s">
        <v>24</v>
      </c>
      <c r="J428" s="1" t="s">
        <v>528</v>
      </c>
      <c r="K428" s="1">
        <v>2</v>
      </c>
      <c r="L428" s="1" t="s">
        <v>26</v>
      </c>
      <c r="M428" s="3"/>
      <c r="N428" s="3">
        <f t="shared" si="12"/>
        <v>0</v>
      </c>
      <c r="O428" s="1"/>
      <c r="P428" s="1"/>
      <c r="Q428" s="1"/>
      <c r="R428" s="1"/>
      <c r="S428" s="3">
        <f>Tabla1315[[#This Row],[COSTO TOTAL]]</f>
        <v>0</v>
      </c>
      <c r="T428" s="1"/>
      <c r="U428" s="1"/>
      <c r="V428" s="3"/>
      <c r="W428" s="1"/>
      <c r="X428" s="1"/>
      <c r="Y428" s="1"/>
      <c r="Z428" s="3"/>
      <c r="AA428" s="1"/>
      <c r="AB428" s="1"/>
      <c r="AC428" s="1"/>
      <c r="AD428" s="1"/>
      <c r="AE428" s="1"/>
    </row>
    <row r="429" spans="1:31">
      <c r="A429" s="1" t="s">
        <v>383</v>
      </c>
      <c r="B429" s="2">
        <v>43600</v>
      </c>
      <c r="C429" s="1" t="s">
        <v>24</v>
      </c>
      <c r="D429" s="1" t="s">
        <v>18</v>
      </c>
      <c r="E429" s="1" t="s">
        <v>24</v>
      </c>
      <c r="F429" s="1" t="s">
        <v>113</v>
      </c>
      <c r="G429" s="1" t="s">
        <v>24</v>
      </c>
      <c r="H429" s="1">
        <v>4501663804</v>
      </c>
      <c r="I429" s="1" t="s">
        <v>24</v>
      </c>
      <c r="J429" s="1" t="s">
        <v>529</v>
      </c>
      <c r="K429" s="1">
        <v>1</v>
      </c>
      <c r="L429" s="1" t="s">
        <v>26</v>
      </c>
      <c r="M429" s="3"/>
      <c r="N429" s="3">
        <f t="shared" si="12"/>
        <v>0</v>
      </c>
      <c r="O429" s="1"/>
      <c r="P429" s="1"/>
      <c r="Q429" s="1"/>
      <c r="R429" s="1"/>
      <c r="S429" s="3">
        <f>Tabla1315[[#This Row],[COSTO TOTAL]]</f>
        <v>0</v>
      </c>
      <c r="T429" s="1"/>
      <c r="U429" s="1"/>
      <c r="V429" s="3"/>
      <c r="W429" s="1"/>
      <c r="X429" s="1"/>
      <c r="Y429" s="1"/>
      <c r="Z429" s="3"/>
      <c r="AA429" s="1"/>
      <c r="AB429" s="1"/>
      <c r="AC429" s="1"/>
      <c r="AD429" s="1"/>
      <c r="AE429" s="1"/>
    </row>
    <row r="430" spans="1:31">
      <c r="A430" s="1" t="s">
        <v>392</v>
      </c>
      <c r="B430" s="2">
        <v>43493</v>
      </c>
      <c r="C430" s="1">
        <v>7685506</v>
      </c>
      <c r="D430" s="1" t="s">
        <v>18</v>
      </c>
      <c r="E430" s="1" t="s">
        <v>399</v>
      </c>
      <c r="F430" s="1" t="s">
        <v>76</v>
      </c>
      <c r="G430" s="1" t="s">
        <v>393</v>
      </c>
      <c r="H430" s="1">
        <v>4501637321</v>
      </c>
      <c r="I430" s="1" t="s">
        <v>24</v>
      </c>
      <c r="J430" s="1" t="s">
        <v>427</v>
      </c>
      <c r="K430" s="1">
        <v>0</v>
      </c>
      <c r="L430" s="1" t="s">
        <v>26</v>
      </c>
      <c r="M430" s="3">
        <v>170.13</v>
      </c>
      <c r="N430" s="3">
        <f t="shared" si="12"/>
        <v>0</v>
      </c>
      <c r="O430" s="1" t="s">
        <v>1003</v>
      </c>
      <c r="P430" s="1"/>
      <c r="Q430" s="1"/>
      <c r="R430" s="1"/>
      <c r="S430" s="3">
        <f>Tabla1315[[#This Row],[COSTO TOTAL]]</f>
        <v>0</v>
      </c>
      <c r="T430" s="1"/>
      <c r="U430" s="1"/>
      <c r="V430" s="3"/>
      <c r="W430" s="1"/>
      <c r="X430" s="1"/>
      <c r="Y430" s="3"/>
      <c r="Z430" s="1"/>
      <c r="AA430" s="1"/>
      <c r="AB430" s="1"/>
      <c r="AC430" s="1"/>
      <c r="AD430" s="1"/>
      <c r="AE430" s="1"/>
    </row>
    <row r="431" spans="1:31">
      <c r="A431" s="1" t="s">
        <v>383</v>
      </c>
      <c r="B431" s="2">
        <v>43600</v>
      </c>
      <c r="C431" s="1" t="s">
        <v>24</v>
      </c>
      <c r="D431" s="1" t="s">
        <v>18</v>
      </c>
      <c r="E431" s="1" t="s">
        <v>24</v>
      </c>
      <c r="F431" s="1" t="s">
        <v>113</v>
      </c>
      <c r="G431" s="1" t="s">
        <v>24</v>
      </c>
      <c r="H431" s="1">
        <v>4501663804</v>
      </c>
      <c r="I431" s="1" t="s">
        <v>24</v>
      </c>
      <c r="J431" s="1" t="s">
        <v>530</v>
      </c>
      <c r="K431" s="1">
        <v>14</v>
      </c>
      <c r="L431" s="1" t="s">
        <v>26</v>
      </c>
      <c r="M431" s="3"/>
      <c r="N431" s="3">
        <f t="shared" si="12"/>
        <v>0</v>
      </c>
      <c r="O431" s="1"/>
      <c r="P431" s="1"/>
      <c r="Q431" s="1"/>
      <c r="R431" s="1"/>
      <c r="S431" s="3">
        <f>Tabla1315[[#This Row],[COSTO TOTAL]]</f>
        <v>0</v>
      </c>
      <c r="T431" s="1"/>
      <c r="U431" s="1"/>
      <c r="V431" s="3"/>
      <c r="W431" s="1"/>
      <c r="X431" s="1"/>
      <c r="Y431" s="1"/>
      <c r="Z431" s="3"/>
      <c r="AA431" s="1"/>
      <c r="AB431" s="1"/>
      <c r="AC431" s="1"/>
      <c r="AD431" s="1"/>
      <c r="AE431" s="1"/>
    </row>
    <row r="432" spans="1:31">
      <c r="A432" s="1" t="s">
        <v>383</v>
      </c>
      <c r="B432" s="2">
        <v>43600</v>
      </c>
      <c r="C432" s="1" t="s">
        <v>24</v>
      </c>
      <c r="D432" s="1" t="s">
        <v>18</v>
      </c>
      <c r="E432" s="1" t="s">
        <v>24</v>
      </c>
      <c r="F432" s="1" t="s">
        <v>113</v>
      </c>
      <c r="G432" s="1" t="s">
        <v>24</v>
      </c>
      <c r="H432" s="1">
        <v>4501663804</v>
      </c>
      <c r="I432" s="1" t="s">
        <v>24</v>
      </c>
      <c r="J432" s="1" t="s">
        <v>531</v>
      </c>
      <c r="K432" s="1">
        <v>1</v>
      </c>
      <c r="L432" s="1" t="s">
        <v>26</v>
      </c>
      <c r="M432" s="3"/>
      <c r="N432" s="3">
        <f t="shared" si="12"/>
        <v>0</v>
      </c>
      <c r="O432" s="1"/>
      <c r="P432" s="1"/>
      <c r="Q432" s="1"/>
      <c r="R432" s="1"/>
      <c r="S432" s="3">
        <f>Tabla1315[[#This Row],[COSTO TOTAL]]</f>
        <v>0</v>
      </c>
      <c r="T432" s="1"/>
      <c r="U432" s="1"/>
      <c r="V432" s="3"/>
      <c r="W432" s="1"/>
      <c r="X432" s="1"/>
      <c r="Y432" s="1"/>
      <c r="Z432" s="3"/>
      <c r="AA432" s="1"/>
      <c r="AB432" s="1"/>
      <c r="AC432" s="1"/>
      <c r="AD432" s="1"/>
      <c r="AE432" s="1"/>
    </row>
    <row r="433" spans="1:31">
      <c r="A433" s="1" t="s">
        <v>383</v>
      </c>
      <c r="B433" s="2">
        <v>43600</v>
      </c>
      <c r="C433" s="1" t="s">
        <v>24</v>
      </c>
      <c r="D433" s="1" t="s">
        <v>18</v>
      </c>
      <c r="E433" s="1" t="s">
        <v>24</v>
      </c>
      <c r="F433" s="1" t="s">
        <v>113</v>
      </c>
      <c r="G433" s="1" t="s">
        <v>24</v>
      </c>
      <c r="H433" s="1">
        <v>4501663804</v>
      </c>
      <c r="I433" s="1" t="s">
        <v>24</v>
      </c>
      <c r="J433" s="1" t="s">
        <v>532</v>
      </c>
      <c r="K433" s="1">
        <v>1</v>
      </c>
      <c r="L433" s="1" t="s">
        <v>26</v>
      </c>
      <c r="M433" s="3"/>
      <c r="N433" s="3">
        <f t="shared" si="12"/>
        <v>0</v>
      </c>
      <c r="O433" s="1"/>
      <c r="P433" s="1"/>
      <c r="Q433" s="1"/>
      <c r="R433" s="1"/>
      <c r="S433" s="3">
        <f>Tabla1315[[#This Row],[COSTO TOTAL]]</f>
        <v>0</v>
      </c>
      <c r="T433" s="1"/>
      <c r="U433" s="1"/>
      <c r="V433" s="3"/>
      <c r="W433" s="1"/>
      <c r="X433" s="1"/>
      <c r="Y433" s="1"/>
      <c r="Z433" s="3"/>
      <c r="AA433" s="1"/>
      <c r="AB433" s="1"/>
      <c r="AC433" s="1"/>
      <c r="AD433" s="1"/>
      <c r="AE433" s="1"/>
    </row>
    <row r="434" spans="1:31">
      <c r="A434" s="1" t="s">
        <v>383</v>
      </c>
      <c r="B434" s="2">
        <v>43600</v>
      </c>
      <c r="C434" s="1" t="s">
        <v>24</v>
      </c>
      <c r="D434" s="1" t="s">
        <v>18</v>
      </c>
      <c r="E434" s="1" t="s">
        <v>24</v>
      </c>
      <c r="F434" s="1" t="s">
        <v>113</v>
      </c>
      <c r="G434" s="1" t="s">
        <v>24</v>
      </c>
      <c r="H434" s="1">
        <v>4501663804</v>
      </c>
      <c r="I434" s="1" t="s">
        <v>24</v>
      </c>
      <c r="J434" s="1" t="s">
        <v>533</v>
      </c>
      <c r="K434" s="1">
        <v>14</v>
      </c>
      <c r="L434" s="1" t="s">
        <v>26</v>
      </c>
      <c r="M434" s="3"/>
      <c r="N434" s="3">
        <f t="shared" si="12"/>
        <v>0</v>
      </c>
      <c r="O434" s="1"/>
      <c r="P434" s="1"/>
      <c r="Q434" s="1"/>
      <c r="R434" s="1"/>
      <c r="S434" s="3">
        <f>Tabla1315[[#This Row],[COSTO TOTAL]]</f>
        <v>0</v>
      </c>
      <c r="T434" s="1"/>
      <c r="U434" s="1"/>
      <c r="V434" s="3"/>
      <c r="W434" s="1"/>
      <c r="X434" s="1"/>
      <c r="Y434" s="1"/>
      <c r="Z434" s="3"/>
      <c r="AA434" s="1"/>
      <c r="AB434" s="1"/>
      <c r="AC434" s="1"/>
      <c r="AD434" s="1"/>
      <c r="AE434" s="1"/>
    </row>
    <row r="435" spans="1:31">
      <c r="A435" s="1" t="s">
        <v>383</v>
      </c>
      <c r="B435" s="2">
        <v>43600</v>
      </c>
      <c r="C435" s="1" t="s">
        <v>24</v>
      </c>
      <c r="D435" s="1" t="s">
        <v>18</v>
      </c>
      <c r="E435" s="1" t="s">
        <v>24</v>
      </c>
      <c r="F435" s="1" t="s">
        <v>113</v>
      </c>
      <c r="G435" s="1" t="s">
        <v>24</v>
      </c>
      <c r="H435" s="1">
        <v>4501663804</v>
      </c>
      <c r="I435" s="1" t="s">
        <v>24</v>
      </c>
      <c r="J435" s="1" t="s">
        <v>534</v>
      </c>
      <c r="K435" s="1">
        <v>2</v>
      </c>
      <c r="L435" s="1" t="s">
        <v>26</v>
      </c>
      <c r="M435" s="3"/>
      <c r="N435" s="3">
        <f t="shared" si="12"/>
        <v>0</v>
      </c>
      <c r="O435" s="1"/>
      <c r="P435" s="1"/>
      <c r="Q435" s="1"/>
      <c r="R435" s="1"/>
      <c r="S435" s="3">
        <f>Tabla1315[[#This Row],[COSTO TOTAL]]</f>
        <v>0</v>
      </c>
      <c r="T435" s="1"/>
      <c r="U435" s="1"/>
      <c r="V435" s="3"/>
      <c r="W435" s="1"/>
      <c r="X435" s="1"/>
      <c r="Y435" s="1"/>
      <c r="Z435" s="3"/>
      <c r="AA435" s="1"/>
      <c r="AB435" s="1"/>
      <c r="AC435" s="1"/>
      <c r="AD435" s="1"/>
      <c r="AE435" s="1"/>
    </row>
    <row r="436" spans="1:31">
      <c r="A436" s="1" t="s">
        <v>383</v>
      </c>
      <c r="B436" s="2">
        <v>43600</v>
      </c>
      <c r="C436" s="1" t="s">
        <v>24</v>
      </c>
      <c r="D436" s="1" t="s">
        <v>18</v>
      </c>
      <c r="E436" s="1" t="s">
        <v>24</v>
      </c>
      <c r="F436" s="1" t="s">
        <v>113</v>
      </c>
      <c r="G436" s="1" t="s">
        <v>24</v>
      </c>
      <c r="H436" s="1">
        <v>4501663804</v>
      </c>
      <c r="I436" s="1" t="s">
        <v>24</v>
      </c>
      <c r="J436" s="1" t="s">
        <v>535</v>
      </c>
      <c r="K436" s="1">
        <v>1</v>
      </c>
      <c r="L436" s="1" t="s">
        <v>26</v>
      </c>
      <c r="M436" s="3">
        <v>11227.06</v>
      </c>
      <c r="N436" s="3">
        <f t="shared" si="12"/>
        <v>11227.06</v>
      </c>
      <c r="O436" s="1"/>
      <c r="P436" s="1"/>
      <c r="Q436" s="1"/>
      <c r="R436" s="1"/>
      <c r="S436" s="3">
        <f>Tabla1315[[#This Row],[COSTO TOTAL]]</f>
        <v>11227.06</v>
      </c>
      <c r="T436" s="1"/>
      <c r="U436" s="1"/>
      <c r="V436" s="3"/>
      <c r="W436" s="1"/>
      <c r="X436" s="1"/>
      <c r="Y436" s="1"/>
      <c r="Z436" s="3"/>
      <c r="AA436" s="1"/>
      <c r="AB436" s="1"/>
      <c r="AC436" s="1"/>
      <c r="AD436" s="1"/>
      <c r="AE436" s="1"/>
    </row>
    <row r="437" spans="1:31">
      <c r="A437" s="1" t="s">
        <v>383</v>
      </c>
      <c r="B437" s="2">
        <v>43600</v>
      </c>
      <c r="C437" s="1" t="s">
        <v>24</v>
      </c>
      <c r="D437" s="1" t="s">
        <v>18</v>
      </c>
      <c r="E437" s="1" t="s">
        <v>24</v>
      </c>
      <c r="F437" s="1" t="s">
        <v>113</v>
      </c>
      <c r="G437" s="1" t="s">
        <v>24</v>
      </c>
      <c r="H437" s="1">
        <v>4501663804</v>
      </c>
      <c r="I437" s="1" t="s">
        <v>24</v>
      </c>
      <c r="J437" s="1" t="s">
        <v>536</v>
      </c>
      <c r="K437" s="1">
        <v>1</v>
      </c>
      <c r="L437" s="1" t="s">
        <v>26</v>
      </c>
      <c r="M437" s="3"/>
      <c r="N437" s="3">
        <f t="shared" si="12"/>
        <v>0</v>
      </c>
      <c r="O437" s="1"/>
      <c r="P437" s="1"/>
      <c r="Q437" s="1"/>
      <c r="R437" s="1"/>
      <c r="S437" s="3">
        <f>Tabla1315[[#This Row],[COSTO TOTAL]]</f>
        <v>0</v>
      </c>
      <c r="T437" s="1"/>
      <c r="U437" s="1"/>
      <c r="V437" s="3"/>
      <c r="W437" s="1"/>
      <c r="X437" s="1"/>
      <c r="Y437" s="1"/>
      <c r="Z437" s="3"/>
      <c r="AA437" s="1"/>
      <c r="AB437" s="1"/>
      <c r="AC437" s="1"/>
      <c r="AD437" s="1"/>
      <c r="AE437" s="1"/>
    </row>
    <row r="438" spans="1:31">
      <c r="A438" s="1" t="s">
        <v>383</v>
      </c>
      <c r="B438" s="2">
        <v>43600</v>
      </c>
      <c r="C438" s="1" t="s">
        <v>24</v>
      </c>
      <c r="D438" s="1" t="s">
        <v>18</v>
      </c>
      <c r="E438" s="1" t="s">
        <v>24</v>
      </c>
      <c r="F438" s="1" t="s">
        <v>113</v>
      </c>
      <c r="G438" s="1" t="s">
        <v>24</v>
      </c>
      <c r="H438" s="1">
        <v>4501663804</v>
      </c>
      <c r="I438" s="1" t="s">
        <v>24</v>
      </c>
      <c r="J438" s="1" t="s">
        <v>537</v>
      </c>
      <c r="K438" s="1">
        <v>1</v>
      </c>
      <c r="L438" s="1" t="s">
        <v>26</v>
      </c>
      <c r="M438" s="3"/>
      <c r="N438" s="3">
        <f t="shared" si="12"/>
        <v>0</v>
      </c>
      <c r="O438" s="1"/>
      <c r="P438" s="1"/>
      <c r="Q438" s="1"/>
      <c r="R438" s="1"/>
      <c r="S438" s="3">
        <f>Tabla1315[[#This Row],[COSTO TOTAL]]</f>
        <v>0</v>
      </c>
      <c r="T438" s="1"/>
      <c r="U438" s="1"/>
      <c r="V438" s="3"/>
      <c r="W438" s="1"/>
      <c r="X438" s="1"/>
      <c r="Y438" s="1"/>
      <c r="Z438" s="3"/>
      <c r="AA438" s="1"/>
      <c r="AB438" s="1"/>
      <c r="AC438" s="1"/>
      <c r="AD438" s="1"/>
      <c r="AE438" s="1"/>
    </row>
    <row r="439" spans="1:31">
      <c r="A439" s="1" t="s">
        <v>383</v>
      </c>
      <c r="B439" s="2">
        <v>43600</v>
      </c>
      <c r="C439" s="1" t="s">
        <v>24</v>
      </c>
      <c r="D439" s="1" t="s">
        <v>18</v>
      </c>
      <c r="E439" s="1" t="s">
        <v>24</v>
      </c>
      <c r="F439" s="1" t="s">
        <v>113</v>
      </c>
      <c r="G439" s="1" t="s">
        <v>24</v>
      </c>
      <c r="H439" s="1">
        <v>4501663804</v>
      </c>
      <c r="I439" s="1" t="s">
        <v>24</v>
      </c>
      <c r="J439" s="1" t="s">
        <v>538</v>
      </c>
      <c r="K439" s="1">
        <v>8</v>
      </c>
      <c r="L439" s="1" t="s">
        <v>26</v>
      </c>
      <c r="M439" s="3"/>
      <c r="N439" s="3">
        <f t="shared" si="12"/>
        <v>0</v>
      </c>
      <c r="O439" s="1"/>
      <c r="P439" s="1"/>
      <c r="Q439" s="1"/>
      <c r="R439" s="1"/>
      <c r="S439" s="3">
        <f>Tabla1315[[#This Row],[COSTO TOTAL]]</f>
        <v>0</v>
      </c>
      <c r="T439" s="1"/>
      <c r="U439" s="1"/>
      <c r="V439" s="3"/>
      <c r="W439" s="1"/>
      <c r="X439" s="1"/>
      <c r="Y439" s="1"/>
      <c r="Z439" s="3"/>
      <c r="AA439" s="1"/>
      <c r="AB439" s="1"/>
      <c r="AC439" s="1"/>
      <c r="AD439" s="1"/>
      <c r="AE439" s="1"/>
    </row>
    <row r="440" spans="1:31">
      <c r="A440" s="1" t="s">
        <v>383</v>
      </c>
      <c r="B440" s="2">
        <v>43600</v>
      </c>
      <c r="C440" s="1" t="s">
        <v>24</v>
      </c>
      <c r="D440" s="1" t="s">
        <v>18</v>
      </c>
      <c r="E440" s="1" t="s">
        <v>24</v>
      </c>
      <c r="F440" s="1" t="s">
        <v>113</v>
      </c>
      <c r="G440" s="1" t="s">
        <v>24</v>
      </c>
      <c r="H440" s="1">
        <v>4501663804</v>
      </c>
      <c r="I440" s="1" t="s">
        <v>24</v>
      </c>
      <c r="J440" s="1" t="s">
        <v>539</v>
      </c>
      <c r="K440" s="1">
        <v>4</v>
      </c>
      <c r="L440" s="1" t="s">
        <v>26</v>
      </c>
      <c r="M440" s="3"/>
      <c r="N440" s="3">
        <f t="shared" si="12"/>
        <v>0</v>
      </c>
      <c r="O440" s="1"/>
      <c r="P440" s="1"/>
      <c r="Q440" s="1"/>
      <c r="R440" s="1"/>
      <c r="S440" s="3">
        <f>Tabla1315[[#This Row],[COSTO TOTAL]]</f>
        <v>0</v>
      </c>
      <c r="T440" s="1"/>
      <c r="U440" s="1"/>
      <c r="V440" s="3"/>
      <c r="W440" s="1"/>
      <c r="X440" s="1"/>
      <c r="Y440" s="1"/>
      <c r="Z440" s="3"/>
      <c r="AA440" s="1"/>
      <c r="AB440" s="1"/>
      <c r="AC440" s="1"/>
      <c r="AD440" s="1"/>
      <c r="AE440" s="1"/>
    </row>
    <row r="441" spans="1:31">
      <c r="A441" s="1" t="s">
        <v>383</v>
      </c>
      <c r="B441" s="2">
        <v>43600</v>
      </c>
      <c r="C441" s="1" t="s">
        <v>24</v>
      </c>
      <c r="D441" s="1" t="s">
        <v>18</v>
      </c>
      <c r="E441" s="1" t="s">
        <v>24</v>
      </c>
      <c r="F441" s="1" t="s">
        <v>113</v>
      </c>
      <c r="G441" s="1" t="s">
        <v>24</v>
      </c>
      <c r="H441" s="1">
        <v>4501663804</v>
      </c>
      <c r="I441" s="1" t="s">
        <v>24</v>
      </c>
      <c r="J441" s="1" t="s">
        <v>540</v>
      </c>
      <c r="K441" s="1">
        <v>1</v>
      </c>
      <c r="L441" s="1" t="s">
        <v>26</v>
      </c>
      <c r="M441" s="3"/>
      <c r="N441" s="3">
        <f t="shared" si="12"/>
        <v>0</v>
      </c>
      <c r="O441" s="1"/>
      <c r="P441" s="1"/>
      <c r="Q441" s="1"/>
      <c r="R441" s="1"/>
      <c r="S441" s="3">
        <f>Tabla1315[[#This Row],[COSTO TOTAL]]</f>
        <v>0</v>
      </c>
      <c r="T441" s="1"/>
      <c r="U441" s="1"/>
      <c r="V441" s="3"/>
      <c r="W441" s="1"/>
      <c r="X441" s="1"/>
      <c r="Y441" s="1"/>
      <c r="Z441" s="3"/>
      <c r="AA441" s="1"/>
      <c r="AB441" s="1"/>
      <c r="AC441" s="1"/>
      <c r="AD441" s="1"/>
      <c r="AE441" s="1"/>
    </row>
    <row r="442" spans="1:31">
      <c r="A442" s="1" t="s">
        <v>383</v>
      </c>
      <c r="B442" s="2">
        <v>43600</v>
      </c>
      <c r="C442" s="1" t="s">
        <v>24</v>
      </c>
      <c r="D442" s="1" t="s">
        <v>18</v>
      </c>
      <c r="E442" s="1" t="s">
        <v>24</v>
      </c>
      <c r="F442" s="1" t="s">
        <v>113</v>
      </c>
      <c r="G442" s="1" t="s">
        <v>24</v>
      </c>
      <c r="H442" s="1">
        <v>4501663804</v>
      </c>
      <c r="I442" s="1" t="s">
        <v>24</v>
      </c>
      <c r="J442" s="1" t="s">
        <v>541</v>
      </c>
      <c r="K442" s="1">
        <v>1</v>
      </c>
      <c r="L442" s="1" t="s">
        <v>26</v>
      </c>
      <c r="M442" s="3"/>
      <c r="N442" s="3">
        <f t="shared" si="12"/>
        <v>0</v>
      </c>
      <c r="O442" s="1"/>
      <c r="P442" s="1"/>
      <c r="Q442" s="1"/>
      <c r="R442" s="1"/>
      <c r="S442" s="3">
        <f>Tabla1315[[#This Row],[COSTO TOTAL]]</f>
        <v>0</v>
      </c>
      <c r="T442" s="1"/>
      <c r="U442" s="1"/>
      <c r="V442" s="3"/>
      <c r="W442" s="1"/>
      <c r="X442" s="1"/>
      <c r="Y442" s="1"/>
      <c r="Z442" s="3"/>
      <c r="AA442" s="1"/>
      <c r="AB442" s="1"/>
      <c r="AC442" s="1"/>
      <c r="AD442" s="1"/>
      <c r="AE442" s="1"/>
    </row>
    <row r="443" spans="1:31">
      <c r="A443" s="1" t="s">
        <v>383</v>
      </c>
      <c r="B443" s="2">
        <v>43600</v>
      </c>
      <c r="C443" s="1" t="s">
        <v>24</v>
      </c>
      <c r="D443" s="1" t="s">
        <v>18</v>
      </c>
      <c r="E443" s="1" t="s">
        <v>24</v>
      </c>
      <c r="F443" s="1" t="s">
        <v>113</v>
      </c>
      <c r="G443" s="1" t="s">
        <v>24</v>
      </c>
      <c r="H443" s="1">
        <v>4501663804</v>
      </c>
      <c r="I443" s="1" t="s">
        <v>24</v>
      </c>
      <c r="J443" s="1" t="s">
        <v>542</v>
      </c>
      <c r="K443" s="1">
        <v>2</v>
      </c>
      <c r="L443" s="1" t="s">
        <v>26</v>
      </c>
      <c r="M443" s="3"/>
      <c r="N443" s="3">
        <f t="shared" si="12"/>
        <v>0</v>
      </c>
      <c r="O443" s="1"/>
      <c r="P443" s="1"/>
      <c r="Q443" s="1"/>
      <c r="R443" s="1"/>
      <c r="S443" s="3">
        <f>Tabla1315[[#This Row],[COSTO TOTAL]]</f>
        <v>0</v>
      </c>
      <c r="T443" s="1"/>
      <c r="U443" s="1"/>
      <c r="V443" s="3"/>
      <c r="W443" s="1"/>
      <c r="X443" s="1"/>
      <c r="Y443" s="1"/>
      <c r="Z443" s="3"/>
      <c r="AA443" s="1"/>
      <c r="AB443" s="1"/>
      <c r="AC443" s="1"/>
      <c r="AD443" s="1"/>
      <c r="AE443" s="1"/>
    </row>
    <row r="444" spans="1:31">
      <c r="A444" s="1" t="s">
        <v>383</v>
      </c>
      <c r="B444" s="2">
        <v>43600</v>
      </c>
      <c r="C444" s="1" t="s">
        <v>24</v>
      </c>
      <c r="D444" s="1" t="s">
        <v>18</v>
      </c>
      <c r="E444" s="1" t="s">
        <v>24</v>
      </c>
      <c r="F444" s="1" t="s">
        <v>113</v>
      </c>
      <c r="G444" s="1" t="s">
        <v>24</v>
      </c>
      <c r="H444" s="1">
        <v>4501663804</v>
      </c>
      <c r="I444" s="1" t="s">
        <v>24</v>
      </c>
      <c r="J444" s="1" t="s">
        <v>543</v>
      </c>
      <c r="K444" s="1">
        <v>1</v>
      </c>
      <c r="L444" s="1" t="s">
        <v>26</v>
      </c>
      <c r="M444" s="3"/>
      <c r="N444" s="3">
        <f t="shared" si="12"/>
        <v>0</v>
      </c>
      <c r="O444" s="1"/>
      <c r="P444" s="1"/>
      <c r="Q444" s="1"/>
      <c r="R444" s="1"/>
      <c r="S444" s="3">
        <f>Tabla1315[[#This Row],[COSTO TOTAL]]</f>
        <v>0</v>
      </c>
      <c r="T444" s="1"/>
      <c r="U444" s="1"/>
      <c r="V444" s="3"/>
      <c r="W444" s="1"/>
      <c r="X444" s="1"/>
      <c r="Y444" s="1"/>
      <c r="Z444" s="3"/>
      <c r="AA444" s="1"/>
      <c r="AB444" s="1"/>
      <c r="AC444" s="1"/>
      <c r="AD444" s="1"/>
      <c r="AE444" s="1"/>
    </row>
    <row r="445" spans="1:31">
      <c r="A445" s="1" t="s">
        <v>383</v>
      </c>
      <c r="B445" s="2">
        <v>43641</v>
      </c>
      <c r="C445" s="1" t="s">
        <v>24</v>
      </c>
      <c r="D445" s="1" t="s">
        <v>18</v>
      </c>
      <c r="E445" s="1" t="s">
        <v>24</v>
      </c>
      <c r="F445" s="1" t="s">
        <v>113</v>
      </c>
      <c r="G445" s="1" t="s">
        <v>24</v>
      </c>
      <c r="H445" s="1">
        <v>4501663804</v>
      </c>
      <c r="I445" s="1" t="s">
        <v>24</v>
      </c>
      <c r="J445" s="1" t="s">
        <v>544</v>
      </c>
      <c r="K445" s="1">
        <v>1</v>
      </c>
      <c r="L445" s="1" t="s">
        <v>26</v>
      </c>
      <c r="M445" s="3"/>
      <c r="N445" s="3">
        <f t="shared" si="12"/>
        <v>0</v>
      </c>
      <c r="O445" s="1"/>
      <c r="P445" s="1"/>
      <c r="Q445" s="1"/>
      <c r="R445" s="1"/>
      <c r="S445" s="3">
        <f>Tabla1315[[#This Row],[COSTO TOTAL]]</f>
        <v>0</v>
      </c>
      <c r="T445" s="1"/>
      <c r="U445" s="1"/>
      <c r="V445" s="3"/>
      <c r="W445" s="1"/>
      <c r="X445" s="1"/>
      <c r="Y445" s="1"/>
      <c r="Z445" s="3"/>
      <c r="AA445" s="1"/>
      <c r="AB445" s="1"/>
      <c r="AC445" s="1"/>
      <c r="AD445" s="1"/>
      <c r="AE445" s="1"/>
    </row>
    <row r="446" spans="1:31">
      <c r="A446" s="1" t="s">
        <v>299</v>
      </c>
      <c r="B446" s="2">
        <v>43607</v>
      </c>
      <c r="C446" s="1" t="s">
        <v>24</v>
      </c>
      <c r="D446" s="1" t="s">
        <v>18</v>
      </c>
      <c r="E446" s="1" t="s">
        <v>24</v>
      </c>
      <c r="F446" s="1" t="s">
        <v>545</v>
      </c>
      <c r="G446" s="1" t="s">
        <v>24</v>
      </c>
      <c r="H446" s="1">
        <v>4501645770</v>
      </c>
      <c r="I446" s="1" t="s">
        <v>24</v>
      </c>
      <c r="J446" s="1" t="s">
        <v>546</v>
      </c>
      <c r="K446" s="1">
        <v>1</v>
      </c>
      <c r="L446" s="1" t="s">
        <v>54</v>
      </c>
      <c r="M446" s="3">
        <v>1288.96</v>
      </c>
      <c r="N446" s="3">
        <f t="shared" si="12"/>
        <v>1288.96</v>
      </c>
      <c r="O446" s="1"/>
      <c r="P446" s="1"/>
      <c r="Q446" s="1"/>
      <c r="R446" s="1"/>
      <c r="S446" s="3">
        <f>Tabla1315[[#This Row],[COSTO TOTAL]]</f>
        <v>1288.96</v>
      </c>
      <c r="T446" s="1"/>
      <c r="U446" s="1"/>
      <c r="V446" s="3"/>
      <c r="W446" s="1"/>
      <c r="X446" s="1"/>
      <c r="Y446" s="1"/>
      <c r="Z446" s="3"/>
      <c r="AA446" s="1"/>
      <c r="AB446" s="1"/>
      <c r="AC446" s="1"/>
      <c r="AD446" s="1"/>
      <c r="AE446" s="1"/>
    </row>
    <row r="447" spans="1:31">
      <c r="A447" s="1" t="s">
        <v>299</v>
      </c>
      <c r="B447" s="2">
        <v>43607</v>
      </c>
      <c r="C447" s="1" t="s">
        <v>24</v>
      </c>
      <c r="D447" s="1" t="s">
        <v>18</v>
      </c>
      <c r="E447" s="1" t="s">
        <v>24</v>
      </c>
      <c r="F447" s="1" t="s">
        <v>24</v>
      </c>
      <c r="G447" s="1" t="s">
        <v>24</v>
      </c>
      <c r="H447" s="1">
        <v>4501621949</v>
      </c>
      <c r="I447" s="1" t="s">
        <v>24</v>
      </c>
      <c r="J447" s="1" t="s">
        <v>1285</v>
      </c>
      <c r="K447" s="1">
        <v>1</v>
      </c>
      <c r="L447" s="1" t="s">
        <v>26</v>
      </c>
      <c r="M447" s="3"/>
      <c r="N447" s="3">
        <f>M447*K447</f>
        <v>0</v>
      </c>
      <c r="O447" s="1"/>
      <c r="P447" s="1"/>
      <c r="Q447" s="1"/>
      <c r="R447" s="1"/>
      <c r="S447" s="3">
        <f>Tabla1315[[#This Row],[COSTO TOTAL]]</f>
        <v>0</v>
      </c>
      <c r="T447" s="1"/>
      <c r="U447" s="1"/>
      <c r="V447" s="3"/>
      <c r="W447" s="1"/>
      <c r="X447" s="1"/>
      <c r="Y447" s="1"/>
      <c r="Z447" s="3"/>
      <c r="AA447" s="1"/>
      <c r="AB447" s="1"/>
      <c r="AC447" s="1"/>
      <c r="AD447" s="1"/>
      <c r="AE447" s="1"/>
    </row>
    <row r="448" spans="1:31">
      <c r="A448" s="1" t="s">
        <v>299</v>
      </c>
      <c r="B448" s="2">
        <v>43354</v>
      </c>
      <c r="C448" s="1">
        <v>7544222</v>
      </c>
      <c r="D448" s="1" t="s">
        <v>18</v>
      </c>
      <c r="E448" s="1" t="s">
        <v>547</v>
      </c>
      <c r="F448" s="1" t="s">
        <v>113</v>
      </c>
      <c r="G448" s="1" t="s">
        <v>24</v>
      </c>
      <c r="H448" s="1">
        <v>4501531846</v>
      </c>
      <c r="I448" s="1" t="s">
        <v>24</v>
      </c>
      <c r="J448" s="1" t="s">
        <v>548</v>
      </c>
      <c r="K448" s="1">
        <v>2</v>
      </c>
      <c r="L448" s="1" t="s">
        <v>26</v>
      </c>
      <c r="M448" s="3">
        <v>4120</v>
      </c>
      <c r="N448" s="3">
        <f t="shared" si="12"/>
        <v>8240</v>
      </c>
      <c r="O448" s="1"/>
      <c r="P448" s="1"/>
      <c r="Q448" s="1"/>
      <c r="R448" s="1"/>
      <c r="S448" s="3">
        <f>Tabla1315[[#This Row],[COSTO TOTAL]]</f>
        <v>8240</v>
      </c>
      <c r="T448" s="1"/>
      <c r="U448" s="1"/>
      <c r="V448" s="3"/>
      <c r="W448" s="1"/>
      <c r="X448" s="1"/>
      <c r="Y448" s="1"/>
      <c r="Z448" s="3"/>
      <c r="AA448" s="1"/>
      <c r="AB448" s="1"/>
      <c r="AC448" s="1"/>
      <c r="AD448" s="1"/>
      <c r="AE448" s="1"/>
    </row>
    <row r="449" spans="1:31">
      <c r="A449" s="1" t="s">
        <v>299</v>
      </c>
      <c r="B449" s="2">
        <v>43354</v>
      </c>
      <c r="C449" s="1">
        <v>7544222</v>
      </c>
      <c r="D449" s="1" t="s">
        <v>18</v>
      </c>
      <c r="E449" s="1" t="s">
        <v>547</v>
      </c>
      <c r="F449" s="1" t="s">
        <v>113</v>
      </c>
      <c r="G449" s="1" t="s">
        <v>24</v>
      </c>
      <c r="H449" s="1">
        <v>4501531846</v>
      </c>
      <c r="I449" s="1" t="s">
        <v>24</v>
      </c>
      <c r="J449" s="1" t="s">
        <v>549</v>
      </c>
      <c r="K449" s="1">
        <v>2</v>
      </c>
      <c r="L449" s="1" t="s">
        <v>26</v>
      </c>
      <c r="M449" s="3">
        <v>740</v>
      </c>
      <c r="N449" s="3">
        <f t="shared" si="12"/>
        <v>1480</v>
      </c>
      <c r="O449" s="1"/>
      <c r="P449" s="1"/>
      <c r="Q449" s="1"/>
      <c r="R449" s="1"/>
      <c r="S449" s="3">
        <f>Tabla1315[[#This Row],[COSTO TOTAL]]</f>
        <v>1480</v>
      </c>
      <c r="T449" s="1"/>
      <c r="U449" s="1"/>
      <c r="V449" s="3"/>
      <c r="W449" s="1"/>
      <c r="X449" s="1"/>
      <c r="Y449" s="1"/>
      <c r="Z449" s="3"/>
      <c r="AA449" s="1"/>
      <c r="AB449" s="1"/>
      <c r="AC449" s="1"/>
      <c r="AD449" s="1"/>
      <c r="AE449" s="1"/>
    </row>
    <row r="450" spans="1:31">
      <c r="A450" s="1" t="s">
        <v>299</v>
      </c>
      <c r="B450" s="2" t="s">
        <v>37</v>
      </c>
      <c r="C450" s="1">
        <v>7637380</v>
      </c>
      <c r="D450" s="1" t="s">
        <v>18</v>
      </c>
      <c r="E450" s="1" t="s">
        <v>24</v>
      </c>
      <c r="F450" s="1" t="s">
        <v>113</v>
      </c>
      <c r="G450" s="1" t="s">
        <v>24</v>
      </c>
      <c r="H450" s="1">
        <v>4501637836</v>
      </c>
      <c r="I450" s="1" t="s">
        <v>24</v>
      </c>
      <c r="J450" s="1" t="s">
        <v>550</v>
      </c>
      <c r="K450" s="1">
        <v>3</v>
      </c>
      <c r="L450" s="1" t="s">
        <v>26</v>
      </c>
      <c r="M450" s="3">
        <v>7225.5</v>
      </c>
      <c r="N450" s="3">
        <f t="shared" si="12"/>
        <v>21676.5</v>
      </c>
      <c r="O450" s="1"/>
      <c r="P450" s="1"/>
      <c r="Q450" s="1"/>
      <c r="R450" s="1"/>
      <c r="S450" s="3">
        <f>Tabla1315[[#This Row],[COSTO TOTAL]]</f>
        <v>21676.5</v>
      </c>
      <c r="T450" s="1"/>
      <c r="U450" s="1"/>
      <c r="V450" s="3"/>
      <c r="W450" s="1"/>
      <c r="X450" s="1"/>
      <c r="Y450" s="1"/>
      <c r="Z450" s="3"/>
      <c r="AA450" s="1"/>
      <c r="AB450" s="1"/>
      <c r="AC450" s="1"/>
      <c r="AD450" s="1"/>
      <c r="AE450" s="1"/>
    </row>
    <row r="451" spans="1:31">
      <c r="A451" s="1" t="s">
        <v>299</v>
      </c>
      <c r="B451" s="2">
        <v>43593</v>
      </c>
      <c r="C451" s="1">
        <v>7716940</v>
      </c>
      <c r="D451" s="1" t="s">
        <v>18</v>
      </c>
      <c r="E451" s="1" t="s">
        <v>24</v>
      </c>
      <c r="F451" s="1" t="s">
        <v>551</v>
      </c>
      <c r="G451" s="1" t="s">
        <v>24</v>
      </c>
      <c r="H451" s="1">
        <v>4501665521</v>
      </c>
      <c r="I451" s="1" t="s">
        <v>24</v>
      </c>
      <c r="J451" s="1" t="s">
        <v>552</v>
      </c>
      <c r="K451" s="1">
        <v>21</v>
      </c>
      <c r="L451" s="1" t="s">
        <v>26</v>
      </c>
      <c r="M451" s="3">
        <v>10.76</v>
      </c>
      <c r="N451" s="3">
        <f t="shared" si="12"/>
        <v>225.96</v>
      </c>
      <c r="O451" s="1" t="s">
        <v>1002</v>
      </c>
      <c r="P451" s="1"/>
      <c r="Q451" s="1"/>
      <c r="R451" s="1"/>
      <c r="S451" s="3">
        <f>Tabla1315[[#This Row],[COSTO TOTAL]]</f>
        <v>225.96</v>
      </c>
      <c r="T451" s="1"/>
      <c r="U451" s="1"/>
      <c r="V451" s="3"/>
      <c r="W451" s="1"/>
      <c r="X451" s="1"/>
      <c r="Y451" s="1"/>
      <c r="Z451" s="3"/>
      <c r="AA451" s="1"/>
      <c r="AB451" s="1"/>
      <c r="AC451" s="1"/>
      <c r="AD451" s="1"/>
      <c r="AE451" s="1"/>
    </row>
    <row r="452" spans="1:31">
      <c r="A452" s="1" t="s">
        <v>299</v>
      </c>
      <c r="B452" s="2">
        <v>43825</v>
      </c>
      <c r="C452" s="1" t="s">
        <v>24</v>
      </c>
      <c r="D452" s="1" t="s">
        <v>18</v>
      </c>
      <c r="E452" s="1" t="s">
        <v>24</v>
      </c>
      <c r="F452" s="1" t="s">
        <v>553</v>
      </c>
      <c r="G452" s="1" t="s">
        <v>24</v>
      </c>
      <c r="H452" s="1">
        <v>4501722765</v>
      </c>
      <c r="I452" s="1" t="s">
        <v>24</v>
      </c>
      <c r="J452" s="1" t="s">
        <v>554</v>
      </c>
      <c r="K452" s="1">
        <v>0</v>
      </c>
      <c r="L452" s="1" t="s">
        <v>26</v>
      </c>
      <c r="M452" s="3">
        <v>3764.6</v>
      </c>
      <c r="N452" s="3">
        <f t="shared" si="12"/>
        <v>0</v>
      </c>
      <c r="O452" s="1"/>
      <c r="P452" s="1"/>
      <c r="Q452" s="1"/>
      <c r="R452" s="1"/>
      <c r="S452" s="3">
        <f>Tabla1315[[#This Row],[COSTO TOTAL]]</f>
        <v>0</v>
      </c>
      <c r="T452" s="1"/>
      <c r="U452" s="1"/>
      <c r="V452" s="3"/>
      <c r="W452" s="1"/>
      <c r="X452" s="1"/>
      <c r="Y452" s="1"/>
      <c r="Z452" s="3"/>
      <c r="AA452" s="1"/>
      <c r="AB452" s="1"/>
      <c r="AC452" s="1"/>
      <c r="AD452" s="1" t="s">
        <v>112</v>
      </c>
      <c r="AE452" s="1"/>
    </row>
    <row r="453" spans="1:31">
      <c r="A453" s="1" t="s">
        <v>299</v>
      </c>
      <c r="B453" s="2">
        <v>43825</v>
      </c>
      <c r="C453" s="1" t="s">
        <v>24</v>
      </c>
      <c r="D453" s="1" t="s">
        <v>18</v>
      </c>
      <c r="E453" s="1" t="s">
        <v>24</v>
      </c>
      <c r="F453" s="1" t="s">
        <v>553</v>
      </c>
      <c r="G453" s="1" t="s">
        <v>24</v>
      </c>
      <c r="H453" s="1">
        <v>4501721618</v>
      </c>
      <c r="I453" s="1" t="s">
        <v>24</v>
      </c>
      <c r="J453" s="1" t="s">
        <v>554</v>
      </c>
      <c r="K453" s="1">
        <v>0</v>
      </c>
      <c r="L453" s="1" t="s">
        <v>26</v>
      </c>
      <c r="M453" s="3">
        <v>3764.6</v>
      </c>
      <c r="N453" s="3">
        <f t="shared" si="12"/>
        <v>0</v>
      </c>
      <c r="O453" s="1"/>
      <c r="P453" s="1"/>
      <c r="Q453" s="1"/>
      <c r="R453" s="1"/>
      <c r="S453" s="3">
        <f>Tabla1315[[#This Row],[COSTO TOTAL]]</f>
        <v>0</v>
      </c>
      <c r="T453" s="1"/>
      <c r="U453" s="1"/>
      <c r="V453" s="3"/>
      <c r="W453" s="1"/>
      <c r="X453" s="1"/>
      <c r="Y453" s="1"/>
      <c r="Z453" s="3"/>
      <c r="AA453" s="1"/>
      <c r="AB453" s="1"/>
      <c r="AC453" s="1"/>
      <c r="AD453" s="1" t="s">
        <v>112</v>
      </c>
      <c r="AE453" s="1"/>
    </row>
    <row r="454" spans="1:31">
      <c r="A454" s="1" t="s">
        <v>315</v>
      </c>
      <c r="B454" s="2">
        <v>43531</v>
      </c>
      <c r="C454" s="1" t="s">
        <v>22</v>
      </c>
      <c r="D454" s="1" t="s">
        <v>18</v>
      </c>
      <c r="E454" s="1" t="s">
        <v>555</v>
      </c>
      <c r="F454" s="1" t="s">
        <v>113</v>
      </c>
      <c r="G454" s="1" t="s">
        <v>24</v>
      </c>
      <c r="H454" s="1" t="s">
        <v>24</v>
      </c>
      <c r="I454" s="1" t="s">
        <v>24</v>
      </c>
      <c r="J454" s="1" t="s">
        <v>1288</v>
      </c>
      <c r="K454" s="1">
        <v>1</v>
      </c>
      <c r="L454" s="1" t="s">
        <v>26</v>
      </c>
      <c r="M454" s="3"/>
      <c r="N454" s="3">
        <f t="shared" si="12"/>
        <v>0</v>
      </c>
      <c r="O454" s="1"/>
      <c r="P454" s="1"/>
      <c r="Q454" s="1"/>
      <c r="R454" s="1"/>
      <c r="S454" s="3">
        <f>Tabla1315[[#This Row],[COSTO TOTAL]]</f>
        <v>0</v>
      </c>
      <c r="T454" s="1"/>
      <c r="U454" s="1"/>
      <c r="V454" s="3"/>
      <c r="W454" s="1"/>
      <c r="X454" s="1"/>
      <c r="Y454" s="1"/>
      <c r="Z454" s="3"/>
      <c r="AA454" s="1"/>
      <c r="AB454" s="1"/>
      <c r="AC454" s="1"/>
      <c r="AD454" s="1"/>
      <c r="AE454" s="1"/>
    </row>
    <row r="455" spans="1:31">
      <c r="A455" s="1" t="s">
        <v>315</v>
      </c>
      <c r="B455" s="2">
        <v>43529</v>
      </c>
      <c r="C455" s="1" t="s">
        <v>22</v>
      </c>
      <c r="D455" s="1" t="s">
        <v>18</v>
      </c>
      <c r="E455" s="1" t="s">
        <v>555</v>
      </c>
      <c r="F455" s="1" t="s">
        <v>113</v>
      </c>
      <c r="G455" s="1" t="s">
        <v>24</v>
      </c>
      <c r="H455" s="1" t="s">
        <v>24</v>
      </c>
      <c r="I455" s="1" t="s">
        <v>24</v>
      </c>
      <c r="J455" s="1" t="s">
        <v>557</v>
      </c>
      <c r="K455" s="1">
        <v>1</v>
      </c>
      <c r="L455" s="1" t="s">
        <v>26</v>
      </c>
      <c r="M455" s="3"/>
      <c r="N455" s="3">
        <f t="shared" si="12"/>
        <v>0</v>
      </c>
      <c r="O455" s="1"/>
      <c r="P455" s="1"/>
      <c r="Q455" s="1"/>
      <c r="R455" s="1"/>
      <c r="S455" s="3">
        <f>Tabla1315[[#This Row],[COSTO TOTAL]]</f>
        <v>0</v>
      </c>
      <c r="T455" s="1"/>
      <c r="U455" s="1"/>
      <c r="V455" s="3"/>
      <c r="W455" s="1"/>
      <c r="X455" s="1"/>
      <c r="Y455" s="1"/>
      <c r="Z455" s="3"/>
      <c r="AA455" s="1"/>
      <c r="AB455" s="1"/>
      <c r="AC455" s="1"/>
      <c r="AD455" s="1"/>
      <c r="AE455" s="1"/>
    </row>
    <row r="456" spans="1:31">
      <c r="A456" s="1" t="s">
        <v>315</v>
      </c>
      <c r="B456" s="2">
        <v>43529</v>
      </c>
      <c r="C456" s="1" t="s">
        <v>22</v>
      </c>
      <c r="D456" s="1" t="s">
        <v>18</v>
      </c>
      <c r="E456" s="1" t="s">
        <v>555</v>
      </c>
      <c r="F456" s="1" t="s">
        <v>113</v>
      </c>
      <c r="G456" s="1" t="s">
        <v>24</v>
      </c>
      <c r="H456" s="1" t="s">
        <v>24</v>
      </c>
      <c r="I456" s="1" t="s">
        <v>24</v>
      </c>
      <c r="J456" s="1" t="s">
        <v>558</v>
      </c>
      <c r="K456" s="1">
        <v>1</v>
      </c>
      <c r="L456" s="1" t="s">
        <v>26</v>
      </c>
      <c r="M456" s="3"/>
      <c r="N456" s="3">
        <f t="shared" si="12"/>
        <v>0</v>
      </c>
      <c r="O456" s="1"/>
      <c r="P456" s="1"/>
      <c r="Q456" s="1"/>
      <c r="R456" s="1"/>
      <c r="S456" s="3">
        <f>Tabla1315[[#This Row],[COSTO TOTAL]]</f>
        <v>0</v>
      </c>
      <c r="T456" s="1"/>
      <c r="U456" s="1"/>
      <c r="V456" s="3"/>
      <c r="W456" s="1"/>
      <c r="X456" s="1"/>
      <c r="Y456" s="1"/>
      <c r="Z456" s="3"/>
      <c r="AA456" s="1"/>
      <c r="AB456" s="1"/>
      <c r="AC456" s="1"/>
      <c r="AD456" s="1"/>
      <c r="AE456" s="1"/>
    </row>
    <row r="457" spans="1:31">
      <c r="A457" s="1" t="s">
        <v>315</v>
      </c>
      <c r="B457" s="2">
        <v>43529</v>
      </c>
      <c r="C457" s="1" t="s">
        <v>22</v>
      </c>
      <c r="D457" s="1" t="s">
        <v>18</v>
      </c>
      <c r="E457" s="1" t="s">
        <v>555</v>
      </c>
      <c r="F457" s="1" t="s">
        <v>113</v>
      </c>
      <c r="G457" s="1" t="s">
        <v>24</v>
      </c>
      <c r="H457" s="1" t="s">
        <v>24</v>
      </c>
      <c r="I457" s="1" t="s">
        <v>24</v>
      </c>
      <c r="J457" s="1" t="s">
        <v>559</v>
      </c>
      <c r="K457" s="1">
        <v>2</v>
      </c>
      <c r="L457" s="1" t="s">
        <v>26</v>
      </c>
      <c r="M457" s="3"/>
      <c r="N457" s="3">
        <f t="shared" si="12"/>
        <v>0</v>
      </c>
      <c r="O457" s="1"/>
      <c r="P457" s="1"/>
      <c r="Q457" s="1"/>
      <c r="R457" s="1"/>
      <c r="S457" s="3">
        <f>Tabla1315[[#This Row],[COSTO TOTAL]]</f>
        <v>0</v>
      </c>
      <c r="T457" s="1"/>
      <c r="U457" s="1"/>
      <c r="V457" s="3"/>
      <c r="W457" s="1"/>
      <c r="X457" s="1"/>
      <c r="Y457" s="1"/>
      <c r="Z457" s="3"/>
      <c r="AA457" s="1"/>
      <c r="AB457" s="1"/>
      <c r="AC457" s="1"/>
      <c r="AD457" s="1"/>
      <c r="AE457" s="1"/>
    </row>
    <row r="458" spans="1:31">
      <c r="A458" s="1" t="s">
        <v>315</v>
      </c>
      <c r="B458" s="2">
        <v>43517</v>
      </c>
      <c r="C458" s="1">
        <v>7695714</v>
      </c>
      <c r="D458" s="1" t="s">
        <v>18</v>
      </c>
      <c r="E458" s="1" t="s">
        <v>560</v>
      </c>
      <c r="F458" s="1" t="s">
        <v>113</v>
      </c>
      <c r="G458" s="1" t="s">
        <v>24</v>
      </c>
      <c r="H458" s="1">
        <v>4501643125</v>
      </c>
      <c r="I458" s="1" t="s">
        <v>24</v>
      </c>
      <c r="J458" s="1" t="s">
        <v>561</v>
      </c>
      <c r="K458" s="1">
        <v>3</v>
      </c>
      <c r="L458" s="1" t="s">
        <v>26</v>
      </c>
      <c r="M458" s="3">
        <v>2170</v>
      </c>
      <c r="N458" s="3">
        <f t="shared" si="12"/>
        <v>6510</v>
      </c>
      <c r="O458" s="1"/>
      <c r="P458" s="1"/>
      <c r="Q458" s="1"/>
      <c r="R458" s="1"/>
      <c r="S458" s="3">
        <f>Tabla1315[[#This Row],[COSTO TOTAL]]</f>
        <v>6510</v>
      </c>
      <c r="T458" s="1"/>
      <c r="U458" s="1"/>
      <c r="V458" s="3"/>
      <c r="W458" s="1"/>
      <c r="X458" s="1"/>
      <c r="Y458" s="1"/>
      <c r="Z458" s="3"/>
      <c r="AA458" s="1"/>
      <c r="AB458" s="1"/>
      <c r="AC458" s="1"/>
      <c r="AD458" s="1"/>
      <c r="AE458" s="1"/>
    </row>
    <row r="459" spans="1:31">
      <c r="A459" s="1" t="s">
        <v>315</v>
      </c>
      <c r="B459" s="2">
        <v>43593</v>
      </c>
      <c r="C459" s="1"/>
      <c r="D459" s="1" t="s">
        <v>18</v>
      </c>
      <c r="E459" s="1" t="s">
        <v>24</v>
      </c>
      <c r="F459" s="1" t="s">
        <v>24</v>
      </c>
      <c r="G459" s="1" t="s">
        <v>24</v>
      </c>
      <c r="H459" s="1" t="s">
        <v>24</v>
      </c>
      <c r="I459" s="1" t="s">
        <v>24</v>
      </c>
      <c r="J459" s="1" t="s">
        <v>562</v>
      </c>
      <c r="K459" s="1">
        <v>0</v>
      </c>
      <c r="L459" s="1" t="s">
        <v>26</v>
      </c>
      <c r="M459" s="3"/>
      <c r="N459" s="3">
        <f t="shared" si="12"/>
        <v>0</v>
      </c>
      <c r="O459" s="1"/>
      <c r="P459" s="1"/>
      <c r="Q459" s="1"/>
      <c r="R459" s="1"/>
      <c r="S459" s="3">
        <f>Tabla1315[[#This Row],[COSTO TOTAL]]</f>
        <v>0</v>
      </c>
      <c r="T459" s="1"/>
      <c r="U459" s="1"/>
      <c r="V459" s="3"/>
      <c r="W459" s="1"/>
      <c r="X459" s="1"/>
      <c r="Y459" s="1"/>
      <c r="Z459" s="3"/>
      <c r="AA459" s="1"/>
      <c r="AB459" s="1"/>
      <c r="AC459" s="1"/>
      <c r="AD459" s="1" t="s">
        <v>112</v>
      </c>
      <c r="AE459" s="1"/>
    </row>
    <row r="460" spans="1:31">
      <c r="A460" s="1" t="s">
        <v>315</v>
      </c>
      <c r="B460" s="2">
        <v>43593</v>
      </c>
      <c r="C460" s="1"/>
      <c r="D460" s="1" t="s">
        <v>18</v>
      </c>
      <c r="E460" s="1" t="s">
        <v>24</v>
      </c>
      <c r="F460" s="1" t="s">
        <v>24</v>
      </c>
      <c r="G460" s="1" t="s">
        <v>24</v>
      </c>
      <c r="H460" s="1" t="s">
        <v>24</v>
      </c>
      <c r="I460" s="1" t="s">
        <v>24</v>
      </c>
      <c r="J460" s="1" t="s">
        <v>563</v>
      </c>
      <c r="K460" s="1">
        <v>1</v>
      </c>
      <c r="L460" s="1" t="s">
        <v>26</v>
      </c>
      <c r="M460" s="3"/>
      <c r="N460" s="3">
        <f t="shared" si="12"/>
        <v>0</v>
      </c>
      <c r="O460" s="1"/>
      <c r="P460" s="1"/>
      <c r="Q460" s="1"/>
      <c r="R460" s="1"/>
      <c r="S460" s="3">
        <f>Tabla1315[[#This Row],[COSTO TOTAL]]</f>
        <v>0</v>
      </c>
      <c r="T460" s="1"/>
      <c r="U460" s="1"/>
      <c r="V460" s="3"/>
      <c r="W460" s="1"/>
      <c r="X460" s="1"/>
      <c r="Y460" s="1"/>
      <c r="Z460" s="3"/>
      <c r="AA460" s="1"/>
      <c r="AB460" s="1"/>
      <c r="AC460" s="1"/>
      <c r="AD460" s="1"/>
      <c r="AE460" s="1"/>
    </row>
    <row r="461" spans="1:31">
      <c r="A461" s="1" t="s">
        <v>315</v>
      </c>
      <c r="B461" s="2">
        <v>43698</v>
      </c>
      <c r="C461" s="1">
        <v>7723750</v>
      </c>
      <c r="D461" s="1" t="s">
        <v>18</v>
      </c>
      <c r="E461" s="1" t="s">
        <v>24</v>
      </c>
      <c r="F461" s="1" t="s">
        <v>113</v>
      </c>
      <c r="G461" s="1" t="s">
        <v>24</v>
      </c>
      <c r="H461" s="1">
        <v>4501677411</v>
      </c>
      <c r="I461" s="1" t="s">
        <v>24</v>
      </c>
      <c r="J461" s="1" t="s">
        <v>569</v>
      </c>
      <c r="K461" s="1">
        <v>1</v>
      </c>
      <c r="L461" s="1" t="s">
        <v>26</v>
      </c>
      <c r="M461" s="3">
        <v>12193</v>
      </c>
      <c r="N461" s="3">
        <f t="shared" si="12"/>
        <v>12193</v>
      </c>
      <c r="O461" s="1"/>
      <c r="P461" s="1"/>
      <c r="Q461" s="1"/>
      <c r="R461" s="1"/>
      <c r="S461" s="3">
        <f>Tabla1315[[#This Row],[COSTO TOTAL]]</f>
        <v>12193</v>
      </c>
      <c r="T461" s="1"/>
      <c r="U461" s="1"/>
      <c r="V461" s="3"/>
      <c r="W461" s="1"/>
      <c r="X461" s="1"/>
      <c r="Y461" s="1"/>
      <c r="Z461" s="3"/>
      <c r="AA461" s="1"/>
      <c r="AB461" s="1"/>
      <c r="AC461" s="1"/>
      <c r="AD461" s="1"/>
      <c r="AE461" s="1"/>
    </row>
    <row r="462" spans="1:31">
      <c r="A462" s="1" t="s">
        <v>330</v>
      </c>
      <c r="B462" s="2">
        <v>43354</v>
      </c>
      <c r="C462" s="1">
        <v>7414126</v>
      </c>
      <c r="D462" s="1" t="s">
        <v>18</v>
      </c>
      <c r="E462" s="1" t="s">
        <v>570</v>
      </c>
      <c r="F462" s="1" t="s">
        <v>571</v>
      </c>
      <c r="G462" s="1"/>
      <c r="H462" s="1">
        <v>4501447759</v>
      </c>
      <c r="I462" s="1" t="s">
        <v>24</v>
      </c>
      <c r="J462" s="1" t="s">
        <v>572</v>
      </c>
      <c r="K462" s="1">
        <v>10</v>
      </c>
      <c r="L462" s="1" t="s">
        <v>26</v>
      </c>
      <c r="M462" s="3">
        <v>142</v>
      </c>
      <c r="N462" s="3">
        <f t="shared" si="12"/>
        <v>1420</v>
      </c>
      <c r="O462" s="1"/>
      <c r="P462" s="1"/>
      <c r="Q462" s="1"/>
      <c r="R462" s="1"/>
      <c r="S462" s="3">
        <f>Tabla1315[[#This Row],[COSTO TOTAL]]</f>
        <v>1420</v>
      </c>
      <c r="T462" s="1"/>
      <c r="U462" s="1"/>
      <c r="V462" s="3"/>
      <c r="W462" s="1"/>
      <c r="X462" s="1"/>
      <c r="Y462" s="1"/>
      <c r="Z462" s="3"/>
      <c r="AA462" s="1"/>
      <c r="AB462" s="1"/>
      <c r="AC462" s="1"/>
      <c r="AD462" s="1"/>
      <c r="AE462" s="1"/>
    </row>
    <row r="463" spans="1:31">
      <c r="A463" s="1" t="s">
        <v>330</v>
      </c>
      <c r="B463" s="2">
        <v>43354</v>
      </c>
      <c r="C463" s="1">
        <v>7414126</v>
      </c>
      <c r="D463" s="1" t="s">
        <v>18</v>
      </c>
      <c r="E463" s="1" t="s">
        <v>570</v>
      </c>
      <c r="F463" s="1" t="s">
        <v>571</v>
      </c>
      <c r="G463" s="1"/>
      <c r="H463" s="1">
        <v>4501447759</v>
      </c>
      <c r="I463" s="1" t="s">
        <v>24</v>
      </c>
      <c r="J463" s="1" t="s">
        <v>573</v>
      </c>
      <c r="K463" s="1">
        <v>36</v>
      </c>
      <c r="L463" s="1" t="s">
        <v>26</v>
      </c>
      <c r="M463" s="3">
        <v>74.25</v>
      </c>
      <c r="N463" s="3">
        <f t="shared" si="12"/>
        <v>2673</v>
      </c>
      <c r="O463" s="1"/>
      <c r="P463" s="1"/>
      <c r="Q463" s="1"/>
      <c r="R463" s="1"/>
      <c r="S463" s="3">
        <f>Tabla1315[[#This Row],[COSTO TOTAL]]</f>
        <v>2673</v>
      </c>
      <c r="T463" s="1"/>
      <c r="U463" s="1"/>
      <c r="V463" s="3"/>
      <c r="W463" s="1"/>
      <c r="X463" s="1"/>
      <c r="Y463" s="1"/>
      <c r="Z463" s="3"/>
      <c r="AA463" s="1"/>
      <c r="AB463" s="1"/>
      <c r="AC463" s="1"/>
      <c r="AD463" s="1"/>
      <c r="AE463" s="1"/>
    </row>
    <row r="464" spans="1:31">
      <c r="A464" s="1" t="s">
        <v>330</v>
      </c>
      <c r="B464" s="2">
        <v>43354</v>
      </c>
      <c r="C464" s="1">
        <v>7414126</v>
      </c>
      <c r="D464" s="1" t="s">
        <v>18</v>
      </c>
      <c r="E464" s="1" t="s">
        <v>570</v>
      </c>
      <c r="F464" s="1" t="s">
        <v>571</v>
      </c>
      <c r="G464" s="1"/>
      <c r="H464" s="1">
        <v>4501447759</v>
      </c>
      <c r="I464" s="1" t="s">
        <v>24</v>
      </c>
      <c r="J464" s="1" t="s">
        <v>574</v>
      </c>
      <c r="K464" s="1">
        <v>1</v>
      </c>
      <c r="L464" s="1" t="s">
        <v>26</v>
      </c>
      <c r="M464" s="3">
        <v>80.75</v>
      </c>
      <c r="N464" s="3">
        <f t="shared" si="12"/>
        <v>80.75</v>
      </c>
      <c r="O464" s="1"/>
      <c r="P464" s="1"/>
      <c r="Q464" s="1"/>
      <c r="R464" s="1"/>
      <c r="S464" s="3">
        <f>Tabla1315[[#This Row],[COSTO TOTAL]]</f>
        <v>80.75</v>
      </c>
      <c r="T464" s="1"/>
      <c r="U464" s="1"/>
      <c r="V464" s="3"/>
      <c r="W464" s="1"/>
      <c r="X464" s="1"/>
      <c r="Y464" s="1"/>
      <c r="Z464" s="3"/>
      <c r="AA464" s="1"/>
      <c r="AB464" s="1"/>
      <c r="AC464" s="1"/>
      <c r="AD464" s="1"/>
      <c r="AE464" s="1"/>
    </row>
    <row r="465" spans="1:31">
      <c r="A465" s="1" t="s">
        <v>330</v>
      </c>
      <c r="B465" s="2">
        <v>43354</v>
      </c>
      <c r="C465" s="1">
        <v>7414126</v>
      </c>
      <c r="D465" s="1" t="s">
        <v>18</v>
      </c>
      <c r="E465" s="1" t="s">
        <v>570</v>
      </c>
      <c r="F465" s="1" t="s">
        <v>571</v>
      </c>
      <c r="G465" s="1"/>
      <c r="H465" s="1">
        <v>4501447759</v>
      </c>
      <c r="I465" s="1" t="s">
        <v>24</v>
      </c>
      <c r="J465" s="1" t="s">
        <v>575</v>
      </c>
      <c r="K465" s="1">
        <v>1</v>
      </c>
      <c r="L465" s="1" t="s">
        <v>26</v>
      </c>
      <c r="M465" s="3">
        <v>152</v>
      </c>
      <c r="N465" s="3">
        <f t="shared" si="12"/>
        <v>152</v>
      </c>
      <c r="O465" s="1"/>
      <c r="P465" s="1"/>
      <c r="Q465" s="1"/>
      <c r="R465" s="1"/>
      <c r="S465" s="3">
        <f>Tabla1315[[#This Row],[COSTO TOTAL]]</f>
        <v>152</v>
      </c>
      <c r="T465" s="1"/>
      <c r="U465" s="1"/>
      <c r="V465" s="3"/>
      <c r="W465" s="1"/>
      <c r="X465" s="1"/>
      <c r="Y465" s="1"/>
      <c r="Z465" s="3"/>
      <c r="AA465" s="1"/>
      <c r="AB465" s="1"/>
      <c r="AC465" s="1"/>
      <c r="AD465" s="1"/>
      <c r="AE465" s="1"/>
    </row>
    <row r="466" spans="1:31">
      <c r="A466" s="1" t="s">
        <v>330</v>
      </c>
      <c r="B466" s="2">
        <v>43658</v>
      </c>
      <c r="C466" s="1" t="s">
        <v>24</v>
      </c>
      <c r="D466" s="1" t="s">
        <v>18</v>
      </c>
      <c r="E466" s="1" t="s">
        <v>24</v>
      </c>
      <c r="F466" s="1" t="s">
        <v>564</v>
      </c>
      <c r="G466" s="1" t="s">
        <v>24</v>
      </c>
      <c r="H466" s="1">
        <v>4501663806</v>
      </c>
      <c r="I466" s="1" t="s">
        <v>24</v>
      </c>
      <c r="J466" s="1" t="s">
        <v>576</v>
      </c>
      <c r="K466" s="1">
        <v>2</v>
      </c>
      <c r="L466" s="1" t="s">
        <v>26</v>
      </c>
      <c r="M466" s="3">
        <v>45200</v>
      </c>
      <c r="N466" s="3">
        <f t="shared" si="12"/>
        <v>90400</v>
      </c>
      <c r="O466" s="1"/>
      <c r="P466" s="1"/>
      <c r="Q466" s="1"/>
      <c r="R466" s="1"/>
      <c r="S466" s="3">
        <f>Tabla1315[[#This Row],[COSTO TOTAL]]</f>
        <v>90400</v>
      </c>
      <c r="T466" s="1"/>
      <c r="U466" s="1"/>
      <c r="V466" s="3"/>
      <c r="W466" s="1"/>
      <c r="X466" s="1"/>
      <c r="Y466" s="1"/>
      <c r="Z466" s="3"/>
      <c r="AA466" s="1"/>
      <c r="AB466" s="1"/>
      <c r="AC466" s="1"/>
      <c r="AD466" s="1"/>
      <c r="AE466" s="1"/>
    </row>
    <row r="467" spans="1:31">
      <c r="A467" s="1" t="s">
        <v>330</v>
      </c>
      <c r="B467" s="2">
        <v>43658</v>
      </c>
      <c r="C467" s="1" t="s">
        <v>24</v>
      </c>
      <c r="D467" s="1" t="s">
        <v>18</v>
      </c>
      <c r="E467" s="1" t="s">
        <v>24</v>
      </c>
      <c r="F467" s="1" t="s">
        <v>564</v>
      </c>
      <c r="G467" s="1" t="s">
        <v>24</v>
      </c>
      <c r="H467" s="1">
        <v>4501663806</v>
      </c>
      <c r="I467" s="1" t="s">
        <v>24</v>
      </c>
      <c r="J467" s="1" t="s">
        <v>577</v>
      </c>
      <c r="K467" s="1">
        <v>2</v>
      </c>
      <c r="L467" s="1" t="s">
        <v>26</v>
      </c>
      <c r="M467" s="3">
        <v>40460</v>
      </c>
      <c r="N467" s="3">
        <f t="shared" si="12"/>
        <v>80920</v>
      </c>
      <c r="O467" s="1"/>
      <c r="P467" s="1"/>
      <c r="Q467" s="1"/>
      <c r="R467" s="1"/>
      <c r="S467" s="3">
        <f>Tabla1315[[#This Row],[COSTO TOTAL]]</f>
        <v>80920</v>
      </c>
      <c r="T467" s="1"/>
      <c r="U467" s="1"/>
      <c r="V467" s="3"/>
      <c r="W467" s="1"/>
      <c r="X467" s="1"/>
      <c r="Y467" s="1"/>
      <c r="Z467" s="3"/>
      <c r="AA467" s="1"/>
      <c r="AB467" s="1"/>
      <c r="AC467" s="1"/>
      <c r="AD467" s="1"/>
      <c r="AE467" s="1"/>
    </row>
    <row r="468" spans="1:31">
      <c r="A468" s="1" t="s">
        <v>330</v>
      </c>
      <c r="B468" s="2">
        <v>43673</v>
      </c>
      <c r="C468" s="1" t="s">
        <v>24</v>
      </c>
      <c r="D468" s="1" t="s">
        <v>18</v>
      </c>
      <c r="E468" s="1" t="s">
        <v>24</v>
      </c>
      <c r="F468" s="1" t="s">
        <v>113</v>
      </c>
      <c r="G468" s="1" t="s">
        <v>24</v>
      </c>
      <c r="H468" s="1" t="s">
        <v>578</v>
      </c>
      <c r="I468" s="1" t="s">
        <v>579</v>
      </c>
      <c r="J468" s="1" t="s">
        <v>1347</v>
      </c>
      <c r="K468" s="1">
        <v>1</v>
      </c>
      <c r="L468" s="1" t="s">
        <v>26</v>
      </c>
      <c r="M468" s="3"/>
      <c r="N468" s="3">
        <f t="shared" si="12"/>
        <v>0</v>
      </c>
      <c r="O468" s="1"/>
      <c r="P468" s="1"/>
      <c r="Q468" s="1"/>
      <c r="R468" s="1"/>
      <c r="S468" s="3">
        <f>Tabla1315[[#This Row],[COSTO TOTAL]]</f>
        <v>0</v>
      </c>
      <c r="T468" s="1"/>
      <c r="U468" s="1"/>
      <c r="V468" s="3"/>
      <c r="W468" s="1"/>
      <c r="X468" s="1"/>
      <c r="Y468" s="1"/>
      <c r="Z468" s="3"/>
      <c r="AA468" s="1"/>
      <c r="AB468" s="1"/>
      <c r="AC468" s="1"/>
      <c r="AD468" s="1"/>
      <c r="AE468" s="1"/>
    </row>
    <row r="469" spans="1:31">
      <c r="A469" s="1" t="s">
        <v>330</v>
      </c>
      <c r="B469" s="2">
        <v>43639</v>
      </c>
      <c r="C469" s="1" t="s">
        <v>22</v>
      </c>
      <c r="D469" s="1" t="s">
        <v>18</v>
      </c>
      <c r="E469" s="1" t="s">
        <v>24</v>
      </c>
      <c r="F469" s="1" t="s">
        <v>113</v>
      </c>
      <c r="G469" s="1" t="s">
        <v>24</v>
      </c>
      <c r="H469" s="1">
        <v>4501674688</v>
      </c>
      <c r="I469" s="1" t="s">
        <v>24</v>
      </c>
      <c r="J469" s="1" t="s">
        <v>581</v>
      </c>
      <c r="K469" s="1">
        <v>1</v>
      </c>
      <c r="L469" s="1" t="s">
        <v>26</v>
      </c>
      <c r="M469" s="3"/>
      <c r="N469" s="3">
        <f t="shared" ref="N469:N474" si="13">M469*K469</f>
        <v>0</v>
      </c>
      <c r="O469" s="1"/>
      <c r="P469" s="1"/>
      <c r="Q469" s="1"/>
      <c r="R469" s="1"/>
      <c r="S469" s="3">
        <f>Tabla1315[[#This Row],[COSTO TOTAL]]</f>
        <v>0</v>
      </c>
      <c r="T469" s="1"/>
      <c r="U469" s="1"/>
      <c r="V469" s="3"/>
      <c r="W469" s="1"/>
      <c r="X469" s="1"/>
      <c r="Y469" s="1"/>
      <c r="Z469" s="3"/>
      <c r="AA469" s="1"/>
      <c r="AB469" s="1"/>
      <c r="AC469" s="1"/>
      <c r="AD469" s="1"/>
      <c r="AE469" s="1"/>
    </row>
    <row r="470" spans="1:31">
      <c r="A470" s="1" t="s">
        <v>330</v>
      </c>
      <c r="B470" s="2">
        <v>43639</v>
      </c>
      <c r="C470" s="1" t="s">
        <v>22</v>
      </c>
      <c r="D470" s="1" t="s">
        <v>18</v>
      </c>
      <c r="E470" s="1" t="s">
        <v>24</v>
      </c>
      <c r="F470" s="1" t="s">
        <v>113</v>
      </c>
      <c r="G470" s="1" t="s">
        <v>24</v>
      </c>
      <c r="H470" s="1">
        <v>4501674688</v>
      </c>
      <c r="I470" s="1" t="s">
        <v>24</v>
      </c>
      <c r="J470" s="1" t="s">
        <v>582</v>
      </c>
      <c r="K470" s="1">
        <v>1</v>
      </c>
      <c r="L470" s="1" t="s">
        <v>26</v>
      </c>
      <c r="M470" s="3">
        <v>20000</v>
      </c>
      <c r="N470" s="3">
        <f t="shared" si="13"/>
        <v>20000</v>
      </c>
      <c r="O470" s="1"/>
      <c r="P470" s="1"/>
      <c r="Q470" s="1"/>
      <c r="R470" s="1"/>
      <c r="S470" s="3">
        <f>Tabla1315[[#This Row],[COSTO TOTAL]]</f>
        <v>20000</v>
      </c>
      <c r="T470" s="1"/>
      <c r="U470" s="1"/>
      <c r="V470" s="3"/>
      <c r="W470" s="1"/>
      <c r="X470" s="1"/>
      <c r="Y470" s="1"/>
      <c r="Z470" s="3"/>
      <c r="AA470" s="1"/>
      <c r="AB470" s="1"/>
      <c r="AC470" s="1"/>
      <c r="AD470" s="1"/>
      <c r="AE470" s="1"/>
    </row>
    <row r="471" spans="1:31">
      <c r="A471" s="1" t="s">
        <v>330</v>
      </c>
      <c r="B471" s="2">
        <v>43639</v>
      </c>
      <c r="C471" s="1" t="s">
        <v>22</v>
      </c>
      <c r="D471" s="1" t="s">
        <v>18</v>
      </c>
      <c r="E471" s="1" t="s">
        <v>24</v>
      </c>
      <c r="F471" s="1" t="s">
        <v>113</v>
      </c>
      <c r="G471" s="1" t="s">
        <v>24</v>
      </c>
      <c r="H471" s="1">
        <v>4501674688</v>
      </c>
      <c r="I471" s="1" t="s">
        <v>24</v>
      </c>
      <c r="J471" s="1" t="s">
        <v>583</v>
      </c>
      <c r="K471" s="1">
        <v>1</v>
      </c>
      <c r="L471" s="1" t="s">
        <v>26</v>
      </c>
      <c r="M471" s="3"/>
      <c r="N471" s="3">
        <f t="shared" si="13"/>
        <v>0</v>
      </c>
      <c r="O471" s="1"/>
      <c r="P471" s="1"/>
      <c r="Q471" s="1"/>
      <c r="R471" s="1"/>
      <c r="S471" s="3">
        <f>Tabla1315[[#This Row],[COSTO TOTAL]]</f>
        <v>0</v>
      </c>
      <c r="T471" s="1"/>
      <c r="U471" s="1"/>
      <c r="V471" s="3"/>
      <c r="W471" s="1"/>
      <c r="X471" s="1"/>
      <c r="Y471" s="1"/>
      <c r="Z471" s="3"/>
      <c r="AA471" s="1"/>
      <c r="AB471" s="1"/>
      <c r="AC471" s="1"/>
      <c r="AD471" s="1"/>
      <c r="AE471" s="1"/>
    </row>
    <row r="472" spans="1:31">
      <c r="A472" s="1" t="s">
        <v>330</v>
      </c>
      <c r="B472" s="2">
        <v>43733</v>
      </c>
      <c r="C472" s="1" t="s">
        <v>24</v>
      </c>
      <c r="D472" s="1" t="s">
        <v>18</v>
      </c>
      <c r="E472" s="1" t="s">
        <v>24</v>
      </c>
      <c r="F472" s="1" t="s">
        <v>113</v>
      </c>
      <c r="G472" s="1" t="s">
        <v>24</v>
      </c>
      <c r="H472" s="1">
        <v>4501707282</v>
      </c>
      <c r="I472" s="1" t="s">
        <v>24</v>
      </c>
      <c r="J472" s="1" t="s">
        <v>584</v>
      </c>
      <c r="K472" s="1">
        <v>2</v>
      </c>
      <c r="L472" s="1" t="s">
        <v>26</v>
      </c>
      <c r="M472" s="3">
        <v>1224</v>
      </c>
      <c r="N472" s="3">
        <f t="shared" si="13"/>
        <v>2448</v>
      </c>
      <c r="O472" s="1"/>
      <c r="P472" s="1"/>
      <c r="Q472" s="1"/>
      <c r="R472" s="1"/>
      <c r="S472" s="3">
        <f>Tabla1315[[#This Row],[COSTO TOTAL]]</f>
        <v>2448</v>
      </c>
      <c r="T472" s="1"/>
      <c r="U472" s="1"/>
      <c r="V472" s="3"/>
      <c r="W472" s="1"/>
      <c r="X472" s="1"/>
      <c r="Y472" s="1"/>
      <c r="Z472" s="3"/>
      <c r="AA472" s="1"/>
      <c r="AB472" s="1"/>
      <c r="AC472" s="1"/>
      <c r="AD472" s="1"/>
      <c r="AE472" s="1"/>
    </row>
    <row r="473" spans="1:31">
      <c r="A473" s="1" t="s">
        <v>330</v>
      </c>
      <c r="B473" s="2">
        <v>43733</v>
      </c>
      <c r="C473" s="1" t="s">
        <v>24</v>
      </c>
      <c r="D473" s="1" t="s">
        <v>18</v>
      </c>
      <c r="E473" s="1" t="s">
        <v>24</v>
      </c>
      <c r="F473" s="1" t="s">
        <v>113</v>
      </c>
      <c r="G473" s="1" t="s">
        <v>24</v>
      </c>
      <c r="H473" s="1">
        <v>4501707282</v>
      </c>
      <c r="I473" s="1" t="s">
        <v>24</v>
      </c>
      <c r="J473" s="1" t="s">
        <v>585</v>
      </c>
      <c r="K473" s="1">
        <v>2</v>
      </c>
      <c r="L473" s="1" t="s">
        <v>26</v>
      </c>
      <c r="M473" s="3"/>
      <c r="N473" s="3">
        <f t="shared" si="13"/>
        <v>0</v>
      </c>
      <c r="O473" s="1"/>
      <c r="P473" s="1"/>
      <c r="Q473" s="1"/>
      <c r="R473" s="1"/>
      <c r="S473" s="3">
        <f>Tabla1315[[#This Row],[COSTO TOTAL]]</f>
        <v>0</v>
      </c>
      <c r="T473" s="1"/>
      <c r="U473" s="1"/>
      <c r="V473" s="3"/>
      <c r="W473" s="1"/>
      <c r="X473" s="1"/>
      <c r="Y473" s="1"/>
      <c r="Z473" s="3"/>
      <c r="AA473" s="1"/>
      <c r="AB473" s="1"/>
      <c r="AC473" s="1"/>
      <c r="AD473" s="1"/>
      <c r="AE473" s="1"/>
    </row>
    <row r="474" spans="1:31">
      <c r="A474" s="1" t="s">
        <v>330</v>
      </c>
      <c r="B474" s="2">
        <v>43733</v>
      </c>
      <c r="C474" s="1" t="s">
        <v>24</v>
      </c>
      <c r="D474" s="1" t="s">
        <v>18</v>
      </c>
      <c r="E474" s="1" t="s">
        <v>24</v>
      </c>
      <c r="F474" s="1" t="s">
        <v>113</v>
      </c>
      <c r="G474" s="1" t="s">
        <v>24</v>
      </c>
      <c r="H474" s="1">
        <v>4501705674</v>
      </c>
      <c r="I474" s="1" t="s">
        <v>24</v>
      </c>
      <c r="J474" s="1" t="s">
        <v>586</v>
      </c>
      <c r="K474" s="1">
        <v>2</v>
      </c>
      <c r="L474" s="1" t="s">
        <v>26</v>
      </c>
      <c r="M474" s="3">
        <v>3616</v>
      </c>
      <c r="N474" s="3">
        <f t="shared" si="13"/>
        <v>7232</v>
      </c>
      <c r="O474" s="1"/>
      <c r="P474" s="1"/>
      <c r="Q474" s="1"/>
      <c r="R474" s="1"/>
      <c r="S474" s="3">
        <f>Tabla1315[[#This Row],[COSTO TOTAL]]</f>
        <v>7232</v>
      </c>
      <c r="T474" s="1"/>
      <c r="U474" s="1"/>
      <c r="V474" s="3"/>
      <c r="W474" s="1"/>
      <c r="X474" s="1"/>
      <c r="Y474" s="1"/>
      <c r="Z474" s="3"/>
      <c r="AA474" s="1"/>
      <c r="AB474" s="1"/>
      <c r="AC474" s="1"/>
      <c r="AD474" s="1"/>
      <c r="AE474" s="1"/>
    </row>
    <row r="475" spans="1:31">
      <c r="A475" s="1" t="s">
        <v>352</v>
      </c>
      <c r="B475" s="2">
        <v>43271</v>
      </c>
      <c r="C475" s="1">
        <v>7582309</v>
      </c>
      <c r="D475" s="1" t="s">
        <v>18</v>
      </c>
      <c r="E475" s="1" t="s">
        <v>24</v>
      </c>
      <c r="F475" s="1" t="s">
        <v>24</v>
      </c>
      <c r="G475" s="1" t="s">
        <v>24</v>
      </c>
      <c r="H475" s="1">
        <v>4501565413</v>
      </c>
      <c r="I475" s="1" t="s">
        <v>24</v>
      </c>
      <c r="J475" s="1" t="s">
        <v>587</v>
      </c>
      <c r="K475" s="1">
        <v>3</v>
      </c>
      <c r="L475" s="1" t="s">
        <v>26</v>
      </c>
      <c r="M475" s="3">
        <v>169.4</v>
      </c>
      <c r="N475" s="3">
        <v>508.20000000000005</v>
      </c>
      <c r="O475" s="1"/>
      <c r="P475" s="1"/>
      <c r="Q475" s="1"/>
      <c r="R475" s="1"/>
      <c r="S475" s="3">
        <f>Tabla1315[[#This Row],[COSTO TOTAL]]</f>
        <v>508.20000000000005</v>
      </c>
      <c r="T475" s="1"/>
      <c r="U475" s="1"/>
      <c r="V475" s="3"/>
      <c r="W475" s="1"/>
      <c r="X475" s="1"/>
      <c r="Y475" s="1"/>
      <c r="Z475" s="3"/>
      <c r="AA475" s="1"/>
      <c r="AB475" s="1"/>
      <c r="AC475" s="1"/>
      <c r="AD475" s="1"/>
      <c r="AE475" s="1"/>
    </row>
    <row r="476" spans="1:31">
      <c r="A476" s="1" t="s">
        <v>352</v>
      </c>
      <c r="B476" s="2">
        <v>43271</v>
      </c>
      <c r="C476" s="1">
        <v>7582309</v>
      </c>
      <c r="D476" s="1" t="s">
        <v>18</v>
      </c>
      <c r="E476" s="1" t="s">
        <v>24</v>
      </c>
      <c r="F476" s="1" t="s">
        <v>24</v>
      </c>
      <c r="G476" s="1" t="s">
        <v>24</v>
      </c>
      <c r="H476" s="1">
        <v>4501565413</v>
      </c>
      <c r="I476" s="1" t="s">
        <v>24</v>
      </c>
      <c r="J476" s="1" t="s">
        <v>588</v>
      </c>
      <c r="K476" s="1">
        <v>5</v>
      </c>
      <c r="L476" s="1" t="s">
        <v>26</v>
      </c>
      <c r="M476" s="3">
        <v>63.6</v>
      </c>
      <c r="N476" s="3">
        <v>318</v>
      </c>
      <c r="O476" s="1"/>
      <c r="P476" s="1"/>
      <c r="Q476" s="1"/>
      <c r="R476" s="1"/>
      <c r="S476" s="3">
        <f>Tabla1315[[#This Row],[COSTO TOTAL]]</f>
        <v>318</v>
      </c>
      <c r="T476" s="1"/>
      <c r="U476" s="1"/>
      <c r="V476" s="3"/>
      <c r="W476" s="1"/>
      <c r="X476" s="1"/>
      <c r="Y476" s="1"/>
      <c r="Z476" s="3"/>
      <c r="AA476" s="1"/>
      <c r="AB476" s="1"/>
      <c r="AC476" s="1"/>
      <c r="AD476" s="1"/>
      <c r="AE476" s="1"/>
    </row>
    <row r="477" spans="1:31">
      <c r="A477" s="1" t="s">
        <v>352</v>
      </c>
      <c r="B477" s="2">
        <v>43271</v>
      </c>
      <c r="C477" s="1">
        <v>7582309</v>
      </c>
      <c r="D477" s="1" t="s">
        <v>18</v>
      </c>
      <c r="E477" s="1" t="s">
        <v>24</v>
      </c>
      <c r="F477" s="1" t="s">
        <v>24</v>
      </c>
      <c r="G477" s="1" t="s">
        <v>24</v>
      </c>
      <c r="H477" s="1">
        <v>4501565413</v>
      </c>
      <c r="I477" s="1" t="s">
        <v>24</v>
      </c>
      <c r="J477" s="1" t="s">
        <v>589</v>
      </c>
      <c r="K477" s="1">
        <v>2</v>
      </c>
      <c r="L477" s="1" t="s">
        <v>26</v>
      </c>
      <c r="M477" s="3">
        <v>43.8</v>
      </c>
      <c r="N477" s="3">
        <v>87.6</v>
      </c>
      <c r="O477" s="1"/>
      <c r="P477" s="1"/>
      <c r="Q477" s="1"/>
      <c r="R477" s="1"/>
      <c r="S477" s="3">
        <f>Tabla1315[[#This Row],[COSTO TOTAL]]</f>
        <v>87.6</v>
      </c>
      <c r="T477" s="1"/>
      <c r="U477" s="1"/>
      <c r="V477" s="3"/>
      <c r="W477" s="1"/>
      <c r="X477" s="1"/>
      <c r="Y477" s="1"/>
      <c r="Z477" s="3"/>
      <c r="AA477" s="1"/>
      <c r="AB477" s="1"/>
      <c r="AC477" s="1"/>
      <c r="AD477" s="1"/>
      <c r="AE477" s="1"/>
    </row>
    <row r="478" spans="1:31">
      <c r="A478" s="1" t="s">
        <v>352</v>
      </c>
      <c r="B478" s="2">
        <v>43271</v>
      </c>
      <c r="C478" s="1">
        <v>7582309</v>
      </c>
      <c r="D478" s="1" t="s">
        <v>18</v>
      </c>
      <c r="E478" s="1" t="s">
        <v>24</v>
      </c>
      <c r="F478" s="1" t="s">
        <v>24</v>
      </c>
      <c r="G478" s="1" t="s">
        <v>24</v>
      </c>
      <c r="H478" s="1">
        <v>4501565413</v>
      </c>
      <c r="I478" s="1" t="s">
        <v>24</v>
      </c>
      <c r="J478" s="1" t="s">
        <v>1132</v>
      </c>
      <c r="K478" s="1">
        <v>1</v>
      </c>
      <c r="L478" s="1" t="s">
        <v>26</v>
      </c>
      <c r="M478" s="3">
        <v>2234</v>
      </c>
      <c r="N478" s="3">
        <v>2234</v>
      </c>
      <c r="O478" s="1"/>
      <c r="P478" s="1"/>
      <c r="Q478" s="1"/>
      <c r="R478" s="1"/>
      <c r="S478" s="3">
        <f>Tabla1315[[#This Row],[COSTO TOTAL]]</f>
        <v>2234</v>
      </c>
      <c r="T478" s="1"/>
      <c r="U478" s="1"/>
      <c r="V478" s="3"/>
      <c r="W478" s="1"/>
      <c r="X478" s="1"/>
      <c r="Y478" s="1"/>
      <c r="Z478" s="3"/>
      <c r="AA478" s="1"/>
      <c r="AB478" s="1"/>
      <c r="AC478" s="1"/>
      <c r="AD478" s="1"/>
      <c r="AE478" s="1"/>
    </row>
    <row r="479" spans="1:31">
      <c r="A479" s="1" t="s">
        <v>352</v>
      </c>
      <c r="B479" s="2" t="s">
        <v>37</v>
      </c>
      <c r="C479" s="1" t="s">
        <v>22</v>
      </c>
      <c r="D479" s="1" t="s">
        <v>18</v>
      </c>
      <c r="E479" s="1" t="s">
        <v>24</v>
      </c>
      <c r="F479" s="1" t="s">
        <v>24</v>
      </c>
      <c r="G479" s="1" t="s">
        <v>24</v>
      </c>
      <c r="H479" s="1" t="s">
        <v>24</v>
      </c>
      <c r="I479" s="1" t="s">
        <v>24</v>
      </c>
      <c r="J479" s="1" t="s">
        <v>590</v>
      </c>
      <c r="K479" s="1">
        <v>4</v>
      </c>
      <c r="L479" s="1" t="s">
        <v>26</v>
      </c>
      <c r="M479" s="3"/>
      <c r="N479" s="3">
        <f t="shared" ref="N479:N542" si="14">M479*K479</f>
        <v>0</v>
      </c>
      <c r="O479" s="1"/>
      <c r="P479" s="1"/>
      <c r="Q479" s="1"/>
      <c r="R479" s="1"/>
      <c r="S479" s="3">
        <f>Tabla1315[[#This Row],[COSTO TOTAL]]</f>
        <v>0</v>
      </c>
      <c r="T479" s="1"/>
      <c r="U479" s="1"/>
      <c r="V479" s="3"/>
      <c r="W479" s="1"/>
      <c r="X479" s="1"/>
      <c r="Y479" s="1"/>
      <c r="Z479" s="3"/>
      <c r="AA479" s="1"/>
      <c r="AB479" s="1"/>
      <c r="AC479" s="1"/>
      <c r="AD479" s="1"/>
      <c r="AE479" s="1"/>
    </row>
    <row r="480" spans="1:31">
      <c r="A480" s="1" t="s">
        <v>592</v>
      </c>
      <c r="B480" s="2" t="s">
        <v>593</v>
      </c>
      <c r="C480" s="1" t="s">
        <v>22</v>
      </c>
      <c r="D480" s="1" t="s">
        <v>18</v>
      </c>
      <c r="E480" s="1" t="s">
        <v>24</v>
      </c>
      <c r="F480" s="1" t="s">
        <v>594</v>
      </c>
      <c r="G480" s="1" t="s">
        <v>24</v>
      </c>
      <c r="H480" s="1">
        <v>4501675096</v>
      </c>
      <c r="I480" s="1" t="s">
        <v>24</v>
      </c>
      <c r="J480" s="1" t="s">
        <v>595</v>
      </c>
      <c r="K480" s="1">
        <v>4</v>
      </c>
      <c r="L480" s="1" t="s">
        <v>26</v>
      </c>
      <c r="M480" s="3"/>
      <c r="N480" s="3">
        <f t="shared" si="14"/>
        <v>0</v>
      </c>
      <c r="O480" s="1"/>
      <c r="P480" s="1"/>
      <c r="Q480" s="1"/>
      <c r="R480" s="1"/>
      <c r="S480" s="3">
        <f>Tabla1315[[#This Row],[COSTO TOTAL]]</f>
        <v>0</v>
      </c>
      <c r="T480" s="1"/>
      <c r="U480" s="1"/>
      <c r="V480" s="3"/>
      <c r="W480" s="1"/>
      <c r="X480" s="1"/>
      <c r="Y480" s="1"/>
      <c r="Z480" s="3"/>
      <c r="AA480" s="1"/>
      <c r="AB480" s="1"/>
      <c r="AC480" s="1"/>
      <c r="AD480" s="1"/>
      <c r="AE480" s="1"/>
    </row>
    <row r="481" spans="1:31">
      <c r="A481" s="1" t="s">
        <v>592</v>
      </c>
      <c r="B481" s="2" t="s">
        <v>593</v>
      </c>
      <c r="C481" s="1" t="s">
        <v>22</v>
      </c>
      <c r="D481" s="1" t="s">
        <v>18</v>
      </c>
      <c r="E481" s="1" t="s">
        <v>24</v>
      </c>
      <c r="F481" s="1" t="s">
        <v>594</v>
      </c>
      <c r="G481" s="1" t="s">
        <v>24</v>
      </c>
      <c r="H481" s="1">
        <v>4501675096</v>
      </c>
      <c r="I481" s="1" t="s">
        <v>24</v>
      </c>
      <c r="J481" s="1" t="s">
        <v>596</v>
      </c>
      <c r="K481" s="1">
        <v>4</v>
      </c>
      <c r="L481" s="1" t="s">
        <v>26</v>
      </c>
      <c r="M481" s="3"/>
      <c r="N481" s="3">
        <f t="shared" si="14"/>
        <v>0</v>
      </c>
      <c r="O481" s="1"/>
      <c r="P481" s="1"/>
      <c r="Q481" s="1"/>
      <c r="R481" s="1"/>
      <c r="S481" s="3">
        <f>Tabla1315[[#This Row],[COSTO TOTAL]]</f>
        <v>0</v>
      </c>
      <c r="T481" s="1"/>
      <c r="U481" s="1"/>
      <c r="V481" s="3"/>
      <c r="W481" s="1"/>
      <c r="X481" s="1"/>
      <c r="Y481" s="1"/>
      <c r="Z481" s="3"/>
      <c r="AA481" s="1"/>
      <c r="AB481" s="1"/>
      <c r="AC481" s="1"/>
      <c r="AD481" s="1"/>
      <c r="AE481" s="1"/>
    </row>
    <row r="482" spans="1:31">
      <c r="A482" s="1" t="s">
        <v>592</v>
      </c>
      <c r="B482" s="2" t="s">
        <v>593</v>
      </c>
      <c r="C482" s="1" t="s">
        <v>22</v>
      </c>
      <c r="D482" s="1" t="s">
        <v>18</v>
      </c>
      <c r="E482" s="1" t="s">
        <v>24</v>
      </c>
      <c r="F482" s="1" t="s">
        <v>594</v>
      </c>
      <c r="G482" s="1" t="s">
        <v>24</v>
      </c>
      <c r="H482" s="1">
        <v>4501675096</v>
      </c>
      <c r="I482" s="1" t="s">
        <v>24</v>
      </c>
      <c r="J482" s="1" t="s">
        <v>597</v>
      </c>
      <c r="K482" s="1">
        <v>4</v>
      </c>
      <c r="L482" s="1" t="s">
        <v>26</v>
      </c>
      <c r="M482" s="3"/>
      <c r="N482" s="3">
        <f t="shared" si="14"/>
        <v>0</v>
      </c>
      <c r="O482" s="1"/>
      <c r="P482" s="1"/>
      <c r="Q482" s="1"/>
      <c r="R482" s="1"/>
      <c r="S482" s="3">
        <f>Tabla1315[[#This Row],[COSTO TOTAL]]</f>
        <v>0</v>
      </c>
      <c r="T482" s="1"/>
      <c r="U482" s="1"/>
      <c r="V482" s="3"/>
      <c r="W482" s="1"/>
      <c r="X482" s="1"/>
      <c r="Y482" s="1"/>
      <c r="Z482" s="3"/>
      <c r="AA482" s="1"/>
      <c r="AB482" s="1"/>
      <c r="AC482" s="1"/>
      <c r="AD482" s="1"/>
      <c r="AE482" s="1"/>
    </row>
    <row r="483" spans="1:31">
      <c r="A483" s="1" t="s">
        <v>592</v>
      </c>
      <c r="B483" s="2" t="s">
        <v>593</v>
      </c>
      <c r="C483" s="1" t="s">
        <v>22</v>
      </c>
      <c r="D483" s="1" t="s">
        <v>18</v>
      </c>
      <c r="E483" s="1" t="s">
        <v>24</v>
      </c>
      <c r="F483" s="1" t="s">
        <v>594</v>
      </c>
      <c r="G483" s="1" t="s">
        <v>24</v>
      </c>
      <c r="H483" s="1">
        <v>4501675096</v>
      </c>
      <c r="I483" s="1" t="s">
        <v>24</v>
      </c>
      <c r="J483" s="1" t="s">
        <v>598</v>
      </c>
      <c r="K483" s="1">
        <v>1</v>
      </c>
      <c r="L483" s="1" t="s">
        <v>26</v>
      </c>
      <c r="M483" s="3"/>
      <c r="N483" s="3">
        <f t="shared" si="14"/>
        <v>0</v>
      </c>
      <c r="O483" s="1"/>
      <c r="P483" s="1"/>
      <c r="Q483" s="1"/>
      <c r="R483" s="1"/>
      <c r="S483" s="3">
        <f>Tabla1315[[#This Row],[COSTO TOTAL]]</f>
        <v>0</v>
      </c>
      <c r="T483" s="1"/>
      <c r="U483" s="1"/>
      <c r="V483" s="3"/>
      <c r="W483" s="1"/>
      <c r="X483" s="1"/>
      <c r="Y483" s="1"/>
      <c r="Z483" s="3"/>
      <c r="AA483" s="1"/>
      <c r="AB483" s="1"/>
      <c r="AC483" s="1"/>
      <c r="AD483" s="1"/>
      <c r="AE483" s="1"/>
    </row>
    <row r="484" spans="1:31">
      <c r="A484" s="1" t="s">
        <v>592</v>
      </c>
      <c r="B484" s="2" t="s">
        <v>593</v>
      </c>
      <c r="C484" s="1" t="s">
        <v>22</v>
      </c>
      <c r="D484" s="1" t="s">
        <v>18</v>
      </c>
      <c r="E484" s="1" t="s">
        <v>24</v>
      </c>
      <c r="F484" s="1" t="s">
        <v>594</v>
      </c>
      <c r="G484" s="1" t="s">
        <v>24</v>
      </c>
      <c r="H484" s="1">
        <v>4501675096</v>
      </c>
      <c r="I484" s="1" t="s">
        <v>24</v>
      </c>
      <c r="J484" s="1" t="s">
        <v>599</v>
      </c>
      <c r="K484" s="1">
        <v>1</v>
      </c>
      <c r="L484" s="1" t="s">
        <v>26</v>
      </c>
      <c r="M484" s="3">
        <v>16300</v>
      </c>
      <c r="N484" s="3">
        <f t="shared" si="14"/>
        <v>16300</v>
      </c>
      <c r="O484" s="1"/>
      <c r="P484" s="1"/>
      <c r="Q484" s="1"/>
      <c r="R484" s="1"/>
      <c r="S484" s="3">
        <f>Tabla1315[[#This Row],[COSTO TOTAL]]</f>
        <v>16300</v>
      </c>
      <c r="T484" s="1"/>
      <c r="U484" s="1"/>
      <c r="V484" s="3"/>
      <c r="W484" s="1"/>
      <c r="X484" s="1"/>
      <c r="Y484" s="1"/>
      <c r="Z484" s="3"/>
      <c r="AA484" s="1"/>
      <c r="AB484" s="1"/>
      <c r="AC484" s="1"/>
      <c r="AD484" s="1"/>
      <c r="AE484" s="1"/>
    </row>
    <row r="485" spans="1:31">
      <c r="A485" s="1" t="s">
        <v>592</v>
      </c>
      <c r="B485" s="2" t="s">
        <v>593</v>
      </c>
      <c r="C485" s="1" t="s">
        <v>22</v>
      </c>
      <c r="D485" s="1" t="s">
        <v>18</v>
      </c>
      <c r="E485" s="1" t="s">
        <v>24</v>
      </c>
      <c r="F485" s="1" t="s">
        <v>594</v>
      </c>
      <c r="G485" s="1" t="s">
        <v>24</v>
      </c>
      <c r="H485" s="1">
        <v>4501675096</v>
      </c>
      <c r="I485" s="1" t="s">
        <v>24</v>
      </c>
      <c r="J485" s="1" t="s">
        <v>600</v>
      </c>
      <c r="K485" s="1">
        <v>2</v>
      </c>
      <c r="L485" s="1" t="s">
        <v>26</v>
      </c>
      <c r="M485" s="3"/>
      <c r="N485" s="3">
        <f t="shared" si="14"/>
        <v>0</v>
      </c>
      <c r="O485" s="1"/>
      <c r="P485" s="1"/>
      <c r="Q485" s="1"/>
      <c r="R485" s="1"/>
      <c r="S485" s="3">
        <f>Tabla1315[[#This Row],[COSTO TOTAL]]</f>
        <v>0</v>
      </c>
      <c r="T485" s="1"/>
      <c r="U485" s="1"/>
      <c r="V485" s="3"/>
      <c r="W485" s="1"/>
      <c r="X485" s="1"/>
      <c r="Y485" s="1"/>
      <c r="Z485" s="3"/>
      <c r="AA485" s="1"/>
      <c r="AB485" s="1"/>
      <c r="AC485" s="1"/>
      <c r="AD485" s="1"/>
      <c r="AE485" s="1"/>
    </row>
    <row r="486" spans="1:31">
      <c r="A486" s="1" t="s">
        <v>592</v>
      </c>
      <c r="B486" s="2" t="s">
        <v>593</v>
      </c>
      <c r="C486" s="1" t="s">
        <v>22</v>
      </c>
      <c r="D486" s="1" t="s">
        <v>18</v>
      </c>
      <c r="E486" s="1" t="s">
        <v>24</v>
      </c>
      <c r="F486" s="1" t="s">
        <v>594</v>
      </c>
      <c r="G486" s="1" t="s">
        <v>24</v>
      </c>
      <c r="H486" s="1">
        <v>4501675096</v>
      </c>
      <c r="I486" s="1" t="s">
        <v>24</v>
      </c>
      <c r="J486" s="1" t="s">
        <v>601</v>
      </c>
      <c r="K486" s="1">
        <v>1</v>
      </c>
      <c r="L486" s="1" t="s">
        <v>26</v>
      </c>
      <c r="M486" s="3"/>
      <c r="N486" s="3">
        <f t="shared" si="14"/>
        <v>0</v>
      </c>
      <c r="O486" s="1"/>
      <c r="P486" s="1"/>
      <c r="Q486" s="1"/>
      <c r="R486" s="1"/>
      <c r="S486" s="3">
        <f>Tabla1315[[#This Row],[COSTO TOTAL]]</f>
        <v>0</v>
      </c>
      <c r="T486" s="1"/>
      <c r="U486" s="1"/>
      <c r="V486" s="3"/>
      <c r="W486" s="1"/>
      <c r="X486" s="1"/>
      <c r="Y486" s="1"/>
      <c r="Z486" s="3"/>
      <c r="AA486" s="1"/>
      <c r="AB486" s="1"/>
      <c r="AC486" s="1"/>
      <c r="AD486" s="1"/>
      <c r="AE486" s="1"/>
    </row>
    <row r="487" spans="1:31">
      <c r="A487" s="1" t="s">
        <v>592</v>
      </c>
      <c r="B487" s="2" t="s">
        <v>593</v>
      </c>
      <c r="C487" s="1" t="s">
        <v>22</v>
      </c>
      <c r="D487" s="1" t="s">
        <v>18</v>
      </c>
      <c r="E487" s="1" t="s">
        <v>24</v>
      </c>
      <c r="F487" s="1" t="s">
        <v>594</v>
      </c>
      <c r="G487" s="1" t="s">
        <v>24</v>
      </c>
      <c r="H487" s="1">
        <v>4501675096</v>
      </c>
      <c r="I487" s="1" t="s">
        <v>24</v>
      </c>
      <c r="J487" s="1" t="s">
        <v>602</v>
      </c>
      <c r="K487" s="1">
        <v>1</v>
      </c>
      <c r="L487" s="1" t="s">
        <v>26</v>
      </c>
      <c r="M487" s="3"/>
      <c r="N487" s="3">
        <f t="shared" si="14"/>
        <v>0</v>
      </c>
      <c r="O487" s="1"/>
      <c r="P487" s="1"/>
      <c r="Q487" s="1"/>
      <c r="R487" s="1"/>
      <c r="S487" s="3">
        <f>Tabla1315[[#This Row],[COSTO TOTAL]]</f>
        <v>0</v>
      </c>
      <c r="T487" s="1"/>
      <c r="U487" s="1"/>
      <c r="V487" s="3"/>
      <c r="W487" s="1"/>
      <c r="X487" s="1"/>
      <c r="Y487" s="1"/>
      <c r="Z487" s="3"/>
      <c r="AA487" s="1"/>
      <c r="AB487" s="1"/>
      <c r="AC487" s="1"/>
      <c r="AD487" s="1"/>
      <c r="AE487" s="1"/>
    </row>
    <row r="488" spans="1:31">
      <c r="A488" s="1" t="s">
        <v>592</v>
      </c>
      <c r="B488" s="2" t="s">
        <v>593</v>
      </c>
      <c r="C488" s="1" t="s">
        <v>22</v>
      </c>
      <c r="D488" s="1" t="s">
        <v>18</v>
      </c>
      <c r="E488" s="1" t="s">
        <v>24</v>
      </c>
      <c r="F488" s="1" t="s">
        <v>594</v>
      </c>
      <c r="G488" s="1" t="s">
        <v>24</v>
      </c>
      <c r="H488" s="1">
        <v>4501675096</v>
      </c>
      <c r="I488" s="1" t="s">
        <v>24</v>
      </c>
      <c r="J488" s="1" t="s">
        <v>603</v>
      </c>
      <c r="K488" s="1">
        <v>1</v>
      </c>
      <c r="L488" s="1" t="s">
        <v>26</v>
      </c>
      <c r="M488" s="3"/>
      <c r="N488" s="3">
        <f t="shared" si="14"/>
        <v>0</v>
      </c>
      <c r="O488" s="1"/>
      <c r="P488" s="1"/>
      <c r="Q488" s="1"/>
      <c r="R488" s="1"/>
      <c r="S488" s="3">
        <f>Tabla1315[[#This Row],[COSTO TOTAL]]</f>
        <v>0</v>
      </c>
      <c r="T488" s="1"/>
      <c r="U488" s="1"/>
      <c r="V488" s="3"/>
      <c r="W488" s="1"/>
      <c r="X488" s="1"/>
      <c r="Y488" s="1"/>
      <c r="Z488" s="3"/>
      <c r="AA488" s="1"/>
      <c r="AB488" s="1"/>
      <c r="AC488" s="1"/>
      <c r="AD488" s="1"/>
      <c r="AE488" s="1"/>
    </row>
    <row r="489" spans="1:31">
      <c r="A489" s="1" t="s">
        <v>592</v>
      </c>
      <c r="B489" s="2" t="s">
        <v>604</v>
      </c>
      <c r="C489" s="1" t="s">
        <v>22</v>
      </c>
      <c r="D489" s="1" t="s">
        <v>18</v>
      </c>
      <c r="E489" s="1" t="s">
        <v>24</v>
      </c>
      <c r="F489" s="1" t="s">
        <v>594</v>
      </c>
      <c r="G489" s="1" t="s">
        <v>24</v>
      </c>
      <c r="H489" s="1">
        <v>4501675096</v>
      </c>
      <c r="I489" s="1" t="s">
        <v>24</v>
      </c>
      <c r="J489" s="1" t="s">
        <v>605</v>
      </c>
      <c r="K489" s="1">
        <v>1</v>
      </c>
      <c r="L489" s="1" t="s">
        <v>26</v>
      </c>
      <c r="M489" s="3"/>
      <c r="N489" s="3">
        <f t="shared" si="14"/>
        <v>0</v>
      </c>
      <c r="O489" s="1"/>
      <c r="P489" s="1"/>
      <c r="Q489" s="1"/>
      <c r="R489" s="1"/>
      <c r="S489" s="3">
        <f>Tabla1315[[#This Row],[COSTO TOTAL]]</f>
        <v>0</v>
      </c>
      <c r="T489" s="1"/>
      <c r="U489" s="1"/>
      <c r="V489" s="3"/>
      <c r="W489" s="1"/>
      <c r="X489" s="1"/>
      <c r="Y489" s="1"/>
      <c r="Z489" s="3"/>
      <c r="AA489" s="1"/>
      <c r="AB489" s="1"/>
      <c r="AC489" s="1"/>
      <c r="AD489" s="1"/>
      <c r="AE489" s="1"/>
    </row>
    <row r="490" spans="1:31">
      <c r="A490" s="1" t="s">
        <v>592</v>
      </c>
      <c r="B490" s="2" t="s">
        <v>606</v>
      </c>
      <c r="C490" s="1" t="s">
        <v>22</v>
      </c>
      <c r="D490" s="1" t="s">
        <v>18</v>
      </c>
      <c r="E490" s="1" t="s">
        <v>24</v>
      </c>
      <c r="F490" s="1" t="s">
        <v>594</v>
      </c>
      <c r="G490" s="1" t="s">
        <v>24</v>
      </c>
      <c r="H490" s="1">
        <v>4501675096</v>
      </c>
      <c r="I490" s="1" t="s">
        <v>24</v>
      </c>
      <c r="J490" s="1" t="s">
        <v>607</v>
      </c>
      <c r="K490" s="1">
        <v>2</v>
      </c>
      <c r="L490" s="1" t="s">
        <v>26</v>
      </c>
      <c r="M490" s="3"/>
      <c r="N490" s="3">
        <f t="shared" si="14"/>
        <v>0</v>
      </c>
      <c r="O490" s="1"/>
      <c r="P490" s="1"/>
      <c r="Q490" s="1"/>
      <c r="R490" s="1"/>
      <c r="S490" s="3">
        <f>Tabla1315[[#This Row],[COSTO TOTAL]]</f>
        <v>0</v>
      </c>
      <c r="T490" s="1"/>
      <c r="U490" s="1"/>
      <c r="V490" s="3"/>
      <c r="W490" s="1"/>
      <c r="X490" s="1"/>
      <c r="Y490" s="1"/>
      <c r="Z490" s="3"/>
      <c r="AA490" s="1"/>
      <c r="AB490" s="1"/>
      <c r="AC490" s="1"/>
      <c r="AD490" s="1"/>
      <c r="AE490" s="1"/>
    </row>
    <row r="491" spans="1:31">
      <c r="A491" s="1" t="s">
        <v>592</v>
      </c>
      <c r="B491" s="2">
        <v>43773</v>
      </c>
      <c r="C491" s="1" t="s">
        <v>24</v>
      </c>
      <c r="D491" s="1" t="s">
        <v>18</v>
      </c>
      <c r="E491" s="1" t="s">
        <v>24</v>
      </c>
      <c r="F491" s="1" t="s">
        <v>608</v>
      </c>
      <c r="G491" s="1" t="s">
        <v>24</v>
      </c>
      <c r="H491" s="1">
        <v>4501717357</v>
      </c>
      <c r="I491" s="1" t="s">
        <v>24</v>
      </c>
      <c r="J491" s="1" t="s">
        <v>609</v>
      </c>
      <c r="K491" s="1">
        <v>1</v>
      </c>
      <c r="L491" s="1" t="s">
        <v>26</v>
      </c>
      <c r="M491" s="3">
        <v>1860</v>
      </c>
      <c r="N491" s="3">
        <f t="shared" si="14"/>
        <v>1860</v>
      </c>
      <c r="O491" s="1"/>
      <c r="P491" s="1"/>
      <c r="Q491" s="1"/>
      <c r="R491" s="1"/>
      <c r="S491" s="3">
        <f>Tabla1315[[#This Row],[COSTO TOTAL]]</f>
        <v>1860</v>
      </c>
      <c r="T491" s="1"/>
      <c r="U491" s="1"/>
      <c r="V491" s="3"/>
      <c r="W491" s="1"/>
      <c r="X491" s="1"/>
      <c r="Y491" s="1"/>
      <c r="Z491" s="3"/>
      <c r="AA491" s="1"/>
      <c r="AB491" s="1"/>
      <c r="AC491" s="1"/>
      <c r="AD491" s="1"/>
      <c r="AE491" s="1"/>
    </row>
    <row r="492" spans="1:31">
      <c r="A492" s="1" t="s">
        <v>592</v>
      </c>
      <c r="B492" s="2">
        <v>43773</v>
      </c>
      <c r="C492" s="1" t="s">
        <v>24</v>
      </c>
      <c r="D492" s="1" t="s">
        <v>18</v>
      </c>
      <c r="E492" s="1" t="s">
        <v>24</v>
      </c>
      <c r="F492" s="1" t="s">
        <v>113</v>
      </c>
      <c r="G492" s="1" t="s">
        <v>24</v>
      </c>
      <c r="H492" s="1">
        <v>4501710214</v>
      </c>
      <c r="I492" s="1" t="s">
        <v>24</v>
      </c>
      <c r="J492" s="1" t="s">
        <v>610</v>
      </c>
      <c r="K492" s="1">
        <v>1</v>
      </c>
      <c r="L492" s="1" t="s">
        <v>26</v>
      </c>
      <c r="M492" s="3">
        <v>4250</v>
      </c>
      <c r="N492" s="3">
        <f t="shared" si="14"/>
        <v>4250</v>
      </c>
      <c r="O492" s="1"/>
      <c r="P492" s="1"/>
      <c r="Q492" s="1"/>
      <c r="R492" s="1"/>
      <c r="S492" s="3">
        <f>Tabla1315[[#This Row],[COSTO TOTAL]]</f>
        <v>4250</v>
      </c>
      <c r="T492" s="1"/>
      <c r="U492" s="1"/>
      <c r="V492" s="3"/>
      <c r="W492" s="1"/>
      <c r="X492" s="1"/>
      <c r="Y492" s="1"/>
      <c r="Z492" s="3"/>
      <c r="AA492" s="1"/>
      <c r="AB492" s="1"/>
      <c r="AC492" s="1"/>
      <c r="AD492" s="1"/>
      <c r="AE492" s="1"/>
    </row>
    <row r="493" spans="1:31">
      <c r="A493" s="1" t="s">
        <v>592</v>
      </c>
      <c r="B493" s="2">
        <v>43773</v>
      </c>
      <c r="C493" s="1" t="s">
        <v>24</v>
      </c>
      <c r="D493" s="1" t="s">
        <v>18</v>
      </c>
      <c r="E493" s="1" t="s">
        <v>24</v>
      </c>
      <c r="F493" s="1" t="s">
        <v>113</v>
      </c>
      <c r="G493" s="1" t="s">
        <v>24</v>
      </c>
      <c r="H493" s="1">
        <v>4501710214</v>
      </c>
      <c r="I493" s="1" t="s">
        <v>24</v>
      </c>
      <c r="J493" s="1" t="s">
        <v>611</v>
      </c>
      <c r="K493" s="1">
        <v>1</v>
      </c>
      <c r="L493" s="1" t="s">
        <v>26</v>
      </c>
      <c r="M493" s="3">
        <v>12700</v>
      </c>
      <c r="N493" s="3">
        <f t="shared" si="14"/>
        <v>12700</v>
      </c>
      <c r="O493" s="1"/>
      <c r="P493" s="1"/>
      <c r="Q493" s="1"/>
      <c r="R493" s="1"/>
      <c r="S493" s="3">
        <f>Tabla1315[[#This Row],[COSTO TOTAL]]</f>
        <v>12700</v>
      </c>
      <c r="T493" s="1"/>
      <c r="U493" s="1"/>
      <c r="V493" s="3"/>
      <c r="W493" s="1"/>
      <c r="X493" s="1"/>
      <c r="Y493" s="1"/>
      <c r="Z493" s="3"/>
      <c r="AA493" s="1"/>
      <c r="AB493" s="1"/>
      <c r="AC493" s="1"/>
      <c r="AD493" s="1"/>
      <c r="AE493" s="1"/>
    </row>
    <row r="494" spans="1:31">
      <c r="A494" s="1" t="s">
        <v>367</v>
      </c>
      <c r="B494" s="2">
        <v>43590</v>
      </c>
      <c r="C494" s="1">
        <v>7591565</v>
      </c>
      <c r="D494" s="1" t="s">
        <v>18</v>
      </c>
      <c r="E494" s="1" t="s">
        <v>612</v>
      </c>
      <c r="F494" s="1" t="s">
        <v>113</v>
      </c>
      <c r="G494" s="1" t="s">
        <v>24</v>
      </c>
      <c r="H494" s="1">
        <v>4501664594</v>
      </c>
      <c r="I494" s="1" t="s">
        <v>613</v>
      </c>
      <c r="J494" s="1" t="s">
        <v>614</v>
      </c>
      <c r="K494" s="1">
        <v>1</v>
      </c>
      <c r="L494" s="1" t="s">
        <v>26</v>
      </c>
      <c r="M494" s="3"/>
      <c r="N494" s="3">
        <f t="shared" si="14"/>
        <v>0</v>
      </c>
      <c r="O494" s="1" t="s">
        <v>615</v>
      </c>
      <c r="P494" s="1"/>
      <c r="Q494" s="1"/>
      <c r="R494" s="1"/>
      <c r="S494" s="3">
        <f>Tabla1315[[#This Row],[COSTO TOTAL]]</f>
        <v>0</v>
      </c>
      <c r="T494" s="1"/>
      <c r="U494" s="1"/>
      <c r="V494" s="3"/>
      <c r="W494" s="1"/>
      <c r="X494" s="1"/>
      <c r="Y494" s="1"/>
      <c r="Z494" s="3"/>
      <c r="AA494" s="1"/>
      <c r="AB494" s="1"/>
      <c r="AC494" s="1"/>
      <c r="AD494" s="1"/>
      <c r="AE494" s="1"/>
    </row>
    <row r="495" spans="1:31">
      <c r="A495" s="1" t="s">
        <v>367</v>
      </c>
      <c r="B495" s="2">
        <v>43590</v>
      </c>
      <c r="C495" s="1">
        <v>7591565</v>
      </c>
      <c r="D495" s="1" t="s">
        <v>18</v>
      </c>
      <c r="E495" s="1" t="s">
        <v>612</v>
      </c>
      <c r="F495" s="1" t="s">
        <v>113</v>
      </c>
      <c r="G495" s="1" t="s">
        <v>24</v>
      </c>
      <c r="H495" s="1">
        <v>4501664594</v>
      </c>
      <c r="I495" s="1" t="s">
        <v>613</v>
      </c>
      <c r="J495" s="1" t="s">
        <v>616</v>
      </c>
      <c r="K495" s="1">
        <v>1</v>
      </c>
      <c r="L495" s="1" t="s">
        <v>26</v>
      </c>
      <c r="M495" s="3"/>
      <c r="N495" s="3">
        <f t="shared" si="14"/>
        <v>0</v>
      </c>
      <c r="O495" s="1" t="s">
        <v>615</v>
      </c>
      <c r="P495" s="1"/>
      <c r="Q495" s="1"/>
      <c r="R495" s="1"/>
      <c r="S495" s="3">
        <f>Tabla1315[[#This Row],[COSTO TOTAL]]</f>
        <v>0</v>
      </c>
      <c r="T495" s="1"/>
      <c r="U495" s="1"/>
      <c r="V495" s="3"/>
      <c r="W495" s="1"/>
      <c r="X495" s="1"/>
      <c r="Y495" s="1"/>
      <c r="Z495" s="3"/>
      <c r="AA495" s="1"/>
      <c r="AB495" s="1"/>
      <c r="AC495" s="1"/>
      <c r="AD495" s="1"/>
      <c r="AE495" s="1"/>
    </row>
    <row r="496" spans="1:31">
      <c r="A496" s="1" t="s">
        <v>367</v>
      </c>
      <c r="B496" s="2">
        <v>43590</v>
      </c>
      <c r="C496" s="1">
        <v>7591565</v>
      </c>
      <c r="D496" s="1" t="s">
        <v>18</v>
      </c>
      <c r="E496" s="1" t="s">
        <v>612</v>
      </c>
      <c r="F496" s="1" t="s">
        <v>113</v>
      </c>
      <c r="G496" s="1" t="s">
        <v>24</v>
      </c>
      <c r="H496" s="1">
        <v>4501664594</v>
      </c>
      <c r="I496" s="1" t="s">
        <v>613</v>
      </c>
      <c r="J496" s="1" t="s">
        <v>617</v>
      </c>
      <c r="K496" s="1">
        <v>1</v>
      </c>
      <c r="L496" s="1" t="s">
        <v>26</v>
      </c>
      <c r="M496" s="3"/>
      <c r="N496" s="3">
        <f t="shared" si="14"/>
        <v>0</v>
      </c>
      <c r="O496" s="1" t="s">
        <v>615</v>
      </c>
      <c r="P496" s="1"/>
      <c r="Q496" s="1"/>
      <c r="R496" s="1"/>
      <c r="S496" s="3">
        <f>Tabla1315[[#This Row],[COSTO TOTAL]]</f>
        <v>0</v>
      </c>
      <c r="T496" s="1"/>
      <c r="U496" s="1"/>
      <c r="V496" s="3"/>
      <c r="W496" s="1"/>
      <c r="X496" s="1"/>
      <c r="Y496" s="1"/>
      <c r="Z496" s="3"/>
      <c r="AA496" s="1"/>
      <c r="AB496" s="1"/>
      <c r="AC496" s="1"/>
      <c r="AD496" s="1"/>
      <c r="AE496" s="1"/>
    </row>
    <row r="497" spans="1:31">
      <c r="A497" s="1" t="s">
        <v>367</v>
      </c>
      <c r="B497" s="2">
        <v>43590</v>
      </c>
      <c r="C497" s="1">
        <v>7591565</v>
      </c>
      <c r="D497" s="1" t="s">
        <v>18</v>
      </c>
      <c r="E497" s="1" t="s">
        <v>612</v>
      </c>
      <c r="F497" s="1" t="s">
        <v>113</v>
      </c>
      <c r="G497" s="1" t="s">
        <v>24</v>
      </c>
      <c r="H497" s="1">
        <v>4501664594</v>
      </c>
      <c r="I497" s="1" t="s">
        <v>613</v>
      </c>
      <c r="J497" s="1" t="s">
        <v>618</v>
      </c>
      <c r="K497" s="1">
        <v>1</v>
      </c>
      <c r="L497" s="1" t="s">
        <v>26</v>
      </c>
      <c r="M497" s="3"/>
      <c r="N497" s="3">
        <f t="shared" si="14"/>
        <v>0</v>
      </c>
      <c r="O497" s="1" t="s">
        <v>615</v>
      </c>
      <c r="P497" s="1"/>
      <c r="Q497" s="1"/>
      <c r="R497" s="1"/>
      <c r="S497" s="3">
        <f>Tabla1315[[#This Row],[COSTO TOTAL]]</f>
        <v>0</v>
      </c>
      <c r="T497" s="1"/>
      <c r="U497" s="1"/>
      <c r="V497" s="3"/>
      <c r="W497" s="1"/>
      <c r="X497" s="1"/>
      <c r="Y497" s="1"/>
      <c r="Z497" s="3"/>
      <c r="AA497" s="1"/>
      <c r="AB497" s="1"/>
      <c r="AC497" s="1"/>
      <c r="AD497" s="1"/>
      <c r="AE497" s="1"/>
    </row>
    <row r="498" spans="1:31">
      <c r="A498" s="1" t="s">
        <v>367</v>
      </c>
      <c r="B498" s="2">
        <v>43590</v>
      </c>
      <c r="C498" s="1">
        <v>7591565</v>
      </c>
      <c r="D498" s="1" t="s">
        <v>18</v>
      </c>
      <c r="E498" s="1" t="s">
        <v>612</v>
      </c>
      <c r="F498" s="1" t="s">
        <v>113</v>
      </c>
      <c r="G498" s="1" t="s">
        <v>24</v>
      </c>
      <c r="H498" s="1">
        <v>4501664594</v>
      </c>
      <c r="I498" s="1" t="s">
        <v>613</v>
      </c>
      <c r="J498" s="1" t="s">
        <v>619</v>
      </c>
      <c r="K498" s="1">
        <v>1</v>
      </c>
      <c r="L498" s="1" t="s">
        <v>26</v>
      </c>
      <c r="M498" s="3"/>
      <c r="N498" s="3">
        <f t="shared" si="14"/>
        <v>0</v>
      </c>
      <c r="O498" s="1" t="s">
        <v>615</v>
      </c>
      <c r="P498" s="1"/>
      <c r="Q498" s="1"/>
      <c r="R498" s="1"/>
      <c r="S498" s="3">
        <f>Tabla1315[[#This Row],[COSTO TOTAL]]</f>
        <v>0</v>
      </c>
      <c r="T498" s="1"/>
      <c r="U498" s="1"/>
      <c r="V498" s="3"/>
      <c r="W498" s="1"/>
      <c r="X498" s="1"/>
      <c r="Y498" s="1"/>
      <c r="Z498" s="3"/>
      <c r="AA498" s="1"/>
      <c r="AB498" s="1"/>
      <c r="AC498" s="1"/>
      <c r="AD498" s="1"/>
      <c r="AE498" s="1"/>
    </row>
    <row r="499" spans="1:31">
      <c r="A499" s="1" t="s">
        <v>367</v>
      </c>
      <c r="B499" s="2">
        <v>43590</v>
      </c>
      <c r="C499" s="1">
        <v>7591565</v>
      </c>
      <c r="D499" s="1" t="s">
        <v>18</v>
      </c>
      <c r="E499" s="1" t="s">
        <v>612</v>
      </c>
      <c r="F499" s="1" t="s">
        <v>113</v>
      </c>
      <c r="G499" s="1" t="s">
        <v>24</v>
      </c>
      <c r="H499" s="1">
        <v>4501664594</v>
      </c>
      <c r="I499" s="1" t="s">
        <v>613</v>
      </c>
      <c r="J499" s="1" t="s">
        <v>565</v>
      </c>
      <c r="K499" s="1">
        <v>1</v>
      </c>
      <c r="L499" s="1" t="s">
        <v>26</v>
      </c>
      <c r="M499" s="3"/>
      <c r="N499" s="3">
        <f t="shared" si="14"/>
        <v>0</v>
      </c>
      <c r="O499" s="1" t="s">
        <v>615</v>
      </c>
      <c r="P499" s="1"/>
      <c r="Q499" s="1"/>
      <c r="R499" s="1"/>
      <c r="S499" s="3">
        <f>Tabla1315[[#This Row],[COSTO TOTAL]]</f>
        <v>0</v>
      </c>
      <c r="T499" s="1"/>
      <c r="U499" s="1"/>
      <c r="V499" s="3"/>
      <c r="W499" s="1"/>
      <c r="X499" s="1"/>
      <c r="Y499" s="1"/>
      <c r="Z499" s="3"/>
      <c r="AA499" s="1"/>
      <c r="AB499" s="1"/>
      <c r="AC499" s="1"/>
      <c r="AD499" s="1"/>
      <c r="AE499" s="1"/>
    </row>
    <row r="500" spans="1:31">
      <c r="A500" s="1" t="s">
        <v>367</v>
      </c>
      <c r="B500" s="2">
        <v>43590</v>
      </c>
      <c r="C500" s="1">
        <v>7591565</v>
      </c>
      <c r="D500" s="1" t="s">
        <v>18</v>
      </c>
      <c r="E500" s="1" t="s">
        <v>612</v>
      </c>
      <c r="F500" s="1" t="s">
        <v>113</v>
      </c>
      <c r="G500" s="1" t="s">
        <v>24</v>
      </c>
      <c r="H500" s="1">
        <v>4501664594</v>
      </c>
      <c r="I500" s="1" t="s">
        <v>613</v>
      </c>
      <c r="J500" s="1" t="s">
        <v>566</v>
      </c>
      <c r="K500" s="1">
        <v>1</v>
      </c>
      <c r="L500" s="1" t="s">
        <v>26</v>
      </c>
      <c r="M500" s="3"/>
      <c r="N500" s="3">
        <f t="shared" si="14"/>
        <v>0</v>
      </c>
      <c r="O500" s="1" t="s">
        <v>615</v>
      </c>
      <c r="P500" s="1"/>
      <c r="Q500" s="1"/>
      <c r="R500" s="1"/>
      <c r="S500" s="3">
        <f>Tabla1315[[#This Row],[COSTO TOTAL]]</f>
        <v>0</v>
      </c>
      <c r="T500" s="1"/>
      <c r="U500" s="1"/>
      <c r="V500" s="3"/>
      <c r="W500" s="1"/>
      <c r="X500" s="1"/>
      <c r="Y500" s="1"/>
      <c r="Z500" s="3"/>
      <c r="AA500" s="1"/>
      <c r="AB500" s="1"/>
      <c r="AC500" s="1"/>
      <c r="AD500" s="1"/>
      <c r="AE500" s="1"/>
    </row>
    <row r="501" spans="1:31">
      <c r="A501" s="1" t="s">
        <v>367</v>
      </c>
      <c r="B501" s="2">
        <v>43590</v>
      </c>
      <c r="C501" s="1">
        <v>7591565</v>
      </c>
      <c r="D501" s="1" t="s">
        <v>18</v>
      </c>
      <c r="E501" s="1" t="s">
        <v>612</v>
      </c>
      <c r="F501" s="1" t="s">
        <v>113</v>
      </c>
      <c r="G501" s="1" t="s">
        <v>24</v>
      </c>
      <c r="H501" s="1">
        <v>4501664594</v>
      </c>
      <c r="I501" s="1" t="s">
        <v>613</v>
      </c>
      <c r="J501" s="1" t="s">
        <v>567</v>
      </c>
      <c r="K501" s="1">
        <v>1</v>
      </c>
      <c r="L501" s="1" t="s">
        <v>26</v>
      </c>
      <c r="M501" s="3"/>
      <c r="N501" s="3">
        <f t="shared" si="14"/>
        <v>0</v>
      </c>
      <c r="O501" s="1" t="s">
        <v>615</v>
      </c>
      <c r="P501" s="1"/>
      <c r="Q501" s="1"/>
      <c r="R501" s="1"/>
      <c r="S501" s="3">
        <f>Tabla1315[[#This Row],[COSTO TOTAL]]</f>
        <v>0</v>
      </c>
      <c r="T501" s="1"/>
      <c r="U501" s="1"/>
      <c r="V501" s="3"/>
      <c r="W501" s="1"/>
      <c r="X501" s="1"/>
      <c r="Y501" s="1"/>
      <c r="Z501" s="3"/>
      <c r="AA501" s="1"/>
      <c r="AB501" s="1"/>
      <c r="AC501" s="1"/>
      <c r="AD501" s="1"/>
      <c r="AE501" s="1"/>
    </row>
    <row r="502" spans="1:31">
      <c r="A502" s="1" t="s">
        <v>367</v>
      </c>
      <c r="B502" s="2">
        <v>43590</v>
      </c>
      <c r="C502" s="1">
        <v>7591565</v>
      </c>
      <c r="D502" s="1" t="s">
        <v>18</v>
      </c>
      <c r="E502" s="1" t="s">
        <v>612</v>
      </c>
      <c r="F502" s="1" t="s">
        <v>113</v>
      </c>
      <c r="G502" s="1" t="s">
        <v>24</v>
      </c>
      <c r="H502" s="1">
        <v>4501664594</v>
      </c>
      <c r="I502" s="1" t="s">
        <v>613</v>
      </c>
      <c r="J502" s="1" t="s">
        <v>620</v>
      </c>
      <c r="K502" s="1">
        <v>1</v>
      </c>
      <c r="L502" s="1" t="s">
        <v>26</v>
      </c>
      <c r="M502" s="3"/>
      <c r="N502" s="3">
        <f t="shared" si="14"/>
        <v>0</v>
      </c>
      <c r="O502" s="1" t="s">
        <v>615</v>
      </c>
      <c r="P502" s="1"/>
      <c r="Q502" s="1"/>
      <c r="R502" s="1"/>
      <c r="S502" s="3">
        <f>Tabla1315[[#This Row],[COSTO TOTAL]]</f>
        <v>0</v>
      </c>
      <c r="T502" s="1"/>
      <c r="U502" s="1"/>
      <c r="V502" s="3"/>
      <c r="W502" s="1"/>
      <c r="X502" s="1"/>
      <c r="Y502" s="1"/>
      <c r="Z502" s="3"/>
      <c r="AA502" s="1"/>
      <c r="AB502" s="1"/>
      <c r="AC502" s="1"/>
      <c r="AD502" s="1"/>
      <c r="AE502" s="1"/>
    </row>
    <row r="503" spans="1:31">
      <c r="A503" s="1" t="s">
        <v>367</v>
      </c>
      <c r="B503" s="2">
        <v>43590</v>
      </c>
      <c r="C503" s="1">
        <v>7591565</v>
      </c>
      <c r="D503" s="1" t="s">
        <v>18</v>
      </c>
      <c r="E503" s="1" t="s">
        <v>612</v>
      </c>
      <c r="F503" s="1" t="s">
        <v>113</v>
      </c>
      <c r="G503" s="1" t="s">
        <v>24</v>
      </c>
      <c r="H503" s="1">
        <v>4501664594</v>
      </c>
      <c r="I503" s="1" t="s">
        <v>613</v>
      </c>
      <c r="J503" s="1" t="s">
        <v>621</v>
      </c>
      <c r="K503" s="1">
        <v>1</v>
      </c>
      <c r="L503" s="1" t="s">
        <v>26</v>
      </c>
      <c r="M503" s="3"/>
      <c r="N503" s="3">
        <f t="shared" si="14"/>
        <v>0</v>
      </c>
      <c r="O503" s="1" t="s">
        <v>615</v>
      </c>
      <c r="P503" s="1"/>
      <c r="Q503" s="1"/>
      <c r="R503" s="1"/>
      <c r="S503" s="3">
        <f>Tabla1315[[#This Row],[COSTO TOTAL]]</f>
        <v>0</v>
      </c>
      <c r="T503" s="1"/>
      <c r="U503" s="1"/>
      <c r="V503" s="3"/>
      <c r="W503" s="1"/>
      <c r="X503" s="1"/>
      <c r="Y503" s="1"/>
      <c r="Z503" s="3"/>
      <c r="AA503" s="1"/>
      <c r="AB503" s="1"/>
      <c r="AC503" s="1"/>
      <c r="AD503" s="1"/>
      <c r="AE503" s="1"/>
    </row>
    <row r="504" spans="1:31">
      <c r="A504" s="1" t="s">
        <v>367</v>
      </c>
      <c r="B504" s="2">
        <v>43590</v>
      </c>
      <c r="C504" s="1">
        <v>7591565</v>
      </c>
      <c r="D504" s="1" t="s">
        <v>18</v>
      </c>
      <c r="E504" s="1" t="s">
        <v>612</v>
      </c>
      <c r="F504" s="1" t="s">
        <v>113</v>
      </c>
      <c r="G504" s="1" t="s">
        <v>24</v>
      </c>
      <c r="H504" s="1">
        <v>4501664594</v>
      </c>
      <c r="I504" s="1" t="s">
        <v>613</v>
      </c>
      <c r="J504" s="1" t="s">
        <v>622</v>
      </c>
      <c r="K504" s="1">
        <v>1</v>
      </c>
      <c r="L504" s="1" t="s">
        <v>26</v>
      </c>
      <c r="M504" s="3"/>
      <c r="N504" s="3">
        <f t="shared" si="14"/>
        <v>0</v>
      </c>
      <c r="O504" s="1" t="s">
        <v>615</v>
      </c>
      <c r="P504" s="1"/>
      <c r="Q504" s="1"/>
      <c r="R504" s="1"/>
      <c r="S504" s="3">
        <f>Tabla1315[[#This Row],[COSTO TOTAL]]</f>
        <v>0</v>
      </c>
      <c r="T504" s="1"/>
      <c r="U504" s="1"/>
      <c r="V504" s="3"/>
      <c r="W504" s="1"/>
      <c r="X504" s="1"/>
      <c r="Y504" s="1"/>
      <c r="Z504" s="3"/>
      <c r="AA504" s="1"/>
      <c r="AB504" s="1"/>
      <c r="AC504" s="1"/>
      <c r="AD504" s="1"/>
      <c r="AE504" s="1"/>
    </row>
    <row r="505" spans="1:31">
      <c r="A505" s="1" t="s">
        <v>367</v>
      </c>
      <c r="B505" s="2">
        <v>43590</v>
      </c>
      <c r="C505" s="1">
        <v>7591565</v>
      </c>
      <c r="D505" s="1" t="s">
        <v>18</v>
      </c>
      <c r="E505" s="1" t="s">
        <v>612</v>
      </c>
      <c r="F505" s="1" t="s">
        <v>113</v>
      </c>
      <c r="G505" s="1" t="s">
        <v>24</v>
      </c>
      <c r="H505" s="1">
        <v>4501664594</v>
      </c>
      <c r="I505" s="1" t="s">
        <v>613</v>
      </c>
      <c r="J505" s="1" t="s">
        <v>568</v>
      </c>
      <c r="K505" s="1">
        <v>1</v>
      </c>
      <c r="L505" s="1" t="s">
        <v>26</v>
      </c>
      <c r="M505" s="3"/>
      <c r="N505" s="3">
        <f t="shared" si="14"/>
        <v>0</v>
      </c>
      <c r="O505" s="1" t="s">
        <v>615</v>
      </c>
      <c r="P505" s="1"/>
      <c r="Q505" s="1"/>
      <c r="R505" s="1"/>
      <c r="S505" s="3">
        <f>Tabla1315[[#This Row],[COSTO TOTAL]]</f>
        <v>0</v>
      </c>
      <c r="T505" s="1"/>
      <c r="U505" s="1"/>
      <c r="V505" s="3"/>
      <c r="W505" s="1"/>
      <c r="X505" s="1"/>
      <c r="Y505" s="1"/>
      <c r="Z505" s="3"/>
      <c r="AA505" s="1"/>
      <c r="AB505" s="1"/>
      <c r="AC505" s="1"/>
      <c r="AD505" s="1"/>
      <c r="AE505" s="1"/>
    </row>
    <row r="506" spans="1:31">
      <c r="A506" s="1" t="s">
        <v>592</v>
      </c>
      <c r="B506" s="2">
        <v>43808</v>
      </c>
      <c r="C506" s="1" t="s">
        <v>24</v>
      </c>
      <c r="D506" s="1" t="s">
        <v>18</v>
      </c>
      <c r="E506" s="1" t="s">
        <v>24</v>
      </c>
      <c r="F506" s="1" t="s">
        <v>623</v>
      </c>
      <c r="G506" s="1" t="s">
        <v>24</v>
      </c>
      <c r="H506" s="1">
        <v>4501714340</v>
      </c>
      <c r="I506" s="1" t="s">
        <v>24</v>
      </c>
      <c r="J506" s="1" t="s">
        <v>624</v>
      </c>
      <c r="K506" s="1">
        <v>0</v>
      </c>
      <c r="L506" s="1" t="s">
        <v>26</v>
      </c>
      <c r="M506" s="3">
        <v>184904</v>
      </c>
      <c r="N506" s="3">
        <f t="shared" si="14"/>
        <v>0</v>
      </c>
      <c r="O506" s="1"/>
      <c r="P506" s="1"/>
      <c r="Q506" s="1"/>
      <c r="R506" s="1"/>
      <c r="S506" s="3">
        <f>Tabla1315[[#This Row],[COSTO TOTAL]]</f>
        <v>0</v>
      </c>
      <c r="T506" s="1"/>
      <c r="U506" s="1"/>
      <c r="V506" s="3"/>
      <c r="W506" s="1"/>
      <c r="X506" s="1"/>
      <c r="Y506" s="1"/>
      <c r="Z506" s="3"/>
      <c r="AA506" s="1"/>
      <c r="AB506" s="1"/>
      <c r="AC506" s="1"/>
      <c r="AD506" s="1" t="s">
        <v>112</v>
      </c>
      <c r="AE506" s="1"/>
    </row>
    <row r="507" spans="1:31">
      <c r="A507" s="1" t="s">
        <v>367</v>
      </c>
      <c r="B507" s="2">
        <v>43259</v>
      </c>
      <c r="C507" s="1">
        <v>7575156</v>
      </c>
      <c r="D507" s="1" t="s">
        <v>18</v>
      </c>
      <c r="E507" s="1" t="s">
        <v>625</v>
      </c>
      <c r="F507" s="1" t="s">
        <v>374</v>
      </c>
      <c r="G507" s="1"/>
      <c r="H507" s="1">
        <v>4501554681</v>
      </c>
      <c r="I507" s="1" t="s">
        <v>24</v>
      </c>
      <c r="J507" s="1" t="s">
        <v>626</v>
      </c>
      <c r="K507" s="1">
        <v>40</v>
      </c>
      <c r="L507" s="1" t="s">
        <v>26</v>
      </c>
      <c r="M507" s="3">
        <v>14</v>
      </c>
      <c r="N507" s="3">
        <f t="shared" si="14"/>
        <v>560</v>
      </c>
      <c r="O507" s="1"/>
      <c r="P507" s="1"/>
      <c r="Q507" s="1"/>
      <c r="R507" s="1"/>
      <c r="S507" s="3">
        <f>Tabla1315[[#This Row],[COSTO TOTAL]]</f>
        <v>560</v>
      </c>
      <c r="T507" s="1"/>
      <c r="U507" s="1"/>
      <c r="V507" s="3"/>
      <c r="W507" s="1"/>
      <c r="X507" s="1"/>
      <c r="Y507" s="1"/>
      <c r="Z507" s="3"/>
      <c r="AA507" s="1"/>
      <c r="AB507" s="1"/>
      <c r="AC507" s="1"/>
      <c r="AD507" s="1"/>
      <c r="AE507" s="1"/>
    </row>
    <row r="508" spans="1:31">
      <c r="A508" s="1" t="s">
        <v>367</v>
      </c>
      <c r="B508" s="2">
        <v>43343</v>
      </c>
      <c r="C508" s="1">
        <v>7559687</v>
      </c>
      <c r="D508" s="1" t="s">
        <v>18</v>
      </c>
      <c r="E508" s="1" t="s">
        <v>627</v>
      </c>
      <c r="F508" s="1" t="s">
        <v>113</v>
      </c>
      <c r="G508" s="1"/>
      <c r="H508" s="1">
        <v>4501545988</v>
      </c>
      <c r="I508" s="1" t="s">
        <v>24</v>
      </c>
      <c r="J508" s="1" t="s">
        <v>628</v>
      </c>
      <c r="K508" s="1">
        <v>1</v>
      </c>
      <c r="L508" s="1" t="s">
        <v>26</v>
      </c>
      <c r="M508" s="3">
        <v>1100</v>
      </c>
      <c r="N508" s="3">
        <f t="shared" si="14"/>
        <v>1100</v>
      </c>
      <c r="O508" s="1"/>
      <c r="P508" s="1"/>
      <c r="Q508" s="1"/>
      <c r="R508" s="1"/>
      <c r="S508" s="3">
        <f>Tabla1315[[#This Row],[COSTO TOTAL]]</f>
        <v>1100</v>
      </c>
      <c r="T508" s="1"/>
      <c r="U508" s="1"/>
      <c r="V508" s="3"/>
      <c r="W508" s="1"/>
      <c r="X508" s="1"/>
      <c r="Y508" s="1"/>
      <c r="Z508" s="3"/>
      <c r="AA508" s="1"/>
      <c r="AB508" s="1"/>
      <c r="AC508" s="1"/>
      <c r="AD508" s="1"/>
      <c r="AE508" s="1"/>
    </row>
    <row r="509" spans="1:31">
      <c r="A509" s="1" t="s">
        <v>367</v>
      </c>
      <c r="B509" s="2">
        <v>43234</v>
      </c>
      <c r="C509" s="1">
        <v>7557431</v>
      </c>
      <c r="D509" s="1" t="s">
        <v>18</v>
      </c>
      <c r="E509" s="1" t="s">
        <v>629</v>
      </c>
      <c r="F509" s="1" t="s">
        <v>374</v>
      </c>
      <c r="G509" s="1"/>
      <c r="H509" s="1" t="s">
        <v>1270</v>
      </c>
      <c r="I509" s="1" t="s">
        <v>24</v>
      </c>
      <c r="J509" s="1" t="s">
        <v>630</v>
      </c>
      <c r="K509" s="1">
        <v>1</v>
      </c>
      <c r="L509" s="1" t="s">
        <v>26</v>
      </c>
      <c r="M509" s="3">
        <v>1875</v>
      </c>
      <c r="N509" s="3">
        <f t="shared" si="14"/>
        <v>1875</v>
      </c>
      <c r="O509" s="1"/>
      <c r="P509" s="1"/>
      <c r="Q509" s="1"/>
      <c r="R509" s="1"/>
      <c r="S509" s="3">
        <f>Tabla1315[[#This Row],[COSTO TOTAL]]</f>
        <v>1875</v>
      </c>
      <c r="T509" s="1"/>
      <c r="U509" s="1"/>
      <c r="V509" s="3"/>
      <c r="W509" s="1"/>
      <c r="X509" s="1"/>
      <c r="Y509" s="1"/>
      <c r="Z509" s="3"/>
      <c r="AA509" s="1"/>
      <c r="AB509" s="1"/>
      <c r="AC509" s="1"/>
      <c r="AD509" s="1"/>
      <c r="AE509" s="1"/>
    </row>
    <row r="510" spans="1:31">
      <c r="A510" s="1" t="s">
        <v>367</v>
      </c>
      <c r="B510" s="2">
        <v>43234</v>
      </c>
      <c r="C510" s="1">
        <v>7557431</v>
      </c>
      <c r="D510" s="1" t="s">
        <v>18</v>
      </c>
      <c r="E510" s="1" t="s">
        <v>629</v>
      </c>
      <c r="F510" s="1" t="s">
        <v>374</v>
      </c>
      <c r="G510" s="1"/>
      <c r="H510" s="1" t="s">
        <v>1270</v>
      </c>
      <c r="I510" s="1" t="s">
        <v>24</v>
      </c>
      <c r="J510" s="1" t="s">
        <v>631</v>
      </c>
      <c r="K510" s="1">
        <v>2</v>
      </c>
      <c r="L510" s="1" t="s">
        <v>26</v>
      </c>
      <c r="M510" s="3">
        <v>1060</v>
      </c>
      <c r="N510" s="3">
        <f t="shared" si="14"/>
        <v>2120</v>
      </c>
      <c r="O510" s="1"/>
      <c r="P510" s="1"/>
      <c r="Q510" s="1"/>
      <c r="R510" s="1"/>
      <c r="S510" s="3">
        <f>Tabla1315[[#This Row],[COSTO TOTAL]]</f>
        <v>2120</v>
      </c>
      <c r="T510" s="1"/>
      <c r="U510" s="1"/>
      <c r="V510" s="3"/>
      <c r="W510" s="1"/>
      <c r="X510" s="1"/>
      <c r="Y510" s="1"/>
      <c r="Z510" s="3"/>
      <c r="AA510" s="1"/>
      <c r="AB510" s="1"/>
      <c r="AC510" s="1"/>
      <c r="AD510" s="1"/>
      <c r="AE510" s="1"/>
    </row>
    <row r="511" spans="1:31">
      <c r="A511" s="1" t="s">
        <v>367</v>
      </c>
      <c r="B511" s="2" t="s">
        <v>632</v>
      </c>
      <c r="C511" s="1">
        <v>7606918</v>
      </c>
      <c r="D511" s="1" t="s">
        <v>18</v>
      </c>
      <c r="E511" s="1" t="s">
        <v>24</v>
      </c>
      <c r="F511" s="1" t="s">
        <v>113</v>
      </c>
      <c r="G511" s="1"/>
      <c r="H511" s="1">
        <v>4501577759</v>
      </c>
      <c r="I511" s="1" t="s">
        <v>24</v>
      </c>
      <c r="J511" s="1" t="s">
        <v>633</v>
      </c>
      <c r="K511" s="1">
        <v>1</v>
      </c>
      <c r="L511" s="1" t="s">
        <v>26</v>
      </c>
      <c r="M511" s="3">
        <v>355</v>
      </c>
      <c r="N511" s="3">
        <f t="shared" si="14"/>
        <v>355</v>
      </c>
      <c r="O511" s="1" t="s">
        <v>634</v>
      </c>
      <c r="P511" s="1"/>
      <c r="Q511" s="1"/>
      <c r="R511" s="1"/>
      <c r="S511" s="3">
        <f>Tabla1315[[#This Row],[COSTO TOTAL]]</f>
        <v>355</v>
      </c>
      <c r="T511" s="1"/>
      <c r="U511" s="1"/>
      <c r="V511" s="3"/>
      <c r="W511" s="1"/>
      <c r="X511" s="1"/>
      <c r="Y511" s="1"/>
      <c r="Z511" s="3"/>
      <c r="AA511" s="1"/>
      <c r="AB511" s="1"/>
      <c r="AC511" s="1"/>
      <c r="AD511" s="1"/>
      <c r="AE511" s="1"/>
    </row>
    <row r="512" spans="1:31">
      <c r="A512" s="1" t="s">
        <v>367</v>
      </c>
      <c r="B512" s="2">
        <v>43223</v>
      </c>
      <c r="C512" s="1">
        <v>7522438</v>
      </c>
      <c r="D512" s="1" t="s">
        <v>18</v>
      </c>
      <c r="E512" s="1" t="s">
        <v>635</v>
      </c>
      <c r="F512" s="1" t="s">
        <v>374</v>
      </c>
      <c r="G512" s="1"/>
      <c r="H512" s="1">
        <v>4501518610</v>
      </c>
      <c r="I512" s="1" t="s">
        <v>24</v>
      </c>
      <c r="J512" s="1" t="s">
        <v>636</v>
      </c>
      <c r="K512" s="1">
        <v>1</v>
      </c>
      <c r="L512" s="1" t="s">
        <v>26</v>
      </c>
      <c r="M512" s="3">
        <v>100</v>
      </c>
      <c r="N512" s="3">
        <f t="shared" si="14"/>
        <v>100</v>
      </c>
      <c r="O512" s="1"/>
      <c r="P512" s="1"/>
      <c r="Q512" s="1"/>
      <c r="R512" s="1"/>
      <c r="S512" s="3">
        <f>Tabla1315[[#This Row],[COSTO TOTAL]]</f>
        <v>100</v>
      </c>
      <c r="T512" s="1"/>
      <c r="U512" s="1"/>
      <c r="V512" s="3"/>
      <c r="W512" s="1"/>
      <c r="X512" s="1"/>
      <c r="Y512" s="1"/>
      <c r="Z512" s="3"/>
      <c r="AA512" s="1"/>
      <c r="AB512" s="1"/>
      <c r="AC512" s="1"/>
      <c r="AD512" s="1"/>
      <c r="AE512" s="1"/>
    </row>
    <row r="513" spans="1:31">
      <c r="A513" s="1" t="s">
        <v>367</v>
      </c>
      <c r="B513" s="2">
        <v>43203</v>
      </c>
      <c r="C513" s="1">
        <v>7541351</v>
      </c>
      <c r="D513" s="1" t="s">
        <v>18</v>
      </c>
      <c r="E513" s="1" t="s">
        <v>637</v>
      </c>
      <c r="F513" s="1" t="s">
        <v>638</v>
      </c>
      <c r="G513" s="1"/>
      <c r="H513" s="1">
        <v>4501532387</v>
      </c>
      <c r="I513" s="1" t="s">
        <v>24</v>
      </c>
      <c r="J513" s="1" t="s">
        <v>639</v>
      </c>
      <c r="K513" s="1">
        <v>0</v>
      </c>
      <c r="L513" s="1" t="s">
        <v>26</v>
      </c>
      <c r="M513" s="3">
        <v>14140</v>
      </c>
      <c r="N513" s="3">
        <f t="shared" si="14"/>
        <v>0</v>
      </c>
      <c r="O513" s="1"/>
      <c r="P513" s="1"/>
      <c r="Q513" s="1"/>
      <c r="R513" s="1"/>
      <c r="S513" s="3">
        <f>Tabla1315[[#This Row],[COSTO TOTAL]]</f>
        <v>0</v>
      </c>
      <c r="T513" s="1"/>
      <c r="U513" s="1"/>
      <c r="V513" s="3"/>
      <c r="W513" s="1"/>
      <c r="X513" s="1"/>
      <c r="Y513" s="1"/>
      <c r="Z513" s="3"/>
      <c r="AA513" s="1"/>
      <c r="AB513" s="1"/>
      <c r="AC513" s="1"/>
      <c r="AD513" s="1" t="s">
        <v>112</v>
      </c>
      <c r="AE513" s="1"/>
    </row>
    <row r="514" spans="1:31">
      <c r="A514" s="1" t="s">
        <v>367</v>
      </c>
      <c r="B514" s="2">
        <v>43301</v>
      </c>
      <c r="C514" s="1">
        <v>7593841</v>
      </c>
      <c r="D514" s="1" t="s">
        <v>18</v>
      </c>
      <c r="E514" s="1" t="s">
        <v>640</v>
      </c>
      <c r="F514" s="1" t="s">
        <v>113</v>
      </c>
      <c r="G514" s="1" t="s">
        <v>24</v>
      </c>
      <c r="H514" s="1">
        <v>4501576545</v>
      </c>
      <c r="I514" s="1" t="s">
        <v>24</v>
      </c>
      <c r="J514" s="1" t="s">
        <v>641</v>
      </c>
      <c r="K514" s="1">
        <v>1</v>
      </c>
      <c r="L514" s="1" t="s">
        <v>26</v>
      </c>
      <c r="M514" s="3">
        <v>45560</v>
      </c>
      <c r="N514" s="3">
        <f t="shared" si="14"/>
        <v>45560</v>
      </c>
      <c r="O514" s="1"/>
      <c r="P514" s="1"/>
      <c r="Q514" s="1"/>
      <c r="R514" s="1"/>
      <c r="S514" s="3">
        <f>Tabla1315[[#This Row],[COSTO TOTAL]]</f>
        <v>45560</v>
      </c>
      <c r="T514" s="1"/>
      <c r="U514" s="1"/>
      <c r="V514" s="3"/>
      <c r="W514" s="1"/>
      <c r="X514" s="1"/>
      <c r="Y514" s="1"/>
      <c r="Z514" s="3"/>
      <c r="AA514" s="1"/>
      <c r="AB514" s="1"/>
      <c r="AC514" s="1"/>
      <c r="AD514" s="1"/>
      <c r="AE514" s="1"/>
    </row>
    <row r="515" spans="1:31">
      <c r="A515" s="1" t="s">
        <v>367</v>
      </c>
      <c r="B515" s="2" t="s">
        <v>37</v>
      </c>
      <c r="C515" s="1">
        <v>7469918</v>
      </c>
      <c r="D515" s="1" t="s">
        <v>18</v>
      </c>
      <c r="E515" s="1" t="s">
        <v>24</v>
      </c>
      <c r="F515" s="1" t="s">
        <v>113</v>
      </c>
      <c r="G515" s="1" t="s">
        <v>24</v>
      </c>
      <c r="H515" s="1" t="s">
        <v>24</v>
      </c>
      <c r="I515" s="1" t="s">
        <v>24</v>
      </c>
      <c r="J515" s="1" t="s">
        <v>642</v>
      </c>
      <c r="K515" s="1">
        <v>3</v>
      </c>
      <c r="L515" s="1" t="s">
        <v>26</v>
      </c>
      <c r="M515" s="3"/>
      <c r="N515" s="3">
        <f t="shared" si="14"/>
        <v>0</v>
      </c>
      <c r="O515" s="1"/>
      <c r="P515" s="1"/>
      <c r="Q515" s="1"/>
      <c r="R515" s="1"/>
      <c r="S515" s="3">
        <f>Tabla1315[[#This Row],[COSTO TOTAL]]</f>
        <v>0</v>
      </c>
      <c r="T515" s="1"/>
      <c r="U515" s="1"/>
      <c r="V515" s="3"/>
      <c r="W515" s="1"/>
      <c r="X515" s="1"/>
      <c r="Y515" s="1"/>
      <c r="Z515" s="3"/>
      <c r="AA515" s="1"/>
      <c r="AB515" s="1"/>
      <c r="AC515" s="1"/>
      <c r="AD515" s="1"/>
      <c r="AE515" s="1"/>
    </row>
    <row r="516" spans="1:31">
      <c r="A516" s="1" t="s">
        <v>367</v>
      </c>
      <c r="B516" s="2">
        <v>43524</v>
      </c>
      <c r="C516" s="1" t="s">
        <v>22</v>
      </c>
      <c r="D516" s="1" t="s">
        <v>18</v>
      </c>
      <c r="E516" s="1" t="s">
        <v>24</v>
      </c>
      <c r="F516" s="1" t="s">
        <v>113</v>
      </c>
      <c r="G516" s="1" t="s">
        <v>24</v>
      </c>
      <c r="H516" s="1" t="s">
        <v>643</v>
      </c>
      <c r="I516" s="1" t="s">
        <v>24</v>
      </c>
      <c r="J516" s="1" t="s">
        <v>644</v>
      </c>
      <c r="K516" s="1">
        <v>5</v>
      </c>
      <c r="L516" s="1" t="s">
        <v>26</v>
      </c>
      <c r="M516" s="3"/>
      <c r="N516" s="3">
        <f t="shared" si="14"/>
        <v>0</v>
      </c>
      <c r="O516" s="1"/>
      <c r="P516" s="1"/>
      <c r="Q516" s="1"/>
      <c r="R516" s="1"/>
      <c r="S516" s="3">
        <f>Tabla1315[[#This Row],[COSTO TOTAL]]</f>
        <v>0</v>
      </c>
      <c r="T516" s="1"/>
      <c r="U516" s="1"/>
      <c r="V516" s="3"/>
      <c r="W516" s="1"/>
      <c r="X516" s="1"/>
      <c r="Y516" s="1"/>
      <c r="Z516" s="3"/>
      <c r="AA516" s="1"/>
      <c r="AB516" s="1"/>
      <c r="AC516" s="1"/>
      <c r="AD516" s="1"/>
      <c r="AE516" s="1"/>
    </row>
    <row r="517" spans="1:31">
      <c r="A517" s="1" t="s">
        <v>367</v>
      </c>
      <c r="B517" s="2">
        <v>43223</v>
      </c>
      <c r="C517" s="1">
        <v>7551175</v>
      </c>
      <c r="D517" s="1" t="s">
        <v>18</v>
      </c>
      <c r="E517" s="1" t="s">
        <v>645</v>
      </c>
      <c r="F517" s="1" t="s">
        <v>113</v>
      </c>
      <c r="G517" s="1" t="s">
        <v>24</v>
      </c>
      <c r="H517" s="1">
        <v>4501547795</v>
      </c>
      <c r="I517" s="1" t="s">
        <v>24</v>
      </c>
      <c r="J517" s="1" t="s">
        <v>646</v>
      </c>
      <c r="K517" s="1">
        <v>4</v>
      </c>
      <c r="L517" s="1" t="s">
        <v>26</v>
      </c>
      <c r="M517" s="3">
        <v>300</v>
      </c>
      <c r="N517" s="3">
        <f t="shared" si="14"/>
        <v>1200</v>
      </c>
      <c r="O517" s="1"/>
      <c r="P517" s="1"/>
      <c r="Q517" s="1"/>
      <c r="R517" s="1"/>
      <c r="S517" s="3">
        <f>Tabla1315[[#This Row],[COSTO TOTAL]]</f>
        <v>1200</v>
      </c>
      <c r="T517" s="1"/>
      <c r="U517" s="1"/>
      <c r="V517" s="3"/>
      <c r="W517" s="1"/>
      <c r="X517" s="1"/>
      <c r="Y517" s="1"/>
      <c r="Z517" s="3"/>
      <c r="AA517" s="1"/>
      <c r="AB517" s="1"/>
      <c r="AC517" s="1"/>
      <c r="AD517" s="1"/>
      <c r="AE517" s="1"/>
    </row>
    <row r="518" spans="1:31">
      <c r="A518" s="1" t="s">
        <v>367</v>
      </c>
      <c r="B518" s="2">
        <v>43593</v>
      </c>
      <c r="C518" s="1">
        <v>7692951</v>
      </c>
      <c r="D518" s="1" t="s">
        <v>18</v>
      </c>
      <c r="E518" s="1" t="s">
        <v>647</v>
      </c>
      <c r="F518" s="1" t="s">
        <v>113</v>
      </c>
      <c r="G518" s="1" t="s">
        <v>24</v>
      </c>
      <c r="H518" s="1">
        <v>4501641920</v>
      </c>
      <c r="I518" s="1" t="s">
        <v>648</v>
      </c>
      <c r="J518" s="1" t="s">
        <v>1275</v>
      </c>
      <c r="K518" s="1">
        <v>5</v>
      </c>
      <c r="L518" s="1" t="s">
        <v>26</v>
      </c>
      <c r="M518" s="3">
        <v>4900</v>
      </c>
      <c r="N518" s="3">
        <f t="shared" si="14"/>
        <v>24500</v>
      </c>
      <c r="O518" s="1"/>
      <c r="P518" s="1"/>
      <c r="Q518" s="1"/>
      <c r="R518" s="1"/>
      <c r="S518" s="3">
        <f>Tabla1315[[#This Row],[COSTO TOTAL]]</f>
        <v>24500</v>
      </c>
      <c r="T518" s="1"/>
      <c r="U518" s="1"/>
      <c r="V518" s="3"/>
      <c r="W518" s="1"/>
      <c r="X518" s="1"/>
      <c r="Y518" s="1"/>
      <c r="Z518" s="3"/>
      <c r="AA518" s="1"/>
      <c r="AB518" s="1"/>
      <c r="AC518" s="1"/>
      <c r="AD518" s="1"/>
      <c r="AE518" s="1"/>
    </row>
    <row r="519" spans="1:31">
      <c r="A519" s="1" t="s">
        <v>367</v>
      </c>
      <c r="B519" s="2">
        <v>43594</v>
      </c>
      <c r="C519" s="1">
        <v>7729388</v>
      </c>
      <c r="D519" s="1" t="s">
        <v>18</v>
      </c>
      <c r="E519" s="1" t="s">
        <v>650</v>
      </c>
      <c r="F519" s="1" t="s">
        <v>113</v>
      </c>
      <c r="G519" s="1" t="s">
        <v>651</v>
      </c>
      <c r="H519" s="1">
        <v>4501668255</v>
      </c>
      <c r="I519" s="1" t="s">
        <v>652</v>
      </c>
      <c r="J519" s="1" t="s">
        <v>653</v>
      </c>
      <c r="K519" s="1">
        <v>1</v>
      </c>
      <c r="L519" s="1" t="s">
        <v>26</v>
      </c>
      <c r="M519" s="3">
        <v>1200</v>
      </c>
      <c r="N519" s="3">
        <f t="shared" si="14"/>
        <v>1200</v>
      </c>
      <c r="O519" s="1"/>
      <c r="P519" s="1"/>
      <c r="Q519" s="1"/>
      <c r="R519" s="1"/>
      <c r="S519" s="3">
        <f>Tabla1315[[#This Row],[COSTO TOTAL]]</f>
        <v>1200</v>
      </c>
      <c r="T519" s="1"/>
      <c r="U519" s="1"/>
      <c r="V519" s="3"/>
      <c r="W519" s="1"/>
      <c r="X519" s="1"/>
      <c r="Y519" s="1"/>
      <c r="Z519" s="3"/>
      <c r="AA519" s="1"/>
      <c r="AB519" s="1"/>
      <c r="AC519" s="1"/>
      <c r="AD519" s="1"/>
      <c r="AE519" s="1"/>
    </row>
    <row r="520" spans="1:31">
      <c r="A520" s="1" t="s">
        <v>367</v>
      </c>
      <c r="B520" s="2">
        <v>43594</v>
      </c>
      <c r="C520" s="1">
        <v>7729388</v>
      </c>
      <c r="D520" s="1" t="s">
        <v>18</v>
      </c>
      <c r="E520" s="1" t="s">
        <v>650</v>
      </c>
      <c r="F520" s="1" t="s">
        <v>113</v>
      </c>
      <c r="G520" s="1" t="s">
        <v>651</v>
      </c>
      <c r="H520" s="1">
        <v>4501668255</v>
      </c>
      <c r="I520" s="1" t="s">
        <v>652</v>
      </c>
      <c r="J520" s="1" t="s">
        <v>654</v>
      </c>
      <c r="K520" s="1">
        <v>1</v>
      </c>
      <c r="L520" s="1" t="s">
        <v>26</v>
      </c>
      <c r="M520" s="3">
        <v>424</v>
      </c>
      <c r="N520" s="3">
        <f t="shared" si="14"/>
        <v>424</v>
      </c>
      <c r="O520" s="1"/>
      <c r="P520" s="1"/>
      <c r="Q520" s="1"/>
      <c r="R520" s="1"/>
      <c r="S520" s="3">
        <f>Tabla1315[[#This Row],[COSTO TOTAL]]</f>
        <v>424</v>
      </c>
      <c r="T520" s="1"/>
      <c r="U520" s="1"/>
      <c r="V520" s="3"/>
      <c r="W520" s="1"/>
      <c r="X520" s="1"/>
      <c r="Y520" s="1"/>
      <c r="Z520" s="3"/>
      <c r="AA520" s="1"/>
      <c r="AB520" s="1"/>
      <c r="AC520" s="1"/>
      <c r="AD520" s="1"/>
      <c r="AE520" s="1"/>
    </row>
    <row r="521" spans="1:31">
      <c r="A521" s="1" t="s">
        <v>367</v>
      </c>
      <c r="B521" s="2">
        <v>43594</v>
      </c>
      <c r="C521" s="1">
        <v>7729388</v>
      </c>
      <c r="D521" s="1" t="s">
        <v>18</v>
      </c>
      <c r="E521" s="1" t="s">
        <v>650</v>
      </c>
      <c r="F521" s="1" t="s">
        <v>113</v>
      </c>
      <c r="G521" s="1" t="s">
        <v>651</v>
      </c>
      <c r="H521" s="1">
        <v>4501668255</v>
      </c>
      <c r="I521" s="1" t="s">
        <v>652</v>
      </c>
      <c r="J521" s="1" t="s">
        <v>655</v>
      </c>
      <c r="K521" s="1">
        <v>1</v>
      </c>
      <c r="L521" s="1" t="s">
        <v>26</v>
      </c>
      <c r="M521" s="3">
        <v>424</v>
      </c>
      <c r="N521" s="3">
        <f t="shared" si="14"/>
        <v>424</v>
      </c>
      <c r="O521" s="1"/>
      <c r="P521" s="1"/>
      <c r="Q521" s="1"/>
      <c r="R521" s="1"/>
      <c r="S521" s="3">
        <f>Tabla1315[[#This Row],[COSTO TOTAL]]</f>
        <v>424</v>
      </c>
      <c r="T521" s="1"/>
      <c r="U521" s="1"/>
      <c r="V521" s="3"/>
      <c r="W521" s="1"/>
      <c r="X521" s="1"/>
      <c r="Y521" s="1"/>
      <c r="Z521" s="3"/>
      <c r="AA521" s="1"/>
      <c r="AB521" s="1"/>
      <c r="AC521" s="1"/>
      <c r="AD521" s="1"/>
      <c r="AE521" s="1"/>
    </row>
    <row r="522" spans="1:31">
      <c r="A522" s="1" t="s">
        <v>367</v>
      </c>
      <c r="B522" s="2">
        <v>43594</v>
      </c>
      <c r="C522" s="1">
        <v>7729388</v>
      </c>
      <c r="D522" s="1" t="s">
        <v>18</v>
      </c>
      <c r="E522" s="1" t="s">
        <v>650</v>
      </c>
      <c r="F522" s="1" t="s">
        <v>113</v>
      </c>
      <c r="G522" s="1" t="s">
        <v>651</v>
      </c>
      <c r="H522" s="1">
        <v>4501668255</v>
      </c>
      <c r="I522" s="1" t="s">
        <v>652</v>
      </c>
      <c r="J522" s="1" t="s">
        <v>656</v>
      </c>
      <c r="K522" s="1">
        <v>2</v>
      </c>
      <c r="L522" s="1" t="s">
        <v>26</v>
      </c>
      <c r="M522" s="3">
        <v>310</v>
      </c>
      <c r="N522" s="3">
        <f t="shared" si="14"/>
        <v>620</v>
      </c>
      <c r="O522" s="1"/>
      <c r="P522" s="1"/>
      <c r="Q522" s="1"/>
      <c r="R522" s="1"/>
      <c r="S522" s="3">
        <f>Tabla1315[[#This Row],[COSTO TOTAL]]</f>
        <v>620</v>
      </c>
      <c r="T522" s="1"/>
      <c r="U522" s="1"/>
      <c r="V522" s="3"/>
      <c r="W522" s="1"/>
      <c r="X522" s="1"/>
      <c r="Y522" s="1"/>
      <c r="Z522" s="3"/>
      <c r="AA522" s="1"/>
      <c r="AB522" s="1"/>
      <c r="AC522" s="1"/>
      <c r="AD522" s="1"/>
      <c r="AE522" s="1"/>
    </row>
    <row r="523" spans="1:31">
      <c r="A523" s="1" t="s">
        <v>367</v>
      </c>
      <c r="B523" s="2">
        <v>43594</v>
      </c>
      <c r="C523" s="1">
        <v>7729388</v>
      </c>
      <c r="D523" s="1" t="s">
        <v>18</v>
      </c>
      <c r="E523" s="1" t="s">
        <v>650</v>
      </c>
      <c r="F523" s="1" t="s">
        <v>113</v>
      </c>
      <c r="G523" s="1" t="s">
        <v>651</v>
      </c>
      <c r="H523" s="1">
        <v>4501668255</v>
      </c>
      <c r="I523" s="1" t="s">
        <v>652</v>
      </c>
      <c r="J523" s="1" t="s">
        <v>657</v>
      </c>
      <c r="K523" s="1">
        <v>1</v>
      </c>
      <c r="L523" s="1" t="s">
        <v>26</v>
      </c>
      <c r="M523" s="3">
        <v>164</v>
      </c>
      <c r="N523" s="3">
        <f t="shared" si="14"/>
        <v>164</v>
      </c>
      <c r="O523" s="1"/>
      <c r="P523" s="1"/>
      <c r="Q523" s="1"/>
      <c r="R523" s="1"/>
      <c r="S523" s="3">
        <f>Tabla1315[[#This Row],[COSTO TOTAL]]</f>
        <v>164</v>
      </c>
      <c r="T523" s="1"/>
      <c r="U523" s="1"/>
      <c r="V523" s="3"/>
      <c r="W523" s="1"/>
      <c r="X523" s="1"/>
      <c r="Y523" s="1"/>
      <c r="Z523" s="3"/>
      <c r="AA523" s="1"/>
      <c r="AB523" s="1"/>
      <c r="AC523" s="1"/>
      <c r="AD523" s="1"/>
      <c r="AE523" s="1"/>
    </row>
    <row r="524" spans="1:31">
      <c r="A524" s="1" t="s">
        <v>367</v>
      </c>
      <c r="B524" s="2">
        <v>43644</v>
      </c>
      <c r="C524" s="1">
        <v>7591565</v>
      </c>
      <c r="D524" s="1" t="s">
        <v>18</v>
      </c>
      <c r="E524" s="1" t="s">
        <v>612</v>
      </c>
      <c r="F524" s="1" t="s">
        <v>113</v>
      </c>
      <c r="G524" s="1" t="s">
        <v>24</v>
      </c>
      <c r="H524" s="1">
        <v>4501664594</v>
      </c>
      <c r="I524" s="1" t="s">
        <v>613</v>
      </c>
      <c r="J524" s="1" t="s">
        <v>658</v>
      </c>
      <c r="K524" s="1">
        <v>1</v>
      </c>
      <c r="L524" s="1" t="s">
        <v>26</v>
      </c>
      <c r="M524" s="3"/>
      <c r="N524" s="3">
        <f t="shared" si="14"/>
        <v>0</v>
      </c>
      <c r="O524" s="1"/>
      <c r="P524" s="1"/>
      <c r="Q524" s="1"/>
      <c r="R524" s="1"/>
      <c r="S524" s="3">
        <f>Tabla1315[[#This Row],[COSTO TOTAL]]</f>
        <v>0</v>
      </c>
      <c r="T524" s="1"/>
      <c r="U524" s="1"/>
      <c r="V524" s="3"/>
      <c r="W524" s="1"/>
      <c r="X524" s="1"/>
      <c r="Y524" s="1"/>
      <c r="Z524" s="3"/>
      <c r="AA524" s="1"/>
      <c r="AB524" s="1"/>
      <c r="AC524" s="1"/>
      <c r="AD524" s="1"/>
      <c r="AE524" s="1"/>
    </row>
    <row r="525" spans="1:31">
      <c r="A525" s="1" t="s">
        <v>367</v>
      </c>
      <c r="B525" s="2">
        <v>43644</v>
      </c>
      <c r="C525" s="1">
        <v>7591565</v>
      </c>
      <c r="D525" s="1" t="s">
        <v>18</v>
      </c>
      <c r="E525" s="1" t="s">
        <v>612</v>
      </c>
      <c r="F525" s="1" t="s">
        <v>113</v>
      </c>
      <c r="G525" s="1" t="s">
        <v>24</v>
      </c>
      <c r="H525" s="1">
        <v>4501664594</v>
      </c>
      <c r="I525" s="1" t="s">
        <v>613</v>
      </c>
      <c r="J525" s="1" t="s">
        <v>659</v>
      </c>
      <c r="K525" s="1">
        <v>1</v>
      </c>
      <c r="L525" s="1" t="s">
        <v>26</v>
      </c>
      <c r="M525" s="3">
        <v>63819</v>
      </c>
      <c r="N525" s="3">
        <f t="shared" si="14"/>
        <v>63819</v>
      </c>
      <c r="O525" s="1"/>
      <c r="P525" s="1"/>
      <c r="Q525" s="1"/>
      <c r="R525" s="1"/>
      <c r="S525" s="3">
        <f>Tabla1315[[#This Row],[COSTO TOTAL]]</f>
        <v>63819</v>
      </c>
      <c r="T525" s="1"/>
      <c r="U525" s="1"/>
      <c r="V525" s="3"/>
      <c r="W525" s="1"/>
      <c r="X525" s="1"/>
      <c r="Y525" s="1"/>
      <c r="Z525" s="3"/>
      <c r="AA525" s="1"/>
      <c r="AB525" s="1"/>
      <c r="AC525" s="1"/>
      <c r="AD525" s="1"/>
      <c r="AE525" s="1"/>
    </row>
    <row r="526" spans="1:31">
      <c r="A526" s="1" t="s">
        <v>367</v>
      </c>
      <c r="B526" s="2">
        <v>43644</v>
      </c>
      <c r="C526" s="1">
        <v>7591565</v>
      </c>
      <c r="D526" s="1" t="s">
        <v>18</v>
      </c>
      <c r="E526" s="1" t="s">
        <v>612</v>
      </c>
      <c r="F526" s="1" t="s">
        <v>113</v>
      </c>
      <c r="G526" s="1" t="s">
        <v>24</v>
      </c>
      <c r="H526" s="1">
        <v>4501664594</v>
      </c>
      <c r="I526" s="1" t="s">
        <v>613</v>
      </c>
      <c r="J526" s="1" t="s">
        <v>660</v>
      </c>
      <c r="K526" s="1">
        <v>1</v>
      </c>
      <c r="L526" s="1" t="s">
        <v>26</v>
      </c>
      <c r="M526" s="3"/>
      <c r="N526" s="3">
        <f t="shared" si="14"/>
        <v>0</v>
      </c>
      <c r="O526" s="1"/>
      <c r="P526" s="1"/>
      <c r="Q526" s="1"/>
      <c r="R526" s="1"/>
      <c r="S526" s="3">
        <f>Tabla1315[[#This Row],[COSTO TOTAL]]</f>
        <v>0</v>
      </c>
      <c r="T526" s="1"/>
      <c r="U526" s="1"/>
      <c r="V526" s="3"/>
      <c r="W526" s="1"/>
      <c r="X526" s="1"/>
      <c r="Y526" s="1"/>
      <c r="Z526" s="3"/>
      <c r="AA526" s="1"/>
      <c r="AB526" s="1"/>
      <c r="AC526" s="1"/>
      <c r="AD526" s="1"/>
      <c r="AE526" s="1"/>
    </row>
    <row r="527" spans="1:31">
      <c r="A527" s="1" t="s">
        <v>367</v>
      </c>
      <c r="B527" s="2">
        <v>43698</v>
      </c>
      <c r="C527" s="1">
        <v>7749255</v>
      </c>
      <c r="D527" s="1" t="s">
        <v>18</v>
      </c>
      <c r="E527" s="1" t="s">
        <v>24</v>
      </c>
      <c r="F527" s="1" t="s">
        <v>113</v>
      </c>
      <c r="G527" s="1" t="s">
        <v>24</v>
      </c>
      <c r="H527" s="1">
        <v>4501695070</v>
      </c>
      <c r="I527" s="1" t="s">
        <v>24</v>
      </c>
      <c r="J527" s="1" t="s">
        <v>661</v>
      </c>
      <c r="K527" s="1">
        <v>2</v>
      </c>
      <c r="L527" s="1" t="s">
        <v>26</v>
      </c>
      <c r="M527" s="3">
        <v>65</v>
      </c>
      <c r="N527" s="3">
        <f t="shared" si="14"/>
        <v>130</v>
      </c>
      <c r="O527" s="1"/>
      <c r="P527" s="1"/>
      <c r="Q527" s="1"/>
      <c r="R527" s="1"/>
      <c r="S527" s="3">
        <f>Tabla1315[[#This Row],[COSTO TOTAL]]</f>
        <v>130</v>
      </c>
      <c r="T527" s="1"/>
      <c r="U527" s="1"/>
      <c r="V527" s="3"/>
      <c r="W527" s="1"/>
      <c r="X527" s="1"/>
      <c r="Y527" s="1"/>
      <c r="Z527" s="3"/>
      <c r="AA527" s="1"/>
      <c r="AB527" s="1"/>
      <c r="AC527" s="1"/>
      <c r="AD527" s="1"/>
      <c r="AE527" s="1"/>
    </row>
    <row r="528" spans="1:31">
      <c r="A528" s="1" t="s">
        <v>367</v>
      </c>
      <c r="B528" s="2">
        <v>43692</v>
      </c>
      <c r="C528" s="1">
        <v>7749255</v>
      </c>
      <c r="D528" s="1" t="s">
        <v>18</v>
      </c>
      <c r="E528" s="1" t="s">
        <v>24</v>
      </c>
      <c r="F528" s="1" t="s">
        <v>113</v>
      </c>
      <c r="G528" s="1" t="s">
        <v>24</v>
      </c>
      <c r="H528" s="1">
        <v>4501695070</v>
      </c>
      <c r="I528" s="1" t="s">
        <v>24</v>
      </c>
      <c r="J528" s="1" t="s">
        <v>662</v>
      </c>
      <c r="K528" s="1">
        <v>2</v>
      </c>
      <c r="L528" s="1" t="s">
        <v>26</v>
      </c>
      <c r="M528" s="3">
        <v>101</v>
      </c>
      <c r="N528" s="3">
        <f t="shared" si="14"/>
        <v>202</v>
      </c>
      <c r="O528" s="1"/>
      <c r="P528" s="1"/>
      <c r="Q528" s="1"/>
      <c r="R528" s="1"/>
      <c r="S528" s="3">
        <f>Tabla1315[[#This Row],[COSTO TOTAL]]</f>
        <v>202</v>
      </c>
      <c r="T528" s="1"/>
      <c r="U528" s="1"/>
      <c r="V528" s="3"/>
      <c r="W528" s="1"/>
      <c r="X528" s="1"/>
      <c r="Y528" s="1"/>
      <c r="Z528" s="3"/>
      <c r="AA528" s="1"/>
      <c r="AB528" s="1"/>
      <c r="AC528" s="1"/>
      <c r="AD528" s="1"/>
      <c r="AE528" s="1"/>
    </row>
    <row r="529" spans="1:31">
      <c r="A529" s="1" t="s">
        <v>367</v>
      </c>
      <c r="B529" s="2">
        <v>43671</v>
      </c>
      <c r="C529" s="1">
        <v>7749255</v>
      </c>
      <c r="D529" s="1" t="s">
        <v>18</v>
      </c>
      <c r="E529" s="1" t="s">
        <v>24</v>
      </c>
      <c r="F529" s="1" t="s">
        <v>113</v>
      </c>
      <c r="G529" s="1" t="s">
        <v>24</v>
      </c>
      <c r="H529" s="1">
        <v>4501695070</v>
      </c>
      <c r="I529" s="1" t="s">
        <v>24</v>
      </c>
      <c r="J529" s="1" t="s">
        <v>663</v>
      </c>
      <c r="K529" s="1">
        <v>2</v>
      </c>
      <c r="L529" s="1" t="s">
        <v>26</v>
      </c>
      <c r="M529" s="3">
        <v>20</v>
      </c>
      <c r="N529" s="3">
        <f t="shared" si="14"/>
        <v>40</v>
      </c>
      <c r="O529" s="1"/>
      <c r="P529" s="1"/>
      <c r="Q529" s="1"/>
      <c r="R529" s="1"/>
      <c r="S529" s="3">
        <f>Tabla1315[[#This Row],[COSTO TOTAL]]</f>
        <v>40</v>
      </c>
      <c r="T529" s="1"/>
      <c r="U529" s="1"/>
      <c r="V529" s="3"/>
      <c r="W529" s="1"/>
      <c r="X529" s="1"/>
      <c r="Y529" s="1"/>
      <c r="Z529" s="3"/>
      <c r="AA529" s="1"/>
      <c r="AB529" s="1"/>
      <c r="AC529" s="1"/>
      <c r="AD529" s="1"/>
      <c r="AE529" s="1"/>
    </row>
    <row r="530" spans="1:31">
      <c r="A530" s="1" t="s">
        <v>368</v>
      </c>
      <c r="B530" s="2">
        <v>43284</v>
      </c>
      <c r="C530" s="1">
        <v>7583845</v>
      </c>
      <c r="D530" s="1" t="s">
        <v>18</v>
      </c>
      <c r="E530" s="1" t="s">
        <v>24</v>
      </c>
      <c r="F530" s="1" t="s">
        <v>113</v>
      </c>
      <c r="G530" s="1"/>
      <c r="H530" s="1">
        <v>4501574537</v>
      </c>
      <c r="I530" s="1" t="s">
        <v>24</v>
      </c>
      <c r="J530" s="1" t="s">
        <v>664</v>
      </c>
      <c r="K530" s="1">
        <v>2</v>
      </c>
      <c r="L530" s="1" t="s">
        <v>26</v>
      </c>
      <c r="M530" s="3">
        <v>322</v>
      </c>
      <c r="N530" s="3">
        <f t="shared" si="14"/>
        <v>644</v>
      </c>
      <c r="O530" s="1" t="s">
        <v>665</v>
      </c>
      <c r="P530" s="1"/>
      <c r="Q530" s="1"/>
      <c r="R530" s="1"/>
      <c r="S530" s="3">
        <f>Tabla1315[[#This Row],[COSTO TOTAL]]</f>
        <v>644</v>
      </c>
      <c r="T530" s="1"/>
      <c r="U530" s="1"/>
      <c r="V530" s="3"/>
      <c r="W530" s="1"/>
      <c r="X530" s="1"/>
      <c r="Y530" s="1"/>
      <c r="Z530" s="3"/>
      <c r="AA530" s="1"/>
      <c r="AB530" s="1"/>
      <c r="AC530" s="1"/>
      <c r="AD530" s="1"/>
      <c r="AE530" s="1"/>
    </row>
    <row r="531" spans="1:31">
      <c r="A531" s="1" t="s">
        <v>368</v>
      </c>
      <c r="B531" s="2">
        <v>43284</v>
      </c>
      <c r="C531" s="1">
        <v>7583845</v>
      </c>
      <c r="D531" s="1" t="s">
        <v>18</v>
      </c>
      <c r="E531" s="1" t="s">
        <v>24</v>
      </c>
      <c r="F531" s="1" t="s">
        <v>113</v>
      </c>
      <c r="G531" s="1"/>
      <c r="H531" s="1">
        <v>4501574537</v>
      </c>
      <c r="I531" s="1" t="s">
        <v>24</v>
      </c>
      <c r="J531" s="1" t="s">
        <v>666</v>
      </c>
      <c r="K531" s="1">
        <v>3</v>
      </c>
      <c r="L531" s="1" t="s">
        <v>26</v>
      </c>
      <c r="M531" s="3">
        <v>520</v>
      </c>
      <c r="N531" s="3">
        <f t="shared" si="14"/>
        <v>1560</v>
      </c>
      <c r="O531" s="1"/>
      <c r="P531" s="1"/>
      <c r="Q531" s="1"/>
      <c r="R531" s="1"/>
      <c r="S531" s="3">
        <f>Tabla1315[[#This Row],[COSTO TOTAL]]</f>
        <v>1560</v>
      </c>
      <c r="T531" s="1"/>
      <c r="U531" s="1"/>
      <c r="V531" s="3"/>
      <c r="W531" s="1"/>
      <c r="X531" s="1"/>
      <c r="Y531" s="1"/>
      <c r="Z531" s="3"/>
      <c r="AA531" s="1"/>
      <c r="AB531" s="1"/>
      <c r="AC531" s="1"/>
      <c r="AD531" s="1"/>
      <c r="AE531" s="1"/>
    </row>
    <row r="532" spans="1:31">
      <c r="A532" s="1" t="s">
        <v>368</v>
      </c>
      <c r="B532" s="2">
        <v>43284</v>
      </c>
      <c r="C532" s="1">
        <v>7583845</v>
      </c>
      <c r="D532" s="1" t="s">
        <v>18</v>
      </c>
      <c r="E532" s="1" t="s">
        <v>24</v>
      </c>
      <c r="F532" s="1" t="s">
        <v>113</v>
      </c>
      <c r="G532" s="1"/>
      <c r="H532" s="1">
        <v>4501574537</v>
      </c>
      <c r="I532" s="1" t="s">
        <v>24</v>
      </c>
      <c r="J532" s="1" t="s">
        <v>667</v>
      </c>
      <c r="K532" s="1">
        <v>3</v>
      </c>
      <c r="L532" s="1" t="s">
        <v>26</v>
      </c>
      <c r="M532" s="3">
        <v>195</v>
      </c>
      <c r="N532" s="3">
        <f t="shared" si="14"/>
        <v>585</v>
      </c>
      <c r="O532" s="1"/>
      <c r="P532" s="1"/>
      <c r="Q532" s="1"/>
      <c r="R532" s="1"/>
      <c r="S532" s="3">
        <f>Tabla1315[[#This Row],[COSTO TOTAL]]</f>
        <v>585</v>
      </c>
      <c r="T532" s="1"/>
      <c r="U532" s="1"/>
      <c r="V532" s="3"/>
      <c r="W532" s="1"/>
      <c r="X532" s="1"/>
      <c r="Y532" s="1"/>
      <c r="Z532" s="3"/>
      <c r="AA532" s="1"/>
      <c r="AB532" s="1"/>
      <c r="AC532" s="1"/>
      <c r="AD532" s="1"/>
      <c r="AE532" s="1"/>
    </row>
    <row r="533" spans="1:31">
      <c r="A533" s="1" t="s">
        <v>368</v>
      </c>
      <c r="B533" s="2">
        <v>43284</v>
      </c>
      <c r="C533" s="1">
        <v>7583845</v>
      </c>
      <c r="D533" s="1" t="s">
        <v>18</v>
      </c>
      <c r="E533" s="1" t="s">
        <v>24</v>
      </c>
      <c r="F533" s="1" t="s">
        <v>113</v>
      </c>
      <c r="G533" s="1"/>
      <c r="H533" s="1">
        <v>4501574537</v>
      </c>
      <c r="I533" s="1" t="s">
        <v>24</v>
      </c>
      <c r="J533" s="1" t="s">
        <v>668</v>
      </c>
      <c r="K533" s="1">
        <v>3</v>
      </c>
      <c r="L533" s="1" t="s">
        <v>26</v>
      </c>
      <c r="M533" s="3">
        <v>415</v>
      </c>
      <c r="N533" s="3">
        <f t="shared" si="14"/>
        <v>1245</v>
      </c>
      <c r="O533" s="1"/>
      <c r="P533" s="1"/>
      <c r="Q533" s="1"/>
      <c r="R533" s="1"/>
      <c r="S533" s="3">
        <f>Tabla1315[[#This Row],[COSTO TOTAL]]</f>
        <v>1245</v>
      </c>
      <c r="T533" s="1"/>
      <c r="U533" s="1"/>
      <c r="V533" s="3"/>
      <c r="W533" s="1"/>
      <c r="X533" s="1"/>
      <c r="Y533" s="1"/>
      <c r="Z533" s="3"/>
      <c r="AA533" s="1"/>
      <c r="AB533" s="1"/>
      <c r="AC533" s="1"/>
      <c r="AD533" s="1"/>
      <c r="AE533" s="1"/>
    </row>
    <row r="534" spans="1:31">
      <c r="A534" s="1" t="s">
        <v>368</v>
      </c>
      <c r="B534" s="2">
        <v>43287</v>
      </c>
      <c r="C534" s="1">
        <v>7593841</v>
      </c>
      <c r="D534" s="1" t="s">
        <v>18</v>
      </c>
      <c r="E534" s="1" t="s">
        <v>640</v>
      </c>
      <c r="F534" s="1" t="s">
        <v>374</v>
      </c>
      <c r="G534" s="1"/>
      <c r="H534" s="1">
        <v>4501571912</v>
      </c>
      <c r="I534" s="1" t="s">
        <v>24</v>
      </c>
      <c r="J534" s="1" t="s">
        <v>669</v>
      </c>
      <c r="K534" s="1">
        <v>2</v>
      </c>
      <c r="L534" s="1" t="s">
        <v>26</v>
      </c>
      <c r="M534" s="3">
        <v>1475.2</v>
      </c>
      <c r="N534" s="3">
        <f t="shared" si="14"/>
        <v>2950.4</v>
      </c>
      <c r="O534" s="1"/>
      <c r="P534" s="1"/>
      <c r="Q534" s="1"/>
      <c r="R534" s="1"/>
      <c r="S534" s="3">
        <f>Tabla1315[[#This Row],[COSTO TOTAL]]</f>
        <v>2950.4</v>
      </c>
      <c r="T534" s="1"/>
      <c r="U534" s="1"/>
      <c r="V534" s="3"/>
      <c r="W534" s="1"/>
      <c r="X534" s="1"/>
      <c r="Y534" s="1"/>
      <c r="Z534" s="3"/>
      <c r="AA534" s="1"/>
      <c r="AB534" s="1"/>
      <c r="AC534" s="1"/>
      <c r="AD534" s="1"/>
      <c r="AE534" s="1"/>
    </row>
    <row r="535" spans="1:31">
      <c r="A535" s="1" t="s">
        <v>368</v>
      </c>
      <c r="B535" s="2">
        <v>43287</v>
      </c>
      <c r="C535" s="1">
        <v>7593841</v>
      </c>
      <c r="D535" s="1" t="s">
        <v>18</v>
      </c>
      <c r="E535" s="1" t="s">
        <v>640</v>
      </c>
      <c r="F535" s="1" t="s">
        <v>374</v>
      </c>
      <c r="G535" s="1"/>
      <c r="H535" s="1">
        <v>4501571912</v>
      </c>
      <c r="I535" s="1" t="s">
        <v>24</v>
      </c>
      <c r="J535" s="1" t="s">
        <v>670</v>
      </c>
      <c r="K535" s="1">
        <v>2</v>
      </c>
      <c r="L535" s="1" t="s">
        <v>26</v>
      </c>
      <c r="M535" s="3">
        <v>1064.8</v>
      </c>
      <c r="N535" s="3">
        <f t="shared" si="14"/>
        <v>2129.6</v>
      </c>
      <c r="O535" s="1"/>
      <c r="P535" s="1"/>
      <c r="Q535" s="1"/>
      <c r="R535" s="1"/>
      <c r="S535" s="3">
        <f>Tabla1315[[#This Row],[COSTO TOTAL]]</f>
        <v>2129.6</v>
      </c>
      <c r="T535" s="1"/>
      <c r="U535" s="1"/>
      <c r="V535" s="3"/>
      <c r="W535" s="1"/>
      <c r="X535" s="1"/>
      <c r="Y535" s="1"/>
      <c r="Z535" s="3"/>
      <c r="AA535" s="1"/>
      <c r="AB535" s="1"/>
      <c r="AC535" s="1"/>
      <c r="AD535" s="1"/>
      <c r="AE535" s="1"/>
    </row>
    <row r="536" spans="1:31">
      <c r="A536" s="1" t="s">
        <v>368</v>
      </c>
      <c r="B536" s="2">
        <v>43206</v>
      </c>
      <c r="C536" s="1">
        <v>7559687</v>
      </c>
      <c r="D536" s="1" t="s">
        <v>18</v>
      </c>
      <c r="E536" s="1" t="s">
        <v>671</v>
      </c>
      <c r="F536" s="1" t="s">
        <v>672</v>
      </c>
      <c r="G536" s="1"/>
      <c r="H536" s="1">
        <v>4501542205</v>
      </c>
      <c r="I536" s="1" t="s">
        <v>24</v>
      </c>
      <c r="J536" s="1" t="s">
        <v>673</v>
      </c>
      <c r="K536" s="1">
        <v>1</v>
      </c>
      <c r="L536" s="1" t="s">
        <v>26</v>
      </c>
      <c r="M536" s="3">
        <v>18474</v>
      </c>
      <c r="N536" s="3">
        <f t="shared" si="14"/>
        <v>18474</v>
      </c>
      <c r="O536" s="1"/>
      <c r="P536" s="1"/>
      <c r="Q536" s="1"/>
      <c r="R536" s="1"/>
      <c r="S536" s="3">
        <f>Tabla1315[[#This Row],[COSTO TOTAL]]</f>
        <v>18474</v>
      </c>
      <c r="T536" s="1"/>
      <c r="U536" s="1"/>
      <c r="V536" s="3"/>
      <c r="W536" s="1"/>
      <c r="X536" s="1"/>
      <c r="Y536" s="1"/>
      <c r="Z536" s="3"/>
      <c r="AA536" s="1"/>
      <c r="AB536" s="1"/>
      <c r="AC536" s="1"/>
      <c r="AD536" s="1"/>
      <c r="AE536" s="1"/>
    </row>
    <row r="537" spans="1:31">
      <c r="A537" s="1" t="s">
        <v>368</v>
      </c>
      <c r="B537" s="2">
        <v>43199</v>
      </c>
      <c r="C537" s="1">
        <v>7559687</v>
      </c>
      <c r="D537" s="1" t="s">
        <v>18</v>
      </c>
      <c r="E537" s="1" t="s">
        <v>674</v>
      </c>
      <c r="F537" s="1" t="s">
        <v>672</v>
      </c>
      <c r="G537" s="1"/>
      <c r="H537" s="1">
        <v>4501542205</v>
      </c>
      <c r="I537" s="1" t="s">
        <v>24</v>
      </c>
      <c r="J537" s="1" t="s">
        <v>675</v>
      </c>
      <c r="K537" s="1">
        <v>1</v>
      </c>
      <c r="L537" s="1" t="s">
        <v>26</v>
      </c>
      <c r="M537" s="3"/>
      <c r="N537" s="3">
        <f t="shared" si="14"/>
        <v>0</v>
      </c>
      <c r="O537" s="1"/>
      <c r="P537" s="1"/>
      <c r="Q537" s="1"/>
      <c r="R537" s="1"/>
      <c r="S537" s="3">
        <f>Tabla1315[[#This Row],[COSTO TOTAL]]</f>
        <v>0</v>
      </c>
      <c r="T537" s="1"/>
      <c r="U537" s="1"/>
      <c r="V537" s="3"/>
      <c r="W537" s="1"/>
      <c r="X537" s="1"/>
      <c r="Y537" s="1"/>
      <c r="Z537" s="3"/>
      <c r="AA537" s="1"/>
      <c r="AB537" s="1"/>
      <c r="AC537" s="1"/>
      <c r="AD537" s="1"/>
      <c r="AE537" s="1"/>
    </row>
    <row r="538" spans="1:31">
      <c r="A538" s="1" t="s">
        <v>368</v>
      </c>
      <c r="B538" s="2">
        <v>43308</v>
      </c>
      <c r="C538" s="1" t="s">
        <v>22</v>
      </c>
      <c r="D538" s="1" t="s">
        <v>18</v>
      </c>
      <c r="E538" s="1" t="s">
        <v>676</v>
      </c>
      <c r="F538" s="1" t="s">
        <v>113</v>
      </c>
      <c r="G538" s="1" t="s">
        <v>24</v>
      </c>
      <c r="H538" s="1">
        <v>4501561456</v>
      </c>
      <c r="I538" s="1" t="s">
        <v>24</v>
      </c>
      <c r="J538" s="1" t="s">
        <v>677</v>
      </c>
      <c r="K538" s="1">
        <v>5</v>
      </c>
      <c r="L538" s="1" t="s">
        <v>26</v>
      </c>
      <c r="M538" s="3">
        <v>1200</v>
      </c>
      <c r="N538" s="3">
        <f t="shared" si="14"/>
        <v>6000</v>
      </c>
      <c r="O538" s="1"/>
      <c r="P538" s="1"/>
      <c r="Q538" s="1"/>
      <c r="R538" s="1"/>
      <c r="S538" s="3">
        <f>Tabla1315[[#This Row],[COSTO TOTAL]]</f>
        <v>6000</v>
      </c>
      <c r="T538" s="1"/>
      <c r="U538" s="1"/>
      <c r="V538" s="3"/>
      <c r="W538" s="1"/>
      <c r="X538" s="1"/>
      <c r="Y538" s="1"/>
      <c r="Z538" s="3"/>
      <c r="AA538" s="1"/>
      <c r="AB538" s="1"/>
      <c r="AC538" s="1"/>
      <c r="AD538" s="1"/>
      <c r="AE538" s="1"/>
    </row>
    <row r="539" spans="1:31">
      <c r="A539" s="42" t="s">
        <v>368</v>
      </c>
      <c r="B539" s="47">
        <v>43301</v>
      </c>
      <c r="C539" s="42" t="s">
        <v>22</v>
      </c>
      <c r="D539" s="42" t="s">
        <v>18</v>
      </c>
      <c r="E539" s="42" t="s">
        <v>24</v>
      </c>
      <c r="F539" s="42" t="s">
        <v>24</v>
      </c>
      <c r="G539" s="42" t="s">
        <v>24</v>
      </c>
      <c r="H539" s="42" t="s">
        <v>24</v>
      </c>
      <c r="I539" s="42" t="s">
        <v>24</v>
      </c>
      <c r="J539" s="42" t="s">
        <v>678</v>
      </c>
      <c r="K539" s="42">
        <v>1</v>
      </c>
      <c r="L539" s="42" t="s">
        <v>26</v>
      </c>
      <c r="M539" s="40"/>
      <c r="N539" s="40">
        <f t="shared" si="14"/>
        <v>0</v>
      </c>
      <c r="O539" s="1"/>
      <c r="P539" s="42"/>
      <c r="Q539" s="42"/>
      <c r="R539" s="42"/>
      <c r="S539" s="40">
        <f>Tabla1315[[#This Row],[COSTO TOTAL]]</f>
        <v>0</v>
      </c>
      <c r="T539" s="42"/>
      <c r="U539" s="42"/>
      <c r="V539" s="40"/>
      <c r="W539" s="42"/>
      <c r="X539" s="42"/>
      <c r="Y539" s="42"/>
      <c r="Z539" s="40"/>
      <c r="AA539" s="42"/>
      <c r="AB539" s="42"/>
      <c r="AC539" s="42"/>
      <c r="AD539" s="42"/>
      <c r="AE539" s="42"/>
    </row>
    <row r="540" spans="1:31">
      <c r="A540" s="42" t="s">
        <v>368</v>
      </c>
      <c r="B540" s="47">
        <v>43322</v>
      </c>
      <c r="C540" s="42" t="s">
        <v>22</v>
      </c>
      <c r="D540" s="42" t="s">
        <v>18</v>
      </c>
      <c r="E540" s="42" t="s">
        <v>24</v>
      </c>
      <c r="F540" s="42" t="s">
        <v>24</v>
      </c>
      <c r="G540" s="42" t="s">
        <v>24</v>
      </c>
      <c r="H540" s="42" t="s">
        <v>24</v>
      </c>
      <c r="I540" s="42" t="s">
        <v>24</v>
      </c>
      <c r="J540" s="42" t="s">
        <v>679</v>
      </c>
      <c r="K540" s="42">
        <v>2</v>
      </c>
      <c r="L540" s="42" t="s">
        <v>26</v>
      </c>
      <c r="M540" s="40"/>
      <c r="N540" s="40">
        <f t="shared" si="14"/>
        <v>0</v>
      </c>
      <c r="O540" s="1"/>
      <c r="P540" s="42"/>
      <c r="Q540" s="42"/>
      <c r="R540" s="42"/>
      <c r="S540" s="40">
        <f>Tabla1315[[#This Row],[COSTO TOTAL]]</f>
        <v>0</v>
      </c>
      <c r="T540" s="42"/>
      <c r="U540" s="42"/>
      <c r="V540" s="40"/>
      <c r="W540" s="42"/>
      <c r="X540" s="42"/>
      <c r="Y540" s="42"/>
      <c r="Z540" s="40"/>
      <c r="AA540" s="42"/>
      <c r="AB540" s="42"/>
      <c r="AC540" s="42"/>
      <c r="AD540" s="42"/>
      <c r="AE540" s="42"/>
    </row>
    <row r="541" spans="1:31">
      <c r="A541" s="1" t="s">
        <v>368</v>
      </c>
      <c r="B541" s="2">
        <v>43437</v>
      </c>
      <c r="C541" s="1">
        <v>7637398</v>
      </c>
      <c r="D541" s="1" t="s">
        <v>18</v>
      </c>
      <c r="E541" s="1" t="s">
        <v>680</v>
      </c>
      <c r="F541" s="1" t="s">
        <v>174</v>
      </c>
      <c r="G541" s="1" t="s">
        <v>24</v>
      </c>
      <c r="H541" s="1">
        <v>4501615835</v>
      </c>
      <c r="I541" s="1" t="s">
        <v>681</v>
      </c>
      <c r="J541" s="1" t="s">
        <v>682</v>
      </c>
      <c r="K541" s="1">
        <v>25</v>
      </c>
      <c r="L541" s="1" t="s">
        <v>26</v>
      </c>
      <c r="M541" s="3">
        <v>36.049999999999997</v>
      </c>
      <c r="N541" s="3">
        <f t="shared" si="14"/>
        <v>901.24999999999989</v>
      </c>
      <c r="O541" s="1"/>
      <c r="P541" s="1"/>
      <c r="Q541" s="1"/>
      <c r="R541" s="1"/>
      <c r="S541" s="3">
        <f>Tabla1315[[#This Row],[COSTO TOTAL]]</f>
        <v>901.24999999999989</v>
      </c>
      <c r="T541" s="1"/>
      <c r="U541" s="1"/>
      <c r="V541" s="3"/>
      <c r="W541" s="1"/>
      <c r="X541" s="1"/>
      <c r="Y541" s="1"/>
      <c r="Z541" s="3"/>
      <c r="AA541" s="1"/>
      <c r="AB541" s="1"/>
      <c r="AC541" s="1"/>
      <c r="AD541" s="1"/>
      <c r="AE541" s="1"/>
    </row>
    <row r="542" spans="1:31">
      <c r="A542" s="1" t="s">
        <v>368</v>
      </c>
      <c r="B542" s="2">
        <v>43437</v>
      </c>
      <c r="C542" s="1">
        <v>7637398</v>
      </c>
      <c r="D542" s="1" t="s">
        <v>18</v>
      </c>
      <c r="E542" s="1" t="s">
        <v>680</v>
      </c>
      <c r="F542" s="1" t="s">
        <v>174</v>
      </c>
      <c r="G542" s="1" t="s">
        <v>24</v>
      </c>
      <c r="H542" s="1">
        <v>4501615835</v>
      </c>
      <c r="I542" s="1" t="s">
        <v>681</v>
      </c>
      <c r="J542" s="1" t="s">
        <v>683</v>
      </c>
      <c r="K542" s="1">
        <v>25</v>
      </c>
      <c r="L542" s="1" t="s">
        <v>26</v>
      </c>
      <c r="M542" s="3">
        <v>22.61</v>
      </c>
      <c r="N542" s="3">
        <f t="shared" si="14"/>
        <v>565.25</v>
      </c>
      <c r="O542" s="1"/>
      <c r="P542" s="1"/>
      <c r="Q542" s="1"/>
      <c r="R542" s="1"/>
      <c r="S542" s="3">
        <f>Tabla1315[[#This Row],[COSTO TOTAL]]</f>
        <v>565.25</v>
      </c>
      <c r="T542" s="1"/>
      <c r="U542" s="1"/>
      <c r="V542" s="3"/>
      <c r="W542" s="1"/>
      <c r="X542" s="1"/>
      <c r="Y542" s="1"/>
      <c r="Z542" s="3"/>
      <c r="AA542" s="1"/>
      <c r="AB542" s="1"/>
      <c r="AC542" s="1"/>
      <c r="AD542" s="1"/>
      <c r="AE542" s="1"/>
    </row>
    <row r="543" spans="1:31">
      <c r="A543" s="1" t="s">
        <v>368</v>
      </c>
      <c r="B543" s="2">
        <v>43437</v>
      </c>
      <c r="C543" s="1">
        <v>7637398</v>
      </c>
      <c r="D543" s="1" t="s">
        <v>18</v>
      </c>
      <c r="E543" s="1" t="s">
        <v>680</v>
      </c>
      <c r="F543" s="1" t="s">
        <v>174</v>
      </c>
      <c r="G543" s="1" t="s">
        <v>24</v>
      </c>
      <c r="H543" s="1">
        <v>4501615835</v>
      </c>
      <c r="I543" s="1" t="s">
        <v>681</v>
      </c>
      <c r="J543" s="1" t="s">
        <v>684</v>
      </c>
      <c r="K543" s="1">
        <v>10</v>
      </c>
      <c r="L543" s="1" t="s">
        <v>26</v>
      </c>
      <c r="M543" s="3">
        <v>40.22</v>
      </c>
      <c r="N543" s="3">
        <f t="shared" ref="N543:N642" si="15">M543*K543</f>
        <v>402.2</v>
      </c>
      <c r="O543" s="1"/>
      <c r="P543" s="1"/>
      <c r="Q543" s="1"/>
      <c r="R543" s="1"/>
      <c r="S543" s="3">
        <f>Tabla1315[[#This Row],[COSTO TOTAL]]</f>
        <v>402.2</v>
      </c>
      <c r="T543" s="1"/>
      <c r="U543" s="1"/>
      <c r="V543" s="3"/>
      <c r="W543" s="1"/>
      <c r="X543" s="1"/>
      <c r="Y543" s="1"/>
      <c r="Z543" s="3"/>
      <c r="AA543" s="1"/>
      <c r="AB543" s="1"/>
      <c r="AC543" s="1"/>
      <c r="AD543" s="1"/>
      <c r="AE543" s="1"/>
    </row>
    <row r="544" spans="1:31">
      <c r="A544" s="1" t="s">
        <v>368</v>
      </c>
      <c r="B544" s="2">
        <v>43437</v>
      </c>
      <c r="C544" s="1">
        <v>7637398</v>
      </c>
      <c r="D544" s="1" t="s">
        <v>18</v>
      </c>
      <c r="E544" s="1" t="s">
        <v>680</v>
      </c>
      <c r="F544" s="1" t="s">
        <v>174</v>
      </c>
      <c r="G544" s="1" t="s">
        <v>24</v>
      </c>
      <c r="H544" s="1">
        <v>4501615835</v>
      </c>
      <c r="I544" s="1" t="s">
        <v>681</v>
      </c>
      <c r="J544" s="1" t="s">
        <v>685</v>
      </c>
      <c r="K544" s="1">
        <v>5</v>
      </c>
      <c r="L544" s="1" t="s">
        <v>26</v>
      </c>
      <c r="M544" s="3">
        <v>47.45</v>
      </c>
      <c r="N544" s="3">
        <f t="shared" si="15"/>
        <v>237.25</v>
      </c>
      <c r="O544" s="1"/>
      <c r="P544" s="1"/>
      <c r="Q544" s="1"/>
      <c r="R544" s="1"/>
      <c r="S544" s="3">
        <f>Tabla1315[[#This Row],[COSTO TOTAL]]</f>
        <v>237.25</v>
      </c>
      <c r="T544" s="1"/>
      <c r="U544" s="1"/>
      <c r="V544" s="3"/>
      <c r="W544" s="1"/>
      <c r="X544" s="1"/>
      <c r="Y544" s="1"/>
      <c r="Z544" s="3"/>
      <c r="AA544" s="1"/>
      <c r="AB544" s="1"/>
      <c r="AC544" s="1"/>
      <c r="AD544" s="1"/>
      <c r="AE544" s="1"/>
    </row>
    <row r="545" spans="1:33">
      <c r="A545" s="1" t="s">
        <v>368</v>
      </c>
      <c r="B545" s="2">
        <v>43437</v>
      </c>
      <c r="C545" s="1">
        <v>7637398</v>
      </c>
      <c r="D545" s="1" t="s">
        <v>18</v>
      </c>
      <c r="E545" s="1" t="s">
        <v>680</v>
      </c>
      <c r="F545" s="1" t="s">
        <v>174</v>
      </c>
      <c r="G545" s="1" t="s">
        <v>24</v>
      </c>
      <c r="H545" s="1">
        <v>4501615835</v>
      </c>
      <c r="I545" s="1" t="s">
        <v>681</v>
      </c>
      <c r="J545" s="1" t="s">
        <v>686</v>
      </c>
      <c r="K545" s="1">
        <v>5</v>
      </c>
      <c r="L545" s="1" t="s">
        <v>26</v>
      </c>
      <c r="M545" s="3">
        <v>28.28</v>
      </c>
      <c r="N545" s="3">
        <f t="shared" si="15"/>
        <v>141.4</v>
      </c>
      <c r="O545" s="1"/>
      <c r="P545" s="1"/>
      <c r="Q545" s="1"/>
      <c r="R545" s="1"/>
      <c r="S545" s="3">
        <f>Tabla1315[[#This Row],[COSTO TOTAL]]</f>
        <v>141.4</v>
      </c>
      <c r="T545" s="1"/>
      <c r="U545" s="1"/>
      <c r="V545" s="3"/>
      <c r="W545" s="1"/>
      <c r="X545" s="1"/>
      <c r="Y545" s="1"/>
      <c r="Z545" s="3"/>
      <c r="AA545" s="1"/>
      <c r="AB545" s="1"/>
      <c r="AC545" s="1"/>
      <c r="AD545" s="1"/>
      <c r="AE545" s="1"/>
    </row>
    <row r="546" spans="1:33">
      <c r="A546" s="1" t="s">
        <v>368</v>
      </c>
      <c r="B546" s="2">
        <v>43437</v>
      </c>
      <c r="C546" s="1">
        <v>7637398</v>
      </c>
      <c r="D546" s="1" t="s">
        <v>18</v>
      </c>
      <c r="E546" s="1" t="s">
        <v>680</v>
      </c>
      <c r="F546" s="1" t="s">
        <v>174</v>
      </c>
      <c r="G546" s="1" t="s">
        <v>24</v>
      </c>
      <c r="H546" s="1">
        <v>4501615835</v>
      </c>
      <c r="I546" s="1" t="s">
        <v>681</v>
      </c>
      <c r="J546" s="1" t="s">
        <v>687</v>
      </c>
      <c r="K546" s="1">
        <v>5</v>
      </c>
      <c r="L546" s="1" t="s">
        <v>26</v>
      </c>
      <c r="M546" s="3">
        <v>46.5</v>
      </c>
      <c r="N546" s="3">
        <f t="shared" si="15"/>
        <v>232.5</v>
      </c>
      <c r="O546" s="1"/>
      <c r="P546" s="1"/>
      <c r="Q546" s="1"/>
      <c r="R546" s="1"/>
      <c r="S546" s="3">
        <f>Tabla1315[[#This Row],[COSTO TOTAL]]</f>
        <v>232.5</v>
      </c>
      <c r="T546" s="1"/>
      <c r="U546" s="1"/>
      <c r="V546" s="3"/>
      <c r="W546" s="1"/>
      <c r="X546" s="1"/>
      <c r="Y546" s="1"/>
      <c r="Z546" s="3"/>
      <c r="AA546" s="1"/>
      <c r="AB546" s="1"/>
      <c r="AC546" s="1"/>
      <c r="AD546" s="1"/>
      <c r="AE546" s="1"/>
    </row>
    <row r="547" spans="1:33">
      <c r="A547" s="1" t="s">
        <v>368</v>
      </c>
      <c r="B547" s="2">
        <v>43621</v>
      </c>
      <c r="C547" s="1">
        <v>7732423</v>
      </c>
      <c r="D547" s="1" t="s">
        <v>18</v>
      </c>
      <c r="E547" s="1" t="s">
        <v>24</v>
      </c>
      <c r="F547" s="1" t="s">
        <v>113</v>
      </c>
      <c r="G547" s="1" t="s">
        <v>24</v>
      </c>
      <c r="H547" s="1">
        <v>4501671120</v>
      </c>
      <c r="I547" s="1" t="s">
        <v>24</v>
      </c>
      <c r="J547" s="1" t="s">
        <v>688</v>
      </c>
      <c r="K547" s="1">
        <v>2</v>
      </c>
      <c r="L547" s="1" t="s">
        <v>26</v>
      </c>
      <c r="M547" s="3"/>
      <c r="N547" s="3">
        <f t="shared" si="15"/>
        <v>0</v>
      </c>
      <c r="O547" s="1"/>
      <c r="P547" s="1"/>
      <c r="Q547" s="1"/>
      <c r="R547" s="1"/>
      <c r="S547" s="3">
        <f>Tabla1315[[#This Row],[COSTO TOTAL]]</f>
        <v>0</v>
      </c>
      <c r="T547" s="1"/>
      <c r="U547" s="1"/>
      <c r="V547" s="3"/>
      <c r="W547" s="1"/>
      <c r="X547" s="1"/>
      <c r="Y547" s="1"/>
      <c r="Z547" s="3"/>
      <c r="AA547" s="1"/>
      <c r="AB547" s="1"/>
      <c r="AC547" s="1"/>
      <c r="AD547" s="1"/>
      <c r="AE547" s="1"/>
    </row>
    <row r="548" spans="1:33">
      <c r="A548" s="1" t="s">
        <v>368</v>
      </c>
      <c r="B548" s="2">
        <v>43621</v>
      </c>
      <c r="C548" s="1">
        <v>7732423</v>
      </c>
      <c r="D548" s="1" t="s">
        <v>18</v>
      </c>
      <c r="E548" s="1" t="s">
        <v>24</v>
      </c>
      <c r="F548" s="1" t="s">
        <v>113</v>
      </c>
      <c r="G548" s="1" t="s">
        <v>24</v>
      </c>
      <c r="H548" s="1">
        <v>4501671120</v>
      </c>
      <c r="I548" s="1" t="s">
        <v>24</v>
      </c>
      <c r="J548" s="1" t="s">
        <v>689</v>
      </c>
      <c r="K548" s="1">
        <v>2</v>
      </c>
      <c r="L548" s="1" t="s">
        <v>26</v>
      </c>
      <c r="M548" s="3">
        <v>1195.0999999999999</v>
      </c>
      <c r="N548" s="3">
        <f t="shared" si="15"/>
        <v>2390.1999999999998</v>
      </c>
      <c r="O548" s="1"/>
      <c r="P548" s="1"/>
      <c r="Q548" s="1"/>
      <c r="R548" s="1"/>
      <c r="S548" s="3">
        <f>Tabla1315[[#This Row],[COSTO TOTAL]]</f>
        <v>2390.1999999999998</v>
      </c>
      <c r="T548" s="1"/>
      <c r="U548" s="1"/>
      <c r="V548" s="3"/>
      <c r="W548" s="1"/>
      <c r="X548" s="1"/>
      <c r="Y548" s="1"/>
      <c r="Z548" s="3"/>
      <c r="AA548" s="1"/>
      <c r="AB548" s="1"/>
      <c r="AC548" s="1"/>
      <c r="AD548" s="1"/>
      <c r="AE548" s="1"/>
    </row>
    <row r="549" spans="1:33">
      <c r="A549" s="1" t="s">
        <v>368</v>
      </c>
      <c r="B549" s="2">
        <v>43621</v>
      </c>
      <c r="C549" s="1">
        <v>7732423</v>
      </c>
      <c r="D549" s="1" t="s">
        <v>18</v>
      </c>
      <c r="E549" s="1" t="s">
        <v>24</v>
      </c>
      <c r="F549" s="1" t="s">
        <v>113</v>
      </c>
      <c r="G549" s="1" t="s">
        <v>24</v>
      </c>
      <c r="H549" s="1">
        <v>4501671120</v>
      </c>
      <c r="I549" s="1" t="s">
        <v>24</v>
      </c>
      <c r="J549" s="1" t="s">
        <v>690</v>
      </c>
      <c r="K549" s="1">
        <v>2</v>
      </c>
      <c r="L549" s="1" t="s">
        <v>26</v>
      </c>
      <c r="M549" s="3"/>
      <c r="N549" s="3">
        <f t="shared" si="15"/>
        <v>0</v>
      </c>
      <c r="O549" s="1"/>
      <c r="P549" s="1"/>
      <c r="Q549" s="1"/>
      <c r="R549" s="1"/>
      <c r="S549" s="3">
        <f>Tabla1315[[#This Row],[COSTO TOTAL]]</f>
        <v>0</v>
      </c>
      <c r="T549" s="1"/>
      <c r="U549" s="1"/>
      <c r="V549" s="3"/>
      <c r="W549" s="1"/>
      <c r="X549" s="1"/>
      <c r="Y549" s="1"/>
      <c r="Z549" s="3"/>
      <c r="AA549" s="1"/>
      <c r="AB549" s="1"/>
      <c r="AC549" s="1"/>
      <c r="AD549" s="1"/>
      <c r="AE549" s="1"/>
    </row>
    <row r="550" spans="1:33">
      <c r="A550" s="1" t="s">
        <v>368</v>
      </c>
      <c r="B550" s="2">
        <v>43621</v>
      </c>
      <c r="C550" s="1">
        <v>7732423</v>
      </c>
      <c r="D550" s="1" t="s">
        <v>18</v>
      </c>
      <c r="E550" s="1" t="s">
        <v>24</v>
      </c>
      <c r="F550" s="1" t="s">
        <v>113</v>
      </c>
      <c r="G550" s="1" t="s">
        <v>24</v>
      </c>
      <c r="H550" s="1">
        <v>4501671120</v>
      </c>
      <c r="I550" s="1" t="s">
        <v>24</v>
      </c>
      <c r="J550" s="1" t="s">
        <v>691</v>
      </c>
      <c r="K550" s="1">
        <v>2</v>
      </c>
      <c r="L550" s="1" t="s">
        <v>26</v>
      </c>
      <c r="M550" s="3"/>
      <c r="N550" s="3">
        <f t="shared" si="15"/>
        <v>0</v>
      </c>
      <c r="O550" s="1"/>
      <c r="P550" s="1"/>
      <c r="Q550" s="1"/>
      <c r="R550" s="1"/>
      <c r="S550" s="3">
        <f>Tabla1315[[#This Row],[COSTO TOTAL]]</f>
        <v>0</v>
      </c>
      <c r="T550" s="1"/>
      <c r="U550" s="1"/>
      <c r="V550" s="3"/>
      <c r="W550" s="1"/>
      <c r="X550" s="1"/>
      <c r="Y550" s="1"/>
      <c r="Z550" s="3"/>
      <c r="AA550" s="1"/>
      <c r="AB550" s="1"/>
      <c r="AC550" s="1"/>
      <c r="AD550" s="1"/>
      <c r="AE550" s="1"/>
    </row>
    <row r="551" spans="1:33">
      <c r="A551" s="1" t="s">
        <v>368</v>
      </c>
      <c r="B551" s="2">
        <v>43809</v>
      </c>
      <c r="C551" s="1" t="s">
        <v>22</v>
      </c>
      <c r="D551" s="1" t="s">
        <v>18</v>
      </c>
      <c r="E551" s="1" t="s">
        <v>24</v>
      </c>
      <c r="F551" s="1" t="s">
        <v>475</v>
      </c>
      <c r="G551" s="1" t="s">
        <v>24</v>
      </c>
      <c r="H551" s="1">
        <v>4501719920</v>
      </c>
      <c r="I551" s="1" t="s">
        <v>24</v>
      </c>
      <c r="J551" s="1" t="s">
        <v>692</v>
      </c>
      <c r="K551" s="1">
        <v>1</v>
      </c>
      <c r="L551" s="1" t="s">
        <v>26</v>
      </c>
      <c r="M551" s="3">
        <v>178400</v>
      </c>
      <c r="N551" s="3">
        <f t="shared" si="15"/>
        <v>178400</v>
      </c>
      <c r="O551" s="1"/>
      <c r="P551" s="1"/>
      <c r="Q551" s="1"/>
      <c r="R551" s="1"/>
      <c r="S551" s="3">
        <f>Tabla1315[[#This Row],[COSTO TOTAL]]</f>
        <v>178400</v>
      </c>
      <c r="T551" s="1"/>
      <c r="U551" s="1"/>
      <c r="V551" s="3"/>
      <c r="W551" s="1"/>
      <c r="X551" s="1"/>
      <c r="Y551" s="1"/>
      <c r="Z551" s="3"/>
      <c r="AA551" s="1"/>
      <c r="AB551" s="1"/>
      <c r="AC551" s="1"/>
      <c r="AD551" s="1"/>
      <c r="AE551" s="1"/>
    </row>
    <row r="552" spans="1:33">
      <c r="A552" s="1" t="s">
        <v>693</v>
      </c>
      <c r="B552" s="2">
        <v>43822</v>
      </c>
      <c r="C552" s="1" t="s">
        <v>22</v>
      </c>
      <c r="D552" s="1" t="s">
        <v>18</v>
      </c>
      <c r="E552" s="1" t="s">
        <v>24</v>
      </c>
      <c r="F552" s="1" t="s">
        <v>113</v>
      </c>
      <c r="G552" s="1" t="s">
        <v>24</v>
      </c>
      <c r="H552" s="1">
        <v>4501734520</v>
      </c>
      <c r="I552" s="1" t="s">
        <v>24</v>
      </c>
      <c r="J552" s="1" t="s">
        <v>694</v>
      </c>
      <c r="K552" s="1">
        <v>1</v>
      </c>
      <c r="L552" s="1" t="s">
        <v>26</v>
      </c>
      <c r="M552" s="3">
        <v>32190</v>
      </c>
      <c r="N552" s="3">
        <f t="shared" si="15"/>
        <v>32190</v>
      </c>
      <c r="O552" s="1"/>
      <c r="P552" s="1"/>
      <c r="Q552" s="1"/>
      <c r="R552" s="1"/>
      <c r="S552" s="3">
        <f>Tabla1315[[#This Row],[COSTO TOTAL]]</f>
        <v>32190</v>
      </c>
      <c r="T552" s="1"/>
      <c r="U552" s="1"/>
      <c r="V552" s="3"/>
      <c r="W552" s="1"/>
      <c r="X552" s="1"/>
      <c r="Y552" s="1"/>
      <c r="Z552" s="3"/>
      <c r="AA552" s="1"/>
      <c r="AB552" s="1"/>
      <c r="AC552" s="1"/>
      <c r="AD552" s="1" t="s">
        <v>112</v>
      </c>
      <c r="AE552" s="1"/>
    </row>
    <row r="553" spans="1:33">
      <c r="A553" s="1" t="s">
        <v>695</v>
      </c>
      <c r="B553" s="2">
        <v>43795</v>
      </c>
      <c r="C553" s="1" t="s">
        <v>22</v>
      </c>
      <c r="D553" s="1" t="s">
        <v>18</v>
      </c>
      <c r="E553" s="1" t="s">
        <v>24</v>
      </c>
      <c r="F553" s="1" t="s">
        <v>551</v>
      </c>
      <c r="G553" s="1" t="s">
        <v>24</v>
      </c>
      <c r="H553" s="1">
        <v>4501729375</v>
      </c>
      <c r="I553" s="1" t="s">
        <v>24</v>
      </c>
      <c r="J553" s="1" t="s">
        <v>696</v>
      </c>
      <c r="K553" s="1">
        <v>1</v>
      </c>
      <c r="L553" s="1" t="s">
        <v>26</v>
      </c>
      <c r="M553" s="3">
        <v>260.70999999999998</v>
      </c>
      <c r="N553" s="3">
        <f t="shared" si="15"/>
        <v>260.70999999999998</v>
      </c>
      <c r="O553" s="1"/>
      <c r="P553" s="1"/>
      <c r="Q553" s="1"/>
      <c r="R553" s="1"/>
      <c r="S553" s="3">
        <f>Tabla1315[[#This Row],[COSTO TOTAL]]</f>
        <v>260.70999999999998</v>
      </c>
      <c r="T553" s="1"/>
      <c r="U553" s="1"/>
      <c r="V553" s="3"/>
      <c r="W553" s="1"/>
      <c r="X553" s="1"/>
      <c r="Y553" s="1"/>
      <c r="Z553" s="3"/>
      <c r="AA553" s="1"/>
      <c r="AB553" s="1"/>
      <c r="AC553" s="1"/>
      <c r="AD553" s="1"/>
      <c r="AE553" s="1"/>
    </row>
    <row r="554" spans="1:33">
      <c r="A554" s="1" t="s">
        <v>695</v>
      </c>
      <c r="B554" s="2">
        <v>43795</v>
      </c>
      <c r="C554" s="1" t="s">
        <v>22</v>
      </c>
      <c r="D554" s="1" t="s">
        <v>18</v>
      </c>
      <c r="E554" s="1" t="s">
        <v>24</v>
      </c>
      <c r="F554" s="1" t="s">
        <v>551</v>
      </c>
      <c r="G554" s="1" t="s">
        <v>24</v>
      </c>
      <c r="H554" s="1">
        <v>4501729375</v>
      </c>
      <c r="I554" s="1" t="s">
        <v>24</v>
      </c>
      <c r="J554" s="1" t="s">
        <v>697</v>
      </c>
      <c r="K554" s="1">
        <v>1</v>
      </c>
      <c r="L554" s="1" t="s">
        <v>26</v>
      </c>
      <c r="M554" s="3">
        <v>519.85</v>
      </c>
      <c r="N554" s="3">
        <f t="shared" si="15"/>
        <v>519.85</v>
      </c>
      <c r="O554" s="1"/>
      <c r="P554" s="1"/>
      <c r="Q554" s="1"/>
      <c r="R554" s="1"/>
      <c r="S554" s="3">
        <f>Tabla1315[[#This Row],[COSTO TOTAL]]</f>
        <v>519.85</v>
      </c>
      <c r="T554" s="1"/>
      <c r="U554" s="1"/>
      <c r="V554" s="3"/>
      <c r="W554" s="1"/>
      <c r="X554" s="1"/>
      <c r="Y554" s="1"/>
      <c r="Z554" s="3"/>
      <c r="AA554" s="1"/>
      <c r="AB554" s="1"/>
      <c r="AC554" s="1"/>
      <c r="AD554" s="1"/>
      <c r="AE554" s="1"/>
    </row>
    <row r="555" spans="1:33">
      <c r="A555" s="1" t="s">
        <v>695</v>
      </c>
      <c r="B555" s="2">
        <v>43822</v>
      </c>
      <c r="C555" s="1" t="s">
        <v>22</v>
      </c>
      <c r="D555" s="1" t="s">
        <v>18</v>
      </c>
      <c r="E555" s="1" t="s">
        <v>24</v>
      </c>
      <c r="F555" s="1" t="s">
        <v>122</v>
      </c>
      <c r="G555" s="1" t="s">
        <v>24</v>
      </c>
      <c r="H555" s="1">
        <v>4501739050</v>
      </c>
      <c r="I555" s="1" t="s">
        <v>24</v>
      </c>
      <c r="J555" s="1" t="s">
        <v>698</v>
      </c>
      <c r="K555" s="1">
        <v>0</v>
      </c>
      <c r="L555" s="1" t="s">
        <v>26</v>
      </c>
      <c r="M555" s="3">
        <v>1277</v>
      </c>
      <c r="N555" s="3">
        <f t="shared" si="15"/>
        <v>0</v>
      </c>
      <c r="O555" s="1"/>
      <c r="P555" s="1"/>
      <c r="Q555" s="1"/>
      <c r="R555" s="1"/>
      <c r="S555" s="3">
        <f>Tabla1315[[#This Row],[COSTO TOTAL]]</f>
        <v>0</v>
      </c>
      <c r="T555" s="1"/>
      <c r="U555" s="1"/>
      <c r="V555" s="3"/>
      <c r="W555" s="1"/>
      <c r="X555" s="1"/>
      <c r="Y555" s="1"/>
      <c r="Z555" s="3"/>
      <c r="AA555" s="1"/>
      <c r="AB555" s="1"/>
      <c r="AC555" s="1"/>
      <c r="AD555" s="1" t="s">
        <v>112</v>
      </c>
      <c r="AE555" s="1"/>
    </row>
    <row r="556" spans="1:33">
      <c r="A556" s="1" t="s">
        <v>156</v>
      </c>
      <c r="B556" s="2">
        <v>43823</v>
      </c>
      <c r="C556" s="1" t="s">
        <v>22</v>
      </c>
      <c r="D556" s="1" t="s">
        <v>18</v>
      </c>
      <c r="E556" s="1" t="s">
        <v>24</v>
      </c>
      <c r="F556" s="1" t="s">
        <v>113</v>
      </c>
      <c r="G556" s="1" t="s">
        <v>24</v>
      </c>
      <c r="H556" s="1">
        <v>4501705556</v>
      </c>
      <c r="I556" s="1" t="s">
        <v>24</v>
      </c>
      <c r="J556" s="1" t="s">
        <v>1017</v>
      </c>
      <c r="K556" s="1">
        <v>1</v>
      </c>
      <c r="L556" s="1" t="s">
        <v>26</v>
      </c>
      <c r="M556" s="3">
        <v>402200</v>
      </c>
      <c r="N556" s="3">
        <f t="shared" si="15"/>
        <v>402200</v>
      </c>
      <c r="O556" s="1"/>
      <c r="P556" s="1"/>
      <c r="Q556" s="1"/>
      <c r="R556" s="1"/>
      <c r="S556" s="3">
        <f>Tabla1315[[#This Row],[COSTO TOTAL]]</f>
        <v>402200</v>
      </c>
      <c r="T556" s="1"/>
      <c r="U556" s="1"/>
      <c r="V556" s="3"/>
      <c r="W556" s="1"/>
      <c r="X556" s="1"/>
      <c r="Y556" s="1"/>
      <c r="Z556" s="3"/>
      <c r="AA556" s="1"/>
      <c r="AB556" s="1"/>
      <c r="AC556" s="1"/>
      <c r="AD556" s="1"/>
      <c r="AE556" s="1"/>
      <c r="AG556" s="30"/>
    </row>
    <row r="557" spans="1:33">
      <c r="A557" s="1" t="s">
        <v>699</v>
      </c>
      <c r="B557" s="2">
        <v>43816</v>
      </c>
      <c r="C557" s="1" t="s">
        <v>22</v>
      </c>
      <c r="D557" s="1" t="s">
        <v>18</v>
      </c>
      <c r="E557" s="1" t="s">
        <v>24</v>
      </c>
      <c r="F557" s="1" t="s">
        <v>700</v>
      </c>
      <c r="G557" s="1" t="s">
        <v>24</v>
      </c>
      <c r="H557" s="1">
        <v>4501717250</v>
      </c>
      <c r="I557" s="1" t="s">
        <v>24</v>
      </c>
      <c r="J557" s="1" t="s">
        <v>701</v>
      </c>
      <c r="K557" s="1">
        <v>2</v>
      </c>
      <c r="L557" s="1" t="s">
        <v>26</v>
      </c>
      <c r="M557" s="3">
        <v>181800</v>
      </c>
      <c r="N557" s="3">
        <f t="shared" si="15"/>
        <v>363600</v>
      </c>
      <c r="O557" s="1"/>
      <c r="P557" s="1"/>
      <c r="Q557" s="1"/>
      <c r="R557" s="1"/>
      <c r="S557" s="3">
        <f>Tabla1315[[#This Row],[COSTO TOTAL]]</f>
        <v>363600</v>
      </c>
      <c r="T557" s="1"/>
      <c r="U557" s="1"/>
      <c r="V557" s="3"/>
      <c r="W557" s="1"/>
      <c r="X557" s="1"/>
      <c r="Y557" s="1"/>
      <c r="Z557" s="3"/>
      <c r="AA557" s="1"/>
      <c r="AB557" s="1"/>
      <c r="AC557" s="1"/>
      <c r="AD557" s="1"/>
      <c r="AE557" s="1"/>
    </row>
    <row r="558" spans="1:33">
      <c r="A558" s="1" t="s">
        <v>699</v>
      </c>
      <c r="B558" s="2">
        <v>43816</v>
      </c>
      <c r="C558" s="1" t="s">
        <v>22</v>
      </c>
      <c r="D558" s="1" t="s">
        <v>18</v>
      </c>
      <c r="E558" s="1" t="s">
        <v>24</v>
      </c>
      <c r="F558" s="1" t="s">
        <v>700</v>
      </c>
      <c r="G558" s="1" t="s">
        <v>24</v>
      </c>
      <c r="H558" s="1">
        <v>4501717250</v>
      </c>
      <c r="I558" s="1" t="s">
        <v>24</v>
      </c>
      <c r="J558" s="1" t="s">
        <v>702</v>
      </c>
      <c r="K558" s="1">
        <v>2</v>
      </c>
      <c r="L558" s="1" t="s">
        <v>26</v>
      </c>
      <c r="M558" s="3">
        <v>177600</v>
      </c>
      <c r="N558" s="3">
        <f t="shared" si="15"/>
        <v>355200</v>
      </c>
      <c r="O558" s="1"/>
      <c r="P558" s="1"/>
      <c r="Q558" s="1"/>
      <c r="R558" s="1"/>
      <c r="S558" s="3">
        <f>Tabla1315[[#This Row],[COSTO TOTAL]]</f>
        <v>355200</v>
      </c>
      <c r="T558" s="1"/>
      <c r="U558" s="1"/>
      <c r="V558" s="3"/>
      <c r="W558" s="1"/>
      <c r="X558" s="1"/>
      <c r="Y558" s="1"/>
      <c r="Z558" s="3"/>
      <c r="AA558" s="1"/>
      <c r="AB558" s="1"/>
      <c r="AC558" s="1"/>
      <c r="AD558" s="1"/>
      <c r="AE558" s="1"/>
    </row>
    <row r="559" spans="1:33">
      <c r="A559" s="1" t="s">
        <v>699</v>
      </c>
      <c r="B559" s="2">
        <v>43805</v>
      </c>
      <c r="C559" s="1" t="s">
        <v>22</v>
      </c>
      <c r="D559" s="1" t="s">
        <v>18</v>
      </c>
      <c r="E559" s="1" t="s">
        <v>24</v>
      </c>
      <c r="F559" s="1" t="s">
        <v>703</v>
      </c>
      <c r="G559" s="1" t="s">
        <v>24</v>
      </c>
      <c r="H559" s="1">
        <v>4501717356</v>
      </c>
      <c r="I559" s="1" t="s">
        <v>24</v>
      </c>
      <c r="J559" s="1" t="s">
        <v>704</v>
      </c>
      <c r="K559" s="1">
        <v>1</v>
      </c>
      <c r="L559" s="1" t="s">
        <v>26</v>
      </c>
      <c r="M559" s="3">
        <v>17160.63</v>
      </c>
      <c r="N559" s="3">
        <f t="shared" si="15"/>
        <v>17160.63</v>
      </c>
      <c r="O559" s="1"/>
      <c r="P559" s="1"/>
      <c r="Q559" s="1"/>
      <c r="R559" s="1"/>
      <c r="S559" s="3">
        <f>Tabla1315[[#This Row],[COSTO TOTAL]]</f>
        <v>17160.63</v>
      </c>
      <c r="T559" s="1"/>
      <c r="U559" s="1"/>
      <c r="V559" s="3"/>
      <c r="W559" s="1"/>
      <c r="X559" s="1"/>
      <c r="Y559" s="1"/>
      <c r="Z559" s="3"/>
      <c r="AA559" s="1"/>
      <c r="AB559" s="1"/>
      <c r="AC559" s="1"/>
      <c r="AD559" s="1"/>
      <c r="AE559" s="1"/>
    </row>
    <row r="560" spans="1:33">
      <c r="A560" s="1" t="s">
        <v>699</v>
      </c>
      <c r="B560" s="2">
        <v>43836</v>
      </c>
      <c r="C560" s="1" t="s">
        <v>22</v>
      </c>
      <c r="D560" s="1" t="s">
        <v>18</v>
      </c>
      <c r="E560" s="1" t="s">
        <v>24</v>
      </c>
      <c r="F560" s="1" t="s">
        <v>113</v>
      </c>
      <c r="G560" s="1" t="s">
        <v>24</v>
      </c>
      <c r="H560" s="1">
        <v>4501739869</v>
      </c>
      <c r="I560" s="1" t="s">
        <v>24</v>
      </c>
      <c r="J560" s="1" t="s">
        <v>1054</v>
      </c>
      <c r="K560" s="1">
        <v>0</v>
      </c>
      <c r="L560" s="1" t="s">
        <v>26</v>
      </c>
      <c r="M560" s="3">
        <v>490</v>
      </c>
      <c r="N560" s="3">
        <f t="shared" si="15"/>
        <v>0</v>
      </c>
      <c r="O560" s="1"/>
      <c r="P560" s="1"/>
      <c r="Q560" s="1"/>
      <c r="R560" s="1"/>
      <c r="S560" s="3">
        <f>Tabla1315[[#This Row],[COSTO TOTAL]]</f>
        <v>0</v>
      </c>
      <c r="T560" s="1"/>
      <c r="U560" s="1"/>
      <c r="V560" s="3"/>
      <c r="W560" s="1"/>
      <c r="X560" s="1"/>
      <c r="Y560" s="1"/>
      <c r="Z560" s="3"/>
      <c r="AA560" s="1"/>
      <c r="AB560" s="1"/>
      <c r="AC560" s="1"/>
      <c r="AD560" s="1" t="s">
        <v>112</v>
      </c>
      <c r="AE560" s="1"/>
    </row>
    <row r="561" spans="1:31">
      <c r="A561" s="1" t="s">
        <v>367</v>
      </c>
      <c r="B561" s="2">
        <v>43836</v>
      </c>
      <c r="C561" s="1" t="s">
        <v>22</v>
      </c>
      <c r="D561" s="1" t="s">
        <v>18</v>
      </c>
      <c r="E561" s="1" t="s">
        <v>24</v>
      </c>
      <c r="F561" s="1" t="s">
        <v>113</v>
      </c>
      <c r="G561" s="1" t="s">
        <v>24</v>
      </c>
      <c r="H561" s="1">
        <v>4501707281</v>
      </c>
      <c r="I561" s="1" t="s">
        <v>24</v>
      </c>
      <c r="J561" s="1" t="s">
        <v>1055</v>
      </c>
      <c r="K561" s="1">
        <v>0</v>
      </c>
      <c r="L561" s="1" t="s">
        <v>26</v>
      </c>
      <c r="M561" s="3">
        <v>4800</v>
      </c>
      <c r="N561" s="3">
        <f t="shared" si="15"/>
        <v>0</v>
      </c>
      <c r="O561" s="1"/>
      <c r="P561" s="1"/>
      <c r="Q561" s="1"/>
      <c r="R561" s="1"/>
      <c r="S561" s="3">
        <f>Tabla1315[[#This Row],[COSTO TOTAL]]</f>
        <v>0</v>
      </c>
      <c r="T561" s="1"/>
      <c r="U561" s="1"/>
      <c r="V561" s="3"/>
      <c r="W561" s="1"/>
      <c r="X561" s="1"/>
      <c r="Y561" s="1"/>
      <c r="Z561" s="3"/>
      <c r="AA561" s="1"/>
      <c r="AB561" s="1"/>
      <c r="AC561" s="1"/>
      <c r="AD561" s="1" t="s">
        <v>112</v>
      </c>
      <c r="AE561" s="1"/>
    </row>
    <row r="562" spans="1:31">
      <c r="A562" s="1" t="s">
        <v>383</v>
      </c>
      <c r="B562" s="2">
        <v>43839</v>
      </c>
      <c r="C562" s="1" t="s">
        <v>22</v>
      </c>
      <c r="D562" s="1" t="s">
        <v>18</v>
      </c>
      <c r="E562" s="1" t="s">
        <v>24</v>
      </c>
      <c r="F562" s="1" t="s">
        <v>1007</v>
      </c>
      <c r="G562" s="1" t="s">
        <v>24</v>
      </c>
      <c r="H562" s="1"/>
      <c r="I562" s="1" t="s">
        <v>24</v>
      </c>
      <c r="J562" s="1" t="s">
        <v>1008</v>
      </c>
      <c r="K562" s="1">
        <v>1</v>
      </c>
      <c r="L562" s="1" t="s">
        <v>26</v>
      </c>
      <c r="M562" s="3">
        <v>27302.799999999999</v>
      </c>
      <c r="N562" s="3">
        <f t="shared" si="15"/>
        <v>27302.799999999999</v>
      </c>
      <c r="O562" s="1"/>
      <c r="P562" s="1"/>
      <c r="Q562" s="1"/>
      <c r="R562" s="1"/>
      <c r="S562" s="3">
        <f>Tabla1315[[#This Row],[COSTO TOTAL]]</f>
        <v>27302.799999999999</v>
      </c>
      <c r="T562" s="1"/>
      <c r="U562" s="1"/>
      <c r="V562" s="3"/>
      <c r="W562" s="1"/>
      <c r="X562" s="1"/>
      <c r="Y562" s="1"/>
      <c r="Z562" s="3"/>
      <c r="AA562" s="1"/>
      <c r="AB562" s="1"/>
      <c r="AC562" s="1"/>
      <c r="AD562" s="1"/>
      <c r="AE562" s="1"/>
    </row>
    <row r="563" spans="1:31">
      <c r="A563" s="1" t="s">
        <v>383</v>
      </c>
      <c r="B563" s="2">
        <v>43839</v>
      </c>
      <c r="C563" s="1" t="s">
        <v>22</v>
      </c>
      <c r="D563" s="1" t="s">
        <v>18</v>
      </c>
      <c r="E563" s="1" t="s">
        <v>24</v>
      </c>
      <c r="F563" s="1" t="s">
        <v>1007</v>
      </c>
      <c r="G563" s="1" t="s">
        <v>24</v>
      </c>
      <c r="H563" s="1"/>
      <c r="I563" s="1" t="s">
        <v>24</v>
      </c>
      <c r="J563" s="1" t="s">
        <v>1015</v>
      </c>
      <c r="K563" s="1">
        <v>1</v>
      </c>
      <c r="L563" s="1" t="s">
        <v>26</v>
      </c>
      <c r="M563" s="3">
        <v>1337.88</v>
      </c>
      <c r="N563" s="3">
        <f t="shared" si="15"/>
        <v>1337.88</v>
      </c>
      <c r="O563" s="1"/>
      <c r="P563" s="1"/>
      <c r="Q563" s="1"/>
      <c r="R563" s="1"/>
      <c r="S563" s="3">
        <f>Tabla1315[[#This Row],[COSTO TOTAL]]</f>
        <v>1337.88</v>
      </c>
      <c r="T563" s="1"/>
      <c r="U563" s="1"/>
      <c r="V563" s="3"/>
      <c r="W563" s="1"/>
      <c r="X563" s="1"/>
      <c r="Y563" s="1"/>
      <c r="Z563" s="3"/>
      <c r="AA563" s="1"/>
      <c r="AB563" s="1"/>
      <c r="AC563" s="1"/>
      <c r="AD563" s="1"/>
      <c r="AE563" s="1"/>
    </row>
    <row r="564" spans="1:31">
      <c r="A564" s="1" t="s">
        <v>383</v>
      </c>
      <c r="B564" s="2">
        <v>43839</v>
      </c>
      <c r="C564" s="1" t="s">
        <v>22</v>
      </c>
      <c r="D564" s="1" t="s">
        <v>18</v>
      </c>
      <c r="E564" s="1" t="s">
        <v>24</v>
      </c>
      <c r="F564" s="1" t="s">
        <v>1007</v>
      </c>
      <c r="G564" s="1" t="s">
        <v>24</v>
      </c>
      <c r="H564" s="1"/>
      <c r="I564" s="1" t="s">
        <v>24</v>
      </c>
      <c r="J564" s="1" t="s">
        <v>1014</v>
      </c>
      <c r="K564" s="1">
        <v>1</v>
      </c>
      <c r="L564" s="1" t="s">
        <v>26</v>
      </c>
      <c r="M564" s="3">
        <v>207.16</v>
      </c>
      <c r="N564" s="3">
        <f t="shared" si="15"/>
        <v>207.16</v>
      </c>
      <c r="O564" s="1"/>
      <c r="P564" s="1"/>
      <c r="Q564" s="1"/>
      <c r="R564" s="1"/>
      <c r="S564" s="3">
        <f>Tabla1315[[#This Row],[COSTO TOTAL]]</f>
        <v>207.16</v>
      </c>
      <c r="T564" s="1"/>
      <c r="U564" s="1"/>
      <c r="V564" s="3"/>
      <c r="W564" s="1"/>
      <c r="X564" s="1"/>
      <c r="Y564" s="1"/>
      <c r="Z564" s="3"/>
      <c r="AA564" s="1"/>
      <c r="AB564" s="1"/>
      <c r="AC564" s="1"/>
      <c r="AD564" s="1"/>
      <c r="AE564" s="1"/>
    </row>
    <row r="565" spans="1:31">
      <c r="A565" s="1" t="s">
        <v>383</v>
      </c>
      <c r="B565" s="2">
        <v>43839</v>
      </c>
      <c r="C565" s="1" t="s">
        <v>22</v>
      </c>
      <c r="D565" s="1" t="s">
        <v>18</v>
      </c>
      <c r="E565" s="1" t="s">
        <v>24</v>
      </c>
      <c r="F565" s="1" t="s">
        <v>1007</v>
      </c>
      <c r="G565" s="1" t="s">
        <v>24</v>
      </c>
      <c r="H565" s="1"/>
      <c r="I565" s="1" t="s">
        <v>24</v>
      </c>
      <c r="J565" s="1" t="s">
        <v>1013</v>
      </c>
      <c r="K565" s="1">
        <v>2</v>
      </c>
      <c r="L565" s="1" t="s">
        <v>26</v>
      </c>
      <c r="M565" s="3">
        <v>83.58</v>
      </c>
      <c r="N565" s="3">
        <f t="shared" si="15"/>
        <v>167.16</v>
      </c>
      <c r="O565" s="1"/>
      <c r="P565" s="1"/>
      <c r="Q565" s="1"/>
      <c r="R565" s="1"/>
      <c r="S565" s="3">
        <f>Tabla1315[[#This Row],[COSTO TOTAL]]</f>
        <v>167.16</v>
      </c>
      <c r="T565" s="1"/>
      <c r="U565" s="1"/>
      <c r="V565" s="3"/>
      <c r="W565" s="1"/>
      <c r="X565" s="1"/>
      <c r="Y565" s="1"/>
      <c r="Z565" s="3"/>
      <c r="AA565" s="1"/>
      <c r="AB565" s="1"/>
      <c r="AC565" s="1"/>
      <c r="AD565" s="1"/>
      <c r="AE565" s="1"/>
    </row>
    <row r="566" spans="1:31">
      <c r="A566" s="1" t="s">
        <v>383</v>
      </c>
      <c r="B566" s="2">
        <v>43839</v>
      </c>
      <c r="C566" s="1" t="s">
        <v>22</v>
      </c>
      <c r="D566" s="1" t="s">
        <v>18</v>
      </c>
      <c r="E566" s="1" t="s">
        <v>24</v>
      </c>
      <c r="F566" s="1" t="s">
        <v>1007</v>
      </c>
      <c r="G566" s="1" t="s">
        <v>24</v>
      </c>
      <c r="H566" s="1"/>
      <c r="I566" s="1" t="s">
        <v>24</v>
      </c>
      <c r="J566" s="1" t="s">
        <v>1012</v>
      </c>
      <c r="K566" s="1">
        <v>1</v>
      </c>
      <c r="L566" s="1" t="s">
        <v>26</v>
      </c>
      <c r="M566" s="3">
        <v>2513.17</v>
      </c>
      <c r="N566" s="3">
        <f t="shared" si="15"/>
        <v>2513.17</v>
      </c>
      <c r="O566" s="1"/>
      <c r="P566" s="1"/>
      <c r="Q566" s="1"/>
      <c r="R566" s="1"/>
      <c r="S566" s="3">
        <f>Tabla1315[[#This Row],[COSTO TOTAL]]</f>
        <v>2513.17</v>
      </c>
      <c r="T566" s="1"/>
      <c r="U566" s="1"/>
      <c r="V566" s="3"/>
      <c r="W566" s="1"/>
      <c r="X566" s="1"/>
      <c r="Y566" s="1"/>
      <c r="Z566" s="3"/>
      <c r="AA566" s="1"/>
      <c r="AB566" s="1"/>
      <c r="AC566" s="1"/>
      <c r="AD566" s="1"/>
      <c r="AE566" s="1"/>
    </row>
    <row r="567" spans="1:31">
      <c r="A567" s="1" t="s">
        <v>383</v>
      </c>
      <c r="B567" s="2">
        <v>43839</v>
      </c>
      <c r="C567" s="1" t="s">
        <v>22</v>
      </c>
      <c r="D567" s="1" t="s">
        <v>18</v>
      </c>
      <c r="E567" s="1" t="s">
        <v>24</v>
      </c>
      <c r="F567" s="1" t="s">
        <v>1007</v>
      </c>
      <c r="G567" s="1" t="s">
        <v>24</v>
      </c>
      <c r="H567" s="1"/>
      <c r="I567" s="1" t="s">
        <v>24</v>
      </c>
      <c r="J567" s="1" t="s">
        <v>1011</v>
      </c>
      <c r="K567" s="1">
        <v>1</v>
      </c>
      <c r="L567" s="1" t="s">
        <v>26</v>
      </c>
      <c r="M567" s="3">
        <v>1281.96</v>
      </c>
      <c r="N567" s="3">
        <f t="shared" si="15"/>
        <v>1281.96</v>
      </c>
      <c r="O567" s="1"/>
      <c r="P567" s="1"/>
      <c r="Q567" s="1"/>
      <c r="R567" s="1"/>
      <c r="S567" s="3">
        <f>Tabla1315[[#This Row],[COSTO TOTAL]]</f>
        <v>1281.96</v>
      </c>
      <c r="T567" s="1"/>
      <c r="U567" s="1"/>
      <c r="V567" s="3"/>
      <c r="W567" s="1"/>
      <c r="X567" s="1"/>
      <c r="Y567" s="1"/>
      <c r="Z567" s="3"/>
      <c r="AA567" s="1"/>
      <c r="AB567" s="1"/>
      <c r="AC567" s="1"/>
      <c r="AD567" s="1"/>
      <c r="AE567" s="1"/>
    </row>
    <row r="568" spans="1:31">
      <c r="A568" s="1" t="s">
        <v>383</v>
      </c>
      <c r="B568" s="2">
        <v>43839</v>
      </c>
      <c r="C568" s="1" t="s">
        <v>22</v>
      </c>
      <c r="D568" s="1" t="s">
        <v>18</v>
      </c>
      <c r="E568" s="1" t="s">
        <v>24</v>
      </c>
      <c r="F568" s="1" t="s">
        <v>1007</v>
      </c>
      <c r="G568" s="1" t="s">
        <v>24</v>
      </c>
      <c r="H568" s="1"/>
      <c r="I568" s="1" t="s">
        <v>24</v>
      </c>
      <c r="J568" s="1" t="s">
        <v>1010</v>
      </c>
      <c r="K568" s="1">
        <v>1</v>
      </c>
      <c r="L568" s="1" t="s">
        <v>26</v>
      </c>
      <c r="M568" s="3">
        <v>249.75</v>
      </c>
      <c r="N568" s="3">
        <f t="shared" si="15"/>
        <v>249.75</v>
      </c>
      <c r="O568" s="1"/>
      <c r="P568" s="1"/>
      <c r="Q568" s="1"/>
      <c r="R568" s="1"/>
      <c r="S568" s="3">
        <f>Tabla1315[[#This Row],[COSTO TOTAL]]</f>
        <v>249.75</v>
      </c>
      <c r="T568" s="1"/>
      <c r="U568" s="1"/>
      <c r="V568" s="3"/>
      <c r="W568" s="1"/>
      <c r="X568" s="1"/>
      <c r="Y568" s="1"/>
      <c r="Z568" s="3"/>
      <c r="AA568" s="1"/>
      <c r="AB568" s="1"/>
      <c r="AC568" s="1"/>
      <c r="AD568" s="1"/>
      <c r="AE568" s="1"/>
    </row>
    <row r="569" spans="1:31">
      <c r="A569" s="1" t="s">
        <v>383</v>
      </c>
      <c r="B569" s="2">
        <v>43839</v>
      </c>
      <c r="C569" s="1" t="s">
        <v>22</v>
      </c>
      <c r="D569" s="1" t="s">
        <v>18</v>
      </c>
      <c r="E569" s="1" t="s">
        <v>24</v>
      </c>
      <c r="F569" s="1" t="s">
        <v>1007</v>
      </c>
      <c r="G569" s="1" t="s">
        <v>24</v>
      </c>
      <c r="H569" s="1"/>
      <c r="I569" s="1" t="s">
        <v>24</v>
      </c>
      <c r="J569" s="1" t="s">
        <v>1009</v>
      </c>
      <c r="K569" s="1">
        <v>2</v>
      </c>
      <c r="L569" s="1" t="s">
        <v>26</v>
      </c>
      <c r="M569" s="3">
        <v>787.44</v>
      </c>
      <c r="N569" s="3">
        <f t="shared" si="15"/>
        <v>1574.88</v>
      </c>
      <c r="O569" s="1"/>
      <c r="P569" s="1"/>
      <c r="Q569" s="1"/>
      <c r="R569" s="1"/>
      <c r="S569" s="3">
        <f>Tabla1315[[#This Row],[COSTO TOTAL]]</f>
        <v>1574.88</v>
      </c>
      <c r="T569" s="1"/>
      <c r="U569" s="1"/>
      <c r="V569" s="3"/>
      <c r="W569" s="1"/>
      <c r="X569" s="1"/>
      <c r="Y569" s="1"/>
      <c r="Z569" s="3"/>
      <c r="AA569" s="1"/>
      <c r="AB569" s="1"/>
      <c r="AC569" s="1"/>
      <c r="AD569" s="1"/>
      <c r="AE569" s="1"/>
    </row>
    <row r="570" spans="1:31">
      <c r="A570" s="1" t="s">
        <v>383</v>
      </c>
      <c r="B570" s="2">
        <v>43839</v>
      </c>
      <c r="C570" s="1" t="s">
        <v>22</v>
      </c>
      <c r="D570" s="1" t="s">
        <v>18</v>
      </c>
      <c r="E570" s="1" t="s">
        <v>24</v>
      </c>
      <c r="F570" s="1" t="s">
        <v>1007</v>
      </c>
      <c r="G570" s="1" t="s">
        <v>24</v>
      </c>
      <c r="H570" s="1"/>
      <c r="I570" s="1" t="s">
        <v>24</v>
      </c>
      <c r="J570" s="1" t="s">
        <v>1016</v>
      </c>
      <c r="K570" s="1">
        <v>2</v>
      </c>
      <c r="L570" s="1" t="s">
        <v>26</v>
      </c>
      <c r="M570" s="3">
        <v>33145.040000000001</v>
      </c>
      <c r="N570" s="3">
        <f t="shared" si="15"/>
        <v>66290.080000000002</v>
      </c>
      <c r="O570" s="1"/>
      <c r="P570" s="1"/>
      <c r="Q570" s="1"/>
      <c r="R570" s="1"/>
      <c r="S570" s="3">
        <f>Tabla1315[[#This Row],[COSTO TOTAL]]</f>
        <v>66290.080000000002</v>
      </c>
      <c r="T570" s="1"/>
      <c r="U570" s="1"/>
      <c r="V570" s="3"/>
      <c r="W570" s="1"/>
      <c r="X570" s="1"/>
      <c r="Y570" s="1"/>
      <c r="Z570" s="3"/>
      <c r="AA570" s="1"/>
      <c r="AB570" s="1"/>
      <c r="AC570" s="1"/>
      <c r="AD570" s="1" t="s">
        <v>112</v>
      </c>
      <c r="AE570" s="1"/>
    </row>
    <row r="571" spans="1:31">
      <c r="A571" s="1" t="s">
        <v>1134</v>
      </c>
      <c r="B571" s="2">
        <v>43859</v>
      </c>
      <c r="C571" s="1" t="s">
        <v>22</v>
      </c>
      <c r="D571" s="1" t="s">
        <v>18</v>
      </c>
      <c r="E571" s="1" t="s">
        <v>24</v>
      </c>
      <c r="F571" s="1" t="s">
        <v>551</v>
      </c>
      <c r="G571" s="1" t="s">
        <v>24</v>
      </c>
      <c r="H571" s="1">
        <v>4501749097</v>
      </c>
      <c r="I571" s="1" t="s">
        <v>24</v>
      </c>
      <c r="J571" s="1" t="s">
        <v>1065</v>
      </c>
      <c r="K571" s="1">
        <v>4</v>
      </c>
      <c r="L571" s="1" t="s">
        <v>26</v>
      </c>
      <c r="M571" s="3">
        <v>1702.008</v>
      </c>
      <c r="N571" s="3">
        <f t="shared" si="15"/>
        <v>6808.0320000000002</v>
      </c>
      <c r="O571" s="1"/>
      <c r="P571" s="1"/>
      <c r="Q571" s="1"/>
      <c r="R571" s="1"/>
      <c r="S571" s="3">
        <f>Tabla1315[[#This Row],[COSTO TOTAL]]</f>
        <v>6808.0320000000002</v>
      </c>
      <c r="T571" s="1"/>
      <c r="U571" s="1"/>
      <c r="V571" s="3"/>
      <c r="W571" s="1"/>
      <c r="X571" s="1"/>
      <c r="Y571" s="1"/>
      <c r="Z571" s="3"/>
      <c r="AA571" s="1"/>
      <c r="AB571" s="1"/>
      <c r="AC571" s="1"/>
      <c r="AD571" s="1"/>
      <c r="AE571" s="1"/>
    </row>
    <row r="572" spans="1:31">
      <c r="A572" s="1" t="s">
        <v>352</v>
      </c>
      <c r="B572" s="2">
        <v>43867</v>
      </c>
      <c r="C572" s="1">
        <v>7848704</v>
      </c>
      <c r="D572" s="1" t="s">
        <v>18</v>
      </c>
      <c r="E572" s="1" t="s">
        <v>24</v>
      </c>
      <c r="F572" s="1" t="s">
        <v>122</v>
      </c>
      <c r="G572" s="1" t="s">
        <v>24</v>
      </c>
      <c r="H572" s="1">
        <v>4501749094</v>
      </c>
      <c r="I572" s="1" t="s">
        <v>24</v>
      </c>
      <c r="J572" s="1" t="s">
        <v>1151</v>
      </c>
      <c r="K572" s="1">
        <v>10</v>
      </c>
      <c r="L572" s="1" t="s">
        <v>26</v>
      </c>
      <c r="M572" s="3">
        <v>292.33</v>
      </c>
      <c r="N572" s="3">
        <f t="shared" si="15"/>
        <v>2923.2999999999997</v>
      </c>
      <c r="O572" s="1"/>
      <c r="P572" s="1"/>
      <c r="Q572" s="1"/>
      <c r="R572" s="1"/>
      <c r="S572" s="3">
        <f>Tabla1315[[#This Row],[COSTO TOTAL]]</f>
        <v>2923.2999999999997</v>
      </c>
      <c r="T572" s="1"/>
      <c r="U572" s="1"/>
      <c r="V572" s="3"/>
      <c r="W572" s="1"/>
      <c r="X572" s="1"/>
      <c r="Y572" s="1"/>
      <c r="Z572" s="3"/>
      <c r="AA572" s="1"/>
      <c r="AB572" s="1"/>
      <c r="AC572" s="1"/>
      <c r="AD572" s="1"/>
      <c r="AE572" s="1"/>
    </row>
    <row r="573" spans="1:31">
      <c r="A573" s="1" t="s">
        <v>352</v>
      </c>
      <c r="B573" s="2">
        <v>43867</v>
      </c>
      <c r="C573" s="1" t="s">
        <v>22</v>
      </c>
      <c r="D573" s="1" t="s">
        <v>18</v>
      </c>
      <c r="E573" s="1" t="s">
        <v>24</v>
      </c>
      <c r="F573" s="1" t="s">
        <v>1166</v>
      </c>
      <c r="G573" s="1" t="s">
        <v>24</v>
      </c>
      <c r="H573" s="1">
        <v>4501749643</v>
      </c>
      <c r="I573" s="1" t="s">
        <v>24</v>
      </c>
      <c r="J573" s="1" t="s">
        <v>1167</v>
      </c>
      <c r="K573" s="1">
        <v>4</v>
      </c>
      <c r="L573" s="1" t="s">
        <v>26</v>
      </c>
      <c r="M573" s="3">
        <v>550</v>
      </c>
      <c r="N573" s="3">
        <f t="shared" si="15"/>
        <v>2200</v>
      </c>
      <c r="O573" s="1"/>
      <c r="P573" s="1"/>
      <c r="Q573" s="1"/>
      <c r="R573" s="1"/>
      <c r="S573" s="3">
        <f>Tabla1315[[#This Row],[COSTO TOTAL]]</f>
        <v>2200</v>
      </c>
      <c r="T573" s="1"/>
      <c r="U573" s="1"/>
      <c r="V573" s="3"/>
      <c r="W573" s="1"/>
      <c r="X573" s="1"/>
      <c r="Y573" s="1"/>
      <c r="Z573" s="3"/>
      <c r="AA573" s="1"/>
      <c r="AB573" s="1"/>
      <c r="AC573" s="1"/>
      <c r="AD573" s="1" t="s">
        <v>112</v>
      </c>
      <c r="AE573" s="1"/>
    </row>
    <row r="574" spans="1:31">
      <c r="A574" s="1" t="s">
        <v>352</v>
      </c>
      <c r="B574" s="2">
        <v>43867</v>
      </c>
      <c r="C574" s="1" t="s">
        <v>22</v>
      </c>
      <c r="D574" s="1" t="s">
        <v>18</v>
      </c>
      <c r="E574" s="1" t="s">
        <v>24</v>
      </c>
      <c r="F574" s="1" t="s">
        <v>877</v>
      </c>
      <c r="G574" s="1" t="s">
        <v>24</v>
      </c>
      <c r="H574" s="1">
        <v>4501733588</v>
      </c>
      <c r="I574" s="1" t="s">
        <v>24</v>
      </c>
      <c r="J574" s="1" t="s">
        <v>1168</v>
      </c>
      <c r="K574" s="1">
        <v>0</v>
      </c>
      <c r="L574" s="1" t="s">
        <v>26</v>
      </c>
      <c r="M574" s="3">
        <v>23639</v>
      </c>
      <c r="N574" s="3">
        <f t="shared" si="15"/>
        <v>0</v>
      </c>
      <c r="O574" s="1"/>
      <c r="P574" s="1"/>
      <c r="Q574" s="1"/>
      <c r="R574" s="1"/>
      <c r="S574" s="3">
        <f>Tabla1315[[#This Row],[COSTO TOTAL]]</f>
        <v>0</v>
      </c>
      <c r="T574" s="1"/>
      <c r="U574" s="1"/>
      <c r="V574" s="3"/>
      <c r="W574" s="1"/>
      <c r="X574" s="1"/>
      <c r="Y574" s="1"/>
      <c r="Z574" s="3"/>
      <c r="AA574" s="1"/>
      <c r="AB574" s="1"/>
      <c r="AC574" s="1"/>
      <c r="AD574" s="1" t="s">
        <v>112</v>
      </c>
      <c r="AE574" s="1"/>
    </row>
    <row r="575" spans="1:31">
      <c r="A575" s="1" t="s">
        <v>592</v>
      </c>
      <c r="B575" s="2">
        <v>43867</v>
      </c>
      <c r="C575" s="1" t="s">
        <v>22</v>
      </c>
      <c r="D575" s="1" t="s">
        <v>18</v>
      </c>
      <c r="E575" s="1" t="s">
        <v>24</v>
      </c>
      <c r="F575" s="1" t="s">
        <v>623</v>
      </c>
      <c r="G575" s="1" t="s">
        <v>24</v>
      </c>
      <c r="H575" s="1">
        <v>4501728399</v>
      </c>
      <c r="I575" s="1" t="s">
        <v>24</v>
      </c>
      <c r="J575" s="1" t="s">
        <v>1194</v>
      </c>
      <c r="K575" s="1">
        <v>1</v>
      </c>
      <c r="L575" s="1" t="s">
        <v>26</v>
      </c>
      <c r="M575" s="3">
        <v>72421.399999999994</v>
      </c>
      <c r="N575" s="3">
        <f t="shared" si="15"/>
        <v>72421.399999999994</v>
      </c>
      <c r="O575" s="1"/>
      <c r="P575" s="1"/>
      <c r="Q575" s="1"/>
      <c r="R575" s="1"/>
      <c r="S575" s="3">
        <f>Tabla1315[[#This Row],[COSTO TOTAL]]</f>
        <v>72421.399999999994</v>
      </c>
      <c r="T575" s="1"/>
      <c r="U575" s="1"/>
      <c r="V575" s="3"/>
      <c r="W575" s="1"/>
      <c r="X575" s="1"/>
      <c r="Y575" s="1"/>
      <c r="Z575" s="3"/>
      <c r="AA575" s="1"/>
      <c r="AB575" s="1"/>
      <c r="AC575" s="1"/>
      <c r="AD575" s="1"/>
      <c r="AE575" s="1"/>
    </row>
    <row r="576" spans="1:31">
      <c r="A576" s="1" t="s">
        <v>592</v>
      </c>
      <c r="B576" s="2">
        <v>43874</v>
      </c>
      <c r="C576" s="1" t="s">
        <v>22</v>
      </c>
      <c r="D576" s="1" t="s">
        <v>18</v>
      </c>
      <c r="E576" s="1" t="s">
        <v>24</v>
      </c>
      <c r="F576" s="1" t="s">
        <v>237</v>
      </c>
      <c r="G576" s="1" t="s">
        <v>24</v>
      </c>
      <c r="H576" s="1">
        <v>4501747885</v>
      </c>
      <c r="I576" s="1" t="s">
        <v>24</v>
      </c>
      <c r="J576" s="1" t="s">
        <v>1195</v>
      </c>
      <c r="K576" s="1">
        <v>0</v>
      </c>
      <c r="L576" s="1" t="s">
        <v>26</v>
      </c>
      <c r="M576" s="3">
        <v>21000</v>
      </c>
      <c r="N576" s="3">
        <f t="shared" si="15"/>
        <v>0</v>
      </c>
      <c r="O576" s="1"/>
      <c r="P576" s="1"/>
      <c r="Q576" s="1"/>
      <c r="R576" s="1"/>
      <c r="S576" s="3">
        <f>Tabla1315[[#This Row],[COSTO TOTAL]]</f>
        <v>0</v>
      </c>
      <c r="T576" s="1"/>
      <c r="U576" s="1"/>
      <c r="V576" s="3"/>
      <c r="W576" s="1"/>
      <c r="X576" s="1"/>
      <c r="Y576" s="1"/>
      <c r="Z576" s="3"/>
      <c r="AA576" s="1"/>
      <c r="AB576" s="1"/>
      <c r="AC576" s="1"/>
      <c r="AD576" s="1" t="s">
        <v>112</v>
      </c>
      <c r="AE576" s="1"/>
    </row>
    <row r="577" spans="1:31">
      <c r="A577" s="1" t="s">
        <v>352</v>
      </c>
      <c r="B577" s="2">
        <v>43510</v>
      </c>
      <c r="C577" s="1">
        <v>7796660</v>
      </c>
      <c r="D577" s="1" t="s">
        <v>18</v>
      </c>
      <c r="E577" s="1" t="s">
        <v>24</v>
      </c>
      <c r="F577" s="1" t="s">
        <v>551</v>
      </c>
      <c r="G577" s="1" t="s">
        <v>24</v>
      </c>
      <c r="H577" s="1" t="s">
        <v>22</v>
      </c>
      <c r="I577" s="1" t="s">
        <v>24</v>
      </c>
      <c r="J577" s="1" t="s">
        <v>1216</v>
      </c>
      <c r="K577" s="1">
        <v>1</v>
      </c>
      <c r="L577" s="1" t="s">
        <v>26</v>
      </c>
      <c r="M577" s="3">
        <v>2534.4</v>
      </c>
      <c r="N577" s="3">
        <f t="shared" si="15"/>
        <v>2534.4</v>
      </c>
      <c r="O577" s="1"/>
      <c r="P577" s="1"/>
      <c r="Q577" s="1"/>
      <c r="R577" s="1"/>
      <c r="S577" s="3">
        <f>Tabla1315[[#This Row],[COSTO TOTAL]]</f>
        <v>2534.4</v>
      </c>
      <c r="T577" s="1"/>
      <c r="U577" s="1"/>
      <c r="V577" s="3"/>
      <c r="W577" s="1"/>
      <c r="X577" s="1"/>
      <c r="Y577" s="1"/>
      <c r="Z577" s="3"/>
      <c r="AA577" s="1"/>
      <c r="AB577" s="1"/>
      <c r="AC577" s="1"/>
      <c r="AD577" s="1"/>
      <c r="AE577" s="1"/>
    </row>
    <row r="578" spans="1:31">
      <c r="A578" s="1" t="s">
        <v>383</v>
      </c>
      <c r="B578" s="2">
        <v>43875</v>
      </c>
      <c r="C578" s="1" t="s">
        <v>22</v>
      </c>
      <c r="D578" s="1" t="s">
        <v>18</v>
      </c>
      <c r="E578" s="1" t="s">
        <v>24</v>
      </c>
      <c r="F578" s="1" t="s">
        <v>1220</v>
      </c>
      <c r="G578" s="1" t="s">
        <v>24</v>
      </c>
      <c r="H578" s="1">
        <v>4501729373</v>
      </c>
      <c r="I578" s="1" t="s">
        <v>24</v>
      </c>
      <c r="J578" s="1" t="s">
        <v>1221</v>
      </c>
      <c r="K578" s="1">
        <v>1</v>
      </c>
      <c r="L578" s="1" t="s">
        <v>54</v>
      </c>
      <c r="M578" s="3">
        <v>82965.320000000007</v>
      </c>
      <c r="N578" s="3">
        <f t="shared" si="15"/>
        <v>82965.320000000007</v>
      </c>
      <c r="O578" s="1"/>
      <c r="P578" s="1"/>
      <c r="Q578" s="1"/>
      <c r="R578" s="1"/>
      <c r="S578" s="3">
        <f>Tabla1315[[#This Row],[COSTO TOTAL]]</f>
        <v>82965.320000000007</v>
      </c>
      <c r="T578" s="1"/>
      <c r="U578" s="1"/>
      <c r="V578" s="3"/>
      <c r="W578" s="1"/>
      <c r="X578" s="1"/>
      <c r="Y578" s="1"/>
      <c r="Z578" s="3"/>
      <c r="AA578" s="1"/>
      <c r="AB578" s="1"/>
      <c r="AC578" s="1"/>
      <c r="AD578" s="1"/>
      <c r="AE578" s="1"/>
    </row>
    <row r="579" spans="1:31">
      <c r="A579" s="1" t="s">
        <v>315</v>
      </c>
      <c r="B579" s="2">
        <v>43109</v>
      </c>
      <c r="C579" s="1">
        <v>7438447</v>
      </c>
      <c r="D579" s="1" t="s">
        <v>18</v>
      </c>
      <c r="E579" s="1" t="s">
        <v>555</v>
      </c>
      <c r="F579" s="1" t="s">
        <v>113</v>
      </c>
      <c r="G579" s="1" t="s">
        <v>24</v>
      </c>
      <c r="H579" s="1" t="s">
        <v>22</v>
      </c>
      <c r="I579" s="1" t="s">
        <v>24</v>
      </c>
      <c r="J579" s="1" t="s">
        <v>1293</v>
      </c>
      <c r="K579" s="1">
        <v>2</v>
      </c>
      <c r="L579" s="1" t="s">
        <v>26</v>
      </c>
      <c r="M579" s="3"/>
      <c r="N579" s="3">
        <f t="shared" si="15"/>
        <v>0</v>
      </c>
      <c r="O579" s="1"/>
      <c r="P579" s="1"/>
      <c r="Q579" s="1"/>
      <c r="R579" s="1"/>
      <c r="S579" s="3">
        <f>Tabla1315[[#This Row],[COSTO TOTAL]]</f>
        <v>0</v>
      </c>
      <c r="T579" s="1"/>
      <c r="U579" s="1"/>
      <c r="V579" s="3"/>
      <c r="W579" s="1"/>
      <c r="X579" s="1"/>
      <c r="Y579" s="1"/>
      <c r="Z579" s="3"/>
      <c r="AA579" s="1"/>
      <c r="AB579" s="1"/>
      <c r="AC579" s="1"/>
      <c r="AD579" s="1"/>
      <c r="AE579" s="1"/>
    </row>
    <row r="580" spans="1:31">
      <c r="A580" s="1" t="s">
        <v>315</v>
      </c>
      <c r="B580" s="2">
        <v>43109</v>
      </c>
      <c r="C580" s="1">
        <v>7438447</v>
      </c>
      <c r="D580" s="1" t="s">
        <v>18</v>
      </c>
      <c r="E580" s="1" t="s">
        <v>555</v>
      </c>
      <c r="F580" s="1" t="s">
        <v>113</v>
      </c>
      <c r="G580" s="1" t="s">
        <v>24</v>
      </c>
      <c r="H580" s="1" t="s">
        <v>22</v>
      </c>
      <c r="I580" s="1" t="s">
        <v>24</v>
      </c>
      <c r="J580" s="1" t="s">
        <v>1294</v>
      </c>
      <c r="K580" s="1">
        <v>2</v>
      </c>
      <c r="L580" s="1" t="s">
        <v>26</v>
      </c>
      <c r="M580" s="3"/>
      <c r="N580" s="3">
        <f t="shared" si="15"/>
        <v>0</v>
      </c>
      <c r="O580" s="1"/>
      <c r="P580" s="1"/>
      <c r="Q580" s="1"/>
      <c r="R580" s="1"/>
      <c r="S580" s="3">
        <f>Tabla1315[[#This Row],[COSTO TOTAL]]</f>
        <v>0</v>
      </c>
      <c r="T580" s="1"/>
      <c r="U580" s="1"/>
      <c r="V580" s="3"/>
      <c r="W580" s="1"/>
      <c r="X580" s="1"/>
      <c r="Y580" s="1"/>
      <c r="Z580" s="3"/>
      <c r="AA580" s="1"/>
      <c r="AB580" s="1"/>
      <c r="AC580" s="1"/>
      <c r="AD580" s="1"/>
      <c r="AE580" s="1"/>
    </row>
    <row r="581" spans="1:31">
      <c r="A581" s="1" t="s">
        <v>315</v>
      </c>
      <c r="B581" s="2">
        <v>43109</v>
      </c>
      <c r="C581" s="1">
        <v>7438447</v>
      </c>
      <c r="D581" s="1" t="s">
        <v>18</v>
      </c>
      <c r="E581" s="1" t="s">
        <v>555</v>
      </c>
      <c r="F581" s="1" t="s">
        <v>113</v>
      </c>
      <c r="G581" s="1" t="s">
        <v>24</v>
      </c>
      <c r="H581" s="1" t="s">
        <v>22</v>
      </c>
      <c r="I581" s="1" t="s">
        <v>24</v>
      </c>
      <c r="J581" s="1" t="s">
        <v>1295</v>
      </c>
      <c r="K581" s="1">
        <v>2</v>
      </c>
      <c r="L581" s="1" t="s">
        <v>26</v>
      </c>
      <c r="M581" s="3"/>
      <c r="N581" s="3">
        <f>M581*K581</f>
        <v>0</v>
      </c>
      <c r="O581" s="1"/>
      <c r="P581" s="1"/>
      <c r="Q581" s="1"/>
      <c r="R581" s="1"/>
      <c r="S581" s="3">
        <f>Tabla1315[[#This Row],[COSTO TOTAL]]</f>
        <v>0</v>
      </c>
      <c r="T581" s="1"/>
      <c r="U581" s="1"/>
      <c r="V581" s="3"/>
      <c r="W581" s="1"/>
      <c r="X581" s="1"/>
      <c r="Y581" s="1"/>
      <c r="Z581" s="3"/>
      <c r="AA581" s="1"/>
      <c r="AB581" s="1"/>
      <c r="AC581" s="1"/>
      <c r="AD581" s="1"/>
      <c r="AE581" s="1"/>
    </row>
    <row r="582" spans="1:31">
      <c r="A582" s="1" t="s">
        <v>315</v>
      </c>
      <c r="B582" s="2">
        <v>43879</v>
      </c>
      <c r="C582" s="1" t="s">
        <v>22</v>
      </c>
      <c r="D582" s="1" t="s">
        <v>18</v>
      </c>
      <c r="E582" s="1" t="s">
        <v>24</v>
      </c>
      <c r="F582" s="1" t="s">
        <v>1166</v>
      </c>
      <c r="G582" s="1" t="s">
        <v>24</v>
      </c>
      <c r="H582" s="1">
        <v>4501753888</v>
      </c>
      <c r="I582" s="1" t="s">
        <v>24</v>
      </c>
      <c r="J582" s="1" t="s">
        <v>1256</v>
      </c>
      <c r="K582" s="1">
        <v>0</v>
      </c>
      <c r="L582" s="1" t="s">
        <v>26</v>
      </c>
      <c r="M582" s="3">
        <v>385</v>
      </c>
      <c r="N582" s="3">
        <f t="shared" si="15"/>
        <v>0</v>
      </c>
      <c r="O582" s="1"/>
      <c r="P582" s="1"/>
      <c r="Q582" s="1"/>
      <c r="R582" s="1"/>
      <c r="S582" s="3">
        <f>Tabla1315[[#This Row],[COSTO TOTAL]]</f>
        <v>0</v>
      </c>
      <c r="T582" s="1"/>
      <c r="U582" s="1"/>
      <c r="V582" s="3"/>
      <c r="W582" s="1"/>
      <c r="X582" s="1"/>
      <c r="Y582" s="1"/>
      <c r="Z582" s="3"/>
      <c r="AA582" s="1"/>
      <c r="AB582" s="1"/>
      <c r="AC582" s="1"/>
      <c r="AD582" s="1" t="s">
        <v>112</v>
      </c>
      <c r="AE582" s="1"/>
    </row>
    <row r="583" spans="1:31">
      <c r="A583" s="1" t="s">
        <v>315</v>
      </c>
      <c r="B583" s="2">
        <v>43879</v>
      </c>
      <c r="C583" s="1" t="s">
        <v>22</v>
      </c>
      <c r="D583" s="1" t="s">
        <v>18</v>
      </c>
      <c r="E583" s="1" t="s">
        <v>24</v>
      </c>
      <c r="F583" s="1" t="s">
        <v>1166</v>
      </c>
      <c r="G583" s="1" t="s">
        <v>24</v>
      </c>
      <c r="H583" s="1">
        <v>4501753888</v>
      </c>
      <c r="I583" s="1" t="s">
        <v>24</v>
      </c>
      <c r="J583" s="1" t="s">
        <v>1257</v>
      </c>
      <c r="K583" s="1">
        <v>0</v>
      </c>
      <c r="L583" s="1" t="s">
        <v>26</v>
      </c>
      <c r="M583" s="3">
        <v>370</v>
      </c>
      <c r="N583" s="3">
        <f t="shared" si="15"/>
        <v>0</v>
      </c>
      <c r="O583" s="1"/>
      <c r="P583" s="1"/>
      <c r="Q583" s="1"/>
      <c r="R583" s="1"/>
      <c r="S583" s="3">
        <f>Tabla1315[[#This Row],[COSTO TOTAL]]</f>
        <v>0</v>
      </c>
      <c r="T583" s="1"/>
      <c r="U583" s="1"/>
      <c r="V583" s="3"/>
      <c r="W583" s="1"/>
      <c r="X583" s="1"/>
      <c r="Y583" s="1"/>
      <c r="Z583" s="3"/>
      <c r="AA583" s="1"/>
      <c r="AB583" s="1"/>
      <c r="AC583" s="1"/>
      <c r="AD583" s="1" t="s">
        <v>112</v>
      </c>
      <c r="AE583" s="1"/>
    </row>
    <row r="584" spans="1:31">
      <c r="A584" s="1" t="s">
        <v>315</v>
      </c>
      <c r="B584" s="2" t="s">
        <v>37</v>
      </c>
      <c r="C584" s="1" t="s">
        <v>22</v>
      </c>
      <c r="D584" s="1" t="s">
        <v>18</v>
      </c>
      <c r="E584" s="1" t="s">
        <v>24</v>
      </c>
      <c r="F584" s="1" t="s">
        <v>113</v>
      </c>
      <c r="G584" s="1" t="s">
        <v>24</v>
      </c>
      <c r="H584" s="1">
        <v>4501670597</v>
      </c>
      <c r="I584" s="1" t="s">
        <v>24</v>
      </c>
      <c r="J584" s="1" t="s">
        <v>1289</v>
      </c>
      <c r="K584" s="1">
        <v>2</v>
      </c>
      <c r="L584" s="1" t="s">
        <v>26</v>
      </c>
      <c r="M584" s="3"/>
      <c r="N584" s="3">
        <f t="shared" si="15"/>
        <v>0</v>
      </c>
      <c r="O584" s="1"/>
      <c r="P584" s="1"/>
      <c r="Q584" s="1"/>
      <c r="R584" s="1"/>
      <c r="S584" s="3">
        <f>Tabla1315[[#This Row],[COSTO TOTAL]]</f>
        <v>0</v>
      </c>
      <c r="T584" s="1"/>
      <c r="U584" s="1"/>
      <c r="V584" s="3"/>
      <c r="W584" s="1"/>
      <c r="X584" s="1"/>
      <c r="Y584" s="1"/>
      <c r="Z584" s="3"/>
      <c r="AA584" s="1"/>
      <c r="AB584" s="1"/>
      <c r="AC584" s="1"/>
      <c r="AD584" s="1"/>
      <c r="AE584" s="1"/>
    </row>
    <row r="585" spans="1:31">
      <c r="A585" s="1" t="s">
        <v>315</v>
      </c>
      <c r="B585" s="2" t="s">
        <v>37</v>
      </c>
      <c r="C585" s="1" t="s">
        <v>22</v>
      </c>
      <c r="D585" s="1" t="s">
        <v>18</v>
      </c>
      <c r="E585" s="1" t="s">
        <v>24</v>
      </c>
      <c r="F585" s="1" t="s">
        <v>113</v>
      </c>
      <c r="G585" s="1" t="s">
        <v>24</v>
      </c>
      <c r="H585" s="1">
        <v>4501670597</v>
      </c>
      <c r="I585" s="1" t="s">
        <v>24</v>
      </c>
      <c r="J585" s="1" t="s">
        <v>1290</v>
      </c>
      <c r="K585" s="1">
        <v>1</v>
      </c>
      <c r="L585" s="1" t="s">
        <v>26</v>
      </c>
      <c r="M585" s="3"/>
      <c r="N585" s="3">
        <f t="shared" si="15"/>
        <v>0</v>
      </c>
      <c r="O585" s="1"/>
      <c r="P585" s="1"/>
      <c r="Q585" s="1"/>
      <c r="R585" s="1"/>
      <c r="S585" s="3">
        <f>Tabla1315[[#This Row],[COSTO TOTAL]]</f>
        <v>0</v>
      </c>
      <c r="T585" s="1"/>
      <c r="U585" s="1"/>
      <c r="V585" s="3"/>
      <c r="W585" s="1"/>
      <c r="X585" s="1"/>
      <c r="Y585" s="1"/>
      <c r="Z585" s="3"/>
      <c r="AA585" s="1"/>
      <c r="AB585" s="1"/>
      <c r="AC585" s="1"/>
      <c r="AD585" s="1"/>
      <c r="AE585" s="1"/>
    </row>
    <row r="586" spans="1:31">
      <c r="A586" s="1" t="s">
        <v>315</v>
      </c>
      <c r="B586" s="2" t="s">
        <v>37</v>
      </c>
      <c r="C586" s="1">
        <v>7618707</v>
      </c>
      <c r="D586" s="1" t="s">
        <v>18</v>
      </c>
      <c r="E586" s="1" t="s">
        <v>24</v>
      </c>
      <c r="F586" s="1" t="s">
        <v>113</v>
      </c>
      <c r="G586" s="1" t="s">
        <v>24</v>
      </c>
      <c r="H586" s="1">
        <v>4501671960</v>
      </c>
      <c r="I586" s="1" t="s">
        <v>24</v>
      </c>
      <c r="J586" s="1" t="s">
        <v>1291</v>
      </c>
      <c r="K586" s="1">
        <v>2</v>
      </c>
      <c r="L586" s="1" t="s">
        <v>26</v>
      </c>
      <c r="M586" s="3">
        <v>860</v>
      </c>
      <c r="N586" s="3">
        <f>M586*K586</f>
        <v>1720</v>
      </c>
      <c r="O586" s="1"/>
      <c r="P586" s="1"/>
      <c r="Q586" s="1"/>
      <c r="R586" s="1"/>
      <c r="S586" s="3">
        <f>Tabla1315[[#This Row],[COSTO TOTAL]]</f>
        <v>1720</v>
      </c>
      <c r="T586" s="1"/>
      <c r="U586" s="1"/>
      <c r="V586" s="3"/>
      <c r="W586" s="1"/>
      <c r="X586" s="1"/>
      <c r="Y586" s="1"/>
      <c r="Z586" s="3"/>
      <c r="AA586" s="1"/>
      <c r="AB586" s="1"/>
      <c r="AC586" s="1"/>
      <c r="AD586" s="1"/>
      <c r="AE586" s="1"/>
    </row>
    <row r="587" spans="1:31">
      <c r="A587" s="1" t="s">
        <v>315</v>
      </c>
      <c r="B587" s="2" t="s">
        <v>37</v>
      </c>
      <c r="C587" s="1">
        <v>7618707</v>
      </c>
      <c r="D587" s="1" t="s">
        <v>18</v>
      </c>
      <c r="E587" s="1" t="s">
        <v>24</v>
      </c>
      <c r="F587" s="1" t="s">
        <v>113</v>
      </c>
      <c r="G587" s="1" t="s">
        <v>24</v>
      </c>
      <c r="H587" s="1">
        <v>4501671960</v>
      </c>
      <c r="I587" s="1" t="s">
        <v>24</v>
      </c>
      <c r="J587" s="1" t="s">
        <v>1292</v>
      </c>
      <c r="K587" s="1">
        <v>2</v>
      </c>
      <c r="L587" s="1" t="s">
        <v>26</v>
      </c>
      <c r="M587" s="3">
        <v>300</v>
      </c>
      <c r="N587" s="3">
        <f t="shared" si="15"/>
        <v>600</v>
      </c>
      <c r="O587" s="1"/>
      <c r="P587" s="1"/>
      <c r="Q587" s="1"/>
      <c r="R587" s="1"/>
      <c r="S587" s="3">
        <f>Tabla1315[[#This Row],[COSTO TOTAL]]</f>
        <v>600</v>
      </c>
      <c r="T587" s="1"/>
      <c r="U587" s="1"/>
      <c r="V587" s="3"/>
      <c r="W587" s="1"/>
      <c r="X587" s="1"/>
      <c r="Y587" s="1"/>
      <c r="Z587" s="3"/>
      <c r="AA587" s="1"/>
      <c r="AB587" s="1"/>
      <c r="AC587" s="1"/>
      <c r="AD587" s="1"/>
      <c r="AE587" s="1"/>
    </row>
    <row r="588" spans="1:31">
      <c r="A588" s="1" t="s">
        <v>315</v>
      </c>
      <c r="B588" s="2">
        <v>43876</v>
      </c>
      <c r="C588" s="1" t="s">
        <v>22</v>
      </c>
      <c r="D588" s="1" t="s">
        <v>18</v>
      </c>
      <c r="E588" s="1" t="s">
        <v>24</v>
      </c>
      <c r="F588" s="1" t="s">
        <v>122</v>
      </c>
      <c r="G588" s="1" t="s">
        <v>24</v>
      </c>
      <c r="H588" s="1">
        <v>4501754361</v>
      </c>
      <c r="I588" s="1" t="s">
        <v>24</v>
      </c>
      <c r="J588" s="1" t="s">
        <v>1316</v>
      </c>
      <c r="K588" s="1">
        <v>0</v>
      </c>
      <c r="L588" s="1" t="s">
        <v>26</v>
      </c>
      <c r="M588" s="3">
        <v>1868.51</v>
      </c>
      <c r="N588" s="3">
        <f t="shared" ref="N588:N596" si="16">M588*K588</f>
        <v>0</v>
      </c>
      <c r="O588" s="1"/>
      <c r="P588" s="1"/>
      <c r="Q588" s="1"/>
      <c r="R588" s="1"/>
      <c r="S588" s="3">
        <f>Tabla1315[[#This Row],[COSTO TOTAL]]</f>
        <v>0</v>
      </c>
      <c r="T588" s="1"/>
      <c r="U588" s="1"/>
      <c r="V588" s="3"/>
      <c r="W588" s="1"/>
      <c r="X588" s="1"/>
      <c r="Y588" s="1"/>
      <c r="Z588" s="3"/>
      <c r="AA588" s="1"/>
      <c r="AB588" s="1"/>
      <c r="AC588" s="1"/>
      <c r="AD588" s="1" t="s">
        <v>112</v>
      </c>
      <c r="AE588" s="1"/>
    </row>
    <row r="589" spans="1:31">
      <c r="A589" s="1" t="s">
        <v>1219</v>
      </c>
      <c r="B589" s="2">
        <v>43889</v>
      </c>
      <c r="C589" s="1" t="s">
        <v>22</v>
      </c>
      <c r="D589" s="1" t="s">
        <v>18</v>
      </c>
      <c r="E589" s="1" t="s">
        <v>24</v>
      </c>
      <c r="F589" s="1" t="s">
        <v>113</v>
      </c>
      <c r="G589" s="1" t="s">
        <v>24</v>
      </c>
      <c r="H589" s="1">
        <v>4501755219</v>
      </c>
      <c r="I589" s="1" t="s">
        <v>24</v>
      </c>
      <c r="J589" s="1" t="s">
        <v>1303</v>
      </c>
      <c r="K589" s="1">
        <v>1</v>
      </c>
      <c r="L589" s="1" t="s">
        <v>26</v>
      </c>
      <c r="M589" s="3">
        <v>28300</v>
      </c>
      <c r="N589" s="3">
        <f t="shared" si="16"/>
        <v>28300</v>
      </c>
      <c r="O589" s="1"/>
      <c r="P589" s="1"/>
      <c r="Q589" s="1"/>
      <c r="R589" s="1"/>
      <c r="S589" s="3">
        <f>Tabla1315[[#This Row],[COSTO TOTAL]]</f>
        <v>28300</v>
      </c>
      <c r="T589" s="1"/>
      <c r="U589" s="1"/>
      <c r="V589" s="3"/>
      <c r="W589" s="1"/>
      <c r="X589" s="1"/>
      <c r="Y589" s="1"/>
      <c r="Z589" s="3"/>
      <c r="AA589" s="1"/>
      <c r="AB589" s="1"/>
      <c r="AC589" s="1"/>
      <c r="AD589" s="1"/>
      <c r="AE589" s="1"/>
    </row>
    <row r="590" spans="1:31">
      <c r="A590" s="1" t="s">
        <v>1342</v>
      </c>
      <c r="B590" s="2">
        <v>43889</v>
      </c>
      <c r="C590" s="1" t="s">
        <v>22</v>
      </c>
      <c r="D590" s="1" t="s">
        <v>18</v>
      </c>
      <c r="E590" s="1" t="s">
        <v>1307</v>
      </c>
      <c r="F590" s="1" t="s">
        <v>113</v>
      </c>
      <c r="G590" s="1" t="s">
        <v>24</v>
      </c>
      <c r="H590" s="1">
        <v>4501755219</v>
      </c>
      <c r="I590" s="1" t="s">
        <v>24</v>
      </c>
      <c r="J590" s="1" t="s">
        <v>1304</v>
      </c>
      <c r="K590" s="1">
        <v>0</v>
      </c>
      <c r="L590" s="1" t="s">
        <v>26</v>
      </c>
      <c r="M590" s="3">
        <v>53600</v>
      </c>
      <c r="N590" s="3">
        <f t="shared" si="16"/>
        <v>0</v>
      </c>
      <c r="O590" s="1"/>
      <c r="P590" s="1"/>
      <c r="Q590" s="1"/>
      <c r="R590" s="1"/>
      <c r="S590" s="3">
        <f>Tabla1315[[#This Row],[COSTO TOTAL]]</f>
        <v>0</v>
      </c>
      <c r="T590" s="1"/>
      <c r="U590" s="1"/>
      <c r="V590" s="3"/>
      <c r="W590" s="1"/>
      <c r="X590" s="1"/>
      <c r="Y590" s="1"/>
      <c r="Z590" s="3"/>
      <c r="AA590" s="1"/>
      <c r="AB590" s="1"/>
      <c r="AC590" s="1"/>
      <c r="AD590" s="1" t="s">
        <v>112</v>
      </c>
      <c r="AE590" s="1"/>
    </row>
    <row r="591" spans="1:31">
      <c r="A591" s="1" t="s">
        <v>592</v>
      </c>
      <c r="B591" s="2">
        <v>43889</v>
      </c>
      <c r="C591" s="1" t="s">
        <v>22</v>
      </c>
      <c r="D591" s="1" t="s">
        <v>18</v>
      </c>
      <c r="E591" s="1" t="s">
        <v>1416</v>
      </c>
      <c r="F591" s="1" t="s">
        <v>113</v>
      </c>
      <c r="G591" s="1" t="s">
        <v>24</v>
      </c>
      <c r="H591" s="1">
        <v>4501747876</v>
      </c>
      <c r="I591" s="1" t="s">
        <v>24</v>
      </c>
      <c r="J591" s="1" t="s">
        <v>1306</v>
      </c>
      <c r="K591" s="1">
        <v>0</v>
      </c>
      <c r="L591" s="1" t="s">
        <v>26</v>
      </c>
      <c r="M591" s="3">
        <v>560</v>
      </c>
      <c r="N591" s="3">
        <f t="shared" si="16"/>
        <v>0</v>
      </c>
      <c r="O591" s="1"/>
      <c r="P591" s="1"/>
      <c r="Q591" s="1"/>
      <c r="R591" s="1"/>
      <c r="S591" s="3">
        <f>Tabla1315[[#This Row],[COSTO TOTAL]]</f>
        <v>0</v>
      </c>
      <c r="T591" s="1"/>
      <c r="U591" s="1"/>
      <c r="V591" s="3"/>
      <c r="W591" s="1"/>
      <c r="X591" s="1"/>
      <c r="Y591" s="1"/>
      <c r="Z591" s="3"/>
      <c r="AA591" s="1"/>
      <c r="AB591" s="1"/>
      <c r="AC591" s="1"/>
      <c r="AD591" s="1" t="s">
        <v>112</v>
      </c>
      <c r="AE591" s="1"/>
    </row>
    <row r="592" spans="1:31">
      <c r="A592" s="1" t="s">
        <v>592</v>
      </c>
      <c r="B592" s="2">
        <v>43524</v>
      </c>
      <c r="C592" s="1" t="s">
        <v>22</v>
      </c>
      <c r="D592" s="1" t="s">
        <v>18</v>
      </c>
      <c r="E592" s="1" t="s">
        <v>1417</v>
      </c>
      <c r="F592" s="1" t="s">
        <v>551</v>
      </c>
      <c r="G592" s="1" t="s">
        <v>24</v>
      </c>
      <c r="H592" s="1">
        <v>4501754772</v>
      </c>
      <c r="I592" s="1" t="s">
        <v>24</v>
      </c>
      <c r="J592" s="1" t="s">
        <v>1348</v>
      </c>
      <c r="K592" s="1">
        <v>1</v>
      </c>
      <c r="L592" s="1" t="s">
        <v>26</v>
      </c>
      <c r="M592" s="3">
        <v>2180.17</v>
      </c>
      <c r="N592" s="3">
        <f t="shared" si="16"/>
        <v>2180.17</v>
      </c>
      <c r="O592" s="1"/>
      <c r="P592" s="1"/>
      <c r="Q592" s="1"/>
      <c r="R592" s="1"/>
      <c r="S592" s="3">
        <f>Tabla1315[[#This Row],[COSTO TOTAL]]</f>
        <v>2180.17</v>
      </c>
      <c r="T592" s="1"/>
      <c r="U592" s="1"/>
      <c r="V592" s="3"/>
      <c r="W592" s="1"/>
      <c r="X592" s="1"/>
      <c r="Y592" s="1"/>
      <c r="Z592" s="3"/>
      <c r="AA592" s="1"/>
      <c r="AB592" s="1"/>
      <c r="AC592" s="1"/>
      <c r="AD592" s="1"/>
      <c r="AE592" s="1"/>
    </row>
    <row r="593" spans="1:31">
      <c r="A593" s="1" t="s">
        <v>695</v>
      </c>
      <c r="B593" s="2">
        <v>43901</v>
      </c>
      <c r="C593" s="1" t="s">
        <v>22</v>
      </c>
      <c r="D593" s="1" t="s">
        <v>18</v>
      </c>
      <c r="E593" s="1" t="s">
        <v>1364</v>
      </c>
      <c r="F593" s="1" t="s">
        <v>122</v>
      </c>
      <c r="G593" s="1" t="s">
        <v>24</v>
      </c>
      <c r="H593" s="1">
        <v>4501760630</v>
      </c>
      <c r="I593" s="1" t="s">
        <v>24</v>
      </c>
      <c r="J593" s="1" t="s">
        <v>1365</v>
      </c>
      <c r="K593" s="1">
        <v>1</v>
      </c>
      <c r="L593" s="1" t="s">
        <v>26</v>
      </c>
      <c r="M593" s="3">
        <v>5385</v>
      </c>
      <c r="N593" s="3">
        <f t="shared" ref="N593:N595" si="17">M593*K593</f>
        <v>5385</v>
      </c>
      <c r="O593" s="1"/>
      <c r="P593" s="1"/>
      <c r="Q593" s="1"/>
      <c r="R593" s="1"/>
      <c r="S593" s="3">
        <f>Tabla1315[[#This Row],[COSTO TOTAL]]</f>
        <v>5385</v>
      </c>
      <c r="T593" s="1"/>
      <c r="U593" s="1"/>
      <c r="V593" s="3"/>
      <c r="W593" s="1"/>
      <c r="X593" s="1"/>
      <c r="Y593" s="1"/>
      <c r="Z593" s="3"/>
      <c r="AA593" s="1"/>
      <c r="AB593" s="1"/>
      <c r="AC593" s="1" t="s">
        <v>112</v>
      </c>
      <c r="AD593" s="1"/>
      <c r="AE593" s="1"/>
    </row>
    <row r="594" spans="1:31">
      <c r="A594" s="1" t="s">
        <v>352</v>
      </c>
      <c r="B594" s="2">
        <v>43901</v>
      </c>
      <c r="C594" s="1" t="s">
        <v>22</v>
      </c>
      <c r="D594" s="1" t="s">
        <v>18</v>
      </c>
      <c r="E594" s="1" t="s">
        <v>1364</v>
      </c>
      <c r="F594" s="1" t="s">
        <v>122</v>
      </c>
      <c r="G594" s="1" t="s">
        <v>24</v>
      </c>
      <c r="H594" s="1">
        <v>4501760630</v>
      </c>
      <c r="I594" s="1" t="s">
        <v>24</v>
      </c>
      <c r="J594" s="1" t="s">
        <v>1366</v>
      </c>
      <c r="K594" s="1">
        <v>1</v>
      </c>
      <c r="L594" s="1" t="s">
        <v>26</v>
      </c>
      <c r="M594" s="3">
        <v>247.2</v>
      </c>
      <c r="N594" s="3">
        <f t="shared" si="17"/>
        <v>247.2</v>
      </c>
      <c r="O594" s="1"/>
      <c r="P594" s="1"/>
      <c r="Q594" s="1"/>
      <c r="R594" s="1"/>
      <c r="S594" s="3">
        <f>Tabla1315[[#This Row],[COSTO TOTAL]]</f>
        <v>247.2</v>
      </c>
      <c r="T594" s="1"/>
      <c r="U594" s="1"/>
      <c r="V594" s="3"/>
      <c r="W594" s="1"/>
      <c r="X594" s="1"/>
      <c r="Y594" s="1"/>
      <c r="Z594" s="3"/>
      <c r="AA594" s="1"/>
      <c r="AB594" s="1"/>
      <c r="AC594" s="1" t="s">
        <v>112</v>
      </c>
      <c r="AD594" s="1"/>
      <c r="AE594" s="1"/>
    </row>
    <row r="595" spans="1:31">
      <c r="A595" s="1" t="s">
        <v>352</v>
      </c>
      <c r="B595" s="2">
        <v>43901</v>
      </c>
      <c r="C595" s="1" t="s">
        <v>22</v>
      </c>
      <c r="D595" s="1" t="s">
        <v>18</v>
      </c>
      <c r="E595" s="1" t="s">
        <v>1364</v>
      </c>
      <c r="F595" s="1" t="s">
        <v>122</v>
      </c>
      <c r="G595" s="1" t="s">
        <v>24</v>
      </c>
      <c r="H595" s="1">
        <v>4501760630</v>
      </c>
      <c r="I595" s="1" t="s">
        <v>24</v>
      </c>
      <c r="J595" s="1" t="s">
        <v>1367</v>
      </c>
      <c r="K595" s="1">
        <v>1</v>
      </c>
      <c r="L595" s="1" t="s">
        <v>26</v>
      </c>
      <c r="M595" s="3">
        <v>171.98</v>
      </c>
      <c r="N595" s="3">
        <f t="shared" si="17"/>
        <v>171.98</v>
      </c>
      <c r="O595" s="1"/>
      <c r="P595" s="1"/>
      <c r="Q595" s="1"/>
      <c r="R595" s="1"/>
      <c r="S595" s="3">
        <f>Tabla1315[[#This Row],[COSTO TOTAL]]</f>
        <v>171.98</v>
      </c>
      <c r="T595" s="1"/>
      <c r="U595" s="1"/>
      <c r="V595" s="3"/>
      <c r="W595" s="1"/>
      <c r="X595" s="1"/>
      <c r="Y595" s="1"/>
      <c r="Z595" s="3"/>
      <c r="AA595" s="1"/>
      <c r="AB595" s="1"/>
      <c r="AC595" s="1" t="s">
        <v>112</v>
      </c>
      <c r="AD595" s="1"/>
      <c r="AE595" s="1"/>
    </row>
    <row r="596" spans="1:31">
      <c r="A596" s="1" t="s">
        <v>352</v>
      </c>
      <c r="B596" s="2">
        <v>43901</v>
      </c>
      <c r="C596" s="1" t="s">
        <v>22</v>
      </c>
      <c r="D596" s="1" t="s">
        <v>18</v>
      </c>
      <c r="E596" s="1" t="s">
        <v>1340</v>
      </c>
      <c r="F596" s="1" t="s">
        <v>1166</v>
      </c>
      <c r="G596" s="1" t="s">
        <v>24</v>
      </c>
      <c r="H596" s="1">
        <v>4501760279</v>
      </c>
      <c r="I596" s="1" t="s">
        <v>24</v>
      </c>
      <c r="J596" s="1" t="s">
        <v>1339</v>
      </c>
      <c r="K596" s="1">
        <v>500</v>
      </c>
      <c r="L596" s="1" t="s">
        <v>26</v>
      </c>
      <c r="M596" s="3">
        <v>3</v>
      </c>
      <c r="N596" s="3">
        <f t="shared" si="16"/>
        <v>1500</v>
      </c>
      <c r="O596" s="1"/>
      <c r="P596" s="1"/>
      <c r="Q596" s="1"/>
      <c r="R596" s="1"/>
      <c r="S596" s="3">
        <f>Tabla1315[[#This Row],[COSTO TOTAL]]</f>
        <v>1500</v>
      </c>
      <c r="T596" s="1"/>
      <c r="U596" s="1"/>
      <c r="V596" s="3"/>
      <c r="W596" s="1"/>
      <c r="X596" s="1"/>
      <c r="Y596" s="1"/>
      <c r="Z596" s="3"/>
      <c r="AA596" s="1"/>
      <c r="AB596" s="1"/>
      <c r="AC596" s="1" t="s">
        <v>112</v>
      </c>
      <c r="AD596" s="1"/>
      <c r="AE596" s="1"/>
    </row>
    <row r="597" spans="1:31">
      <c r="A597" s="1" t="s">
        <v>695</v>
      </c>
      <c r="B597" s="2">
        <v>43901</v>
      </c>
      <c r="C597" s="1" t="s">
        <v>22</v>
      </c>
      <c r="D597" s="1" t="s">
        <v>18</v>
      </c>
      <c r="E597" s="1" t="s">
        <v>1387</v>
      </c>
      <c r="F597" s="1" t="s">
        <v>122</v>
      </c>
      <c r="G597" s="1" t="s">
        <v>24</v>
      </c>
      <c r="H597" s="1">
        <v>4501760274</v>
      </c>
      <c r="I597" s="1" t="s">
        <v>24</v>
      </c>
      <c r="J597" s="1" t="s">
        <v>1388</v>
      </c>
      <c r="K597" s="1">
        <v>2</v>
      </c>
      <c r="L597" s="1" t="s">
        <v>26</v>
      </c>
      <c r="M597" s="1">
        <v>562.32000000000005</v>
      </c>
      <c r="N597" s="3">
        <f t="shared" ref="N597:N607" si="18">M597*K597</f>
        <v>1124.6400000000001</v>
      </c>
      <c r="O597" s="1"/>
      <c r="P597" s="1"/>
      <c r="Q597" s="1"/>
      <c r="R597" s="1"/>
      <c r="S597" s="3">
        <f>Tabla1315[[#This Row],[COSTO TOTAL]]</f>
        <v>1124.6400000000001</v>
      </c>
      <c r="T597" s="1"/>
      <c r="U597" s="1"/>
      <c r="V597" s="3"/>
      <c r="W597" s="1"/>
      <c r="X597" s="1"/>
      <c r="Y597" s="1"/>
      <c r="Z597" s="3"/>
      <c r="AA597" s="1"/>
      <c r="AB597" s="1"/>
      <c r="AC597" s="1" t="s">
        <v>112</v>
      </c>
      <c r="AD597" s="1"/>
      <c r="AE597" s="1"/>
    </row>
    <row r="598" spans="1:31">
      <c r="A598" s="1" t="s">
        <v>592</v>
      </c>
      <c r="B598" s="2">
        <v>43901</v>
      </c>
      <c r="C598" s="1" t="s">
        <v>22</v>
      </c>
      <c r="D598" s="1" t="s">
        <v>18</v>
      </c>
      <c r="E598" s="1" t="s">
        <v>1387</v>
      </c>
      <c r="F598" s="1" t="s">
        <v>122</v>
      </c>
      <c r="G598" s="1" t="s">
        <v>24</v>
      </c>
      <c r="H598" s="1">
        <v>4501760274</v>
      </c>
      <c r="I598" s="1" t="s">
        <v>24</v>
      </c>
      <c r="J598" s="1" t="s">
        <v>1389</v>
      </c>
      <c r="K598" s="1">
        <v>1</v>
      </c>
      <c r="L598" s="1" t="s">
        <v>26</v>
      </c>
      <c r="M598" s="1">
        <v>232.46</v>
      </c>
      <c r="N598" s="3">
        <f t="shared" si="18"/>
        <v>232.46</v>
      </c>
      <c r="O598" s="1"/>
      <c r="P598" s="1"/>
      <c r="Q598" s="1"/>
      <c r="R598" s="1"/>
      <c r="S598" s="3">
        <f>Tabla1315[[#This Row],[COSTO TOTAL]]</f>
        <v>232.46</v>
      </c>
      <c r="T598" s="1"/>
      <c r="U598" s="1"/>
      <c r="V598" s="3"/>
      <c r="W598" s="1"/>
      <c r="X598" s="1"/>
      <c r="Y598" s="1"/>
      <c r="Z598" s="3"/>
      <c r="AA598" s="1"/>
      <c r="AB598" s="1"/>
      <c r="AC598" s="1" t="s">
        <v>112</v>
      </c>
      <c r="AD598" s="1"/>
      <c r="AE598" s="1"/>
    </row>
    <row r="599" spans="1:31">
      <c r="A599" s="1" t="s">
        <v>592</v>
      </c>
      <c r="B599" s="2">
        <v>43901</v>
      </c>
      <c r="C599" s="1" t="s">
        <v>22</v>
      </c>
      <c r="D599" s="1" t="s">
        <v>18</v>
      </c>
      <c r="E599" s="1" t="s">
        <v>1387</v>
      </c>
      <c r="F599" s="1" t="s">
        <v>122</v>
      </c>
      <c r="G599" s="1" t="s">
        <v>24</v>
      </c>
      <c r="H599" s="1">
        <v>4501760274</v>
      </c>
      <c r="I599" s="1" t="s">
        <v>24</v>
      </c>
      <c r="J599" s="1" t="s">
        <v>1390</v>
      </c>
      <c r="K599" s="1">
        <v>1</v>
      </c>
      <c r="L599" s="1" t="s">
        <v>26</v>
      </c>
      <c r="M599" s="1">
        <v>2419.3200000000002</v>
      </c>
      <c r="N599" s="3">
        <f t="shared" si="18"/>
        <v>2419.3200000000002</v>
      </c>
      <c r="O599" s="1"/>
      <c r="P599" s="1"/>
      <c r="Q599" s="1"/>
      <c r="R599" s="1"/>
      <c r="S599" s="3">
        <f>Tabla1315[[#This Row],[COSTO TOTAL]]</f>
        <v>2419.3200000000002</v>
      </c>
      <c r="T599" s="1"/>
      <c r="U599" s="1"/>
      <c r="V599" s="3"/>
      <c r="W599" s="1"/>
      <c r="X599" s="1"/>
      <c r="Y599" s="1"/>
      <c r="Z599" s="3"/>
      <c r="AA599" s="1"/>
      <c r="AB599" s="1"/>
      <c r="AC599" s="1" t="s">
        <v>112</v>
      </c>
      <c r="AD599" s="1"/>
      <c r="AE599" s="1"/>
    </row>
    <row r="600" spans="1:31">
      <c r="A600" s="1" t="s">
        <v>592</v>
      </c>
      <c r="B600" s="2">
        <v>43901</v>
      </c>
      <c r="C600" s="1" t="s">
        <v>22</v>
      </c>
      <c r="D600" s="1" t="s">
        <v>18</v>
      </c>
      <c r="E600" s="1" t="s">
        <v>1387</v>
      </c>
      <c r="F600" s="1" t="s">
        <v>122</v>
      </c>
      <c r="G600" s="1" t="s">
        <v>24</v>
      </c>
      <c r="H600" s="1">
        <v>4501760274</v>
      </c>
      <c r="I600" s="1" t="s">
        <v>24</v>
      </c>
      <c r="J600" s="1" t="s">
        <v>1391</v>
      </c>
      <c r="K600" s="1">
        <v>1</v>
      </c>
      <c r="L600" s="1" t="s">
        <v>26</v>
      </c>
      <c r="M600" s="1">
        <v>2194.61</v>
      </c>
      <c r="N600" s="3">
        <f t="shared" si="18"/>
        <v>2194.61</v>
      </c>
      <c r="O600" s="1"/>
      <c r="P600" s="1"/>
      <c r="Q600" s="1"/>
      <c r="R600" s="1"/>
      <c r="S600" s="3">
        <f>Tabla1315[[#This Row],[COSTO TOTAL]]</f>
        <v>2194.61</v>
      </c>
      <c r="T600" s="1"/>
      <c r="U600" s="1"/>
      <c r="V600" s="3"/>
      <c r="W600" s="1"/>
      <c r="X600" s="1"/>
      <c r="Y600" s="1"/>
      <c r="Z600" s="3"/>
      <c r="AA600" s="1"/>
      <c r="AB600" s="1"/>
      <c r="AC600" s="1" t="s">
        <v>112</v>
      </c>
      <c r="AD600" s="1"/>
      <c r="AE600" s="1"/>
    </row>
    <row r="601" spans="1:31">
      <c r="A601" s="1" t="s">
        <v>592</v>
      </c>
      <c r="B601" s="2">
        <v>43901</v>
      </c>
      <c r="C601" s="1" t="s">
        <v>22</v>
      </c>
      <c r="D601" s="1" t="s">
        <v>18</v>
      </c>
      <c r="E601" s="1" t="s">
        <v>1387</v>
      </c>
      <c r="F601" s="1" t="s">
        <v>122</v>
      </c>
      <c r="G601" s="1" t="s">
        <v>24</v>
      </c>
      <c r="H601" s="1">
        <v>4501760274</v>
      </c>
      <c r="I601" s="1" t="s">
        <v>24</v>
      </c>
      <c r="J601" s="1" t="s">
        <v>1392</v>
      </c>
      <c r="K601" s="1">
        <v>1</v>
      </c>
      <c r="L601" s="1" t="s">
        <v>26</v>
      </c>
      <c r="M601" s="1">
        <v>709.01</v>
      </c>
      <c r="N601" s="3">
        <f t="shared" si="18"/>
        <v>709.01</v>
      </c>
      <c r="O601" s="1"/>
      <c r="P601" s="1"/>
      <c r="Q601" s="1"/>
      <c r="R601" s="1"/>
      <c r="S601" s="3">
        <f>Tabla1315[[#This Row],[COSTO TOTAL]]</f>
        <v>709.01</v>
      </c>
      <c r="T601" s="1"/>
      <c r="U601" s="1"/>
      <c r="V601" s="3"/>
      <c r="W601" s="1"/>
      <c r="X601" s="1"/>
      <c r="Y601" s="1"/>
      <c r="Z601" s="3"/>
      <c r="AA601" s="1"/>
      <c r="AB601" s="1"/>
      <c r="AC601" s="1" t="s">
        <v>112</v>
      </c>
      <c r="AD601" s="1"/>
      <c r="AE601" s="1"/>
    </row>
    <row r="602" spans="1:31">
      <c r="A602" s="1" t="s">
        <v>352</v>
      </c>
      <c r="B602" s="2">
        <v>43906</v>
      </c>
      <c r="C602" s="1" t="s">
        <v>22</v>
      </c>
      <c r="D602" s="1" t="s">
        <v>18</v>
      </c>
      <c r="E602" s="1" t="s">
        <v>1387</v>
      </c>
      <c r="F602" s="1"/>
      <c r="G602" s="1" t="s">
        <v>24</v>
      </c>
      <c r="H602" s="1">
        <v>4501755215</v>
      </c>
      <c r="I602" s="1" t="s">
        <v>24</v>
      </c>
      <c r="J602" s="1" t="s">
        <v>1419</v>
      </c>
      <c r="K602" s="1">
        <v>2</v>
      </c>
      <c r="L602" s="1" t="s">
        <v>26</v>
      </c>
      <c r="M602" s="3">
        <v>22480</v>
      </c>
      <c r="N602" s="3">
        <f t="shared" si="18"/>
        <v>44960</v>
      </c>
      <c r="O602" s="1"/>
      <c r="P602" s="1"/>
      <c r="Q602" s="1"/>
      <c r="R602" s="1"/>
      <c r="S602" s="3">
        <f>Tabla1315[[#This Row],[COSTO TOTAL]]</f>
        <v>44960</v>
      </c>
      <c r="T602" s="1"/>
      <c r="U602" s="1"/>
      <c r="V602" s="3"/>
      <c r="W602" s="1"/>
      <c r="X602" s="1"/>
      <c r="Y602" s="1"/>
      <c r="Z602" s="3"/>
      <c r="AA602" s="1"/>
      <c r="AB602" s="1"/>
      <c r="AC602" s="1" t="s">
        <v>112</v>
      </c>
      <c r="AD602" s="1"/>
      <c r="AE602" s="1"/>
    </row>
    <row r="603" spans="1:31">
      <c r="A603" s="1" t="s">
        <v>367</v>
      </c>
      <c r="B603" s="2">
        <v>43906</v>
      </c>
      <c r="C603" s="1" t="s">
        <v>22</v>
      </c>
      <c r="D603" s="1" t="s">
        <v>18</v>
      </c>
      <c r="E603" s="1" t="s">
        <v>1393</v>
      </c>
      <c r="F603" s="1" t="s">
        <v>113</v>
      </c>
      <c r="G603" s="1" t="s">
        <v>24</v>
      </c>
      <c r="H603" s="1">
        <v>4501755219</v>
      </c>
      <c r="I603" s="1" t="s">
        <v>24</v>
      </c>
      <c r="J603" s="1" t="s">
        <v>1395</v>
      </c>
      <c r="K603" s="1">
        <v>1</v>
      </c>
      <c r="L603" s="1" t="s">
        <v>26</v>
      </c>
      <c r="M603" s="3">
        <v>18340</v>
      </c>
      <c r="N603" s="3">
        <f>M603*K603</f>
        <v>18340</v>
      </c>
      <c r="O603" s="1"/>
      <c r="P603" s="1"/>
      <c r="Q603" s="1"/>
      <c r="R603" s="1"/>
      <c r="S603" s="3">
        <f>Tabla1315[[#This Row],[COSTO TOTAL]]</f>
        <v>18340</v>
      </c>
      <c r="T603" s="1"/>
      <c r="U603" s="1"/>
      <c r="V603" s="3"/>
      <c r="W603" s="1"/>
      <c r="X603" s="1"/>
      <c r="Y603" s="1"/>
      <c r="Z603" s="3"/>
      <c r="AA603" s="1"/>
      <c r="AB603" s="1"/>
      <c r="AC603" s="1" t="s">
        <v>112</v>
      </c>
      <c r="AD603" s="1"/>
      <c r="AE603" s="1"/>
    </row>
    <row r="604" spans="1:31">
      <c r="A604" s="1" t="s">
        <v>367</v>
      </c>
      <c r="B604" s="2">
        <v>43906</v>
      </c>
      <c r="C604" s="1" t="s">
        <v>22</v>
      </c>
      <c r="D604" s="1" t="s">
        <v>18</v>
      </c>
      <c r="E604" s="1" t="s">
        <v>1393</v>
      </c>
      <c r="F604" s="1" t="s">
        <v>113</v>
      </c>
      <c r="G604" s="1" t="s">
        <v>24</v>
      </c>
      <c r="H604" s="1">
        <v>4501755219</v>
      </c>
      <c r="I604" s="1" t="s">
        <v>24</v>
      </c>
      <c r="J604" s="1" t="s">
        <v>1394</v>
      </c>
      <c r="K604" s="1">
        <v>1</v>
      </c>
      <c r="L604" s="1" t="s">
        <v>26</v>
      </c>
      <c r="M604" s="3">
        <v>16440</v>
      </c>
      <c r="N604" s="3">
        <f>M604*K604</f>
        <v>16440</v>
      </c>
      <c r="O604" s="1"/>
      <c r="P604" s="1"/>
      <c r="Q604" s="1"/>
      <c r="R604" s="1"/>
      <c r="S604" s="3">
        <f>Tabla1315[[#This Row],[COSTO TOTAL]]</f>
        <v>16440</v>
      </c>
      <c r="T604" s="1"/>
      <c r="U604" s="1"/>
      <c r="V604" s="3"/>
      <c r="W604" s="1"/>
      <c r="X604" s="1"/>
      <c r="Y604" s="1"/>
      <c r="Z604" s="3"/>
      <c r="AA604" s="1"/>
      <c r="AB604" s="1"/>
      <c r="AC604" s="1" t="s">
        <v>112</v>
      </c>
      <c r="AD604" s="1"/>
      <c r="AE604" s="1"/>
    </row>
    <row r="605" spans="1:31">
      <c r="A605" s="1" t="s">
        <v>367</v>
      </c>
      <c r="B605" s="2">
        <v>43906</v>
      </c>
      <c r="C605" s="1" t="s">
        <v>22</v>
      </c>
      <c r="D605" s="1" t="s">
        <v>18</v>
      </c>
      <c r="E605" s="1" t="s">
        <v>1396</v>
      </c>
      <c r="F605" s="1" t="s">
        <v>113</v>
      </c>
      <c r="G605" s="1" t="s">
        <v>24</v>
      </c>
      <c r="H605" s="1">
        <v>4501760276</v>
      </c>
      <c r="I605" s="1" t="s">
        <v>24</v>
      </c>
      <c r="J605" s="1" t="s">
        <v>1397</v>
      </c>
      <c r="K605" s="1">
        <v>0</v>
      </c>
      <c r="L605" s="1" t="s">
        <v>26</v>
      </c>
      <c r="M605" s="3">
        <v>3680</v>
      </c>
      <c r="N605" s="3">
        <f>M605*K605</f>
        <v>0</v>
      </c>
      <c r="O605" s="1"/>
      <c r="P605" s="1"/>
      <c r="Q605" s="1"/>
      <c r="R605" s="1"/>
      <c r="S605" s="3">
        <f>Tabla1315[[#This Row],[COSTO TOTAL]]</f>
        <v>0</v>
      </c>
      <c r="T605" s="1"/>
      <c r="U605" s="1"/>
      <c r="V605" s="3"/>
      <c r="W605" s="1"/>
      <c r="X605" s="1"/>
      <c r="Y605" s="1"/>
      <c r="Z605" s="3"/>
      <c r="AA605" s="1"/>
      <c r="AB605" s="1"/>
      <c r="AC605" s="1" t="s">
        <v>112</v>
      </c>
      <c r="AD605" s="1" t="s">
        <v>112</v>
      </c>
      <c r="AE605" s="1"/>
    </row>
    <row r="606" spans="1:31">
      <c r="A606" s="1" t="s">
        <v>592</v>
      </c>
      <c r="B606" s="2">
        <v>43906</v>
      </c>
      <c r="C606" s="1" t="s">
        <v>22</v>
      </c>
      <c r="D606" s="1" t="s">
        <v>18</v>
      </c>
      <c r="E606" s="1" t="s">
        <v>24</v>
      </c>
      <c r="F606" s="1" t="s">
        <v>608</v>
      </c>
      <c r="G606" s="1" t="s">
        <v>24</v>
      </c>
      <c r="H606" s="1" t="s">
        <v>22</v>
      </c>
      <c r="I606" s="1" t="s">
        <v>24</v>
      </c>
      <c r="J606" s="1" t="s">
        <v>1398</v>
      </c>
      <c r="K606" s="1">
        <v>1</v>
      </c>
      <c r="L606" s="1" t="s">
        <v>26</v>
      </c>
      <c r="M606" s="3">
        <v>9590</v>
      </c>
      <c r="N606" s="3">
        <f>M606*K606</f>
        <v>9590</v>
      </c>
      <c r="O606" s="1"/>
      <c r="P606" s="1"/>
      <c r="Q606" s="1"/>
      <c r="R606" s="1"/>
      <c r="S606" s="3">
        <f>Tabla1315[[#This Row],[COSTO TOTAL]]</f>
        <v>9590</v>
      </c>
      <c r="T606" s="1"/>
      <c r="U606" s="1"/>
      <c r="V606" s="3"/>
      <c r="W606" s="1"/>
      <c r="X606" s="1"/>
      <c r="Y606" s="1"/>
      <c r="Z606" s="3"/>
      <c r="AA606" s="1"/>
      <c r="AB606" s="1"/>
      <c r="AC606" s="1" t="s">
        <v>112</v>
      </c>
      <c r="AD606" s="1"/>
      <c r="AE606" s="1"/>
    </row>
    <row r="607" spans="1:31">
      <c r="A607" s="1" t="s">
        <v>592</v>
      </c>
      <c r="B607" s="2">
        <v>43906</v>
      </c>
      <c r="C607" s="1" t="s">
        <v>22</v>
      </c>
      <c r="D607" s="1" t="s">
        <v>18</v>
      </c>
      <c r="E607" s="1" t="s">
        <v>24</v>
      </c>
      <c r="F607" s="1" t="s">
        <v>608</v>
      </c>
      <c r="G607" s="1" t="s">
        <v>24</v>
      </c>
      <c r="H607" s="1" t="s">
        <v>22</v>
      </c>
      <c r="I607" s="1"/>
      <c r="J607" s="1" t="s">
        <v>1399</v>
      </c>
      <c r="K607" s="1">
        <v>1</v>
      </c>
      <c r="L607" s="1" t="s">
        <v>26</v>
      </c>
      <c r="M607" s="3">
        <v>8970</v>
      </c>
      <c r="N607" s="3">
        <f t="shared" si="18"/>
        <v>8970</v>
      </c>
      <c r="O607" s="1"/>
      <c r="P607" s="1"/>
      <c r="Q607" s="1"/>
      <c r="R607" s="1"/>
      <c r="S607" s="3">
        <f>Tabla1315[[#This Row],[COSTO TOTAL]]</f>
        <v>8970</v>
      </c>
      <c r="T607" s="1"/>
      <c r="U607" s="1"/>
      <c r="V607" s="3"/>
      <c r="W607" s="1"/>
      <c r="X607" s="1"/>
      <c r="Y607" s="1"/>
      <c r="Z607" s="3"/>
      <c r="AA607" s="1"/>
      <c r="AB607" s="1"/>
      <c r="AC607" s="1" t="s">
        <v>112</v>
      </c>
      <c r="AD607" s="1"/>
      <c r="AE607" s="1"/>
    </row>
    <row r="608" spans="1:31">
      <c r="A608" s="1" t="s">
        <v>592</v>
      </c>
      <c r="B608" s="2">
        <v>43910</v>
      </c>
      <c r="C608" s="1" t="s">
        <v>22</v>
      </c>
      <c r="D608" s="1" t="s">
        <v>18</v>
      </c>
      <c r="E608" s="1" t="s">
        <v>1401</v>
      </c>
      <c r="F608" s="1" t="s">
        <v>113</v>
      </c>
      <c r="G608" s="1" t="s">
        <v>24</v>
      </c>
      <c r="H608" s="1">
        <v>4501753885</v>
      </c>
      <c r="I608" s="1" t="s">
        <v>24</v>
      </c>
      <c r="J608" s="1" t="s">
        <v>1400</v>
      </c>
      <c r="K608" s="1">
        <v>0</v>
      </c>
      <c r="L608" s="1" t="s">
        <v>26</v>
      </c>
      <c r="M608" s="3">
        <v>17098</v>
      </c>
      <c r="N608" s="3">
        <f t="shared" ref="N608:N614" si="19">M608*K608</f>
        <v>0</v>
      </c>
      <c r="O608" s="1"/>
      <c r="P608" s="1"/>
      <c r="Q608" s="1"/>
      <c r="R608" s="1"/>
      <c r="S608" s="3">
        <f>Tabla1315[[#This Row],[COSTO TOTAL]]</f>
        <v>0</v>
      </c>
      <c r="T608" s="1"/>
      <c r="U608" s="1"/>
      <c r="V608" s="3"/>
      <c r="W608" s="1"/>
      <c r="X608" s="1"/>
      <c r="Y608" s="1"/>
      <c r="Z608" s="3"/>
      <c r="AA608" s="1"/>
      <c r="AB608" s="1"/>
      <c r="AC608" s="1" t="s">
        <v>112</v>
      </c>
      <c r="AD608" s="1" t="s">
        <v>112</v>
      </c>
      <c r="AE608" s="1"/>
    </row>
    <row r="609" spans="1:31">
      <c r="A609" s="1" t="s">
        <v>1408</v>
      </c>
      <c r="B609" s="2">
        <v>43910</v>
      </c>
      <c r="C609" s="1" t="s">
        <v>22</v>
      </c>
      <c r="D609" s="1" t="s">
        <v>18</v>
      </c>
      <c r="E609" s="1" t="s">
        <v>1307</v>
      </c>
      <c r="F609" s="1" t="s">
        <v>113</v>
      </c>
      <c r="G609" s="1" t="s">
        <v>24</v>
      </c>
      <c r="H609" s="1">
        <v>4501755219</v>
      </c>
      <c r="I609" s="1" t="s">
        <v>24</v>
      </c>
      <c r="J609" s="1" t="s">
        <v>1402</v>
      </c>
      <c r="K609" s="1">
        <v>1</v>
      </c>
      <c r="L609" s="1" t="s">
        <v>26</v>
      </c>
      <c r="M609" s="3">
        <v>53600</v>
      </c>
      <c r="N609" s="3">
        <f t="shared" si="19"/>
        <v>53600</v>
      </c>
      <c r="O609" s="1"/>
      <c r="P609" s="1"/>
      <c r="Q609" s="1"/>
      <c r="R609" s="1"/>
      <c r="S609" s="3">
        <f>Tabla1315[[#This Row],[COSTO TOTAL]]</f>
        <v>53600</v>
      </c>
      <c r="T609" s="1"/>
      <c r="U609" s="1"/>
      <c r="V609" s="3"/>
      <c r="W609" s="1"/>
      <c r="X609" s="1"/>
      <c r="Y609" s="1"/>
      <c r="Z609" s="3"/>
      <c r="AA609" s="1"/>
      <c r="AB609" s="1"/>
      <c r="AC609" s="1" t="s">
        <v>112</v>
      </c>
      <c r="AD609" s="1"/>
      <c r="AE609" s="1"/>
    </row>
    <row r="610" spans="1:31">
      <c r="A610" s="1" t="s">
        <v>1219</v>
      </c>
      <c r="B610" s="2">
        <v>43910</v>
      </c>
      <c r="C610" s="1" t="s">
        <v>22</v>
      </c>
      <c r="D610" s="1" t="s">
        <v>18</v>
      </c>
      <c r="E610" s="1" t="s">
        <v>1403</v>
      </c>
      <c r="F610" s="1" t="s">
        <v>851</v>
      </c>
      <c r="G610" s="1" t="s">
        <v>24</v>
      </c>
      <c r="H610" s="1">
        <v>4501754758</v>
      </c>
      <c r="I610" s="1" t="s">
        <v>24</v>
      </c>
      <c r="J610" s="1" t="s">
        <v>1404</v>
      </c>
      <c r="K610" s="1">
        <v>1</v>
      </c>
      <c r="L610" s="1" t="s">
        <v>1405</v>
      </c>
      <c r="M610" s="3">
        <v>523930.8</v>
      </c>
      <c r="N610" s="3">
        <f t="shared" si="19"/>
        <v>523930.8</v>
      </c>
      <c r="O610" s="1"/>
      <c r="P610" s="1"/>
      <c r="Q610" s="1"/>
      <c r="R610" s="1"/>
      <c r="S610" s="3">
        <f>Tabla1315[[#This Row],[COSTO TOTAL]]</f>
        <v>523930.8</v>
      </c>
      <c r="T610" s="1"/>
      <c r="U610" s="1"/>
      <c r="V610" s="3"/>
      <c r="W610" s="1"/>
      <c r="X610" s="1"/>
      <c r="Y610" s="1"/>
      <c r="Z610" s="3"/>
      <c r="AA610" s="1"/>
      <c r="AB610" s="1"/>
      <c r="AC610" s="1" t="s">
        <v>112</v>
      </c>
      <c r="AD610" s="1"/>
      <c r="AE610" s="1"/>
    </row>
    <row r="611" spans="1:31">
      <c r="A611" s="1" t="s">
        <v>279</v>
      </c>
      <c r="B611" s="2">
        <v>43910</v>
      </c>
      <c r="C611" s="1" t="s">
        <v>22</v>
      </c>
      <c r="D611" s="1" t="s">
        <v>18</v>
      </c>
      <c r="E611" s="1" t="s">
        <v>1403</v>
      </c>
      <c r="F611" s="1" t="s">
        <v>851</v>
      </c>
      <c r="G611" s="1" t="s">
        <v>24</v>
      </c>
      <c r="H611" s="1">
        <v>4501754758</v>
      </c>
      <c r="I611" s="1" t="s">
        <v>24</v>
      </c>
      <c r="J611" s="1" t="s">
        <v>1406</v>
      </c>
      <c r="K611" s="1">
        <v>1</v>
      </c>
      <c r="L611" s="1" t="s">
        <v>26</v>
      </c>
      <c r="M611" s="3">
        <v>41777.4</v>
      </c>
      <c r="N611" s="3">
        <f t="shared" si="19"/>
        <v>41777.4</v>
      </c>
      <c r="O611" s="1"/>
      <c r="P611" s="1"/>
      <c r="Q611" s="1"/>
      <c r="R611" s="1"/>
      <c r="S611" s="3">
        <f>Tabla1315[[#This Row],[COSTO TOTAL]]</f>
        <v>41777.4</v>
      </c>
      <c r="T611" s="1"/>
      <c r="U611" s="1"/>
      <c r="V611" s="3"/>
      <c r="W611" s="1"/>
      <c r="X611" s="1"/>
      <c r="Y611" s="1"/>
      <c r="Z611" s="3"/>
      <c r="AA611" s="1"/>
      <c r="AB611" s="1"/>
      <c r="AC611" s="1" t="s">
        <v>112</v>
      </c>
      <c r="AD611" s="1"/>
      <c r="AE611" s="1"/>
    </row>
    <row r="612" spans="1:31">
      <c r="A612" s="1" t="s">
        <v>315</v>
      </c>
      <c r="B612" s="2">
        <v>43914</v>
      </c>
      <c r="C612" s="1" t="s">
        <v>22</v>
      </c>
      <c r="D612" s="1" t="s">
        <v>18</v>
      </c>
      <c r="E612" s="1" t="s">
        <v>1409</v>
      </c>
      <c r="F612" s="1" t="s">
        <v>545</v>
      </c>
      <c r="G612" s="1" t="s">
        <v>24</v>
      </c>
      <c r="H612" s="1">
        <v>4501755220</v>
      </c>
      <c r="I612" s="1" t="s">
        <v>24</v>
      </c>
      <c r="J612" s="1" t="s">
        <v>1410</v>
      </c>
      <c r="K612" s="1">
        <v>1</v>
      </c>
      <c r="L612" s="1" t="s">
        <v>26</v>
      </c>
      <c r="M612" s="3">
        <v>4451.45</v>
      </c>
      <c r="N612" s="3">
        <f t="shared" si="19"/>
        <v>4451.45</v>
      </c>
      <c r="O612" s="1"/>
      <c r="P612" s="1"/>
      <c r="Q612" s="1"/>
      <c r="R612" s="1"/>
      <c r="S612" s="3">
        <f>Tabla1315[[#This Row],[COSTO TOTAL]]</f>
        <v>4451.45</v>
      </c>
      <c r="T612" s="1"/>
      <c r="U612" s="1"/>
      <c r="V612" s="3"/>
      <c r="W612" s="1"/>
      <c r="X612" s="1"/>
      <c r="Y612" s="1"/>
      <c r="Z612" s="3"/>
      <c r="AA612" s="1"/>
      <c r="AB612" s="1"/>
      <c r="AC612" s="1" t="s">
        <v>112</v>
      </c>
      <c r="AD612" s="1"/>
      <c r="AE612" s="1"/>
    </row>
    <row r="613" spans="1:31">
      <c r="A613" s="1" t="s">
        <v>315</v>
      </c>
      <c r="B613" s="2">
        <v>43914</v>
      </c>
      <c r="C613" s="1" t="s">
        <v>22</v>
      </c>
      <c r="D613" s="1" t="s">
        <v>18</v>
      </c>
      <c r="E613" s="1" t="s">
        <v>1411</v>
      </c>
      <c r="F613" s="1" t="s">
        <v>545</v>
      </c>
      <c r="G613" s="1" t="s">
        <v>24</v>
      </c>
      <c r="H613" s="1">
        <v>4501753886</v>
      </c>
      <c r="I613" s="1" t="s">
        <v>24</v>
      </c>
      <c r="J613" s="1" t="s">
        <v>1412</v>
      </c>
      <c r="K613" s="1">
        <v>4</v>
      </c>
      <c r="L613" s="1" t="s">
        <v>26</v>
      </c>
      <c r="M613" s="3">
        <v>421.4</v>
      </c>
      <c r="N613" s="3">
        <f t="shared" si="19"/>
        <v>1685.6</v>
      </c>
      <c r="O613" s="1"/>
      <c r="P613" s="1"/>
      <c r="Q613" s="1"/>
      <c r="R613" s="1"/>
      <c r="S613" s="3">
        <f>Tabla1315[[#This Row],[COSTO TOTAL]]</f>
        <v>1685.6</v>
      </c>
      <c r="T613" s="1"/>
      <c r="U613" s="1"/>
      <c r="V613" s="3"/>
      <c r="W613" s="1"/>
      <c r="X613" s="1"/>
      <c r="Y613" s="1"/>
      <c r="Z613" s="3"/>
      <c r="AA613" s="1"/>
      <c r="AB613" s="1"/>
      <c r="AC613" s="1" t="s">
        <v>112</v>
      </c>
      <c r="AD613" s="1"/>
      <c r="AE613" s="1"/>
    </row>
    <row r="614" spans="1:31">
      <c r="A614" s="1" t="s">
        <v>315</v>
      </c>
      <c r="B614" s="2">
        <v>43914</v>
      </c>
      <c r="C614" s="1" t="s">
        <v>22</v>
      </c>
      <c r="D614" s="1" t="s">
        <v>18</v>
      </c>
      <c r="E614" s="1" t="s">
        <v>1411</v>
      </c>
      <c r="F614" s="1" t="s">
        <v>545</v>
      </c>
      <c r="G614" s="1" t="s">
        <v>24</v>
      </c>
      <c r="H614" s="1">
        <v>4501753886</v>
      </c>
      <c r="I614" s="1" t="s">
        <v>24</v>
      </c>
      <c r="J614" s="1" t="s">
        <v>1413</v>
      </c>
      <c r="K614" s="1">
        <v>4</v>
      </c>
      <c r="L614" s="1" t="s">
        <v>26</v>
      </c>
      <c r="M614" s="3">
        <v>242.86199999999999</v>
      </c>
      <c r="N614" s="3">
        <f t="shared" si="19"/>
        <v>971.44799999999998</v>
      </c>
      <c r="O614" s="1"/>
      <c r="P614" s="1"/>
      <c r="Q614" s="1"/>
      <c r="R614" s="1"/>
      <c r="S614" s="3">
        <f>Tabla1315[[#This Row],[COSTO TOTAL]]</f>
        <v>971.44799999999998</v>
      </c>
      <c r="T614" s="1"/>
      <c r="U614" s="1"/>
      <c r="V614" s="3"/>
      <c r="W614" s="1"/>
      <c r="X614" s="1"/>
      <c r="Y614" s="1"/>
      <c r="Z614" s="3"/>
      <c r="AA614" s="1"/>
      <c r="AB614" s="1"/>
      <c r="AC614" s="1" t="s">
        <v>112</v>
      </c>
      <c r="AD614" s="1"/>
      <c r="AE614" s="1"/>
    </row>
    <row r="615" spans="1:31">
      <c r="A615" s="1" t="s">
        <v>315</v>
      </c>
      <c r="B615" s="2">
        <v>43914</v>
      </c>
      <c r="C615" s="1" t="s">
        <v>22</v>
      </c>
      <c r="D615" s="1" t="s">
        <v>18</v>
      </c>
      <c r="E615" s="1" t="s">
        <v>24</v>
      </c>
      <c r="F615" s="1" t="s">
        <v>113</v>
      </c>
      <c r="G615" s="1" t="s">
        <v>24</v>
      </c>
      <c r="H615" s="1">
        <v>4501675098</v>
      </c>
      <c r="I615" s="1" t="s">
        <v>24</v>
      </c>
      <c r="J615" s="1" t="s">
        <v>1414</v>
      </c>
      <c r="K615" s="1">
        <v>1</v>
      </c>
      <c r="L615" s="1" t="s">
        <v>26</v>
      </c>
      <c r="M615" s="3">
        <v>12370</v>
      </c>
      <c r="N615" s="3">
        <f>M615*K615</f>
        <v>12370</v>
      </c>
      <c r="O615" s="1"/>
      <c r="P615" s="1"/>
      <c r="Q615" s="1"/>
      <c r="R615" s="1"/>
      <c r="S615" s="3">
        <f>Tabla1315[[#This Row],[COSTO TOTAL]]</f>
        <v>12370</v>
      </c>
      <c r="T615" s="1"/>
      <c r="U615" s="1"/>
      <c r="V615" s="3"/>
      <c r="W615" s="1"/>
      <c r="X615" s="1"/>
      <c r="Y615" s="1"/>
      <c r="Z615" s="3"/>
      <c r="AA615" s="1"/>
      <c r="AB615" s="1"/>
      <c r="AC615" s="1" t="s">
        <v>112</v>
      </c>
      <c r="AD615" s="1"/>
      <c r="AE615" s="1"/>
    </row>
    <row r="616" spans="1:31">
      <c r="A616" s="1" t="s">
        <v>315</v>
      </c>
      <c r="B616" s="2">
        <v>43914</v>
      </c>
      <c r="C616" s="1" t="s">
        <v>22</v>
      </c>
      <c r="D616" s="1" t="s">
        <v>18</v>
      </c>
      <c r="E616" s="1" t="s">
        <v>1422</v>
      </c>
      <c r="F616" s="1" t="s">
        <v>113</v>
      </c>
      <c r="G616" s="1" t="s">
        <v>24</v>
      </c>
      <c r="H616" s="1">
        <v>4501753885</v>
      </c>
      <c r="I616" s="1" t="s">
        <v>24</v>
      </c>
      <c r="J616" s="1" t="s">
        <v>1423</v>
      </c>
      <c r="K616" s="1">
        <v>1</v>
      </c>
      <c r="L616" s="1" t="s">
        <v>26</v>
      </c>
      <c r="M616" s="3">
        <v>5660</v>
      </c>
      <c r="N616" s="3">
        <f>M616*K616</f>
        <v>5660</v>
      </c>
      <c r="O616" s="1"/>
      <c r="P616" s="1"/>
      <c r="Q616" s="1"/>
      <c r="R616" s="1"/>
      <c r="S616" s="3">
        <f>Tabla1315[[#This Row],[COSTO TOTAL]]</f>
        <v>5660</v>
      </c>
      <c r="T616" s="1"/>
      <c r="U616" s="1"/>
      <c r="V616" s="3"/>
      <c r="W616" s="1"/>
      <c r="X616" s="1"/>
      <c r="Y616" s="1"/>
      <c r="Z616" s="3"/>
      <c r="AA616" s="1"/>
      <c r="AB616" s="1"/>
      <c r="AC616" s="1" t="s">
        <v>112</v>
      </c>
      <c r="AD616" s="1"/>
      <c r="AE616" s="1"/>
    </row>
    <row r="617" spans="1:31">
      <c r="A617" s="9"/>
      <c r="B617" s="10"/>
      <c r="C617" s="9"/>
      <c r="D617" s="9"/>
      <c r="E617" s="9"/>
      <c r="F617" s="9"/>
      <c r="G617" s="9"/>
      <c r="H617" s="9"/>
      <c r="I617" s="9"/>
      <c r="J617" s="9" t="s">
        <v>14</v>
      </c>
      <c r="K617" s="9"/>
      <c r="L617" s="9"/>
      <c r="M617" s="11"/>
      <c r="N617" s="11">
        <f t="shared" si="15"/>
        <v>0</v>
      </c>
      <c r="O617" s="9"/>
      <c r="P617" s="9"/>
      <c r="Q617" s="9"/>
      <c r="R617" s="9"/>
      <c r="S617" s="9"/>
      <c r="T617" s="9"/>
      <c r="U617" s="9"/>
      <c r="V617" s="11"/>
      <c r="W617" s="9"/>
      <c r="X617" s="9"/>
      <c r="Y617" s="9"/>
      <c r="Z617" s="11"/>
      <c r="AA617" s="9"/>
      <c r="AB617" s="9"/>
      <c r="AC617" s="9"/>
      <c r="AD617" s="9"/>
      <c r="AE617" s="1"/>
    </row>
    <row r="618" spans="1:31">
      <c r="A618" s="1" t="s">
        <v>386</v>
      </c>
      <c r="B618" s="2" t="s">
        <v>37</v>
      </c>
      <c r="C618" s="1" t="s">
        <v>22</v>
      </c>
      <c r="D618" s="1" t="s">
        <v>14</v>
      </c>
      <c r="E618" s="1" t="s">
        <v>24</v>
      </c>
      <c r="F618" s="1" t="s">
        <v>24</v>
      </c>
      <c r="G618" s="1" t="s">
        <v>24</v>
      </c>
      <c r="H618" s="1" t="s">
        <v>22</v>
      </c>
      <c r="I618" s="1" t="s">
        <v>24</v>
      </c>
      <c r="J618" s="1" t="s">
        <v>705</v>
      </c>
      <c r="K618" s="1">
        <v>2</v>
      </c>
      <c r="L618" s="1" t="s">
        <v>26</v>
      </c>
      <c r="M618" s="3"/>
      <c r="N618" s="3">
        <f t="shared" si="15"/>
        <v>0</v>
      </c>
      <c r="O618" s="1"/>
      <c r="P618" s="1"/>
      <c r="Q618" s="1"/>
      <c r="R618" s="1"/>
      <c r="S618" s="1"/>
      <c r="T618" s="3">
        <f>Tabla1315[[#This Row],[COSTO TOTAL]]</f>
        <v>0</v>
      </c>
      <c r="U618" s="1"/>
      <c r="V618" s="3"/>
      <c r="W618" s="1"/>
      <c r="X618" s="1"/>
      <c r="Y618" s="3"/>
      <c r="Z618" s="1"/>
      <c r="AA618" s="1"/>
      <c r="AB618" s="1"/>
      <c r="AC618" s="1"/>
      <c r="AD618" s="1"/>
      <c r="AE618" s="1"/>
    </row>
    <row r="619" spans="1:31">
      <c r="A619" s="1" t="s">
        <v>803</v>
      </c>
      <c r="B619" s="2" t="s">
        <v>37</v>
      </c>
      <c r="C619" s="1">
        <v>7412600</v>
      </c>
      <c r="D619" s="1" t="s">
        <v>14</v>
      </c>
      <c r="E619" s="1" t="s">
        <v>24</v>
      </c>
      <c r="F619" s="1" t="s">
        <v>24</v>
      </c>
      <c r="G619" s="1"/>
      <c r="H619" s="1">
        <v>4501422563</v>
      </c>
      <c r="I619" s="1"/>
      <c r="J619" s="1" t="s">
        <v>804</v>
      </c>
      <c r="K619" s="1">
        <v>1</v>
      </c>
      <c r="L619" s="1" t="s">
        <v>26</v>
      </c>
      <c r="M619" s="3">
        <v>12700</v>
      </c>
      <c r="N619" s="3">
        <f t="shared" si="15"/>
        <v>12700</v>
      </c>
      <c r="O619" s="1"/>
      <c r="P619" s="1"/>
      <c r="Q619" s="1"/>
      <c r="R619" s="1"/>
      <c r="S619" s="1"/>
      <c r="T619" s="3">
        <f>Tabla1315[[#This Row],[COSTO TOTAL]]</f>
        <v>12700</v>
      </c>
      <c r="U619" s="1"/>
      <c r="V619" s="3"/>
      <c r="W619" s="1"/>
      <c r="X619" s="1"/>
      <c r="Y619" s="3"/>
      <c r="Z619" s="1"/>
      <c r="AA619" s="1"/>
      <c r="AB619" s="1"/>
      <c r="AC619" s="1"/>
      <c r="AD619" s="1"/>
      <c r="AE619" s="1"/>
    </row>
    <row r="620" spans="1:31">
      <c r="A620" s="1" t="s">
        <v>803</v>
      </c>
      <c r="B620" s="2">
        <v>43017</v>
      </c>
      <c r="C620" s="1" t="s">
        <v>22</v>
      </c>
      <c r="D620" s="1" t="s">
        <v>14</v>
      </c>
      <c r="E620" s="1" t="s">
        <v>24</v>
      </c>
      <c r="F620" s="1" t="s">
        <v>24</v>
      </c>
      <c r="G620" s="1"/>
      <c r="H620" s="1" t="s">
        <v>22</v>
      </c>
      <c r="I620" s="1"/>
      <c r="J620" s="1" t="s">
        <v>805</v>
      </c>
      <c r="K620" s="1">
        <v>1</v>
      </c>
      <c r="L620" s="1" t="s">
        <v>26</v>
      </c>
      <c r="M620" s="3"/>
      <c r="N620" s="3">
        <f t="shared" si="15"/>
        <v>0</v>
      </c>
      <c r="O620" s="1"/>
      <c r="P620" s="1"/>
      <c r="Q620" s="1"/>
      <c r="R620" s="1"/>
      <c r="S620" s="1"/>
      <c r="T620" s="3">
        <f>Tabla1315[[#This Row],[COSTO TOTAL]]</f>
        <v>0</v>
      </c>
      <c r="U620" s="1"/>
      <c r="V620" s="3"/>
      <c r="W620" s="1"/>
      <c r="X620" s="1"/>
      <c r="Y620" s="3"/>
      <c r="Z620" s="1"/>
      <c r="AA620" s="1"/>
      <c r="AB620" s="1"/>
      <c r="AC620" s="1"/>
      <c r="AD620" s="1"/>
      <c r="AE620" s="1"/>
    </row>
    <row r="621" spans="1:31">
      <c r="A621" s="1" t="s">
        <v>806</v>
      </c>
      <c r="B621" s="2">
        <v>43207</v>
      </c>
      <c r="C621" s="1">
        <v>7518772</v>
      </c>
      <c r="D621" s="1" t="s">
        <v>14</v>
      </c>
      <c r="E621" s="1" t="s">
        <v>807</v>
      </c>
      <c r="F621" s="1" t="s">
        <v>808</v>
      </c>
      <c r="G621" s="1"/>
      <c r="H621" s="1">
        <v>4501527565</v>
      </c>
      <c r="I621" s="1"/>
      <c r="J621" s="1" t="s">
        <v>809</v>
      </c>
      <c r="K621" s="1">
        <v>2</v>
      </c>
      <c r="L621" s="1" t="s">
        <v>26</v>
      </c>
      <c r="M621" s="3">
        <v>41345.4</v>
      </c>
      <c r="N621" s="3">
        <f t="shared" si="15"/>
        <v>82690.8</v>
      </c>
      <c r="O621" s="1"/>
      <c r="P621" s="1"/>
      <c r="Q621" s="1"/>
      <c r="R621" s="1"/>
      <c r="S621" s="1"/>
      <c r="T621" s="3">
        <f>Tabla1315[[#This Row],[COSTO TOTAL]]</f>
        <v>82690.8</v>
      </c>
      <c r="U621" s="1"/>
      <c r="V621" s="3"/>
      <c r="W621" s="1"/>
      <c r="X621" s="1"/>
      <c r="Y621" s="3"/>
      <c r="Z621" s="1"/>
      <c r="AA621" s="1"/>
      <c r="AB621" s="1"/>
      <c r="AC621" s="1"/>
      <c r="AD621" s="1"/>
      <c r="AE621" s="1"/>
    </row>
    <row r="622" spans="1:31">
      <c r="A622" s="1" t="s">
        <v>806</v>
      </c>
      <c r="B622" s="2">
        <v>43335</v>
      </c>
      <c r="C622" s="1">
        <v>7597217</v>
      </c>
      <c r="D622" s="1" t="s">
        <v>14</v>
      </c>
      <c r="E622" s="1" t="s">
        <v>810</v>
      </c>
      <c r="F622" s="1" t="s">
        <v>60</v>
      </c>
      <c r="G622" s="1" t="s">
        <v>24</v>
      </c>
      <c r="H622" s="1">
        <v>4501571911</v>
      </c>
      <c r="I622" s="1"/>
      <c r="J622" s="1" t="s">
        <v>811</v>
      </c>
      <c r="K622" s="1">
        <v>1</v>
      </c>
      <c r="L622" s="1" t="s">
        <v>26</v>
      </c>
      <c r="M622" s="3">
        <v>17000</v>
      </c>
      <c r="N622" s="3">
        <f t="shared" si="15"/>
        <v>17000</v>
      </c>
      <c r="O622" s="1"/>
      <c r="P622" s="1"/>
      <c r="Q622" s="1"/>
      <c r="R622" s="1"/>
      <c r="S622" s="1"/>
      <c r="T622" s="3">
        <f>Tabla1315[[#This Row],[COSTO TOTAL]]</f>
        <v>17000</v>
      </c>
      <c r="U622" s="1"/>
      <c r="V622" s="3"/>
      <c r="W622" s="1"/>
      <c r="X622" s="1"/>
      <c r="Y622" s="3"/>
      <c r="Z622" s="1"/>
      <c r="AA622" s="1"/>
      <c r="AB622" s="1"/>
      <c r="AC622" s="1"/>
      <c r="AD622" s="1"/>
      <c r="AE622" s="1"/>
    </row>
    <row r="623" spans="1:31">
      <c r="A623" s="1" t="s">
        <v>806</v>
      </c>
      <c r="B623" s="2">
        <v>43335</v>
      </c>
      <c r="C623" s="1">
        <v>7597218</v>
      </c>
      <c r="D623" s="1" t="s">
        <v>14</v>
      </c>
      <c r="E623" s="1" t="s">
        <v>810</v>
      </c>
      <c r="F623" s="1" t="s">
        <v>60</v>
      </c>
      <c r="G623" s="1" t="s">
        <v>24</v>
      </c>
      <c r="H623" s="1">
        <v>4501571911</v>
      </c>
      <c r="I623" s="1"/>
      <c r="J623" s="1" t="s">
        <v>812</v>
      </c>
      <c r="K623" s="1">
        <v>1</v>
      </c>
      <c r="L623" s="1" t="s">
        <v>26</v>
      </c>
      <c r="M623" s="3">
        <v>17000</v>
      </c>
      <c r="N623" s="3">
        <f t="shared" si="15"/>
        <v>17000</v>
      </c>
      <c r="O623" s="1"/>
      <c r="P623" s="1"/>
      <c r="Q623" s="1"/>
      <c r="R623" s="1"/>
      <c r="S623" s="1"/>
      <c r="T623" s="3">
        <f>Tabla1315[[#This Row],[COSTO TOTAL]]</f>
        <v>17000</v>
      </c>
      <c r="U623" s="1"/>
      <c r="V623" s="3"/>
      <c r="W623" s="1"/>
      <c r="X623" s="1"/>
      <c r="Y623" s="3"/>
      <c r="Z623" s="1"/>
      <c r="AA623" s="1"/>
      <c r="AB623" s="1"/>
      <c r="AC623" s="1"/>
      <c r="AD623" s="1"/>
      <c r="AE623" s="1"/>
    </row>
    <row r="624" spans="1:31">
      <c r="A624" s="1" t="s">
        <v>806</v>
      </c>
      <c r="B624" s="2">
        <v>43335</v>
      </c>
      <c r="C624" s="1">
        <v>7597219</v>
      </c>
      <c r="D624" s="1" t="s">
        <v>14</v>
      </c>
      <c r="E624" s="1" t="s">
        <v>810</v>
      </c>
      <c r="F624" s="1" t="s">
        <v>60</v>
      </c>
      <c r="G624" s="1" t="s">
        <v>24</v>
      </c>
      <c r="H624" s="1">
        <v>4501571911</v>
      </c>
      <c r="I624" s="1"/>
      <c r="J624" s="1" t="s">
        <v>813</v>
      </c>
      <c r="K624" s="1">
        <v>1</v>
      </c>
      <c r="L624" s="1" t="s">
        <v>26</v>
      </c>
      <c r="M624" s="3">
        <v>17000</v>
      </c>
      <c r="N624" s="3">
        <f t="shared" si="15"/>
        <v>17000</v>
      </c>
      <c r="O624" s="1"/>
      <c r="P624" s="1"/>
      <c r="Q624" s="1"/>
      <c r="R624" s="1"/>
      <c r="S624" s="1"/>
      <c r="T624" s="3">
        <f>Tabla1315[[#This Row],[COSTO TOTAL]]</f>
        <v>17000</v>
      </c>
      <c r="U624" s="1"/>
      <c r="V624" s="3"/>
      <c r="W624" s="1"/>
      <c r="X624" s="1"/>
      <c r="Y624" s="3"/>
      <c r="Z624" s="1"/>
      <c r="AA624" s="1"/>
      <c r="AB624" s="1"/>
      <c r="AC624" s="1"/>
      <c r="AD624" s="1"/>
      <c r="AE624" s="1"/>
    </row>
    <row r="625" spans="1:31">
      <c r="A625" s="1" t="s">
        <v>806</v>
      </c>
      <c r="B625" s="2" t="s">
        <v>37</v>
      </c>
      <c r="C625" s="1" t="s">
        <v>22</v>
      </c>
      <c r="D625" s="1" t="s">
        <v>14</v>
      </c>
      <c r="E625" s="1" t="s">
        <v>24</v>
      </c>
      <c r="F625" s="1" t="s">
        <v>24</v>
      </c>
      <c r="G625" s="1" t="s">
        <v>24</v>
      </c>
      <c r="H625" s="1" t="s">
        <v>24</v>
      </c>
      <c r="I625" s="1" t="s">
        <v>24</v>
      </c>
      <c r="J625" s="1" t="s">
        <v>814</v>
      </c>
      <c r="K625" s="1">
        <v>1</v>
      </c>
      <c r="L625" s="1" t="s">
        <v>26</v>
      </c>
      <c r="M625" s="3"/>
      <c r="N625" s="3">
        <f t="shared" si="15"/>
        <v>0</v>
      </c>
      <c r="O625" s="1"/>
      <c r="P625" s="1"/>
      <c r="Q625" s="1"/>
      <c r="R625" s="1"/>
      <c r="S625" s="1"/>
      <c r="T625" s="3">
        <f>Tabla1315[[#This Row],[COSTO TOTAL]]</f>
        <v>0</v>
      </c>
      <c r="U625" s="1"/>
      <c r="V625" s="3"/>
      <c r="W625" s="1"/>
      <c r="X625" s="1"/>
      <c r="Y625" s="3"/>
      <c r="Z625" s="1"/>
      <c r="AA625" s="1"/>
      <c r="AB625" s="1"/>
      <c r="AC625" s="1"/>
      <c r="AD625" s="1"/>
      <c r="AE625" s="1"/>
    </row>
    <row r="626" spans="1:31">
      <c r="A626" s="1" t="s">
        <v>815</v>
      </c>
      <c r="B626" s="2" t="s">
        <v>37</v>
      </c>
      <c r="C626" s="1">
        <v>7462072</v>
      </c>
      <c r="D626" s="1" t="s">
        <v>14</v>
      </c>
      <c r="E626" s="1" t="s">
        <v>24</v>
      </c>
      <c r="F626" s="1" t="s">
        <v>24</v>
      </c>
      <c r="G626" s="1"/>
      <c r="H626" s="1" t="s">
        <v>22</v>
      </c>
      <c r="I626" s="1"/>
      <c r="J626" s="1" t="s">
        <v>816</v>
      </c>
      <c r="K626" s="1">
        <v>2</v>
      </c>
      <c r="L626" s="1" t="s">
        <v>26</v>
      </c>
      <c r="M626" s="3"/>
      <c r="N626" s="3">
        <f t="shared" si="15"/>
        <v>0</v>
      </c>
      <c r="O626" s="1"/>
      <c r="P626" s="1"/>
      <c r="Q626" s="1"/>
      <c r="R626" s="1"/>
      <c r="S626" s="1"/>
      <c r="T626" s="3">
        <f>Tabla1315[[#This Row],[COSTO TOTAL]]</f>
        <v>0</v>
      </c>
      <c r="U626" s="1"/>
      <c r="V626" s="3"/>
      <c r="W626" s="1"/>
      <c r="X626" s="1"/>
      <c r="Y626" s="3"/>
      <c r="Z626" s="1"/>
      <c r="AA626" s="1"/>
      <c r="AB626" s="1"/>
      <c r="AC626" s="1"/>
      <c r="AD626" s="1"/>
      <c r="AE626" s="1"/>
    </row>
    <row r="627" spans="1:31">
      <c r="A627" s="1" t="s">
        <v>817</v>
      </c>
      <c r="B627" s="2">
        <v>42857</v>
      </c>
      <c r="C627" s="1">
        <v>7387351</v>
      </c>
      <c r="D627" s="1" t="s">
        <v>14</v>
      </c>
      <c r="E627" s="1" t="s">
        <v>818</v>
      </c>
      <c r="F627" s="1" t="s">
        <v>819</v>
      </c>
      <c r="G627" s="1"/>
      <c r="H627" s="1">
        <v>4501400475</v>
      </c>
      <c r="I627" s="1"/>
      <c r="J627" s="1" t="s">
        <v>820</v>
      </c>
      <c r="K627" s="1">
        <v>7</v>
      </c>
      <c r="L627" s="1" t="s">
        <v>26</v>
      </c>
      <c r="M627" s="3">
        <v>13160</v>
      </c>
      <c r="N627" s="3">
        <f t="shared" si="15"/>
        <v>92120</v>
      </c>
      <c r="O627" s="1"/>
      <c r="P627" s="1"/>
      <c r="Q627" s="1"/>
      <c r="R627" s="1"/>
      <c r="S627" s="1"/>
      <c r="T627" s="3">
        <f>Tabla1315[[#This Row],[COSTO TOTAL]]</f>
        <v>92120</v>
      </c>
      <c r="U627" s="1"/>
      <c r="V627" s="3"/>
      <c r="W627" s="1"/>
      <c r="X627" s="1"/>
      <c r="Y627" s="3"/>
      <c r="Z627" s="1"/>
      <c r="AA627" s="1"/>
      <c r="AB627" s="1"/>
      <c r="AC627" s="1"/>
      <c r="AD627" s="1"/>
      <c r="AE627" s="1"/>
    </row>
    <row r="628" spans="1:31">
      <c r="A628" s="1" t="s">
        <v>817</v>
      </c>
      <c r="B628" s="2">
        <v>42857</v>
      </c>
      <c r="C628" s="1">
        <v>7387351</v>
      </c>
      <c r="D628" s="1" t="s">
        <v>14</v>
      </c>
      <c r="E628" s="1" t="s">
        <v>818</v>
      </c>
      <c r="F628" s="1" t="s">
        <v>819</v>
      </c>
      <c r="G628" s="1"/>
      <c r="H628" s="1">
        <v>4501400475</v>
      </c>
      <c r="I628" s="1"/>
      <c r="J628" s="1" t="s">
        <v>821</v>
      </c>
      <c r="K628" s="1">
        <v>10</v>
      </c>
      <c r="L628" s="1" t="s">
        <v>26</v>
      </c>
      <c r="M628" s="3">
        <v>11520</v>
      </c>
      <c r="N628" s="3">
        <f t="shared" si="15"/>
        <v>115200</v>
      </c>
      <c r="O628" s="1"/>
      <c r="P628" s="1"/>
      <c r="Q628" s="1"/>
      <c r="R628" s="1"/>
      <c r="S628" s="1"/>
      <c r="T628" s="3">
        <f>Tabla1315[[#This Row],[COSTO TOTAL]]</f>
        <v>115200</v>
      </c>
      <c r="U628" s="1"/>
      <c r="V628" s="3"/>
      <c r="W628" s="1"/>
      <c r="X628" s="1"/>
      <c r="Y628" s="3"/>
      <c r="Z628" s="1"/>
      <c r="AA628" s="1"/>
      <c r="AB628" s="1"/>
      <c r="AC628" s="1"/>
      <c r="AD628" s="1"/>
      <c r="AE628" s="1"/>
    </row>
    <row r="629" spans="1:31">
      <c r="A629" s="1" t="s">
        <v>817</v>
      </c>
      <c r="B629" s="2">
        <v>42857</v>
      </c>
      <c r="C629" s="1">
        <v>7387351</v>
      </c>
      <c r="D629" s="1" t="s">
        <v>14</v>
      </c>
      <c r="E629" s="1" t="s">
        <v>818</v>
      </c>
      <c r="F629" s="1" t="s">
        <v>819</v>
      </c>
      <c r="G629" s="1"/>
      <c r="H629" s="1">
        <v>4501400475</v>
      </c>
      <c r="I629" s="1"/>
      <c r="J629" s="1" t="s">
        <v>822</v>
      </c>
      <c r="K629" s="1">
        <v>3</v>
      </c>
      <c r="L629" s="1" t="s">
        <v>26</v>
      </c>
      <c r="M629" s="3">
        <v>17880</v>
      </c>
      <c r="N629" s="3">
        <f t="shared" si="15"/>
        <v>53640</v>
      </c>
      <c r="O629" s="1"/>
      <c r="P629" s="1"/>
      <c r="Q629" s="1"/>
      <c r="R629" s="1"/>
      <c r="S629" s="1"/>
      <c r="T629" s="3">
        <f>Tabla1315[[#This Row],[COSTO TOTAL]]</f>
        <v>53640</v>
      </c>
      <c r="U629" s="1"/>
      <c r="V629" s="3"/>
      <c r="W629" s="1"/>
      <c r="X629" s="1"/>
      <c r="Y629" s="3"/>
      <c r="Z629" s="1"/>
      <c r="AA629" s="1"/>
      <c r="AB629" s="1"/>
      <c r="AC629" s="1"/>
      <c r="AD629" s="1"/>
      <c r="AE629" s="1"/>
    </row>
    <row r="630" spans="1:31">
      <c r="A630" s="1" t="s">
        <v>817</v>
      </c>
      <c r="B630" s="2">
        <v>42857</v>
      </c>
      <c r="C630" s="1">
        <v>7387351</v>
      </c>
      <c r="D630" s="1" t="s">
        <v>14</v>
      </c>
      <c r="E630" s="1" t="s">
        <v>24</v>
      </c>
      <c r="F630" s="1" t="s">
        <v>24</v>
      </c>
      <c r="G630" s="1"/>
      <c r="H630" s="1">
        <v>4501400475</v>
      </c>
      <c r="I630" s="1"/>
      <c r="J630" s="1" t="s">
        <v>823</v>
      </c>
      <c r="K630" s="1">
        <v>3</v>
      </c>
      <c r="L630" s="1" t="s">
        <v>26</v>
      </c>
      <c r="M630" s="3">
        <v>8500</v>
      </c>
      <c r="N630" s="3">
        <f t="shared" si="15"/>
        <v>25500</v>
      </c>
      <c r="O630" s="1"/>
      <c r="P630" s="1"/>
      <c r="Q630" s="1"/>
      <c r="R630" s="1"/>
      <c r="S630" s="1"/>
      <c r="T630" s="3">
        <f>Tabla1315[[#This Row],[COSTO TOTAL]]</f>
        <v>25500</v>
      </c>
      <c r="U630" s="1"/>
      <c r="V630" s="3"/>
      <c r="W630" s="1"/>
      <c r="X630" s="1"/>
      <c r="Y630" s="3"/>
      <c r="Z630" s="1"/>
      <c r="AA630" s="1"/>
      <c r="AB630" s="1"/>
      <c r="AC630" s="1"/>
      <c r="AD630" s="1"/>
      <c r="AE630" s="1"/>
    </row>
    <row r="631" spans="1:31">
      <c r="A631" s="1" t="s">
        <v>817</v>
      </c>
      <c r="B631" s="2" t="s">
        <v>37</v>
      </c>
      <c r="C631" s="1" t="s">
        <v>24</v>
      </c>
      <c r="D631" s="1" t="s">
        <v>14</v>
      </c>
      <c r="E631" s="1" t="s">
        <v>24</v>
      </c>
      <c r="F631" s="1" t="s">
        <v>824</v>
      </c>
      <c r="G631" s="1" t="s">
        <v>24</v>
      </c>
      <c r="H631" s="1">
        <v>4501418327</v>
      </c>
      <c r="I631" s="1" t="s">
        <v>24</v>
      </c>
      <c r="J631" s="1" t="s">
        <v>825</v>
      </c>
      <c r="K631" s="1">
        <v>1</v>
      </c>
      <c r="L631" s="1" t="s">
        <v>26</v>
      </c>
      <c r="M631" s="3">
        <v>1425.8</v>
      </c>
      <c r="N631" s="3">
        <f t="shared" si="15"/>
        <v>1425.8</v>
      </c>
      <c r="O631" s="1"/>
      <c r="P631" s="1"/>
      <c r="Q631" s="1"/>
      <c r="R631" s="1"/>
      <c r="S631" s="1"/>
      <c r="T631" s="3">
        <f>Tabla1315[[#This Row],[COSTO TOTAL]]</f>
        <v>1425.8</v>
      </c>
      <c r="U631" s="1"/>
      <c r="V631" s="3"/>
      <c r="W631" s="1"/>
      <c r="X631" s="1"/>
      <c r="Y631" s="3"/>
      <c r="Z631" s="1"/>
      <c r="AA631" s="1"/>
      <c r="AB631" s="1"/>
      <c r="AC631" s="1"/>
      <c r="AD631" s="1"/>
      <c r="AE631" s="1"/>
    </row>
    <row r="632" spans="1:31">
      <c r="A632" s="1" t="s">
        <v>817</v>
      </c>
      <c r="B632" s="2" t="s">
        <v>37</v>
      </c>
      <c r="C632" s="1" t="s">
        <v>24</v>
      </c>
      <c r="D632" s="1" t="s">
        <v>14</v>
      </c>
      <c r="E632" s="1" t="s">
        <v>24</v>
      </c>
      <c r="F632" s="1" t="s">
        <v>824</v>
      </c>
      <c r="G632" s="1" t="s">
        <v>24</v>
      </c>
      <c r="H632" s="1">
        <v>4501418327</v>
      </c>
      <c r="I632" s="1" t="s">
        <v>24</v>
      </c>
      <c r="J632" s="1" t="s">
        <v>826</v>
      </c>
      <c r="K632" s="1">
        <v>1</v>
      </c>
      <c r="L632" s="1" t="s">
        <v>26</v>
      </c>
      <c r="M632" s="3">
        <v>3520.6</v>
      </c>
      <c r="N632" s="3">
        <f t="shared" si="15"/>
        <v>3520.6</v>
      </c>
      <c r="O632" s="1"/>
      <c r="P632" s="1"/>
      <c r="Q632" s="1"/>
      <c r="R632" s="1"/>
      <c r="S632" s="1"/>
      <c r="T632" s="3">
        <f>Tabla1315[[#This Row],[COSTO TOTAL]]</f>
        <v>3520.6</v>
      </c>
      <c r="U632" s="1"/>
      <c r="V632" s="3"/>
      <c r="W632" s="1"/>
      <c r="X632" s="1"/>
      <c r="Y632" s="3"/>
      <c r="Z632" s="1"/>
      <c r="AA632" s="1"/>
      <c r="AB632" s="1"/>
      <c r="AC632" s="1"/>
      <c r="AD632" s="1"/>
      <c r="AE632" s="1"/>
    </row>
    <row r="633" spans="1:31">
      <c r="A633" s="1" t="s">
        <v>817</v>
      </c>
      <c r="B633" s="2">
        <v>43185</v>
      </c>
      <c r="C633" s="1">
        <v>7464885</v>
      </c>
      <c r="D633" s="1" t="s">
        <v>14</v>
      </c>
      <c r="E633" s="1" t="s">
        <v>827</v>
      </c>
      <c r="F633" s="1" t="s">
        <v>354</v>
      </c>
      <c r="G633" s="1"/>
      <c r="H633" s="1">
        <v>4501539489</v>
      </c>
      <c r="I633" s="1"/>
      <c r="J633" s="1" t="s">
        <v>828</v>
      </c>
      <c r="K633" s="1">
        <v>5</v>
      </c>
      <c r="L633" s="1" t="s">
        <v>26</v>
      </c>
      <c r="M633" s="3">
        <v>297.29000000000002</v>
      </c>
      <c r="N633" s="3">
        <f t="shared" si="15"/>
        <v>1486.45</v>
      </c>
      <c r="O633" s="1"/>
      <c r="P633" s="1"/>
      <c r="Q633" s="1"/>
      <c r="R633" s="1"/>
      <c r="S633" s="1"/>
      <c r="T633" s="3">
        <f>Tabla1315[[#This Row],[COSTO TOTAL]]</f>
        <v>1486.45</v>
      </c>
      <c r="U633" s="1"/>
      <c r="V633" s="3"/>
      <c r="W633" s="1"/>
      <c r="X633" s="1"/>
      <c r="Y633" s="3"/>
      <c r="Z633" s="1"/>
      <c r="AA633" s="1"/>
      <c r="AB633" s="1"/>
      <c r="AC633" s="1"/>
      <c r="AD633" s="1"/>
      <c r="AE633" s="1"/>
    </row>
    <row r="634" spans="1:31">
      <c r="A634" s="1" t="s">
        <v>817</v>
      </c>
      <c r="B634" s="2">
        <v>43185</v>
      </c>
      <c r="C634" s="1">
        <v>7464885</v>
      </c>
      <c r="D634" s="1" t="s">
        <v>14</v>
      </c>
      <c r="E634" s="1" t="s">
        <v>827</v>
      </c>
      <c r="F634" s="1" t="s">
        <v>354</v>
      </c>
      <c r="G634" s="1"/>
      <c r="H634" s="1">
        <v>4501539489</v>
      </c>
      <c r="I634" s="1"/>
      <c r="J634" s="1" t="s">
        <v>829</v>
      </c>
      <c r="K634" s="1">
        <v>2</v>
      </c>
      <c r="L634" s="1" t="s">
        <v>26</v>
      </c>
      <c r="M634" s="3">
        <v>231.68</v>
      </c>
      <c r="N634" s="3">
        <f t="shared" si="15"/>
        <v>463.36</v>
      </c>
      <c r="O634" s="1"/>
      <c r="P634" s="1"/>
      <c r="Q634" s="1"/>
      <c r="R634" s="1"/>
      <c r="S634" s="1"/>
      <c r="T634" s="3">
        <f>Tabla1315[[#This Row],[COSTO TOTAL]]</f>
        <v>463.36</v>
      </c>
      <c r="U634" s="1"/>
      <c r="V634" s="3"/>
      <c r="W634" s="1"/>
      <c r="X634" s="1"/>
      <c r="Y634" s="3"/>
      <c r="Z634" s="1"/>
      <c r="AA634" s="1"/>
      <c r="AB634" s="1"/>
      <c r="AC634" s="1"/>
      <c r="AD634" s="1"/>
      <c r="AE634" s="1"/>
    </row>
    <row r="635" spans="1:31">
      <c r="A635" s="1" t="s">
        <v>817</v>
      </c>
      <c r="B635" s="2">
        <v>43185</v>
      </c>
      <c r="C635" s="1">
        <v>7464885</v>
      </c>
      <c r="D635" s="1" t="s">
        <v>14</v>
      </c>
      <c r="E635" s="1" t="s">
        <v>827</v>
      </c>
      <c r="F635" s="1" t="s">
        <v>354</v>
      </c>
      <c r="G635" s="1"/>
      <c r="H635" s="1">
        <v>4501539489</v>
      </c>
      <c r="I635" s="1"/>
      <c r="J635" s="1" t="s">
        <v>830</v>
      </c>
      <c r="K635" s="1">
        <v>1</v>
      </c>
      <c r="L635" s="1" t="s">
        <v>26</v>
      </c>
      <c r="M635" s="3">
        <v>92.2</v>
      </c>
      <c r="N635" s="3">
        <f t="shared" si="15"/>
        <v>92.2</v>
      </c>
      <c r="O635" s="1"/>
      <c r="P635" s="1"/>
      <c r="Q635" s="1"/>
      <c r="R635" s="1"/>
      <c r="S635" s="1"/>
      <c r="T635" s="3">
        <f>Tabla1315[[#This Row],[COSTO TOTAL]]</f>
        <v>92.2</v>
      </c>
      <c r="U635" s="1"/>
      <c r="V635" s="3"/>
      <c r="W635" s="1"/>
      <c r="X635" s="1"/>
      <c r="Y635" s="3"/>
      <c r="Z635" s="1"/>
      <c r="AA635" s="1"/>
      <c r="AB635" s="1"/>
      <c r="AC635" s="1"/>
      <c r="AD635" s="1"/>
      <c r="AE635" s="1"/>
    </row>
    <row r="636" spans="1:31">
      <c r="A636" s="1" t="s">
        <v>817</v>
      </c>
      <c r="B636" s="2" t="s">
        <v>37</v>
      </c>
      <c r="C636" s="1" t="s">
        <v>22</v>
      </c>
      <c r="D636" s="1" t="s">
        <v>14</v>
      </c>
      <c r="E636" s="1" t="s">
        <v>24</v>
      </c>
      <c r="F636" s="1" t="s">
        <v>24</v>
      </c>
      <c r="G636" s="1"/>
      <c r="H636" s="1" t="s">
        <v>22</v>
      </c>
      <c r="I636" s="1"/>
      <c r="J636" s="1" t="s">
        <v>1169</v>
      </c>
      <c r="K636" s="1">
        <v>3</v>
      </c>
      <c r="L636" s="1" t="s">
        <v>26</v>
      </c>
      <c r="M636" s="3"/>
      <c r="N636" s="3">
        <f t="shared" si="15"/>
        <v>0</v>
      </c>
      <c r="O636" s="1"/>
      <c r="P636" s="1"/>
      <c r="Q636" s="1"/>
      <c r="R636" s="1"/>
      <c r="S636" s="1"/>
      <c r="T636" s="3">
        <f>Tabla1315[[#This Row],[COSTO TOTAL]]</f>
        <v>0</v>
      </c>
      <c r="U636" s="1"/>
      <c r="V636" s="3"/>
      <c r="W636" s="1"/>
      <c r="X636" s="1"/>
      <c r="Y636" s="3"/>
      <c r="Z636" s="1"/>
      <c r="AA636" s="1"/>
      <c r="AB636" s="1"/>
      <c r="AC636" s="1"/>
      <c r="AD636" s="1" t="s">
        <v>112</v>
      </c>
      <c r="AE636" s="1"/>
    </row>
    <row r="637" spans="1:31">
      <c r="A637" s="1" t="s">
        <v>817</v>
      </c>
      <c r="B637" s="2" t="s">
        <v>37</v>
      </c>
      <c r="C637" s="1" t="s">
        <v>22</v>
      </c>
      <c r="D637" s="1" t="s">
        <v>14</v>
      </c>
      <c r="E637" s="1" t="s">
        <v>24</v>
      </c>
      <c r="F637" s="1" t="s">
        <v>24</v>
      </c>
      <c r="G637" s="1"/>
      <c r="H637" s="1" t="s">
        <v>22</v>
      </c>
      <c r="I637" s="1"/>
      <c r="J637" s="1" t="s">
        <v>832</v>
      </c>
      <c r="K637" s="1">
        <v>20</v>
      </c>
      <c r="L637" s="1" t="s">
        <v>26</v>
      </c>
      <c r="M637" s="3"/>
      <c r="N637" s="3">
        <f t="shared" si="15"/>
        <v>0</v>
      </c>
      <c r="O637" s="1"/>
      <c r="P637" s="1"/>
      <c r="Q637" s="1"/>
      <c r="R637" s="1"/>
      <c r="S637" s="1"/>
      <c r="T637" s="3">
        <f>Tabla1315[[#This Row],[COSTO TOTAL]]</f>
        <v>0</v>
      </c>
      <c r="U637" s="1"/>
      <c r="V637" s="3"/>
      <c r="W637" s="1"/>
      <c r="X637" s="1"/>
      <c r="Y637" s="3"/>
      <c r="Z637" s="1"/>
      <c r="AA637" s="1"/>
      <c r="AB637" s="1"/>
      <c r="AC637" s="1"/>
      <c r="AD637" s="1"/>
      <c r="AE637" s="1"/>
    </row>
    <row r="638" spans="1:31">
      <c r="A638" s="1" t="s">
        <v>817</v>
      </c>
      <c r="B638" s="2" t="s">
        <v>37</v>
      </c>
      <c r="C638" s="1" t="s">
        <v>22</v>
      </c>
      <c r="D638" s="1" t="s">
        <v>14</v>
      </c>
      <c r="E638" s="1" t="s">
        <v>24</v>
      </c>
      <c r="F638" s="1" t="s">
        <v>24</v>
      </c>
      <c r="G638" s="1"/>
      <c r="H638" s="1" t="s">
        <v>22</v>
      </c>
      <c r="I638" s="1"/>
      <c r="J638" s="1" t="s">
        <v>833</v>
      </c>
      <c r="K638" s="1">
        <v>20</v>
      </c>
      <c r="L638" s="1" t="s">
        <v>26</v>
      </c>
      <c r="M638" s="3"/>
      <c r="N638" s="3">
        <f t="shared" si="15"/>
        <v>0</v>
      </c>
      <c r="O638" s="1"/>
      <c r="P638" s="1"/>
      <c r="Q638" s="1"/>
      <c r="R638" s="1"/>
      <c r="S638" s="1"/>
      <c r="T638" s="3">
        <f>Tabla1315[[#This Row],[COSTO TOTAL]]</f>
        <v>0</v>
      </c>
      <c r="U638" s="1"/>
      <c r="V638" s="3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>
      <c r="A639" s="1" t="s">
        <v>817</v>
      </c>
      <c r="B639" s="2" t="s">
        <v>37</v>
      </c>
      <c r="C639" s="1" t="s">
        <v>22</v>
      </c>
      <c r="D639" s="1" t="s">
        <v>14</v>
      </c>
      <c r="E639" s="1" t="s">
        <v>24</v>
      </c>
      <c r="F639" s="1" t="s">
        <v>24</v>
      </c>
      <c r="G639" s="1"/>
      <c r="H639" s="1" t="s">
        <v>22</v>
      </c>
      <c r="I639" s="1"/>
      <c r="J639" s="1" t="s">
        <v>834</v>
      </c>
      <c r="K639" s="1">
        <v>20</v>
      </c>
      <c r="L639" s="1" t="s">
        <v>26</v>
      </c>
      <c r="M639" s="3"/>
      <c r="N639" s="3">
        <f t="shared" si="15"/>
        <v>0</v>
      </c>
      <c r="O639" s="1"/>
      <c r="P639" s="1"/>
      <c r="Q639" s="1"/>
      <c r="R639" s="1"/>
      <c r="S639" s="1"/>
      <c r="T639" s="3">
        <f>Tabla1315[[#This Row],[COSTO TOTAL]]</f>
        <v>0</v>
      </c>
      <c r="U639" s="1"/>
      <c r="V639" s="3"/>
      <c r="W639" s="1"/>
      <c r="X639" s="1"/>
      <c r="Y639" s="3"/>
      <c r="Z639" s="1"/>
      <c r="AA639" s="1"/>
      <c r="AB639" s="1"/>
      <c r="AC639" s="1"/>
      <c r="AD639" s="1"/>
      <c r="AE639" s="1"/>
    </row>
    <row r="640" spans="1:31">
      <c r="A640" s="1" t="s">
        <v>817</v>
      </c>
      <c r="B640" s="2" t="s">
        <v>37</v>
      </c>
      <c r="C640" s="1" t="s">
        <v>22</v>
      </c>
      <c r="D640" s="1" t="s">
        <v>14</v>
      </c>
      <c r="E640" s="1" t="s">
        <v>24</v>
      </c>
      <c r="F640" s="1" t="s">
        <v>24</v>
      </c>
      <c r="G640" s="1"/>
      <c r="H640" s="1" t="s">
        <v>22</v>
      </c>
      <c r="I640" s="1"/>
      <c r="J640" s="1" t="s">
        <v>835</v>
      </c>
      <c r="K640" s="1">
        <v>20</v>
      </c>
      <c r="L640" s="1" t="s">
        <v>26</v>
      </c>
      <c r="M640" s="3"/>
      <c r="N640" s="3">
        <f t="shared" si="15"/>
        <v>0</v>
      </c>
      <c r="O640" s="1"/>
      <c r="P640" s="1"/>
      <c r="Q640" s="1"/>
      <c r="R640" s="1"/>
      <c r="S640" s="1"/>
      <c r="T640" s="3">
        <f>Tabla1315[[#This Row],[COSTO TOTAL]]</f>
        <v>0</v>
      </c>
      <c r="U640" s="1"/>
      <c r="V640" s="3"/>
      <c r="W640" s="1"/>
      <c r="X640" s="1"/>
      <c r="Y640" s="3"/>
      <c r="Z640" s="1"/>
      <c r="AA640" s="1"/>
      <c r="AB640" s="1"/>
      <c r="AC640" s="1"/>
      <c r="AD640" s="1"/>
      <c r="AE640" s="1"/>
    </row>
    <row r="641" spans="1:31">
      <c r="A641" s="1" t="s">
        <v>817</v>
      </c>
      <c r="B641" s="2" t="s">
        <v>37</v>
      </c>
      <c r="C641" s="1" t="s">
        <v>22</v>
      </c>
      <c r="D641" s="1" t="s">
        <v>14</v>
      </c>
      <c r="E641" s="1" t="s">
        <v>24</v>
      </c>
      <c r="F641" s="1" t="s">
        <v>24</v>
      </c>
      <c r="G641" s="1"/>
      <c r="H641" s="1" t="s">
        <v>22</v>
      </c>
      <c r="I641" s="1"/>
      <c r="J641" s="1" t="s">
        <v>836</v>
      </c>
      <c r="K641" s="1">
        <v>19</v>
      </c>
      <c r="L641" s="1" t="s">
        <v>26</v>
      </c>
      <c r="M641" s="3"/>
      <c r="N641" s="3">
        <f t="shared" si="15"/>
        <v>0</v>
      </c>
      <c r="O641" s="1"/>
      <c r="P641" s="1"/>
      <c r="Q641" s="1"/>
      <c r="R641" s="1"/>
      <c r="S641" s="1"/>
      <c r="T641" s="3">
        <f>Tabla1315[[#This Row],[COSTO TOTAL]]</f>
        <v>0</v>
      </c>
      <c r="U641" s="1"/>
      <c r="V641" s="3"/>
      <c r="W641" s="1"/>
      <c r="X641" s="1"/>
      <c r="Y641" s="3"/>
      <c r="Z641" s="1"/>
      <c r="AA641" s="1"/>
      <c r="AB641" s="1"/>
      <c r="AC641" s="1"/>
      <c r="AD641" s="1"/>
      <c r="AE641" s="1"/>
    </row>
    <row r="642" spans="1:31">
      <c r="A642" s="1" t="s">
        <v>817</v>
      </c>
      <c r="B642" s="2" t="s">
        <v>37</v>
      </c>
      <c r="C642" s="1" t="s">
        <v>22</v>
      </c>
      <c r="D642" s="1" t="s">
        <v>14</v>
      </c>
      <c r="E642" s="1" t="s">
        <v>24</v>
      </c>
      <c r="F642" s="1" t="s">
        <v>24</v>
      </c>
      <c r="G642" s="1"/>
      <c r="H642" s="1" t="s">
        <v>22</v>
      </c>
      <c r="I642" s="1"/>
      <c r="J642" s="1" t="s">
        <v>837</v>
      </c>
      <c r="K642" s="1">
        <v>19</v>
      </c>
      <c r="L642" s="1" t="s">
        <v>26</v>
      </c>
      <c r="M642" s="3"/>
      <c r="N642" s="3">
        <f t="shared" si="15"/>
        <v>0</v>
      </c>
      <c r="O642" s="1"/>
      <c r="P642" s="1"/>
      <c r="Q642" s="1"/>
      <c r="R642" s="1"/>
      <c r="S642" s="1"/>
      <c r="T642" s="3">
        <f>Tabla1315[[#This Row],[COSTO TOTAL]]</f>
        <v>0</v>
      </c>
      <c r="U642" s="1"/>
      <c r="V642" s="3"/>
      <c r="W642" s="1"/>
      <c r="X642" s="1"/>
      <c r="Y642" s="3"/>
      <c r="Z642" s="1"/>
      <c r="AA642" s="1"/>
      <c r="AB642" s="1"/>
      <c r="AC642" s="1"/>
      <c r="AD642" s="1"/>
      <c r="AE642" s="1"/>
    </row>
    <row r="643" spans="1:31">
      <c r="A643" s="1" t="s">
        <v>817</v>
      </c>
      <c r="B643" s="2" t="s">
        <v>37</v>
      </c>
      <c r="C643" s="1" t="s">
        <v>22</v>
      </c>
      <c r="D643" s="1" t="s">
        <v>14</v>
      </c>
      <c r="E643" s="1" t="s">
        <v>24</v>
      </c>
      <c r="F643" s="1" t="s">
        <v>24</v>
      </c>
      <c r="G643" s="1"/>
      <c r="H643" s="1" t="s">
        <v>22</v>
      </c>
      <c r="I643" s="1"/>
      <c r="J643" s="1" t="s">
        <v>838</v>
      </c>
      <c r="K643" s="1">
        <v>20</v>
      </c>
      <c r="L643" s="1" t="s">
        <v>26</v>
      </c>
      <c r="M643" s="3"/>
      <c r="N643" s="3">
        <f t="shared" ref="N643:N706" si="20">M643*K643</f>
        <v>0</v>
      </c>
      <c r="O643" s="1"/>
      <c r="P643" s="1"/>
      <c r="Q643" s="1"/>
      <c r="R643" s="1"/>
      <c r="S643" s="1"/>
      <c r="T643" s="3">
        <f>Tabla1315[[#This Row],[COSTO TOTAL]]</f>
        <v>0</v>
      </c>
      <c r="U643" s="1"/>
      <c r="V643" s="3"/>
      <c r="W643" s="1"/>
      <c r="X643" s="1"/>
      <c r="Y643" s="3"/>
      <c r="Z643" s="1"/>
      <c r="AA643" s="1"/>
      <c r="AB643" s="1"/>
      <c r="AC643" s="1"/>
      <c r="AD643" s="1"/>
      <c r="AE643" s="1"/>
    </row>
    <row r="644" spans="1:31">
      <c r="A644" s="1" t="s">
        <v>817</v>
      </c>
      <c r="B644" s="2" t="s">
        <v>37</v>
      </c>
      <c r="C644" s="1" t="s">
        <v>22</v>
      </c>
      <c r="D644" s="1" t="s">
        <v>14</v>
      </c>
      <c r="E644" s="1" t="s">
        <v>24</v>
      </c>
      <c r="F644" s="1" t="s">
        <v>24</v>
      </c>
      <c r="G644" s="1"/>
      <c r="H644" s="1" t="s">
        <v>22</v>
      </c>
      <c r="I644" s="1"/>
      <c r="J644" s="1" t="s">
        <v>839</v>
      </c>
      <c r="K644" s="1">
        <v>1</v>
      </c>
      <c r="L644" s="1" t="s">
        <v>26</v>
      </c>
      <c r="M644" s="3"/>
      <c r="N644" s="3">
        <f t="shared" si="20"/>
        <v>0</v>
      </c>
      <c r="O644" s="1"/>
      <c r="P644" s="1"/>
      <c r="Q644" s="1"/>
      <c r="R644" s="1"/>
      <c r="S644" s="1"/>
      <c r="T644" s="3">
        <f>Tabla1315[[#This Row],[COSTO TOTAL]]</f>
        <v>0</v>
      </c>
      <c r="U644" s="1"/>
      <c r="V644" s="3"/>
      <c r="W644" s="1"/>
      <c r="X644" s="1"/>
      <c r="Y644" s="3"/>
      <c r="Z644" s="1"/>
      <c r="AA644" s="1"/>
      <c r="AB644" s="1"/>
      <c r="AC644" s="1"/>
      <c r="AD644" s="1"/>
      <c r="AE644" s="1"/>
    </row>
    <row r="645" spans="1:31">
      <c r="A645" s="1" t="s">
        <v>840</v>
      </c>
      <c r="B645" s="2">
        <v>43566</v>
      </c>
      <c r="C645" s="1">
        <v>7682682</v>
      </c>
      <c r="D645" s="1" t="s">
        <v>14</v>
      </c>
      <c r="E645" s="1" t="s">
        <v>845</v>
      </c>
      <c r="F645" s="1" t="s">
        <v>24</v>
      </c>
      <c r="G645" s="1" t="s">
        <v>24</v>
      </c>
      <c r="H645" s="1" t="s">
        <v>24</v>
      </c>
      <c r="I645" s="1" t="s">
        <v>24</v>
      </c>
      <c r="J645" s="1" t="s">
        <v>846</v>
      </c>
      <c r="K645" s="1">
        <v>5</v>
      </c>
      <c r="L645" s="1" t="s">
        <v>26</v>
      </c>
      <c r="M645" s="3"/>
      <c r="N645" s="3">
        <f t="shared" si="20"/>
        <v>0</v>
      </c>
      <c r="O645" s="1"/>
      <c r="P645" s="1"/>
      <c r="Q645" s="1"/>
      <c r="R645" s="1"/>
      <c r="S645" s="1"/>
      <c r="T645" s="3">
        <f>Tabla1315[[#This Row],[COSTO TOTAL]]</f>
        <v>0</v>
      </c>
      <c r="U645" s="1"/>
      <c r="V645" s="3"/>
      <c r="W645" s="1"/>
      <c r="X645" s="1"/>
      <c r="Y645" s="3"/>
      <c r="Z645" s="1"/>
      <c r="AA645" s="1"/>
      <c r="AB645" s="1"/>
      <c r="AC645" s="1"/>
      <c r="AD645" s="1"/>
      <c r="AE645" s="1"/>
    </row>
    <row r="646" spans="1:31">
      <c r="A646" s="1" t="s">
        <v>840</v>
      </c>
      <c r="B646" s="2">
        <v>43566</v>
      </c>
      <c r="C646" s="1">
        <v>7682682</v>
      </c>
      <c r="D646" s="1" t="s">
        <v>14</v>
      </c>
      <c r="E646" s="1" t="s">
        <v>845</v>
      </c>
      <c r="F646" s="1" t="s">
        <v>24</v>
      </c>
      <c r="G646" s="1" t="s">
        <v>24</v>
      </c>
      <c r="H646" s="1" t="s">
        <v>24</v>
      </c>
      <c r="I646" s="1" t="s">
        <v>24</v>
      </c>
      <c r="J646" s="1" t="s">
        <v>847</v>
      </c>
      <c r="K646" s="1">
        <v>5</v>
      </c>
      <c r="L646" s="1" t="s">
        <v>26</v>
      </c>
      <c r="M646" s="3"/>
      <c r="N646" s="3">
        <f t="shared" si="20"/>
        <v>0</v>
      </c>
      <c r="O646" s="1"/>
      <c r="P646" s="1"/>
      <c r="Q646" s="1"/>
      <c r="R646" s="1"/>
      <c r="S646" s="1"/>
      <c r="T646" s="3">
        <f>Tabla1315[[#This Row],[COSTO TOTAL]]</f>
        <v>0</v>
      </c>
      <c r="U646" s="1"/>
      <c r="V646" s="3"/>
      <c r="W646" s="1"/>
      <c r="X646" s="1"/>
      <c r="Y646" s="3"/>
      <c r="Z646" s="1"/>
      <c r="AA646" s="1"/>
      <c r="AB646" s="1"/>
      <c r="AC646" s="1"/>
      <c r="AD646" s="1"/>
      <c r="AE646" s="1"/>
    </row>
    <row r="647" spans="1:31">
      <c r="A647" s="1" t="s">
        <v>840</v>
      </c>
      <c r="B647" s="2">
        <v>43056</v>
      </c>
      <c r="C647" s="1" t="s">
        <v>22</v>
      </c>
      <c r="D647" s="1" t="s">
        <v>14</v>
      </c>
      <c r="E647" s="1" t="s">
        <v>24</v>
      </c>
      <c r="F647" s="1" t="s">
        <v>848</v>
      </c>
      <c r="G647" s="1" t="s">
        <v>24</v>
      </c>
      <c r="H647" s="1" t="s">
        <v>22</v>
      </c>
      <c r="I647" s="1"/>
      <c r="J647" s="1" t="s">
        <v>849</v>
      </c>
      <c r="K647" s="1">
        <v>2</v>
      </c>
      <c r="L647" s="1" t="s">
        <v>26</v>
      </c>
      <c r="M647" s="3"/>
      <c r="N647" s="3">
        <f t="shared" si="20"/>
        <v>0</v>
      </c>
      <c r="O647" s="1"/>
      <c r="P647" s="1"/>
      <c r="Q647" s="1"/>
      <c r="R647" s="1"/>
      <c r="S647" s="1"/>
      <c r="T647" s="3">
        <f>Tabla1315[[#This Row],[COSTO TOTAL]]</f>
        <v>0</v>
      </c>
      <c r="U647" s="1"/>
      <c r="V647" s="3"/>
      <c r="W647" s="1"/>
      <c r="X647" s="1"/>
      <c r="Y647" s="3"/>
      <c r="Z647" s="1"/>
      <c r="AA647" s="1"/>
      <c r="AB647" s="1"/>
      <c r="AC647" s="1"/>
      <c r="AD647" s="1"/>
      <c r="AE647" s="1"/>
    </row>
    <row r="648" spans="1:31">
      <c r="A648" s="1" t="s">
        <v>840</v>
      </c>
      <c r="B648" s="2">
        <v>43056</v>
      </c>
      <c r="C648" s="1" t="s">
        <v>22</v>
      </c>
      <c r="D648" s="1" t="s">
        <v>14</v>
      </c>
      <c r="E648" s="1" t="s">
        <v>24</v>
      </c>
      <c r="F648" s="1" t="s">
        <v>848</v>
      </c>
      <c r="G648" s="1" t="s">
        <v>24</v>
      </c>
      <c r="H648" s="1" t="s">
        <v>22</v>
      </c>
      <c r="I648" s="1"/>
      <c r="J648" s="1" t="s">
        <v>850</v>
      </c>
      <c r="K648" s="1">
        <v>2</v>
      </c>
      <c r="L648" s="1" t="s">
        <v>26</v>
      </c>
      <c r="M648" s="3"/>
      <c r="N648" s="3">
        <f t="shared" si="20"/>
        <v>0</v>
      </c>
      <c r="O648" s="1"/>
      <c r="P648" s="1"/>
      <c r="Q648" s="1"/>
      <c r="R648" s="1"/>
      <c r="S648" s="1"/>
      <c r="T648" s="3">
        <f>Tabla1315[[#This Row],[COSTO TOTAL]]</f>
        <v>0</v>
      </c>
      <c r="U648" s="1"/>
      <c r="V648" s="3"/>
      <c r="W648" s="1"/>
      <c r="X648" s="1"/>
      <c r="Y648" s="3"/>
      <c r="Z648" s="1"/>
      <c r="AA648" s="1"/>
      <c r="AB648" s="1"/>
      <c r="AC648" s="1"/>
      <c r="AD648" s="1"/>
      <c r="AE648" s="1"/>
    </row>
    <row r="649" spans="1:31">
      <c r="A649" s="1" t="s">
        <v>840</v>
      </c>
      <c r="B649" s="2">
        <v>42465</v>
      </c>
      <c r="C649" s="1" t="s">
        <v>22</v>
      </c>
      <c r="D649" s="1" t="s">
        <v>14</v>
      </c>
      <c r="E649" s="1" t="s">
        <v>24</v>
      </c>
      <c r="F649" s="1" t="s">
        <v>851</v>
      </c>
      <c r="G649" s="1" t="s">
        <v>24</v>
      </c>
      <c r="H649" s="1">
        <v>4501301414</v>
      </c>
      <c r="I649" s="1"/>
      <c r="J649" s="1" t="s">
        <v>852</v>
      </c>
      <c r="K649" s="1">
        <v>1</v>
      </c>
      <c r="L649" s="1" t="s">
        <v>54</v>
      </c>
      <c r="M649" s="3">
        <v>4571.8</v>
      </c>
      <c r="N649" s="3">
        <f t="shared" si="20"/>
        <v>4571.8</v>
      </c>
      <c r="O649" s="1"/>
      <c r="P649" s="1"/>
      <c r="Q649" s="1"/>
      <c r="R649" s="1"/>
      <c r="S649" s="1"/>
      <c r="T649" s="3">
        <f>Tabla1315[[#This Row],[COSTO TOTAL]]</f>
        <v>4571.8</v>
      </c>
      <c r="U649" s="1"/>
      <c r="V649" s="3"/>
      <c r="W649" s="1"/>
      <c r="X649" s="1"/>
      <c r="Y649" s="3"/>
      <c r="Z649" s="1"/>
      <c r="AA649" s="1"/>
      <c r="AB649" s="1"/>
      <c r="AC649" s="1"/>
      <c r="AD649" s="1" t="s">
        <v>112</v>
      </c>
      <c r="AE649" s="1"/>
    </row>
    <row r="650" spans="1:31">
      <c r="A650" s="1" t="s">
        <v>853</v>
      </c>
      <c r="B650" s="2" t="s">
        <v>37</v>
      </c>
      <c r="C650" s="1">
        <v>7470977</v>
      </c>
      <c r="D650" s="1" t="s">
        <v>14</v>
      </c>
      <c r="E650" s="1" t="s">
        <v>24</v>
      </c>
      <c r="F650" s="1" t="s">
        <v>24</v>
      </c>
      <c r="G650" s="1"/>
      <c r="H650" s="1">
        <v>4501492306</v>
      </c>
      <c r="I650" s="1"/>
      <c r="J650" s="1" t="s">
        <v>854</v>
      </c>
      <c r="K650" s="1">
        <v>2</v>
      </c>
      <c r="L650" s="1" t="s">
        <v>26</v>
      </c>
      <c r="M650" s="3">
        <v>51280</v>
      </c>
      <c r="N650" s="3">
        <f t="shared" si="20"/>
        <v>102560</v>
      </c>
      <c r="O650" s="1"/>
      <c r="P650" s="1"/>
      <c r="Q650" s="1"/>
      <c r="R650" s="1"/>
      <c r="S650" s="1"/>
      <c r="T650" s="3">
        <f>Tabla1315[[#This Row],[COSTO TOTAL]]</f>
        <v>102560</v>
      </c>
      <c r="U650" s="1"/>
      <c r="V650" s="3"/>
      <c r="W650" s="1"/>
      <c r="X650" s="1"/>
      <c r="Y650" s="3"/>
      <c r="Z650" s="1"/>
      <c r="AA650" s="1"/>
      <c r="AB650" s="1"/>
      <c r="AC650" s="1"/>
      <c r="AD650" s="1"/>
      <c r="AE650" s="1"/>
    </row>
    <row r="651" spans="1:31">
      <c r="A651" s="1" t="s">
        <v>853</v>
      </c>
      <c r="B651" s="2">
        <v>43217</v>
      </c>
      <c r="C651" s="1">
        <v>7544417</v>
      </c>
      <c r="D651" s="1" t="s">
        <v>14</v>
      </c>
      <c r="E651" s="1" t="s">
        <v>855</v>
      </c>
      <c r="F651" s="1" t="s">
        <v>282</v>
      </c>
      <c r="G651" s="1" t="s">
        <v>24</v>
      </c>
      <c r="H651" s="1">
        <v>4501539493</v>
      </c>
      <c r="I651" s="1"/>
      <c r="J651" s="1" t="s">
        <v>856</v>
      </c>
      <c r="K651" s="1">
        <v>1</v>
      </c>
      <c r="L651" s="1" t="s">
        <v>26</v>
      </c>
      <c r="M651" s="3">
        <v>18220</v>
      </c>
      <c r="N651" s="3">
        <f t="shared" si="20"/>
        <v>18220</v>
      </c>
      <c r="O651" s="1"/>
      <c r="P651" s="1"/>
      <c r="Q651" s="1"/>
      <c r="R651" s="1"/>
      <c r="S651" s="1"/>
      <c r="T651" s="3">
        <f>Tabla1315[[#This Row],[COSTO TOTAL]]</f>
        <v>18220</v>
      </c>
      <c r="U651" s="1"/>
      <c r="V651" s="3"/>
      <c r="W651" s="1"/>
      <c r="X651" s="1"/>
      <c r="Y651" s="3"/>
      <c r="Z651" s="1"/>
      <c r="AA651" s="1"/>
      <c r="AB651" s="1"/>
      <c r="AC651" s="1"/>
      <c r="AD651" s="1"/>
      <c r="AE651" s="1"/>
    </row>
    <row r="652" spans="1:31">
      <c r="A652" s="1" t="s">
        <v>853</v>
      </c>
      <c r="B652" s="2">
        <v>43217</v>
      </c>
      <c r="C652" s="1">
        <v>7544417</v>
      </c>
      <c r="D652" s="1" t="s">
        <v>14</v>
      </c>
      <c r="E652" s="1" t="s">
        <v>855</v>
      </c>
      <c r="F652" s="1" t="s">
        <v>282</v>
      </c>
      <c r="G652" s="1" t="s">
        <v>24</v>
      </c>
      <c r="H652" s="1">
        <v>4501539493</v>
      </c>
      <c r="I652" s="1"/>
      <c r="J652" s="1" t="s">
        <v>857</v>
      </c>
      <c r="K652" s="1">
        <v>1</v>
      </c>
      <c r="L652" s="1" t="s">
        <v>26</v>
      </c>
      <c r="M652" s="3">
        <v>26460</v>
      </c>
      <c r="N652" s="3">
        <f t="shared" si="20"/>
        <v>26460</v>
      </c>
      <c r="O652" s="1"/>
      <c r="P652" s="1"/>
      <c r="Q652" s="1"/>
      <c r="R652" s="1"/>
      <c r="S652" s="1"/>
      <c r="T652" s="3">
        <f>Tabla1315[[#This Row],[COSTO TOTAL]]</f>
        <v>26460</v>
      </c>
      <c r="U652" s="1"/>
      <c r="V652" s="3"/>
      <c r="W652" s="1"/>
      <c r="X652" s="1"/>
      <c r="Y652" s="3"/>
      <c r="Z652" s="1"/>
      <c r="AA652" s="1"/>
      <c r="AB652" s="1"/>
      <c r="AC652" s="1"/>
      <c r="AD652" s="1"/>
      <c r="AE652" s="1"/>
    </row>
    <row r="653" spans="1:31">
      <c r="A653" s="1" t="s">
        <v>858</v>
      </c>
      <c r="B653" s="2">
        <v>43168</v>
      </c>
      <c r="C653" s="1">
        <v>7387347</v>
      </c>
      <c r="D653" s="1" t="s">
        <v>14</v>
      </c>
      <c r="E653" s="1" t="s">
        <v>861</v>
      </c>
      <c r="F653" s="1" t="s">
        <v>174</v>
      </c>
      <c r="G653" s="1"/>
      <c r="H653" s="1">
        <v>4501525921</v>
      </c>
      <c r="I653" s="1"/>
      <c r="J653" s="1" t="s">
        <v>862</v>
      </c>
      <c r="K653" s="1">
        <v>6</v>
      </c>
      <c r="L653" s="1" t="s">
        <v>26</v>
      </c>
      <c r="M653" s="3">
        <v>23440</v>
      </c>
      <c r="N653" s="3">
        <f t="shared" si="20"/>
        <v>140640</v>
      </c>
      <c r="O653" s="1"/>
      <c r="P653" s="1"/>
      <c r="Q653" s="1"/>
      <c r="R653" s="1"/>
      <c r="S653" s="1"/>
      <c r="T653" s="3">
        <f>Tabla1315[[#This Row],[COSTO TOTAL]]</f>
        <v>140640</v>
      </c>
      <c r="U653" s="1"/>
      <c r="V653" s="3"/>
      <c r="W653" s="1"/>
      <c r="X653" s="1"/>
      <c r="Y653" s="3"/>
      <c r="Z653" s="1"/>
      <c r="AA653" s="1"/>
      <c r="AB653" s="1"/>
      <c r="AC653" s="1"/>
      <c r="AD653" s="1"/>
      <c r="AE653" s="1"/>
    </row>
    <row r="654" spans="1:31">
      <c r="A654" s="43" t="s">
        <v>858</v>
      </c>
      <c r="B654" s="44">
        <v>42961</v>
      </c>
      <c r="C654" s="43">
        <v>7456303</v>
      </c>
      <c r="D654" s="43" t="s">
        <v>14</v>
      </c>
      <c r="E654" s="43" t="s">
        <v>863</v>
      </c>
      <c r="F654" s="43" t="s">
        <v>864</v>
      </c>
      <c r="G654" s="43" t="s">
        <v>24</v>
      </c>
      <c r="H654" s="43">
        <v>4501459621</v>
      </c>
      <c r="I654" s="43"/>
      <c r="J654" s="43" t="s">
        <v>865</v>
      </c>
      <c r="K654" s="43">
        <v>8</v>
      </c>
      <c r="L654" s="43" t="s">
        <v>26</v>
      </c>
      <c r="M654" s="45">
        <v>1619.6</v>
      </c>
      <c r="N654" s="45">
        <f t="shared" si="20"/>
        <v>12956.8</v>
      </c>
      <c r="O654" s="1"/>
      <c r="P654" s="43"/>
      <c r="Q654" s="43"/>
      <c r="R654" s="43"/>
      <c r="S654" s="43"/>
      <c r="T654" s="45">
        <f>Tabla1315[[#This Row],[COSTO TOTAL]]</f>
        <v>12956.8</v>
      </c>
      <c r="U654" s="43"/>
      <c r="V654" s="45"/>
      <c r="W654" s="43"/>
      <c r="X654" s="43"/>
      <c r="Y654" s="45"/>
      <c r="Z654" s="43"/>
      <c r="AA654" s="43"/>
      <c r="AB654" s="43"/>
      <c r="AC654" s="43"/>
      <c r="AD654" s="43"/>
      <c r="AE654" s="43"/>
    </row>
    <row r="655" spans="1:31">
      <c r="A655" s="1" t="s">
        <v>858</v>
      </c>
      <c r="B655" s="2">
        <v>42961</v>
      </c>
      <c r="C655" s="1">
        <v>7456303</v>
      </c>
      <c r="D655" s="1" t="s">
        <v>14</v>
      </c>
      <c r="E655" s="1" t="s">
        <v>863</v>
      </c>
      <c r="F655" s="1" t="s">
        <v>864</v>
      </c>
      <c r="G655" s="1" t="s">
        <v>24</v>
      </c>
      <c r="H655" s="1">
        <v>4501459621</v>
      </c>
      <c r="I655" s="1"/>
      <c r="J655" s="1" t="s">
        <v>866</v>
      </c>
      <c r="K655" s="1">
        <v>8</v>
      </c>
      <c r="L655" s="1" t="s">
        <v>26</v>
      </c>
      <c r="M655" s="3">
        <v>68.400000000000006</v>
      </c>
      <c r="N655" s="3">
        <f t="shared" si="20"/>
        <v>547.20000000000005</v>
      </c>
      <c r="O655" s="1"/>
      <c r="P655" s="1"/>
      <c r="Q655" s="1"/>
      <c r="R655" s="1"/>
      <c r="S655" s="1"/>
      <c r="T655" s="3">
        <f>Tabla1315[[#This Row],[COSTO TOTAL]]</f>
        <v>547.20000000000005</v>
      </c>
      <c r="U655" s="1"/>
      <c r="V655" s="3"/>
      <c r="W655" s="1"/>
      <c r="X655" s="1"/>
      <c r="Y655" s="3"/>
      <c r="Z655" s="1"/>
      <c r="AA655" s="1"/>
      <c r="AB655" s="1"/>
      <c r="AC655" s="1"/>
      <c r="AD655" s="1"/>
      <c r="AE655" s="1"/>
    </row>
    <row r="656" spans="1:31">
      <c r="A656" s="1" t="s">
        <v>867</v>
      </c>
      <c r="B656" s="2">
        <v>43808</v>
      </c>
      <c r="C656" s="1" t="s">
        <v>22</v>
      </c>
      <c r="D656" s="1" t="s">
        <v>14</v>
      </c>
      <c r="E656" s="1" t="s">
        <v>24</v>
      </c>
      <c r="F656" s="1" t="s">
        <v>282</v>
      </c>
      <c r="G656" s="1" t="s">
        <v>24</v>
      </c>
      <c r="H656" s="1">
        <v>4501722446</v>
      </c>
      <c r="I656" s="1" t="s">
        <v>24</v>
      </c>
      <c r="J656" s="1" t="s">
        <v>1136</v>
      </c>
      <c r="K656" s="1">
        <v>0</v>
      </c>
      <c r="L656" s="1" t="s">
        <v>26</v>
      </c>
      <c r="M656" s="3">
        <v>5940</v>
      </c>
      <c r="N656" s="3">
        <f t="shared" si="20"/>
        <v>0</v>
      </c>
      <c r="O656" s="1"/>
      <c r="P656" s="1"/>
      <c r="Q656" s="1"/>
      <c r="R656" s="1"/>
      <c r="S656" s="1"/>
      <c r="T656" s="3">
        <f>Tabla1315[[#This Row],[COSTO TOTAL]]</f>
        <v>0</v>
      </c>
      <c r="U656" s="1"/>
      <c r="V656" s="3"/>
      <c r="W656" s="1"/>
      <c r="X656" s="1"/>
      <c r="Y656" s="3"/>
      <c r="Z656" s="1"/>
      <c r="AA656" s="1"/>
      <c r="AB656" s="1"/>
      <c r="AC656" s="1"/>
      <c r="AD656" s="1" t="s">
        <v>112</v>
      </c>
      <c r="AE656" s="1"/>
    </row>
    <row r="657" spans="1:31">
      <c r="A657" s="1" t="s">
        <v>840</v>
      </c>
      <c r="B657" s="2">
        <v>43314</v>
      </c>
      <c r="C657" s="1">
        <v>7577742</v>
      </c>
      <c r="D657" s="1" t="s">
        <v>841</v>
      </c>
      <c r="E657" s="1" t="s">
        <v>842</v>
      </c>
      <c r="F657" s="1" t="s">
        <v>282</v>
      </c>
      <c r="G657" s="1" t="s">
        <v>24</v>
      </c>
      <c r="H657" s="1">
        <v>4501567166</v>
      </c>
      <c r="I657" s="1" t="s">
        <v>24</v>
      </c>
      <c r="J657" s="1" t="s">
        <v>843</v>
      </c>
      <c r="K657" s="1">
        <v>1</v>
      </c>
      <c r="L657" s="1" t="s">
        <v>26</v>
      </c>
      <c r="M657" s="3">
        <v>24860</v>
      </c>
      <c r="N657" s="3">
        <f t="shared" si="20"/>
        <v>24860</v>
      </c>
      <c r="O657" s="1" t="s">
        <v>844</v>
      </c>
      <c r="P657" s="1"/>
      <c r="Q657" s="1"/>
      <c r="R657" s="1"/>
      <c r="S657" s="1"/>
      <c r="T657" s="3">
        <f>Tabla1315[[#This Row],[COSTO TOTAL]]</f>
        <v>24860</v>
      </c>
      <c r="U657" s="1"/>
      <c r="V657" s="3"/>
      <c r="W657" s="1"/>
      <c r="X657" s="1"/>
      <c r="Y657" s="3"/>
      <c r="Z657" s="1"/>
      <c r="AA657" s="1"/>
      <c r="AB657" s="1"/>
      <c r="AC657" s="1"/>
      <c r="AD657" s="1"/>
      <c r="AE657" s="1"/>
    </row>
    <row r="658" spans="1:31">
      <c r="A658" s="1" t="s">
        <v>858</v>
      </c>
      <c r="B658" s="2">
        <v>43003</v>
      </c>
      <c r="C658" s="1" t="s">
        <v>22</v>
      </c>
      <c r="D658" s="1" t="s">
        <v>841</v>
      </c>
      <c r="E658" s="1" t="s">
        <v>859</v>
      </c>
      <c r="F658" s="1" t="s">
        <v>24</v>
      </c>
      <c r="G658" s="1"/>
      <c r="H658" s="1">
        <v>4501473176</v>
      </c>
      <c r="I658" s="1"/>
      <c r="J658" s="1" t="s">
        <v>860</v>
      </c>
      <c r="K658" s="1">
        <v>1</v>
      </c>
      <c r="L658" s="1" t="s">
        <v>54</v>
      </c>
      <c r="M658" s="3"/>
      <c r="N658" s="3">
        <f t="shared" si="20"/>
        <v>0</v>
      </c>
      <c r="O658" s="1"/>
      <c r="P658" s="1"/>
      <c r="Q658" s="1"/>
      <c r="R658" s="1"/>
      <c r="S658" s="1"/>
      <c r="T658" s="3">
        <f>Tabla1315[[#This Row],[COSTO TOTAL]]</f>
        <v>0</v>
      </c>
      <c r="U658" s="1"/>
      <c r="V658" s="3"/>
      <c r="W658" s="1"/>
      <c r="X658" s="1"/>
      <c r="Y658" s="3"/>
      <c r="Z658" s="1"/>
      <c r="AA658" s="1"/>
      <c r="AB658" s="1"/>
      <c r="AC658" s="1"/>
      <c r="AD658" s="1"/>
      <c r="AE658" s="1"/>
    </row>
    <row r="659" spans="1:31">
      <c r="A659" s="9"/>
      <c r="B659" s="10"/>
      <c r="C659" s="9"/>
      <c r="D659" s="9"/>
      <c r="E659" s="9"/>
      <c r="F659" s="9"/>
      <c r="G659" s="9"/>
      <c r="H659" s="9"/>
      <c r="I659" s="9"/>
      <c r="J659" s="9" t="s">
        <v>245</v>
      </c>
      <c r="K659" s="9"/>
      <c r="L659" s="9"/>
      <c r="M659" s="11"/>
      <c r="N659" s="11">
        <f t="shared" si="20"/>
        <v>0</v>
      </c>
      <c r="O659" s="9"/>
      <c r="P659" s="9"/>
      <c r="Q659" s="9"/>
      <c r="R659" s="9"/>
      <c r="S659" s="9"/>
      <c r="T659" s="9"/>
      <c r="U659" s="9"/>
      <c r="V659" s="11"/>
      <c r="W659" s="9"/>
      <c r="X659" s="9"/>
      <c r="Y659" s="11"/>
      <c r="Z659" s="9"/>
      <c r="AA659" s="9"/>
      <c r="AB659" s="9"/>
      <c r="AC659" s="9"/>
      <c r="AD659" s="9"/>
      <c r="AE659" s="1"/>
    </row>
    <row r="660" spans="1:31">
      <c r="A660" s="1" t="s">
        <v>352</v>
      </c>
      <c r="B660" s="2">
        <v>43350</v>
      </c>
      <c r="C660" s="1">
        <v>7609487</v>
      </c>
      <c r="D660" s="1" t="s">
        <v>245</v>
      </c>
      <c r="E660" s="1" t="s">
        <v>706</v>
      </c>
      <c r="F660" s="1" t="s">
        <v>707</v>
      </c>
      <c r="G660" s="1" t="s">
        <v>24</v>
      </c>
      <c r="H660" s="1">
        <v>4501579372</v>
      </c>
      <c r="I660" s="1" t="s">
        <v>24</v>
      </c>
      <c r="J660" s="1" t="s">
        <v>708</v>
      </c>
      <c r="K660" s="1">
        <v>9</v>
      </c>
      <c r="L660" s="1" t="s">
        <v>26</v>
      </c>
      <c r="M660" s="3">
        <v>4060</v>
      </c>
      <c r="N660" s="3">
        <f t="shared" si="20"/>
        <v>36540</v>
      </c>
      <c r="O660" s="1" t="s">
        <v>709</v>
      </c>
      <c r="P660" s="1"/>
      <c r="Q660" s="1"/>
      <c r="R660" s="1"/>
      <c r="S660" s="1"/>
      <c r="T660" s="1"/>
      <c r="U660" s="3">
        <f>Tabla1315[[#This Row],[COSTO TOTAL]]</f>
        <v>36540</v>
      </c>
      <c r="V660" s="3"/>
      <c r="W660" s="1"/>
      <c r="X660" s="3"/>
      <c r="Y660" s="1"/>
      <c r="Z660" s="1"/>
      <c r="AA660" s="1"/>
      <c r="AB660" s="1"/>
      <c r="AC660" s="1"/>
      <c r="AD660" s="1"/>
      <c r="AE660" s="1"/>
    </row>
    <row r="661" spans="1:31">
      <c r="A661" s="1" t="s">
        <v>352</v>
      </c>
      <c r="B661" s="2">
        <v>43350</v>
      </c>
      <c r="C661" s="1">
        <v>7609487</v>
      </c>
      <c r="D661" s="1" t="s">
        <v>245</v>
      </c>
      <c r="E661" s="1" t="s">
        <v>706</v>
      </c>
      <c r="F661" s="1" t="s">
        <v>707</v>
      </c>
      <c r="G661" s="1" t="s">
        <v>24</v>
      </c>
      <c r="H661" s="1">
        <v>4501579372</v>
      </c>
      <c r="I661" s="1" t="s">
        <v>24</v>
      </c>
      <c r="J661" s="1" t="s">
        <v>710</v>
      </c>
      <c r="K661" s="1">
        <v>9</v>
      </c>
      <c r="L661" s="1" t="s">
        <v>26</v>
      </c>
      <c r="M661" s="3">
        <v>200</v>
      </c>
      <c r="N661" s="3">
        <f t="shared" si="20"/>
        <v>1800</v>
      </c>
      <c r="O661" s="1" t="s">
        <v>709</v>
      </c>
      <c r="P661" s="1"/>
      <c r="Q661" s="1"/>
      <c r="R661" s="1"/>
      <c r="S661" s="1"/>
      <c r="T661" s="1"/>
      <c r="U661" s="3">
        <f>Tabla1315[[#This Row],[COSTO TOTAL]]</f>
        <v>1800</v>
      </c>
      <c r="V661" s="3"/>
      <c r="W661" s="1"/>
      <c r="X661" s="3"/>
      <c r="Y661" s="1"/>
      <c r="Z661" s="1"/>
      <c r="AA661" s="1"/>
      <c r="AB661" s="1"/>
      <c r="AC661" s="1"/>
      <c r="AD661" s="1"/>
      <c r="AE661" s="1"/>
    </row>
    <row r="662" spans="1:31">
      <c r="A662" s="1" t="s">
        <v>352</v>
      </c>
      <c r="B662" s="2">
        <v>43350</v>
      </c>
      <c r="C662" s="1">
        <v>7609487</v>
      </c>
      <c r="D662" s="1" t="s">
        <v>245</v>
      </c>
      <c r="E662" s="1" t="s">
        <v>706</v>
      </c>
      <c r="F662" s="1" t="s">
        <v>707</v>
      </c>
      <c r="G662" s="1" t="s">
        <v>24</v>
      </c>
      <c r="H662" s="1">
        <v>4501579372</v>
      </c>
      <c r="I662" s="1" t="s">
        <v>24</v>
      </c>
      <c r="J662" s="1" t="s">
        <v>711</v>
      </c>
      <c r="K662" s="1">
        <v>10</v>
      </c>
      <c r="L662" s="1" t="s">
        <v>26</v>
      </c>
      <c r="M662" s="3">
        <v>1100</v>
      </c>
      <c r="N662" s="3">
        <f t="shared" si="20"/>
        <v>11000</v>
      </c>
      <c r="O662" s="1"/>
      <c r="P662" s="1"/>
      <c r="Q662" s="1"/>
      <c r="R662" s="1"/>
      <c r="S662" s="1"/>
      <c r="T662" s="1"/>
      <c r="U662" s="3">
        <f>Tabla1315[[#This Row],[COSTO TOTAL]]</f>
        <v>11000</v>
      </c>
      <c r="V662" s="3"/>
      <c r="W662" s="1"/>
      <c r="X662" s="3"/>
      <c r="Y662" s="1"/>
      <c r="Z662" s="1"/>
      <c r="AA662" s="1"/>
      <c r="AB662" s="1"/>
      <c r="AC662" s="1"/>
      <c r="AD662" s="1"/>
      <c r="AE662" s="1"/>
    </row>
    <row r="663" spans="1:31">
      <c r="A663" s="1" t="s">
        <v>806</v>
      </c>
      <c r="B663" s="2">
        <v>43265</v>
      </c>
      <c r="C663" s="1" t="s">
        <v>869</v>
      </c>
      <c r="D663" s="1" t="s">
        <v>245</v>
      </c>
      <c r="E663" s="1" t="s">
        <v>870</v>
      </c>
      <c r="F663" s="1" t="s">
        <v>374</v>
      </c>
      <c r="G663" s="1" t="s">
        <v>24</v>
      </c>
      <c r="H663" s="1">
        <v>4501556441</v>
      </c>
      <c r="I663" s="1" t="s">
        <v>871</v>
      </c>
      <c r="J663" s="1" t="s">
        <v>872</v>
      </c>
      <c r="K663" s="1">
        <v>7</v>
      </c>
      <c r="L663" s="1" t="s">
        <v>26</v>
      </c>
      <c r="M663" s="3">
        <v>3670</v>
      </c>
      <c r="N663" s="3">
        <f t="shared" si="20"/>
        <v>25690</v>
      </c>
      <c r="O663" s="1"/>
      <c r="P663" s="1"/>
      <c r="Q663" s="1"/>
      <c r="R663" s="1"/>
      <c r="S663" s="1"/>
      <c r="T663" s="1"/>
      <c r="U663" s="3">
        <f>Tabla1315[[#This Row],[COSTO TOTAL]]</f>
        <v>25690</v>
      </c>
      <c r="V663" s="3"/>
      <c r="W663" s="1"/>
      <c r="X663" s="3"/>
      <c r="Y663" s="1"/>
      <c r="Z663" s="1"/>
      <c r="AA663" s="1"/>
      <c r="AB663" s="1"/>
      <c r="AC663" s="1"/>
      <c r="AD663" s="1"/>
      <c r="AE663" s="1"/>
    </row>
    <row r="664" spans="1:31">
      <c r="A664" s="1"/>
      <c r="B664" s="2">
        <v>43830</v>
      </c>
      <c r="C664" s="1" t="s">
        <v>24</v>
      </c>
      <c r="D664" s="1" t="s">
        <v>245</v>
      </c>
      <c r="E664" s="1" t="s">
        <v>24</v>
      </c>
      <c r="F664" s="1" t="s">
        <v>1018</v>
      </c>
      <c r="G664" s="1" t="s">
        <v>24</v>
      </c>
      <c r="H664" s="1">
        <v>4501718719</v>
      </c>
      <c r="I664" s="1" t="s">
        <v>24</v>
      </c>
      <c r="J664" s="1" t="s">
        <v>1019</v>
      </c>
      <c r="K664" s="1">
        <v>1</v>
      </c>
      <c r="L664" s="1" t="s">
        <v>26</v>
      </c>
      <c r="M664" s="3">
        <v>435288.4</v>
      </c>
      <c r="N664" s="3">
        <f t="shared" si="20"/>
        <v>435288.4</v>
      </c>
      <c r="O664" s="1"/>
      <c r="P664" s="1"/>
      <c r="Q664" s="1"/>
      <c r="R664" s="1"/>
      <c r="S664" s="1"/>
      <c r="T664" s="1"/>
      <c r="U664" s="3">
        <f>Tabla1315[[#This Row],[COSTO TOTAL]]</f>
        <v>435288.4</v>
      </c>
      <c r="V664" s="3"/>
      <c r="W664" s="1"/>
      <c r="X664" s="3"/>
      <c r="Y664" s="1"/>
      <c r="Z664" s="1"/>
      <c r="AA664" s="1"/>
      <c r="AB664" s="1"/>
      <c r="AC664" s="1"/>
      <c r="AD664" s="1"/>
      <c r="AE664" s="1"/>
    </row>
    <row r="665" spans="1:31">
      <c r="A665" s="1"/>
      <c r="B665" s="2">
        <v>43830</v>
      </c>
      <c r="C665" s="1" t="s">
        <v>24</v>
      </c>
      <c r="D665" s="1" t="s">
        <v>245</v>
      </c>
      <c r="E665" s="1" t="s">
        <v>24</v>
      </c>
      <c r="F665" s="1" t="s">
        <v>1018</v>
      </c>
      <c r="G665" s="1" t="s">
        <v>24</v>
      </c>
      <c r="H665" s="1">
        <v>4501718719</v>
      </c>
      <c r="I665" s="1" t="s">
        <v>24</v>
      </c>
      <c r="J665" s="1" t="s">
        <v>1020</v>
      </c>
      <c r="K665" s="1">
        <v>1</v>
      </c>
      <c r="L665" s="1" t="s">
        <v>26</v>
      </c>
      <c r="M665" s="3">
        <v>65413.8</v>
      </c>
      <c r="N665" s="3">
        <f t="shared" si="20"/>
        <v>65413.8</v>
      </c>
      <c r="O665" s="1"/>
      <c r="P665" s="1"/>
      <c r="Q665" s="1"/>
      <c r="R665" s="1"/>
      <c r="S665" s="1"/>
      <c r="T665" s="1"/>
      <c r="U665" s="3">
        <f>Tabla1315[[#This Row],[COSTO TOTAL]]</f>
        <v>65413.8</v>
      </c>
      <c r="V665" s="3"/>
      <c r="W665" s="1"/>
      <c r="X665" s="3"/>
      <c r="Y665" s="1"/>
      <c r="Z665" s="1"/>
      <c r="AA665" s="1"/>
      <c r="AB665" s="1"/>
      <c r="AC665" s="1"/>
      <c r="AD665" s="1"/>
      <c r="AE665" s="1"/>
    </row>
    <row r="666" spans="1:31">
      <c r="A666" s="1"/>
      <c r="B666" s="2">
        <v>43830</v>
      </c>
      <c r="C666" s="1" t="s">
        <v>24</v>
      </c>
      <c r="D666" s="1" t="s">
        <v>245</v>
      </c>
      <c r="E666" s="1" t="s">
        <v>24</v>
      </c>
      <c r="F666" s="1" t="s">
        <v>1018</v>
      </c>
      <c r="G666" s="1" t="s">
        <v>24</v>
      </c>
      <c r="H666" s="1">
        <v>4501718719</v>
      </c>
      <c r="I666" s="1" t="s">
        <v>24</v>
      </c>
      <c r="J666" s="1" t="s">
        <v>1021</v>
      </c>
      <c r="K666" s="1">
        <v>1</v>
      </c>
      <c r="L666" s="1" t="s">
        <v>26</v>
      </c>
      <c r="M666" s="3">
        <v>142370.4</v>
      </c>
      <c r="N666" s="3">
        <f t="shared" si="20"/>
        <v>142370.4</v>
      </c>
      <c r="O666" s="1"/>
      <c r="P666" s="1"/>
      <c r="Q666" s="1"/>
      <c r="R666" s="1"/>
      <c r="S666" s="1"/>
      <c r="T666" s="1"/>
      <c r="U666" s="3">
        <f>Tabla1315[[#This Row],[COSTO TOTAL]]</f>
        <v>142370.4</v>
      </c>
      <c r="V666" s="3"/>
      <c r="W666" s="1"/>
      <c r="X666" s="3"/>
      <c r="Y666" s="1"/>
      <c r="Z666" s="1"/>
      <c r="AA666" s="1"/>
      <c r="AB666" s="1"/>
      <c r="AC666" s="1"/>
      <c r="AD666" s="1"/>
      <c r="AE666" s="1"/>
    </row>
    <row r="667" spans="1:31">
      <c r="A667" s="1"/>
      <c r="B667" s="2">
        <v>43830</v>
      </c>
      <c r="C667" s="1" t="s">
        <v>24</v>
      </c>
      <c r="D667" s="1" t="s">
        <v>245</v>
      </c>
      <c r="E667" s="1" t="s">
        <v>24</v>
      </c>
      <c r="F667" s="1" t="s">
        <v>1018</v>
      </c>
      <c r="G667" s="1" t="s">
        <v>24</v>
      </c>
      <c r="H667" s="1">
        <v>4501718719</v>
      </c>
      <c r="I667" s="1" t="s">
        <v>24</v>
      </c>
      <c r="J667" s="1" t="s">
        <v>1022</v>
      </c>
      <c r="K667" s="1">
        <v>1</v>
      </c>
      <c r="L667" s="1" t="s">
        <v>26</v>
      </c>
      <c r="M667" s="3">
        <v>125077.4</v>
      </c>
      <c r="N667" s="3">
        <f t="shared" si="20"/>
        <v>125077.4</v>
      </c>
      <c r="O667" s="1"/>
      <c r="P667" s="1"/>
      <c r="Q667" s="1"/>
      <c r="R667" s="1"/>
      <c r="S667" s="1"/>
      <c r="T667" s="1"/>
      <c r="U667" s="3">
        <f>Tabla1315[[#This Row],[COSTO TOTAL]]</f>
        <v>125077.4</v>
      </c>
      <c r="V667" s="3"/>
      <c r="W667" s="1"/>
      <c r="X667" s="3"/>
      <c r="Y667" s="1"/>
      <c r="Z667" s="1"/>
      <c r="AA667" s="1"/>
      <c r="AB667" s="1"/>
      <c r="AC667" s="1"/>
      <c r="AD667" s="1"/>
      <c r="AE667" s="1"/>
    </row>
    <row r="668" spans="1:31">
      <c r="A668" s="1"/>
      <c r="B668" s="2">
        <v>43830</v>
      </c>
      <c r="C668" s="1" t="s">
        <v>24</v>
      </c>
      <c r="D668" s="1" t="s">
        <v>245</v>
      </c>
      <c r="E668" s="1" t="s">
        <v>24</v>
      </c>
      <c r="F668" s="1" t="s">
        <v>1018</v>
      </c>
      <c r="G668" s="1" t="s">
        <v>24</v>
      </c>
      <c r="H668" s="1">
        <v>4501718719</v>
      </c>
      <c r="I668" s="1" t="s">
        <v>24</v>
      </c>
      <c r="J668" s="1" t="s">
        <v>1023</v>
      </c>
      <c r="K668" s="1">
        <v>1</v>
      </c>
      <c r="L668" s="1" t="s">
        <v>26</v>
      </c>
      <c r="M668" s="3">
        <v>114697.60000000001</v>
      </c>
      <c r="N668" s="3">
        <f t="shared" si="20"/>
        <v>114697.60000000001</v>
      </c>
      <c r="O668" s="1"/>
      <c r="P668" s="1"/>
      <c r="Q668" s="1"/>
      <c r="R668" s="1"/>
      <c r="S668" s="1"/>
      <c r="T668" s="1"/>
      <c r="U668" s="3">
        <f>Tabla1315[[#This Row],[COSTO TOTAL]]</f>
        <v>114697.60000000001</v>
      </c>
      <c r="V668" s="3"/>
      <c r="W668" s="1"/>
      <c r="X668" s="3"/>
      <c r="Y668" s="1"/>
      <c r="Z668" s="1"/>
      <c r="AA668" s="1"/>
      <c r="AB668" s="1"/>
      <c r="AC668" s="1"/>
      <c r="AD668" s="1"/>
      <c r="AE668" s="1"/>
    </row>
    <row r="669" spans="1:31">
      <c r="A669" s="1"/>
      <c r="B669" s="2">
        <v>43830</v>
      </c>
      <c r="C669" s="1" t="s">
        <v>24</v>
      </c>
      <c r="D669" s="1" t="s">
        <v>245</v>
      </c>
      <c r="E669" s="1" t="s">
        <v>24</v>
      </c>
      <c r="F669" s="1" t="s">
        <v>1018</v>
      </c>
      <c r="G669" s="1" t="s">
        <v>24</v>
      </c>
      <c r="H669" s="1">
        <v>4501718719</v>
      </c>
      <c r="I669" s="1" t="s">
        <v>24</v>
      </c>
      <c r="J669" s="1" t="s">
        <v>1024</v>
      </c>
      <c r="K669" s="1">
        <v>1</v>
      </c>
      <c r="L669" s="1" t="s">
        <v>26</v>
      </c>
      <c r="M669" s="3">
        <v>114669.4</v>
      </c>
      <c r="N669" s="3">
        <f t="shared" si="20"/>
        <v>114669.4</v>
      </c>
      <c r="O669" s="1"/>
      <c r="P669" s="1"/>
      <c r="Q669" s="1"/>
      <c r="R669" s="1"/>
      <c r="S669" s="1"/>
      <c r="T669" s="1"/>
      <c r="U669" s="3">
        <f>Tabla1315[[#This Row],[COSTO TOTAL]]</f>
        <v>114669.4</v>
      </c>
      <c r="V669" s="3"/>
      <c r="W669" s="1"/>
      <c r="X669" s="3"/>
      <c r="Y669" s="1"/>
      <c r="Z669" s="1"/>
      <c r="AA669" s="1"/>
      <c r="AB669" s="1"/>
      <c r="AC669" s="1"/>
      <c r="AD669" s="1"/>
      <c r="AE669" s="1"/>
    </row>
    <row r="670" spans="1:31">
      <c r="A670" s="1"/>
      <c r="B670" s="2">
        <v>43830</v>
      </c>
      <c r="C670" s="1" t="s">
        <v>24</v>
      </c>
      <c r="D670" s="1" t="s">
        <v>245</v>
      </c>
      <c r="E670" s="1" t="s">
        <v>24</v>
      </c>
      <c r="F670" s="1" t="s">
        <v>1018</v>
      </c>
      <c r="G670" s="1" t="s">
        <v>24</v>
      </c>
      <c r="H670" s="1">
        <v>4501718719</v>
      </c>
      <c r="I670" s="1" t="s">
        <v>24</v>
      </c>
      <c r="J670" s="1" t="s">
        <v>1025</v>
      </c>
      <c r="K670" s="1">
        <v>1</v>
      </c>
      <c r="L670" s="1" t="s">
        <v>26</v>
      </c>
      <c r="M670" s="3">
        <v>124256.8</v>
      </c>
      <c r="N670" s="3">
        <f t="shared" si="20"/>
        <v>124256.8</v>
      </c>
      <c r="O670" s="1"/>
      <c r="P670" s="1"/>
      <c r="Q670" s="1"/>
      <c r="R670" s="1"/>
      <c r="S670" s="1"/>
      <c r="T670" s="1"/>
      <c r="U670" s="3">
        <f>Tabla1315[[#This Row],[COSTO TOTAL]]</f>
        <v>124256.8</v>
      </c>
      <c r="V670" s="3"/>
      <c r="W670" s="1"/>
      <c r="X670" s="3"/>
      <c r="Y670" s="1"/>
      <c r="Z670" s="1"/>
      <c r="AA670" s="1"/>
      <c r="AB670" s="1"/>
      <c r="AC670" s="1"/>
      <c r="AD670" s="1"/>
      <c r="AE670" s="1"/>
    </row>
    <row r="671" spans="1:31">
      <c r="A671" s="1"/>
      <c r="B671" s="2">
        <v>43830</v>
      </c>
      <c r="C671" s="1" t="s">
        <v>24</v>
      </c>
      <c r="D671" s="1" t="s">
        <v>245</v>
      </c>
      <c r="E671" s="1" t="s">
        <v>24</v>
      </c>
      <c r="F671" s="1" t="s">
        <v>1018</v>
      </c>
      <c r="G671" s="1" t="s">
        <v>24</v>
      </c>
      <c r="H671" s="1">
        <v>4501718719</v>
      </c>
      <c r="I671" s="1" t="s">
        <v>24</v>
      </c>
      <c r="J671" s="1" t="s">
        <v>1026</v>
      </c>
      <c r="K671" s="1">
        <v>1</v>
      </c>
      <c r="L671" s="1" t="s">
        <v>26</v>
      </c>
      <c r="M671" s="3">
        <v>65413.8</v>
      </c>
      <c r="N671" s="3">
        <f t="shared" si="20"/>
        <v>65413.8</v>
      </c>
      <c r="O671" s="1"/>
      <c r="P671" s="1"/>
      <c r="Q671" s="1"/>
      <c r="R671" s="1"/>
      <c r="S671" s="1"/>
      <c r="T671" s="1"/>
      <c r="U671" s="3">
        <f>Tabla1315[[#This Row],[COSTO TOTAL]]</f>
        <v>65413.8</v>
      </c>
      <c r="V671" s="3"/>
      <c r="W671" s="1"/>
      <c r="X671" s="3"/>
      <c r="Y671" s="1"/>
      <c r="Z671" s="1"/>
      <c r="AA671" s="1"/>
      <c r="AB671" s="1"/>
      <c r="AC671" s="1"/>
      <c r="AD671" s="1"/>
      <c r="AE671" s="1"/>
    </row>
    <row r="672" spans="1:31">
      <c r="A672" s="1"/>
      <c r="B672" s="2">
        <v>43830</v>
      </c>
      <c r="C672" s="1" t="s">
        <v>24</v>
      </c>
      <c r="D672" s="1" t="s">
        <v>245</v>
      </c>
      <c r="E672" s="1" t="s">
        <v>24</v>
      </c>
      <c r="F672" s="1" t="s">
        <v>1018</v>
      </c>
      <c r="G672" s="1" t="s">
        <v>24</v>
      </c>
      <c r="H672" s="1">
        <v>4501718719</v>
      </c>
      <c r="I672" s="1" t="s">
        <v>24</v>
      </c>
      <c r="J672" s="1" t="s">
        <v>1027</v>
      </c>
      <c r="K672" s="1">
        <v>1</v>
      </c>
      <c r="L672" s="1" t="s">
        <v>26</v>
      </c>
      <c r="M672" s="3">
        <v>242425</v>
      </c>
      <c r="N672" s="3">
        <f t="shared" si="20"/>
        <v>242425</v>
      </c>
      <c r="O672" s="1"/>
      <c r="P672" s="1"/>
      <c r="Q672" s="1"/>
      <c r="R672" s="1"/>
      <c r="S672" s="1"/>
      <c r="T672" s="1"/>
      <c r="U672" s="3">
        <f>Tabla1315[[#This Row],[COSTO TOTAL]]</f>
        <v>242425</v>
      </c>
      <c r="V672" s="3"/>
      <c r="W672" s="1"/>
      <c r="X672" s="3"/>
      <c r="Y672" s="1"/>
      <c r="Z672" s="1"/>
      <c r="AA672" s="1"/>
      <c r="AB672" s="1"/>
      <c r="AC672" s="1"/>
      <c r="AD672" s="1"/>
      <c r="AE672" s="1"/>
    </row>
    <row r="673" spans="1:31">
      <c r="A673" s="1"/>
      <c r="B673" s="2">
        <v>43830</v>
      </c>
      <c r="C673" s="1" t="s">
        <v>24</v>
      </c>
      <c r="D673" s="1" t="s">
        <v>245</v>
      </c>
      <c r="E673" s="1" t="s">
        <v>24</v>
      </c>
      <c r="F673" s="1" t="s">
        <v>1018</v>
      </c>
      <c r="G673" s="1" t="s">
        <v>24</v>
      </c>
      <c r="H673" s="1">
        <v>4501718719</v>
      </c>
      <c r="I673" s="1" t="s">
        <v>24</v>
      </c>
      <c r="J673" s="1" t="s">
        <v>1028</v>
      </c>
      <c r="K673" s="1">
        <v>1</v>
      </c>
      <c r="L673" s="1" t="s">
        <v>26</v>
      </c>
      <c r="M673" s="3">
        <v>242427.2</v>
      </c>
      <c r="N673" s="3">
        <f t="shared" si="20"/>
        <v>242427.2</v>
      </c>
      <c r="O673" s="1"/>
      <c r="P673" s="1"/>
      <c r="Q673" s="1"/>
      <c r="R673" s="1"/>
      <c r="S673" s="1"/>
      <c r="T673" s="1"/>
      <c r="U673" s="3">
        <f>Tabla1315[[#This Row],[COSTO TOTAL]]</f>
        <v>242427.2</v>
      </c>
      <c r="V673" s="3"/>
      <c r="W673" s="1"/>
      <c r="X673" s="3"/>
      <c r="Y673" s="1"/>
      <c r="Z673" s="1"/>
      <c r="AA673" s="1"/>
      <c r="AB673" s="1"/>
      <c r="AC673" s="1"/>
      <c r="AD673" s="1"/>
      <c r="AE673" s="1"/>
    </row>
    <row r="674" spans="1:31">
      <c r="A674" s="1"/>
      <c r="B674" s="2">
        <v>43830</v>
      </c>
      <c r="C674" s="1" t="s">
        <v>24</v>
      </c>
      <c r="D674" s="1" t="s">
        <v>245</v>
      </c>
      <c r="E674" s="1" t="s">
        <v>24</v>
      </c>
      <c r="F674" s="1" t="s">
        <v>1018</v>
      </c>
      <c r="G674" s="1" t="s">
        <v>24</v>
      </c>
      <c r="H674" s="1">
        <v>4501718719</v>
      </c>
      <c r="I674" s="1" t="s">
        <v>24</v>
      </c>
      <c r="J674" s="1" t="s">
        <v>1029</v>
      </c>
      <c r="K674" s="1">
        <v>1</v>
      </c>
      <c r="L674" s="1" t="s">
        <v>26</v>
      </c>
      <c r="M674" s="3">
        <v>281169.40000000002</v>
      </c>
      <c r="N674" s="3">
        <f t="shared" si="20"/>
        <v>281169.40000000002</v>
      </c>
      <c r="O674" s="1"/>
      <c r="P674" s="1"/>
      <c r="Q674" s="1"/>
      <c r="R674" s="1"/>
      <c r="S674" s="1"/>
      <c r="T674" s="1"/>
      <c r="U674" s="3">
        <f>Tabla1315[[#This Row],[COSTO TOTAL]]</f>
        <v>281169.40000000002</v>
      </c>
      <c r="V674" s="3"/>
      <c r="W674" s="1"/>
      <c r="X674" s="3"/>
      <c r="Y674" s="1"/>
      <c r="Z674" s="1"/>
      <c r="AA674" s="1"/>
      <c r="AB674" s="1"/>
      <c r="AC674" s="1"/>
      <c r="AD674" s="1"/>
      <c r="AE674" s="1"/>
    </row>
    <row r="675" spans="1:31">
      <c r="A675" s="1"/>
      <c r="B675" s="2">
        <v>43830</v>
      </c>
      <c r="C675" s="1" t="s">
        <v>24</v>
      </c>
      <c r="D675" s="1" t="s">
        <v>245</v>
      </c>
      <c r="E675" s="1" t="s">
        <v>24</v>
      </c>
      <c r="F675" s="1" t="s">
        <v>1018</v>
      </c>
      <c r="G675" s="1" t="s">
        <v>24</v>
      </c>
      <c r="H675" s="1">
        <v>4501718719</v>
      </c>
      <c r="I675" s="1" t="s">
        <v>24</v>
      </c>
      <c r="J675" s="1" t="s">
        <v>1030</v>
      </c>
      <c r="K675" s="1">
        <v>0</v>
      </c>
      <c r="L675" s="1" t="s">
        <v>26</v>
      </c>
      <c r="M675" s="3">
        <v>130827.6</v>
      </c>
      <c r="N675" s="3">
        <f t="shared" si="20"/>
        <v>0</v>
      </c>
      <c r="O675" s="1"/>
      <c r="P675" s="1"/>
      <c r="Q675" s="1"/>
      <c r="R675" s="1"/>
      <c r="S675" s="1"/>
      <c r="T675" s="1"/>
      <c r="U675" s="3">
        <f>Tabla1315[[#This Row],[COSTO TOTAL]]</f>
        <v>0</v>
      </c>
      <c r="V675" s="3"/>
      <c r="W675" s="1"/>
      <c r="X675" s="3"/>
      <c r="Y675" s="1"/>
      <c r="Z675" s="1"/>
      <c r="AA675" s="1"/>
      <c r="AB675" s="1"/>
      <c r="AC675" s="1"/>
      <c r="AD675" s="1" t="s">
        <v>112</v>
      </c>
      <c r="AE675" s="1"/>
    </row>
    <row r="676" spans="1:31">
      <c r="A676" s="1"/>
      <c r="B676" s="2">
        <v>43830</v>
      </c>
      <c r="C676" s="1" t="s">
        <v>24</v>
      </c>
      <c r="D676" s="1" t="s">
        <v>245</v>
      </c>
      <c r="E676" s="1" t="s">
        <v>24</v>
      </c>
      <c r="F676" s="1" t="s">
        <v>1018</v>
      </c>
      <c r="G676" s="1" t="s">
        <v>24</v>
      </c>
      <c r="H676" s="1">
        <v>4501718719</v>
      </c>
      <c r="I676" s="1" t="s">
        <v>24</v>
      </c>
      <c r="J676" s="1" t="s">
        <v>1031</v>
      </c>
      <c r="K676" s="1">
        <v>0</v>
      </c>
      <c r="L676" s="1" t="s">
        <v>26</v>
      </c>
      <c r="M676" s="3">
        <v>136849.4</v>
      </c>
      <c r="N676" s="3">
        <f t="shared" si="20"/>
        <v>0</v>
      </c>
      <c r="O676" s="1"/>
      <c r="P676" s="1"/>
      <c r="Q676" s="1"/>
      <c r="R676" s="1"/>
      <c r="S676" s="1"/>
      <c r="T676" s="1"/>
      <c r="U676" s="3">
        <f>Tabla1315[[#This Row],[COSTO TOTAL]]</f>
        <v>0</v>
      </c>
      <c r="V676" s="3"/>
      <c r="W676" s="1"/>
      <c r="X676" s="3"/>
      <c r="Y676" s="1"/>
      <c r="Z676" s="1"/>
      <c r="AA676" s="1"/>
      <c r="AB676" s="1"/>
      <c r="AC676" s="1"/>
      <c r="AD676" s="1" t="s">
        <v>112</v>
      </c>
      <c r="AE676" s="1"/>
    </row>
    <row r="677" spans="1:31">
      <c r="A677" s="1"/>
      <c r="B677" s="2">
        <v>43830</v>
      </c>
      <c r="C677" s="1" t="s">
        <v>24</v>
      </c>
      <c r="D677" s="1" t="s">
        <v>245</v>
      </c>
      <c r="E677" s="1" t="s">
        <v>24</v>
      </c>
      <c r="F677" s="1" t="s">
        <v>1018</v>
      </c>
      <c r="G677" s="1" t="s">
        <v>24</v>
      </c>
      <c r="H677" s="1">
        <v>4501718719</v>
      </c>
      <c r="I677" s="1" t="s">
        <v>24</v>
      </c>
      <c r="J677" s="1" t="s">
        <v>1032</v>
      </c>
      <c r="K677" s="1">
        <v>0</v>
      </c>
      <c r="L677" s="1" t="s">
        <v>26</v>
      </c>
      <c r="M677" s="3">
        <v>54560.4</v>
      </c>
      <c r="N677" s="3">
        <f t="shared" si="20"/>
        <v>0</v>
      </c>
      <c r="O677" s="1"/>
      <c r="P677" s="1"/>
      <c r="Q677" s="1"/>
      <c r="R677" s="1"/>
      <c r="S677" s="1"/>
      <c r="T677" s="1"/>
      <c r="U677" s="3">
        <f>Tabla1315[[#This Row],[COSTO TOTAL]]</f>
        <v>0</v>
      </c>
      <c r="V677" s="3"/>
      <c r="W677" s="1"/>
      <c r="X677" s="3"/>
      <c r="Y677" s="1"/>
      <c r="Z677" s="1"/>
      <c r="AA677" s="1"/>
      <c r="AB677" s="1"/>
      <c r="AC677" s="1"/>
      <c r="AD677" s="1" t="s">
        <v>112</v>
      </c>
      <c r="AE677" s="1"/>
    </row>
    <row r="678" spans="1:31">
      <c r="A678" s="1"/>
      <c r="B678" s="2">
        <v>43830</v>
      </c>
      <c r="C678" s="1" t="s">
        <v>24</v>
      </c>
      <c r="D678" s="1" t="s">
        <v>245</v>
      </c>
      <c r="E678" s="1" t="s">
        <v>24</v>
      </c>
      <c r="F678" s="1" t="s">
        <v>1018</v>
      </c>
      <c r="G678" s="1" t="s">
        <v>24</v>
      </c>
      <c r="H678" s="1">
        <v>4501718719</v>
      </c>
      <c r="I678" s="1" t="s">
        <v>24</v>
      </c>
      <c r="J678" s="1" t="s">
        <v>1033</v>
      </c>
      <c r="K678" s="1">
        <v>0</v>
      </c>
      <c r="L678" s="1" t="s">
        <v>26</v>
      </c>
      <c r="M678" s="3">
        <v>66714.399999999994</v>
      </c>
      <c r="N678" s="3">
        <f t="shared" si="20"/>
        <v>0</v>
      </c>
      <c r="O678" s="1"/>
      <c r="P678" s="1"/>
      <c r="Q678" s="1"/>
      <c r="R678" s="1"/>
      <c r="S678" s="1"/>
      <c r="T678" s="1"/>
      <c r="U678" s="3">
        <f>Tabla1315[[#This Row],[COSTO TOTAL]]</f>
        <v>0</v>
      </c>
      <c r="V678" s="3"/>
      <c r="W678" s="1"/>
      <c r="X678" s="3"/>
      <c r="Y678" s="1"/>
      <c r="Z678" s="1"/>
      <c r="AA678" s="1"/>
      <c r="AB678" s="1"/>
      <c r="AC678" s="1"/>
      <c r="AD678" s="1" t="s">
        <v>112</v>
      </c>
      <c r="AE678" s="1"/>
    </row>
    <row r="679" spans="1:31">
      <c r="A679" s="1"/>
      <c r="B679" s="2">
        <v>43830</v>
      </c>
      <c r="C679" s="1" t="s">
        <v>24</v>
      </c>
      <c r="D679" s="1" t="s">
        <v>245</v>
      </c>
      <c r="E679" s="1" t="s">
        <v>24</v>
      </c>
      <c r="F679" s="1" t="s">
        <v>1018</v>
      </c>
      <c r="G679" s="1" t="s">
        <v>24</v>
      </c>
      <c r="H679" s="1">
        <v>4501718719</v>
      </c>
      <c r="I679" s="1" t="s">
        <v>24</v>
      </c>
      <c r="J679" s="1" t="s">
        <v>1034</v>
      </c>
      <c r="K679" s="1">
        <v>0</v>
      </c>
      <c r="L679" s="1" t="s">
        <v>26</v>
      </c>
      <c r="M679" s="3">
        <v>136849.4</v>
      </c>
      <c r="N679" s="3">
        <f t="shared" si="20"/>
        <v>0</v>
      </c>
      <c r="O679" s="1"/>
      <c r="P679" s="1"/>
      <c r="Q679" s="1"/>
      <c r="R679" s="1"/>
      <c r="S679" s="1"/>
      <c r="T679" s="1"/>
      <c r="U679" s="3">
        <f>Tabla1315[[#This Row],[COSTO TOTAL]]</f>
        <v>0</v>
      </c>
      <c r="V679" s="3"/>
      <c r="W679" s="1"/>
      <c r="X679" s="3"/>
      <c r="Y679" s="1"/>
      <c r="Z679" s="1"/>
      <c r="AA679" s="1"/>
      <c r="AB679" s="1"/>
      <c r="AC679" s="1"/>
      <c r="AD679" s="1" t="s">
        <v>112</v>
      </c>
      <c r="AE679" s="1"/>
    </row>
    <row r="680" spans="1:31">
      <c r="A680" s="1"/>
      <c r="B680" s="2">
        <v>43830</v>
      </c>
      <c r="C680" s="1" t="s">
        <v>24</v>
      </c>
      <c r="D680" s="1" t="s">
        <v>245</v>
      </c>
      <c r="E680" s="1" t="s">
        <v>24</v>
      </c>
      <c r="F680" s="1" t="s">
        <v>1018</v>
      </c>
      <c r="G680" s="1" t="s">
        <v>24</v>
      </c>
      <c r="H680" s="1">
        <v>4501718719</v>
      </c>
      <c r="I680" s="1" t="s">
        <v>24</v>
      </c>
      <c r="J680" s="1" t="s">
        <v>1035</v>
      </c>
      <c r="K680" s="1">
        <v>0</v>
      </c>
      <c r="L680" s="1" t="s">
        <v>26</v>
      </c>
      <c r="M680" s="3">
        <v>65413.8</v>
      </c>
      <c r="N680" s="3">
        <f t="shared" si="20"/>
        <v>0</v>
      </c>
      <c r="O680" s="1"/>
      <c r="P680" s="1"/>
      <c r="Q680" s="1"/>
      <c r="R680" s="1"/>
      <c r="S680" s="1"/>
      <c r="T680" s="1"/>
      <c r="U680" s="3">
        <f>Tabla1315[[#This Row],[COSTO TOTAL]]</f>
        <v>0</v>
      </c>
      <c r="V680" s="3"/>
      <c r="W680" s="1"/>
      <c r="X680" s="3"/>
      <c r="Y680" s="1"/>
      <c r="Z680" s="1"/>
      <c r="AA680" s="1"/>
      <c r="AB680" s="1"/>
      <c r="AC680" s="1"/>
      <c r="AD680" s="1" t="s">
        <v>112</v>
      </c>
      <c r="AE680" s="1"/>
    </row>
    <row r="681" spans="1:31">
      <c r="A681" s="1"/>
      <c r="B681" s="2">
        <v>43830</v>
      </c>
      <c r="C681" s="1" t="s">
        <v>24</v>
      </c>
      <c r="D681" s="1" t="s">
        <v>245</v>
      </c>
      <c r="E681" s="1" t="s">
        <v>24</v>
      </c>
      <c r="F681" s="1" t="s">
        <v>1018</v>
      </c>
      <c r="G681" s="1" t="s">
        <v>24</v>
      </c>
      <c r="H681" s="1">
        <v>4501718719</v>
      </c>
      <c r="I681" s="1" t="s">
        <v>24</v>
      </c>
      <c r="J681" s="1" t="s">
        <v>1036</v>
      </c>
      <c r="K681" s="1">
        <v>0</v>
      </c>
      <c r="L681" s="1" t="s">
        <v>26</v>
      </c>
      <c r="M681" s="3">
        <v>66714.399999999994</v>
      </c>
      <c r="N681" s="3">
        <f t="shared" si="20"/>
        <v>0</v>
      </c>
      <c r="O681" s="1"/>
      <c r="P681" s="1"/>
      <c r="Q681" s="1"/>
      <c r="R681" s="1"/>
      <c r="S681" s="1"/>
      <c r="T681" s="1"/>
      <c r="U681" s="3">
        <f>Tabla1315[[#This Row],[COSTO TOTAL]]</f>
        <v>0</v>
      </c>
      <c r="V681" s="3"/>
      <c r="W681" s="1"/>
      <c r="X681" s="3"/>
      <c r="Y681" s="1"/>
      <c r="Z681" s="1"/>
      <c r="AA681" s="1"/>
      <c r="AB681" s="1"/>
      <c r="AC681" s="1"/>
      <c r="AD681" s="1" t="s">
        <v>112</v>
      </c>
      <c r="AE681" s="1"/>
    </row>
    <row r="682" spans="1:31">
      <c r="A682" s="1"/>
      <c r="B682" s="2">
        <v>43830</v>
      </c>
      <c r="C682" s="1" t="s">
        <v>24</v>
      </c>
      <c r="D682" s="1" t="s">
        <v>245</v>
      </c>
      <c r="E682" s="1" t="s">
        <v>24</v>
      </c>
      <c r="F682" s="1" t="s">
        <v>1018</v>
      </c>
      <c r="G682" s="1" t="s">
        <v>24</v>
      </c>
      <c r="H682" s="1">
        <v>4501718719</v>
      </c>
      <c r="I682" s="1" t="s">
        <v>24</v>
      </c>
      <c r="J682" s="1" t="s">
        <v>1037</v>
      </c>
      <c r="K682" s="1">
        <v>1</v>
      </c>
      <c r="L682" s="1" t="s">
        <v>26</v>
      </c>
      <c r="M682" s="3">
        <v>72767.8</v>
      </c>
      <c r="N682" s="3">
        <f t="shared" si="20"/>
        <v>72767.8</v>
      </c>
      <c r="O682" s="1"/>
      <c r="P682" s="1"/>
      <c r="Q682" s="1"/>
      <c r="R682" s="1"/>
      <c r="S682" s="1"/>
      <c r="T682" s="1"/>
      <c r="U682" s="3">
        <f>Tabla1315[[#This Row],[COSTO TOTAL]]</f>
        <v>72767.8</v>
      </c>
      <c r="V682" s="3"/>
      <c r="W682" s="1"/>
      <c r="X682" s="3"/>
      <c r="Y682" s="1"/>
      <c r="Z682" s="1"/>
      <c r="AA682" s="1"/>
      <c r="AB682" s="1"/>
      <c r="AC682" s="1"/>
      <c r="AD682" s="1"/>
      <c r="AE682" s="1"/>
    </row>
    <row r="683" spans="1:31">
      <c r="A683" s="1"/>
      <c r="B683" s="2">
        <v>43830</v>
      </c>
      <c r="C683" s="1" t="s">
        <v>24</v>
      </c>
      <c r="D683" s="1" t="s">
        <v>245</v>
      </c>
      <c r="E683" s="1" t="s">
        <v>24</v>
      </c>
      <c r="F683" s="1" t="s">
        <v>1018</v>
      </c>
      <c r="G683" s="1" t="s">
        <v>24</v>
      </c>
      <c r="H683" s="1">
        <v>4501718719</v>
      </c>
      <c r="I683" s="1" t="s">
        <v>24</v>
      </c>
      <c r="J683" s="1" t="s">
        <v>1038</v>
      </c>
      <c r="K683" s="1">
        <v>1</v>
      </c>
      <c r="L683" s="1" t="s">
        <v>26</v>
      </c>
      <c r="M683" s="3">
        <v>66714.399999999994</v>
      </c>
      <c r="N683" s="3">
        <f t="shared" si="20"/>
        <v>66714.399999999994</v>
      </c>
      <c r="O683" s="1"/>
      <c r="P683" s="1"/>
      <c r="Q683" s="1"/>
      <c r="R683" s="1"/>
      <c r="S683" s="1"/>
      <c r="T683" s="1"/>
      <c r="U683" s="3">
        <f>Tabla1315[[#This Row],[COSTO TOTAL]]</f>
        <v>66714.399999999994</v>
      </c>
      <c r="V683" s="3"/>
      <c r="W683" s="1"/>
      <c r="X683" s="3"/>
      <c r="Y683" s="1"/>
      <c r="Z683" s="1"/>
      <c r="AA683" s="1"/>
      <c r="AB683" s="1"/>
      <c r="AC683" s="1"/>
      <c r="AD683" s="1"/>
      <c r="AE683" s="1"/>
    </row>
    <row r="684" spans="1:31">
      <c r="A684" s="1"/>
      <c r="B684" s="2">
        <v>43830</v>
      </c>
      <c r="C684" s="1" t="s">
        <v>24</v>
      </c>
      <c r="D684" s="1" t="s">
        <v>245</v>
      </c>
      <c r="E684" s="1" t="s">
        <v>24</v>
      </c>
      <c r="F684" s="1" t="s">
        <v>1018</v>
      </c>
      <c r="G684" s="1" t="s">
        <v>24</v>
      </c>
      <c r="H684" s="1">
        <v>4501718719</v>
      </c>
      <c r="I684" s="1" t="s">
        <v>24</v>
      </c>
      <c r="J684" s="1" t="s">
        <v>1039</v>
      </c>
      <c r="K684" s="1">
        <v>1</v>
      </c>
      <c r="L684" s="1" t="s">
        <v>26</v>
      </c>
      <c r="M684" s="3">
        <v>174699.8</v>
      </c>
      <c r="N684" s="3">
        <f t="shared" si="20"/>
        <v>174699.8</v>
      </c>
      <c r="O684" s="1"/>
      <c r="P684" s="1"/>
      <c r="Q684" s="1"/>
      <c r="R684" s="1"/>
      <c r="S684" s="1"/>
      <c r="T684" s="1"/>
      <c r="U684" s="3">
        <f>Tabla1315[[#This Row],[COSTO TOTAL]]</f>
        <v>174699.8</v>
      </c>
      <c r="V684" s="3"/>
      <c r="W684" s="1"/>
      <c r="X684" s="3"/>
      <c r="Y684" s="1"/>
      <c r="Z684" s="1"/>
      <c r="AA684" s="1"/>
      <c r="AB684" s="1"/>
      <c r="AC684" s="1"/>
      <c r="AD684" s="1"/>
      <c r="AE684" s="1"/>
    </row>
    <row r="685" spans="1:31">
      <c r="A685" s="1"/>
      <c r="B685" s="2">
        <v>43830</v>
      </c>
      <c r="C685" s="1" t="s">
        <v>24</v>
      </c>
      <c r="D685" s="1" t="s">
        <v>245</v>
      </c>
      <c r="E685" s="1" t="s">
        <v>24</v>
      </c>
      <c r="F685" s="1" t="s">
        <v>1018</v>
      </c>
      <c r="G685" s="1" t="s">
        <v>24</v>
      </c>
      <c r="H685" s="1">
        <v>4501718719</v>
      </c>
      <c r="I685" s="1" t="s">
        <v>24</v>
      </c>
      <c r="J685" s="1" t="s">
        <v>1040</v>
      </c>
      <c r="K685" s="1">
        <v>1</v>
      </c>
      <c r="L685" s="1" t="s">
        <v>26</v>
      </c>
      <c r="M685" s="3">
        <v>72767.8</v>
      </c>
      <c r="N685" s="3">
        <f t="shared" si="20"/>
        <v>72767.8</v>
      </c>
      <c r="O685" s="1"/>
      <c r="P685" s="1"/>
      <c r="Q685" s="1"/>
      <c r="R685" s="1"/>
      <c r="S685" s="1"/>
      <c r="T685" s="1"/>
      <c r="U685" s="3">
        <f>Tabla1315[[#This Row],[COSTO TOTAL]]</f>
        <v>72767.8</v>
      </c>
      <c r="V685" s="3"/>
      <c r="W685" s="1"/>
      <c r="X685" s="3"/>
      <c r="Y685" s="1"/>
      <c r="Z685" s="1"/>
      <c r="AA685" s="1"/>
      <c r="AB685" s="1"/>
      <c r="AC685" s="1"/>
      <c r="AD685" s="1"/>
      <c r="AE685" s="1"/>
    </row>
    <row r="686" spans="1:31">
      <c r="A686" s="1"/>
      <c r="B686" s="2">
        <v>43830</v>
      </c>
      <c r="C686" s="1" t="s">
        <v>24</v>
      </c>
      <c r="D686" s="1" t="s">
        <v>245</v>
      </c>
      <c r="E686" s="1" t="s">
        <v>24</v>
      </c>
      <c r="F686" s="1" t="s">
        <v>1018</v>
      </c>
      <c r="G686" s="1" t="s">
        <v>24</v>
      </c>
      <c r="H686" s="1">
        <v>4501718719</v>
      </c>
      <c r="I686" s="1" t="s">
        <v>24</v>
      </c>
      <c r="J686" s="1" t="s">
        <v>1041</v>
      </c>
      <c r="K686" s="1">
        <v>1</v>
      </c>
      <c r="L686" s="1" t="s">
        <v>26</v>
      </c>
      <c r="M686" s="3">
        <v>136849.4</v>
      </c>
      <c r="N686" s="3">
        <f t="shared" si="20"/>
        <v>136849.4</v>
      </c>
      <c r="O686" s="1"/>
      <c r="P686" s="1"/>
      <c r="Q686" s="1"/>
      <c r="R686" s="1"/>
      <c r="S686" s="1"/>
      <c r="T686" s="1"/>
      <c r="U686" s="3">
        <f>Tabla1315[[#This Row],[COSTO TOTAL]]</f>
        <v>136849.4</v>
      </c>
      <c r="V686" s="3"/>
      <c r="W686" s="1"/>
      <c r="X686" s="3"/>
      <c r="Y686" s="1"/>
      <c r="Z686" s="1"/>
      <c r="AA686" s="1"/>
      <c r="AB686" s="1"/>
      <c r="AC686" s="1"/>
      <c r="AD686" s="1"/>
      <c r="AE686" s="1"/>
    </row>
    <row r="687" spans="1:31">
      <c r="A687" s="1"/>
      <c r="B687" s="2">
        <v>43830</v>
      </c>
      <c r="C687" s="1" t="s">
        <v>24</v>
      </c>
      <c r="D687" s="1" t="s">
        <v>245</v>
      </c>
      <c r="E687" s="1" t="s">
        <v>24</v>
      </c>
      <c r="F687" s="1" t="s">
        <v>1018</v>
      </c>
      <c r="G687" s="1" t="s">
        <v>24</v>
      </c>
      <c r="H687" s="1">
        <v>4501718719</v>
      </c>
      <c r="I687" s="1" t="s">
        <v>24</v>
      </c>
      <c r="J687" s="1" t="s">
        <v>1042</v>
      </c>
      <c r="K687" s="1">
        <v>1</v>
      </c>
      <c r="L687" s="1" t="s">
        <v>26</v>
      </c>
      <c r="M687" s="3">
        <v>125077.4</v>
      </c>
      <c r="N687" s="3">
        <f t="shared" si="20"/>
        <v>125077.4</v>
      </c>
      <c r="O687" s="1"/>
      <c r="P687" s="1"/>
      <c r="Q687" s="1"/>
      <c r="R687" s="1"/>
      <c r="S687" s="1"/>
      <c r="T687" s="1"/>
      <c r="U687" s="3">
        <f>Tabla1315[[#This Row],[COSTO TOTAL]]</f>
        <v>125077.4</v>
      </c>
      <c r="V687" s="3"/>
      <c r="W687" s="1"/>
      <c r="X687" s="3"/>
      <c r="Y687" s="1"/>
      <c r="Z687" s="1"/>
      <c r="AA687" s="1"/>
      <c r="AB687" s="1"/>
      <c r="AC687" s="1"/>
      <c r="AD687" s="1"/>
      <c r="AE687" s="1"/>
    </row>
    <row r="688" spans="1:31">
      <c r="A688" s="1"/>
      <c r="B688" s="2">
        <v>43830</v>
      </c>
      <c r="C688" s="1" t="s">
        <v>24</v>
      </c>
      <c r="D688" s="1" t="s">
        <v>245</v>
      </c>
      <c r="E688" s="1" t="s">
        <v>24</v>
      </c>
      <c r="F688" s="1" t="s">
        <v>1018</v>
      </c>
      <c r="G688" s="1" t="s">
        <v>24</v>
      </c>
      <c r="H688" s="1">
        <v>4501718719</v>
      </c>
      <c r="I688" s="1" t="s">
        <v>24</v>
      </c>
      <c r="J688" s="1" t="s">
        <v>1043</v>
      </c>
      <c r="K688" s="1">
        <v>1</v>
      </c>
      <c r="L688" s="1" t="s">
        <v>26</v>
      </c>
      <c r="M688" s="3">
        <v>281169.40000000002</v>
      </c>
      <c r="N688" s="3">
        <f t="shared" si="20"/>
        <v>281169.40000000002</v>
      </c>
      <c r="O688" s="1"/>
      <c r="P688" s="1"/>
      <c r="Q688" s="1"/>
      <c r="R688" s="1"/>
      <c r="S688" s="1"/>
      <c r="T688" s="1"/>
      <c r="U688" s="3">
        <f>Tabla1315[[#This Row],[COSTO TOTAL]]</f>
        <v>281169.40000000002</v>
      </c>
      <c r="V688" s="3"/>
      <c r="W688" s="1"/>
      <c r="X688" s="3"/>
      <c r="Y688" s="1"/>
      <c r="Z688" s="1"/>
      <c r="AA688" s="1"/>
      <c r="AB688" s="1"/>
      <c r="AC688" s="1"/>
      <c r="AD688" s="1"/>
      <c r="AE688" s="1"/>
    </row>
    <row r="689" spans="1:31">
      <c r="A689" s="1"/>
      <c r="B689" s="2">
        <v>43830</v>
      </c>
      <c r="C689" s="1" t="s">
        <v>24</v>
      </c>
      <c r="D689" s="1" t="s">
        <v>245</v>
      </c>
      <c r="E689" s="1" t="s">
        <v>24</v>
      </c>
      <c r="F689" s="1" t="s">
        <v>1018</v>
      </c>
      <c r="G689" s="1" t="s">
        <v>24</v>
      </c>
      <c r="H689" s="1">
        <v>4501718719</v>
      </c>
      <c r="I689" s="1" t="s">
        <v>24</v>
      </c>
      <c r="J689" s="1" t="s">
        <v>1044</v>
      </c>
      <c r="K689" s="1">
        <v>1</v>
      </c>
      <c r="L689" s="1" t="s">
        <v>26</v>
      </c>
      <c r="M689" s="3">
        <v>281169.40000000002</v>
      </c>
      <c r="N689" s="3">
        <f t="shared" si="20"/>
        <v>281169.40000000002</v>
      </c>
      <c r="O689" s="1"/>
      <c r="P689" s="1"/>
      <c r="Q689" s="1"/>
      <c r="R689" s="1"/>
      <c r="S689" s="1"/>
      <c r="T689" s="1"/>
      <c r="U689" s="3">
        <f>Tabla1315[[#This Row],[COSTO TOTAL]]</f>
        <v>281169.40000000002</v>
      </c>
      <c r="V689" s="3"/>
      <c r="W689" s="1"/>
      <c r="X689" s="3"/>
      <c r="Y689" s="1"/>
      <c r="Z689" s="1"/>
      <c r="AA689" s="1"/>
      <c r="AB689" s="1"/>
      <c r="AC689" s="1"/>
      <c r="AD689" s="1"/>
      <c r="AE689" s="1"/>
    </row>
    <row r="690" spans="1:31">
      <c r="A690" s="1"/>
      <c r="B690" s="2">
        <v>43830</v>
      </c>
      <c r="C690" s="1" t="s">
        <v>24</v>
      </c>
      <c r="D690" s="1" t="s">
        <v>245</v>
      </c>
      <c r="E690" s="1" t="s">
        <v>24</v>
      </c>
      <c r="F690" s="1" t="s">
        <v>1018</v>
      </c>
      <c r="G690" s="1" t="s">
        <v>24</v>
      </c>
      <c r="H690" s="1">
        <v>4501718719</v>
      </c>
      <c r="I690" s="1" t="s">
        <v>24</v>
      </c>
      <c r="J690" s="1" t="s">
        <v>1045</v>
      </c>
      <c r="K690" s="1">
        <v>1</v>
      </c>
      <c r="L690" s="1" t="s">
        <v>26</v>
      </c>
      <c r="M690" s="3">
        <v>192384.4</v>
      </c>
      <c r="N690" s="3">
        <f t="shared" si="20"/>
        <v>192384.4</v>
      </c>
      <c r="O690" s="1"/>
      <c r="P690" s="1"/>
      <c r="Q690" s="1"/>
      <c r="R690" s="1"/>
      <c r="S690" s="1"/>
      <c r="T690" s="1"/>
      <c r="U690" s="3">
        <f>Tabla1315[[#This Row],[COSTO TOTAL]]</f>
        <v>192384.4</v>
      </c>
      <c r="V690" s="3"/>
      <c r="W690" s="1"/>
      <c r="X690" s="3"/>
      <c r="Y690" s="1"/>
      <c r="Z690" s="1"/>
      <c r="AA690" s="1"/>
      <c r="AB690" s="1"/>
      <c r="AC690" s="1"/>
      <c r="AD690" s="1"/>
      <c r="AE690" s="1"/>
    </row>
    <row r="691" spans="1:31">
      <c r="A691" s="1"/>
      <c r="B691" s="2">
        <v>43830</v>
      </c>
      <c r="C691" s="1" t="s">
        <v>24</v>
      </c>
      <c r="D691" s="1" t="s">
        <v>245</v>
      </c>
      <c r="E691" s="1" t="s">
        <v>24</v>
      </c>
      <c r="F691" s="1" t="s">
        <v>1018</v>
      </c>
      <c r="G691" s="1" t="s">
        <v>24</v>
      </c>
      <c r="H691" s="1">
        <v>4501718719</v>
      </c>
      <c r="I691" s="1" t="s">
        <v>24</v>
      </c>
      <c r="J691" s="1" t="s">
        <v>1046</v>
      </c>
      <c r="K691" s="1">
        <v>1</v>
      </c>
      <c r="L691" s="1" t="s">
        <v>26</v>
      </c>
      <c r="M691" s="3">
        <v>66715</v>
      </c>
      <c r="N691" s="3">
        <f t="shared" si="20"/>
        <v>66715</v>
      </c>
      <c r="O691" s="1"/>
      <c r="P691" s="1"/>
      <c r="Q691" s="1"/>
      <c r="R691" s="1"/>
      <c r="S691" s="1"/>
      <c r="T691" s="1"/>
      <c r="U691" s="3">
        <f>Tabla1315[[#This Row],[COSTO TOTAL]]</f>
        <v>66715</v>
      </c>
      <c r="V691" s="3"/>
      <c r="W691" s="1"/>
      <c r="X691" s="3"/>
      <c r="Y691" s="1"/>
      <c r="Z691" s="1"/>
      <c r="AA691" s="1"/>
      <c r="AB691" s="1"/>
      <c r="AC691" s="1"/>
      <c r="AD691" s="1"/>
      <c r="AE691" s="1"/>
    </row>
    <row r="692" spans="1:31">
      <c r="A692" s="1"/>
      <c r="B692" s="2">
        <v>43830</v>
      </c>
      <c r="C692" s="1" t="s">
        <v>24</v>
      </c>
      <c r="D692" s="1" t="s">
        <v>245</v>
      </c>
      <c r="E692" s="1" t="s">
        <v>24</v>
      </c>
      <c r="F692" s="1" t="s">
        <v>1018</v>
      </c>
      <c r="G692" s="1" t="s">
        <v>24</v>
      </c>
      <c r="H692" s="1">
        <v>4501718719</v>
      </c>
      <c r="I692" s="1" t="s">
        <v>24</v>
      </c>
      <c r="J692" s="1" t="s">
        <v>1047</v>
      </c>
      <c r="K692" s="1">
        <v>0</v>
      </c>
      <c r="L692" s="1" t="s">
        <v>26</v>
      </c>
      <c r="M692" s="3">
        <v>66714.399999999994</v>
      </c>
      <c r="N692" s="3">
        <f t="shared" si="20"/>
        <v>0</v>
      </c>
      <c r="O692" s="1"/>
      <c r="P692" s="1"/>
      <c r="Q692" s="1"/>
      <c r="R692" s="1"/>
      <c r="S692" s="1"/>
      <c r="T692" s="1"/>
      <c r="U692" s="3">
        <f>Tabla1315[[#This Row],[COSTO TOTAL]]</f>
        <v>0</v>
      </c>
      <c r="V692" s="3"/>
      <c r="W692" s="1"/>
      <c r="X692" s="3"/>
      <c r="Y692" s="1"/>
      <c r="Z692" s="1"/>
      <c r="AA692" s="1"/>
      <c r="AB692" s="1"/>
      <c r="AC692" s="1"/>
      <c r="AD692" s="1" t="s">
        <v>112</v>
      </c>
      <c r="AE692" s="1"/>
    </row>
    <row r="693" spans="1:31">
      <c r="A693" s="1"/>
      <c r="B693" s="2">
        <v>43830</v>
      </c>
      <c r="C693" s="1" t="s">
        <v>24</v>
      </c>
      <c r="D693" s="1" t="s">
        <v>245</v>
      </c>
      <c r="E693" s="1" t="s">
        <v>24</v>
      </c>
      <c r="F693" s="1" t="s">
        <v>1018</v>
      </c>
      <c r="G693" s="1" t="s">
        <v>24</v>
      </c>
      <c r="H693" s="1">
        <v>4501718719</v>
      </c>
      <c r="I693" s="1" t="s">
        <v>24</v>
      </c>
      <c r="J693" s="1" t="s">
        <v>1048</v>
      </c>
      <c r="K693" s="1">
        <v>1</v>
      </c>
      <c r="L693" s="1" t="s">
        <v>26</v>
      </c>
      <c r="M693" s="3">
        <v>61183.199999999997</v>
      </c>
      <c r="N693" s="3">
        <f t="shared" si="20"/>
        <v>61183.199999999997</v>
      </c>
      <c r="O693" s="1"/>
      <c r="P693" s="1"/>
      <c r="Q693" s="1"/>
      <c r="R693" s="1"/>
      <c r="S693" s="1"/>
      <c r="T693" s="1"/>
      <c r="U693" s="3">
        <f>Tabla1315[[#This Row],[COSTO TOTAL]]</f>
        <v>61183.199999999997</v>
      </c>
      <c r="V693" s="3"/>
      <c r="W693" s="1"/>
      <c r="X693" s="3"/>
      <c r="Y693" s="1"/>
      <c r="Z693" s="1"/>
      <c r="AA693" s="1"/>
      <c r="AB693" s="1"/>
      <c r="AC693" s="1"/>
      <c r="AD693" s="1"/>
      <c r="AE693" s="1"/>
    </row>
    <row r="694" spans="1:31">
      <c r="A694" s="1"/>
      <c r="B694" s="2">
        <v>43830</v>
      </c>
      <c r="C694" s="1" t="s">
        <v>24</v>
      </c>
      <c r="D694" s="1" t="s">
        <v>245</v>
      </c>
      <c r="E694" s="1" t="s">
        <v>24</v>
      </c>
      <c r="F694" s="1" t="s">
        <v>1018</v>
      </c>
      <c r="G694" s="1" t="s">
        <v>24</v>
      </c>
      <c r="H694" s="1">
        <v>4501718719</v>
      </c>
      <c r="I694" s="1" t="s">
        <v>24</v>
      </c>
      <c r="J694" s="1" t="s">
        <v>1049</v>
      </c>
      <c r="K694" s="1">
        <v>1</v>
      </c>
      <c r="L694" s="1" t="s">
        <v>26</v>
      </c>
      <c r="M694" s="3">
        <v>54560.4</v>
      </c>
      <c r="N694" s="3">
        <f t="shared" si="20"/>
        <v>54560.4</v>
      </c>
      <c r="O694" s="1"/>
      <c r="P694" s="1"/>
      <c r="Q694" s="1"/>
      <c r="R694" s="1"/>
      <c r="S694" s="1"/>
      <c r="T694" s="1"/>
      <c r="U694" s="3">
        <f>Tabla1315[[#This Row],[COSTO TOTAL]]</f>
        <v>54560.4</v>
      </c>
      <c r="V694" s="3"/>
      <c r="W694" s="1"/>
      <c r="X694" s="3"/>
      <c r="Y694" s="1"/>
      <c r="Z694" s="1"/>
      <c r="AA694" s="1"/>
      <c r="AB694" s="1"/>
      <c r="AC694" s="1"/>
      <c r="AD694" s="1"/>
      <c r="AE694" s="1"/>
    </row>
    <row r="695" spans="1:31">
      <c r="A695" s="1"/>
      <c r="B695" s="2">
        <v>43830</v>
      </c>
      <c r="C695" s="1" t="s">
        <v>24</v>
      </c>
      <c r="D695" s="1" t="s">
        <v>245</v>
      </c>
      <c r="E695" s="1" t="s">
        <v>24</v>
      </c>
      <c r="F695" s="1" t="s">
        <v>1018</v>
      </c>
      <c r="G695" s="1" t="s">
        <v>24</v>
      </c>
      <c r="H695" s="1">
        <v>4501718719</v>
      </c>
      <c r="I695" s="1" t="s">
        <v>24</v>
      </c>
      <c r="J695" s="1" t="s">
        <v>1050</v>
      </c>
      <c r="K695" s="1">
        <v>1</v>
      </c>
      <c r="L695" s="1" t="s">
        <v>26</v>
      </c>
      <c r="M695" s="3">
        <v>252662.8</v>
      </c>
      <c r="N695" s="3">
        <f t="shared" si="20"/>
        <v>252662.8</v>
      </c>
      <c r="O695" s="1"/>
      <c r="P695" s="1"/>
      <c r="Q695" s="1"/>
      <c r="R695" s="1"/>
      <c r="S695" s="1"/>
      <c r="T695" s="1"/>
      <c r="U695" s="3">
        <f>Tabla1315[[#This Row],[COSTO TOTAL]]</f>
        <v>252662.8</v>
      </c>
      <c r="V695" s="3"/>
      <c r="W695" s="1"/>
      <c r="X695" s="3"/>
      <c r="Y695" s="1"/>
      <c r="Z695" s="1"/>
      <c r="AA695" s="1"/>
      <c r="AB695" s="1"/>
      <c r="AC695" s="1"/>
      <c r="AD695" s="1"/>
      <c r="AE695" s="1"/>
    </row>
    <row r="696" spans="1:3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"/>
      <c r="N696" s="3">
        <f t="shared" si="20"/>
        <v>0</v>
      </c>
      <c r="O696" s="1"/>
      <c r="P696" s="1"/>
      <c r="Q696" s="1"/>
      <c r="R696" s="1"/>
      <c r="S696" s="1"/>
      <c r="T696" s="1"/>
      <c r="U696" s="3">
        <f>Tabla1315[[#This Row],[COSTO TOTAL]]</f>
        <v>0</v>
      </c>
      <c r="V696" s="3"/>
      <c r="W696" s="1"/>
      <c r="X696" s="3"/>
      <c r="Y696" s="1"/>
      <c r="Z696" s="1"/>
      <c r="AA696" s="1"/>
      <c r="AB696" s="1"/>
      <c r="AC696" s="1"/>
      <c r="AD696" s="1"/>
      <c r="AE696" s="1"/>
    </row>
    <row r="697" spans="1:3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"/>
      <c r="N697" s="3">
        <f t="shared" si="20"/>
        <v>0</v>
      </c>
      <c r="O697" s="1"/>
      <c r="P697" s="1"/>
      <c r="Q697" s="1"/>
      <c r="R697" s="1"/>
      <c r="S697" s="1"/>
      <c r="T697" s="1"/>
      <c r="U697" s="3">
        <f>Tabla1315[[#This Row],[COSTO TOTAL]]</f>
        <v>0</v>
      </c>
      <c r="V697" s="3"/>
      <c r="W697" s="1"/>
      <c r="X697" s="3"/>
      <c r="Y697" s="1"/>
      <c r="Z697" s="1"/>
      <c r="AA697" s="1"/>
      <c r="AB697" s="1"/>
      <c r="AC697" s="1"/>
      <c r="AD697" s="1"/>
      <c r="AE697" s="1"/>
    </row>
    <row r="698" spans="1:31">
      <c r="A698" s="9"/>
      <c r="B698" s="10"/>
      <c r="C698" s="9"/>
      <c r="D698" s="9"/>
      <c r="E698" s="9"/>
      <c r="F698" s="9"/>
      <c r="G698" s="9"/>
      <c r="H698" s="9"/>
      <c r="I698" s="9"/>
      <c r="J698" s="9" t="s">
        <v>874</v>
      </c>
      <c r="K698" s="9"/>
      <c r="L698" s="9"/>
      <c r="M698" s="11"/>
      <c r="N698" s="11">
        <f t="shared" si="20"/>
        <v>0</v>
      </c>
      <c r="O698" s="9"/>
      <c r="P698" s="9"/>
      <c r="Q698" s="9"/>
      <c r="R698" s="9"/>
      <c r="S698" s="9"/>
      <c r="T698" s="9"/>
      <c r="U698" s="9"/>
      <c r="V698" s="11"/>
      <c r="W698" s="9"/>
      <c r="X698" s="11"/>
      <c r="Y698" s="9"/>
      <c r="Z698" s="9"/>
      <c r="AA698" s="9"/>
      <c r="AB698" s="9"/>
      <c r="AC698" s="9"/>
      <c r="AD698" s="9"/>
      <c r="AE698" s="1"/>
    </row>
    <row r="699" spans="1:31">
      <c r="A699" s="1" t="s">
        <v>806</v>
      </c>
      <c r="B699" s="2">
        <v>43523</v>
      </c>
      <c r="C699" s="1">
        <v>7688201</v>
      </c>
      <c r="D699" s="1" t="s">
        <v>874</v>
      </c>
      <c r="E699" s="1" t="s">
        <v>24</v>
      </c>
      <c r="F699" s="1" t="s">
        <v>851</v>
      </c>
      <c r="G699" s="1" t="s">
        <v>24</v>
      </c>
      <c r="H699" s="1">
        <v>45016387490</v>
      </c>
      <c r="I699" s="1" t="s">
        <v>24</v>
      </c>
      <c r="J699" s="1" t="s">
        <v>873</v>
      </c>
      <c r="K699" s="1">
        <v>4</v>
      </c>
      <c r="L699" s="1" t="s">
        <v>26</v>
      </c>
      <c r="M699" s="3">
        <v>15739.2</v>
      </c>
      <c r="N699" s="3">
        <f t="shared" si="20"/>
        <v>62956.800000000003</v>
      </c>
      <c r="O699" s="1"/>
      <c r="P699" s="1"/>
      <c r="Q699" s="1"/>
      <c r="R699" s="1"/>
      <c r="S699" s="1"/>
      <c r="T699" s="1"/>
      <c r="U699" s="1"/>
      <c r="V699" s="3">
        <f>Tabla1315[[#This Row],[COSTO TOTAL]]</f>
        <v>62956.800000000003</v>
      </c>
      <c r="W699" s="3"/>
      <c r="X699" s="1"/>
      <c r="Y699" s="1"/>
      <c r="Z699" s="1"/>
      <c r="AA699" s="1"/>
      <c r="AB699" s="1"/>
      <c r="AC699" s="1"/>
      <c r="AD699" s="1"/>
      <c r="AE699" s="1"/>
    </row>
    <row r="700" spans="1:31">
      <c r="A700" s="1" t="s">
        <v>156</v>
      </c>
      <c r="B700" s="2">
        <v>43812</v>
      </c>
      <c r="C700" s="1" t="s">
        <v>22</v>
      </c>
      <c r="D700" s="1" t="s">
        <v>874</v>
      </c>
      <c r="E700" s="1" t="s">
        <v>24</v>
      </c>
      <c r="F700" s="1" t="s">
        <v>875</v>
      </c>
      <c r="G700" s="1" t="s">
        <v>24</v>
      </c>
      <c r="H700" s="1">
        <v>4501701033</v>
      </c>
      <c r="I700" s="1" t="s">
        <v>24</v>
      </c>
      <c r="J700" s="1" t="s">
        <v>876</v>
      </c>
      <c r="K700" s="1">
        <v>1</v>
      </c>
      <c r="L700" s="1" t="s">
        <v>26</v>
      </c>
      <c r="M700" s="3">
        <v>275301.59999999998</v>
      </c>
      <c r="N700" s="3">
        <f t="shared" si="20"/>
        <v>275301.59999999998</v>
      </c>
      <c r="O700" s="1"/>
      <c r="P700" s="1"/>
      <c r="Q700" s="1"/>
      <c r="R700" s="1"/>
      <c r="S700" s="1"/>
      <c r="T700" s="1"/>
      <c r="U700" s="1"/>
      <c r="V700" s="3">
        <f>Tabla1315[[#This Row],[COSTO TOTAL]]</f>
        <v>275301.59999999998</v>
      </c>
      <c r="W700" s="3"/>
      <c r="X700" s="1"/>
      <c r="Y700" s="1"/>
      <c r="Z700" s="1"/>
      <c r="AA700" s="1"/>
      <c r="AB700" s="1"/>
      <c r="AC700" s="1"/>
      <c r="AD700" s="1"/>
      <c r="AE700" s="1"/>
    </row>
    <row r="701" spans="1:31">
      <c r="A701" s="1"/>
      <c r="B701" s="2">
        <v>43509</v>
      </c>
      <c r="C701" s="1" t="s">
        <v>22</v>
      </c>
      <c r="D701" s="1" t="s">
        <v>874</v>
      </c>
      <c r="E701" s="1" t="s">
        <v>24</v>
      </c>
      <c r="F701" s="1" t="s">
        <v>1191</v>
      </c>
      <c r="G701" s="1" t="s">
        <v>24</v>
      </c>
      <c r="H701" s="1">
        <v>4501749420</v>
      </c>
      <c r="I701" s="1" t="s">
        <v>24</v>
      </c>
      <c r="J701" s="1" t="s">
        <v>1192</v>
      </c>
      <c r="K701" s="1">
        <v>300</v>
      </c>
      <c r="L701" s="1" t="s">
        <v>592</v>
      </c>
      <c r="M701" s="3">
        <v>42.4</v>
      </c>
      <c r="N701" s="3">
        <f t="shared" si="20"/>
        <v>12720</v>
      </c>
      <c r="O701" s="1"/>
      <c r="P701" s="1"/>
      <c r="Q701" s="1"/>
      <c r="R701" s="1"/>
      <c r="S701" s="1"/>
      <c r="T701" s="1"/>
      <c r="U701" s="1"/>
      <c r="V701" s="3">
        <f>Tabla1315[[#This Row],[COSTO TOTAL]]</f>
        <v>12720</v>
      </c>
      <c r="W701" s="3"/>
      <c r="X701" s="1"/>
      <c r="Y701" s="1"/>
      <c r="Z701" s="1"/>
      <c r="AA701" s="1"/>
      <c r="AB701" s="1"/>
      <c r="AC701" s="1"/>
      <c r="AD701" s="1"/>
      <c r="AE701" s="1"/>
    </row>
    <row r="702" spans="1:31">
      <c r="A702" s="1"/>
      <c r="B702" s="2">
        <v>43509</v>
      </c>
      <c r="C702" s="1" t="s">
        <v>22</v>
      </c>
      <c r="D702" s="1" t="s">
        <v>874</v>
      </c>
      <c r="E702" s="1" t="s">
        <v>24</v>
      </c>
      <c r="F702" s="1" t="s">
        <v>1191</v>
      </c>
      <c r="G702" s="1" t="s">
        <v>24</v>
      </c>
      <c r="H702" s="1">
        <v>4501749420</v>
      </c>
      <c r="I702" s="1" t="s">
        <v>24</v>
      </c>
      <c r="J702" s="1" t="s">
        <v>1193</v>
      </c>
      <c r="K702" s="1">
        <v>30</v>
      </c>
      <c r="L702" s="1" t="s">
        <v>26</v>
      </c>
      <c r="M702" s="3">
        <v>910.2</v>
      </c>
      <c r="N702" s="3">
        <f t="shared" si="20"/>
        <v>27306</v>
      </c>
      <c r="O702" s="1"/>
      <c r="P702" s="1"/>
      <c r="Q702" s="1"/>
      <c r="R702" s="1"/>
      <c r="S702" s="1"/>
      <c r="T702" s="1"/>
      <c r="U702" s="1"/>
      <c r="V702" s="3">
        <f>Tabla1315[[#This Row],[COSTO TOTAL]]</f>
        <v>27306</v>
      </c>
      <c r="W702" s="3"/>
      <c r="X702" s="1"/>
      <c r="Y702" s="1"/>
      <c r="Z702" s="1"/>
      <c r="AA702" s="1"/>
      <c r="AB702" s="1"/>
      <c r="AC702" s="1"/>
      <c r="AD702" s="1"/>
      <c r="AE702" s="1"/>
    </row>
    <row r="703" spans="1:31">
      <c r="A703" s="1"/>
      <c r="B703" s="2">
        <v>43509</v>
      </c>
      <c r="C703" s="1" t="s">
        <v>22</v>
      </c>
      <c r="D703" s="1" t="s">
        <v>874</v>
      </c>
      <c r="E703" s="1" t="s">
        <v>24</v>
      </c>
      <c r="F703" s="1" t="s">
        <v>513</v>
      </c>
      <c r="G703" s="1" t="s">
        <v>24</v>
      </c>
      <c r="H703" s="1">
        <v>4501726606</v>
      </c>
      <c r="I703" s="1" t="s">
        <v>24</v>
      </c>
      <c r="J703" s="1" t="s">
        <v>1196</v>
      </c>
      <c r="K703" s="1">
        <v>1</v>
      </c>
      <c r="L703" s="1" t="s">
        <v>26</v>
      </c>
      <c r="M703" s="40"/>
      <c r="N703" s="3">
        <f t="shared" si="20"/>
        <v>0</v>
      </c>
      <c r="O703" s="1"/>
      <c r="P703" s="1"/>
      <c r="Q703" s="1"/>
      <c r="R703" s="1"/>
      <c r="S703" s="1"/>
      <c r="T703" s="1"/>
      <c r="U703" s="1"/>
      <c r="V703" s="3">
        <f>Tabla1315[[#This Row],[COSTO TOTAL]]</f>
        <v>0</v>
      </c>
      <c r="W703" s="3"/>
      <c r="X703" s="1"/>
      <c r="Y703" s="1"/>
      <c r="Z703" s="1"/>
      <c r="AA703" s="1"/>
      <c r="AB703" s="1"/>
      <c r="AC703" s="1"/>
      <c r="AD703" s="1"/>
      <c r="AE703" s="1"/>
    </row>
    <row r="704" spans="1:31">
      <c r="A704" s="1"/>
      <c r="B704" s="2">
        <v>43509</v>
      </c>
      <c r="C704" s="1" t="s">
        <v>22</v>
      </c>
      <c r="D704" s="1" t="s">
        <v>874</v>
      </c>
      <c r="E704" s="1" t="s">
        <v>24</v>
      </c>
      <c r="F704" s="1" t="s">
        <v>513</v>
      </c>
      <c r="G704" s="1" t="s">
        <v>24</v>
      </c>
      <c r="H704" s="1">
        <v>4501726606</v>
      </c>
      <c r="I704" s="1" t="s">
        <v>24</v>
      </c>
      <c r="J704" s="1" t="s">
        <v>1196</v>
      </c>
      <c r="K704" s="1">
        <v>1</v>
      </c>
      <c r="L704" s="1" t="s">
        <v>26</v>
      </c>
      <c r="M704" s="40"/>
      <c r="N704" s="3">
        <f t="shared" si="20"/>
        <v>0</v>
      </c>
      <c r="O704" s="1"/>
      <c r="P704" s="1"/>
      <c r="Q704" s="1"/>
      <c r="R704" s="1"/>
      <c r="S704" s="1"/>
      <c r="T704" s="1"/>
      <c r="U704" s="1"/>
      <c r="V704" s="3">
        <f>Tabla1315[[#This Row],[COSTO TOTAL]]</f>
        <v>0</v>
      </c>
      <c r="W704" s="3"/>
      <c r="X704" s="1"/>
      <c r="Y704" s="1"/>
      <c r="Z704" s="1"/>
      <c r="AA704" s="1"/>
      <c r="AB704" s="1"/>
      <c r="AC704" s="1"/>
      <c r="AD704" s="1"/>
      <c r="AE704" s="1"/>
    </row>
    <row r="705" spans="1:31">
      <c r="A705" s="1"/>
      <c r="B705" s="2">
        <v>43509</v>
      </c>
      <c r="C705" s="1" t="s">
        <v>22</v>
      </c>
      <c r="D705" s="1" t="s">
        <v>874</v>
      </c>
      <c r="E705" s="1" t="s">
        <v>24</v>
      </c>
      <c r="F705" s="1" t="s">
        <v>513</v>
      </c>
      <c r="G705" s="1" t="s">
        <v>24</v>
      </c>
      <c r="H705" s="1">
        <v>4501726606</v>
      </c>
      <c r="I705" s="1" t="s">
        <v>24</v>
      </c>
      <c r="J705" s="1" t="s">
        <v>1197</v>
      </c>
      <c r="K705" s="1">
        <v>1</v>
      </c>
      <c r="L705" s="1" t="s">
        <v>26</v>
      </c>
      <c r="M705" s="40">
        <v>150803.94</v>
      </c>
      <c r="N705" s="3">
        <f t="shared" si="20"/>
        <v>150803.94</v>
      </c>
      <c r="O705" s="1"/>
      <c r="P705" s="1"/>
      <c r="Q705" s="1"/>
      <c r="R705" s="1"/>
      <c r="S705" s="1"/>
      <c r="T705" s="1"/>
      <c r="U705" s="1"/>
      <c r="V705" s="3">
        <f>Tabla1315[[#This Row],[COSTO TOTAL]]</f>
        <v>150803.94</v>
      </c>
      <c r="W705" s="3"/>
      <c r="X705" s="1"/>
      <c r="Y705" s="1"/>
      <c r="Z705" s="1"/>
      <c r="AA705" s="1"/>
      <c r="AB705" s="1"/>
      <c r="AC705" s="1"/>
      <c r="AD705" s="1"/>
      <c r="AE705" s="1"/>
    </row>
    <row r="706" spans="1:31">
      <c r="A706" s="1"/>
      <c r="B706" s="2">
        <v>43509</v>
      </c>
      <c r="C706" s="1" t="s">
        <v>22</v>
      </c>
      <c r="D706" s="1" t="s">
        <v>874</v>
      </c>
      <c r="E706" s="1" t="s">
        <v>24</v>
      </c>
      <c r="F706" s="1" t="s">
        <v>513</v>
      </c>
      <c r="G706" s="1" t="s">
        <v>24</v>
      </c>
      <c r="H706" s="1">
        <v>4501726606</v>
      </c>
      <c r="I706" s="1" t="s">
        <v>24</v>
      </c>
      <c r="J706" s="1" t="s">
        <v>1217</v>
      </c>
      <c r="K706" s="1">
        <v>1</v>
      </c>
      <c r="L706" s="1" t="s">
        <v>26</v>
      </c>
      <c r="M706" s="40"/>
      <c r="N706" s="3">
        <f t="shared" si="20"/>
        <v>0</v>
      </c>
      <c r="O706" s="1"/>
      <c r="P706" s="1"/>
      <c r="Q706" s="1"/>
      <c r="R706" s="1"/>
      <c r="S706" s="1"/>
      <c r="T706" s="1"/>
      <c r="U706" s="1"/>
      <c r="V706" s="3">
        <f>Tabla1315[[#This Row],[COSTO TOTAL]]</f>
        <v>0</v>
      </c>
      <c r="W706" s="3"/>
      <c r="X706" s="1"/>
      <c r="Y706" s="1"/>
      <c r="Z706" s="1"/>
      <c r="AA706" s="1"/>
      <c r="AB706" s="1"/>
      <c r="AC706" s="1"/>
      <c r="AD706" s="1"/>
      <c r="AE706" s="1"/>
    </row>
    <row r="707" spans="1:31">
      <c r="A707" s="1"/>
      <c r="B707" s="2">
        <v>43509</v>
      </c>
      <c r="C707" s="1" t="s">
        <v>22</v>
      </c>
      <c r="D707" s="1" t="s">
        <v>874</v>
      </c>
      <c r="E707" s="1" t="s">
        <v>24</v>
      </c>
      <c r="F707" s="1" t="s">
        <v>513</v>
      </c>
      <c r="G707" s="1" t="s">
        <v>24</v>
      </c>
      <c r="H707" s="1">
        <v>4501726606</v>
      </c>
      <c r="I707" s="1" t="s">
        <v>24</v>
      </c>
      <c r="J707" s="1" t="s">
        <v>1218</v>
      </c>
      <c r="K707" s="1">
        <v>1</v>
      </c>
      <c r="L707" s="1" t="s">
        <v>26</v>
      </c>
      <c r="M707" s="40"/>
      <c r="N707" s="3">
        <f t="shared" ref="N707:N770" si="21">M707*K707</f>
        <v>0</v>
      </c>
      <c r="O707" s="1"/>
      <c r="P707" s="1"/>
      <c r="Q707" s="1"/>
      <c r="R707" s="1"/>
      <c r="S707" s="1"/>
      <c r="T707" s="1"/>
      <c r="U707" s="1"/>
      <c r="V707" s="3">
        <f>Tabla1315[[#This Row],[COSTO TOTAL]]</f>
        <v>0</v>
      </c>
      <c r="W707" s="3"/>
      <c r="X707" s="1"/>
      <c r="Y707" s="1"/>
      <c r="Z707" s="1"/>
      <c r="AA707" s="1"/>
      <c r="AB707" s="1"/>
      <c r="AC707" s="1"/>
      <c r="AD707" s="1"/>
      <c r="AE707" s="1"/>
    </row>
    <row r="708" spans="1:31">
      <c r="A708" s="9"/>
      <c r="B708" s="10"/>
      <c r="C708" s="9"/>
      <c r="D708" s="9"/>
      <c r="E708" s="9"/>
      <c r="F708" s="9"/>
      <c r="G708" s="9"/>
      <c r="H708" s="9"/>
      <c r="I708" s="9"/>
      <c r="J708" s="9" t="s">
        <v>23</v>
      </c>
      <c r="K708" s="9"/>
      <c r="L708" s="9"/>
      <c r="M708" s="11"/>
      <c r="N708" s="11">
        <f t="shared" si="21"/>
        <v>0</v>
      </c>
      <c r="O708" s="9"/>
      <c r="P708" s="9"/>
      <c r="Q708" s="9"/>
      <c r="R708" s="9"/>
      <c r="S708" s="9"/>
      <c r="T708" s="9"/>
      <c r="U708" s="9"/>
      <c r="V708" s="11"/>
      <c r="W708" s="11"/>
      <c r="X708" s="9"/>
      <c r="Y708" s="9"/>
      <c r="Z708" s="9"/>
      <c r="AA708" s="9"/>
      <c r="AB708" s="9"/>
      <c r="AC708" s="9"/>
      <c r="AD708" s="9"/>
      <c r="AE708" s="1"/>
    </row>
    <row r="709" spans="1:31">
      <c r="A709" s="1" t="s">
        <v>21</v>
      </c>
      <c r="B709" s="2">
        <v>43812</v>
      </c>
      <c r="C709" s="1" t="s">
        <v>22</v>
      </c>
      <c r="D709" s="1" t="s">
        <v>23</v>
      </c>
      <c r="E709" s="1" t="s">
        <v>24</v>
      </c>
      <c r="F709" s="1" t="s">
        <v>24</v>
      </c>
      <c r="G709" s="1" t="s">
        <v>24</v>
      </c>
      <c r="H709" s="1">
        <v>4501729274</v>
      </c>
      <c r="I709" s="1" t="s">
        <v>24</v>
      </c>
      <c r="J709" s="1" t="s">
        <v>25</v>
      </c>
      <c r="K709" s="1">
        <v>1</v>
      </c>
      <c r="L709" s="1" t="s">
        <v>26</v>
      </c>
      <c r="M709" s="3">
        <v>68160</v>
      </c>
      <c r="N709" s="3">
        <f t="shared" si="21"/>
        <v>68160</v>
      </c>
      <c r="O709" s="1"/>
      <c r="P709" s="1"/>
      <c r="Q709" s="1"/>
      <c r="R709" s="1"/>
      <c r="S709" s="1"/>
      <c r="T709" s="1"/>
      <c r="U709" s="1"/>
      <c r="V709" s="3"/>
      <c r="W709" s="3">
        <f>Tabla1315[[#This Row],[COSTO TOTAL]]</f>
        <v>68160</v>
      </c>
      <c r="X709" s="1"/>
      <c r="Y709" s="1"/>
      <c r="Z709" s="1"/>
      <c r="AA709" s="1"/>
      <c r="AB709" s="1"/>
      <c r="AC709" s="1"/>
      <c r="AD709" s="1"/>
      <c r="AE709" s="1"/>
    </row>
    <row r="710" spans="1:31">
      <c r="A710" s="1" t="s">
        <v>27</v>
      </c>
      <c r="B710" s="2">
        <v>42906</v>
      </c>
      <c r="C710" s="1">
        <v>7341571</v>
      </c>
      <c r="D710" s="1" t="s">
        <v>23</v>
      </c>
      <c r="E710" s="1" t="s">
        <v>28</v>
      </c>
      <c r="F710" s="1" t="s">
        <v>29</v>
      </c>
      <c r="G710" s="1" t="s">
        <v>24</v>
      </c>
      <c r="H710" s="1">
        <v>4501371194</v>
      </c>
      <c r="I710" s="1" t="s">
        <v>24</v>
      </c>
      <c r="J710" s="1" t="s">
        <v>30</v>
      </c>
      <c r="K710" s="1">
        <v>1</v>
      </c>
      <c r="L710" s="1" t="s">
        <v>26</v>
      </c>
      <c r="M710" s="3">
        <v>11040</v>
      </c>
      <c r="N710" s="3">
        <f t="shared" si="21"/>
        <v>11040</v>
      </c>
      <c r="O710" s="1"/>
      <c r="P710" s="1"/>
      <c r="Q710" s="1"/>
      <c r="R710" s="1"/>
      <c r="S710" s="1"/>
      <c r="T710" s="1"/>
      <c r="U710" s="1"/>
      <c r="V710" s="3"/>
      <c r="W710" s="3">
        <f>Tabla1315[[#This Row],[COSTO TOTAL]]</f>
        <v>11040</v>
      </c>
      <c r="X710" s="1"/>
      <c r="Y710" s="1"/>
      <c r="Z710" s="1"/>
      <c r="AA710" s="1"/>
      <c r="AB710" s="1"/>
      <c r="AC710" s="1"/>
      <c r="AD710" s="1"/>
      <c r="AE710" s="1"/>
    </row>
    <row r="711" spans="1:31">
      <c r="A711" s="1" t="s">
        <v>31</v>
      </c>
      <c r="B711" s="2">
        <v>43564</v>
      </c>
      <c r="C711" s="1"/>
      <c r="D711" s="1" t="s">
        <v>23</v>
      </c>
      <c r="E711" s="1" t="s">
        <v>24</v>
      </c>
      <c r="F711" s="1" t="s">
        <v>32</v>
      </c>
      <c r="G711" s="1" t="s">
        <v>24</v>
      </c>
      <c r="H711" s="1">
        <v>4501617615</v>
      </c>
      <c r="I711" s="1" t="s">
        <v>24</v>
      </c>
      <c r="J711" s="1" t="s">
        <v>33</v>
      </c>
      <c r="K711" s="1">
        <v>13</v>
      </c>
      <c r="L711" s="1" t="s">
        <v>26</v>
      </c>
      <c r="M711" s="3">
        <v>37000</v>
      </c>
      <c r="N711" s="3">
        <f t="shared" si="21"/>
        <v>481000</v>
      </c>
      <c r="O711" s="1"/>
      <c r="P711" s="1"/>
      <c r="Q711" s="1"/>
      <c r="R711" s="1"/>
      <c r="S711" s="1"/>
      <c r="T711" s="1"/>
      <c r="U711" s="1"/>
      <c r="V711" s="3"/>
      <c r="W711" s="3">
        <f>Tabla1315[[#This Row],[COSTO TOTAL]]</f>
        <v>481000</v>
      </c>
      <c r="X711" s="1"/>
      <c r="Y711" s="1"/>
      <c r="Z711" s="1"/>
      <c r="AA711" s="1"/>
      <c r="AB711" s="1"/>
      <c r="AC711" s="1"/>
      <c r="AD711" s="1"/>
      <c r="AE711" s="1"/>
    </row>
    <row r="712" spans="1:31">
      <c r="A712" s="1" t="s">
        <v>31</v>
      </c>
      <c r="B712" s="2">
        <v>43564</v>
      </c>
      <c r="C712" s="1"/>
      <c r="D712" s="1" t="s">
        <v>23</v>
      </c>
      <c r="E712" s="1" t="s">
        <v>24</v>
      </c>
      <c r="F712" s="1" t="s">
        <v>32</v>
      </c>
      <c r="G712" s="1" t="s">
        <v>24</v>
      </c>
      <c r="H712" s="1">
        <v>4501617615</v>
      </c>
      <c r="I712" s="1" t="s">
        <v>24</v>
      </c>
      <c r="J712" s="1" t="s">
        <v>34</v>
      </c>
      <c r="K712" s="1">
        <v>13</v>
      </c>
      <c r="L712" s="1" t="s">
        <v>26</v>
      </c>
      <c r="M712" s="3">
        <v>11166.6</v>
      </c>
      <c r="N712" s="3">
        <f t="shared" si="21"/>
        <v>145165.80000000002</v>
      </c>
      <c r="O712" s="1"/>
      <c r="P712" s="1"/>
      <c r="Q712" s="1"/>
      <c r="R712" s="1"/>
      <c r="S712" s="1"/>
      <c r="T712" s="1"/>
      <c r="U712" s="1"/>
      <c r="V712" s="3"/>
      <c r="W712" s="3">
        <f>Tabla1315[[#This Row],[COSTO TOTAL]]</f>
        <v>145165.80000000002</v>
      </c>
      <c r="X712" s="1"/>
      <c r="Y712" s="1"/>
      <c r="Z712" s="1"/>
      <c r="AA712" s="1"/>
      <c r="AB712" s="1"/>
      <c r="AC712" s="1"/>
      <c r="AD712" s="1"/>
      <c r="AE712" s="1"/>
    </row>
    <row r="713" spans="1:31">
      <c r="A713" s="1" t="s">
        <v>31</v>
      </c>
      <c r="B713" s="2">
        <v>43564</v>
      </c>
      <c r="C713" s="1"/>
      <c r="D713" s="1" t="s">
        <v>23</v>
      </c>
      <c r="E713" s="1" t="s">
        <v>24</v>
      </c>
      <c r="F713" s="1" t="s">
        <v>32</v>
      </c>
      <c r="G713" s="1" t="s">
        <v>24</v>
      </c>
      <c r="H713" s="1">
        <v>4501617615</v>
      </c>
      <c r="I713" s="1" t="s">
        <v>24</v>
      </c>
      <c r="J713" s="1" t="s">
        <v>35</v>
      </c>
      <c r="K713" s="1">
        <v>2</v>
      </c>
      <c r="L713" s="1" t="s">
        <v>26</v>
      </c>
      <c r="M713" s="3">
        <v>23333</v>
      </c>
      <c r="N713" s="3">
        <f t="shared" si="21"/>
        <v>46666</v>
      </c>
      <c r="O713" s="1"/>
      <c r="P713" s="1"/>
      <c r="Q713" s="1"/>
      <c r="R713" s="1"/>
      <c r="S713" s="1"/>
      <c r="T713" s="1"/>
      <c r="U713" s="1"/>
      <c r="V713" s="3"/>
      <c r="W713" s="3">
        <f>Tabla1315[[#This Row],[COSTO TOTAL]]</f>
        <v>46666</v>
      </c>
      <c r="X713" s="1"/>
      <c r="Y713" s="1"/>
      <c r="Z713" s="1"/>
      <c r="AA713" s="1"/>
      <c r="AB713" s="1"/>
      <c r="AC713" s="1"/>
      <c r="AD713" s="1"/>
      <c r="AE713" s="1"/>
    </row>
    <row r="714" spans="1:31">
      <c r="A714" s="1" t="s">
        <v>31</v>
      </c>
      <c r="B714" s="2">
        <v>42941</v>
      </c>
      <c r="C714" s="1">
        <v>7404101</v>
      </c>
      <c r="D714" s="1" t="s">
        <v>23</v>
      </c>
      <c r="E714" s="1" t="s">
        <v>24</v>
      </c>
      <c r="F714" s="1" t="s">
        <v>24</v>
      </c>
      <c r="G714" s="1"/>
      <c r="H714" s="1">
        <v>4501463305</v>
      </c>
      <c r="I714" s="1"/>
      <c r="J714" s="1" t="s">
        <v>36</v>
      </c>
      <c r="K714" s="1">
        <v>1</v>
      </c>
      <c r="L714" s="1" t="s">
        <v>26</v>
      </c>
      <c r="M714" s="3">
        <v>20006.400000000001</v>
      </c>
      <c r="N714" s="3">
        <f t="shared" si="21"/>
        <v>20006.400000000001</v>
      </c>
      <c r="O714" s="1"/>
      <c r="P714" s="1"/>
      <c r="Q714" s="1"/>
      <c r="R714" s="1"/>
      <c r="S714" s="1"/>
      <c r="T714" s="1"/>
      <c r="U714" s="1"/>
      <c r="V714" s="3"/>
      <c r="W714" s="3">
        <f>Tabla1315[[#This Row],[COSTO TOTAL]]</f>
        <v>20006.400000000001</v>
      </c>
      <c r="X714" s="1"/>
      <c r="Y714" s="1"/>
      <c r="Z714" s="1"/>
      <c r="AA714" s="1"/>
      <c r="AB714" s="1"/>
      <c r="AC714" s="1"/>
      <c r="AD714" s="1"/>
      <c r="AE714" s="1"/>
    </row>
    <row r="715" spans="1:31">
      <c r="A715" s="1" t="s">
        <v>31</v>
      </c>
      <c r="B715" s="2" t="s">
        <v>37</v>
      </c>
      <c r="C715" s="1">
        <v>7380282</v>
      </c>
      <c r="D715" s="1" t="s">
        <v>23</v>
      </c>
      <c r="E715" s="1" t="s">
        <v>24</v>
      </c>
      <c r="F715" s="1" t="s">
        <v>38</v>
      </c>
      <c r="G715" s="1" t="s">
        <v>24</v>
      </c>
      <c r="H715" s="1">
        <v>4501490148</v>
      </c>
      <c r="I715" s="1" t="s">
        <v>24</v>
      </c>
      <c r="J715" s="1" t="s">
        <v>39</v>
      </c>
      <c r="K715" s="1">
        <v>3</v>
      </c>
      <c r="L715" s="1" t="s">
        <v>26</v>
      </c>
      <c r="M715" s="3">
        <v>4950</v>
      </c>
      <c r="N715" s="3">
        <f t="shared" si="21"/>
        <v>14850</v>
      </c>
      <c r="O715" s="1"/>
      <c r="P715" s="1"/>
      <c r="Q715" s="1"/>
      <c r="R715" s="1"/>
      <c r="S715" s="1"/>
      <c r="T715" s="1"/>
      <c r="U715" s="1"/>
      <c r="V715" s="3"/>
      <c r="W715" s="3">
        <f>Tabla1315[[#This Row],[COSTO TOTAL]]</f>
        <v>14850</v>
      </c>
      <c r="X715" s="1"/>
      <c r="Y715" s="1"/>
      <c r="Z715" s="1"/>
      <c r="AA715" s="1"/>
      <c r="AB715" s="1"/>
      <c r="AC715" s="1"/>
      <c r="AD715" s="1"/>
      <c r="AE715" s="1"/>
    </row>
    <row r="716" spans="1:31">
      <c r="A716" s="1" t="s">
        <v>31</v>
      </c>
      <c r="B716" s="2">
        <v>43354</v>
      </c>
      <c r="C716" s="1">
        <v>7463456</v>
      </c>
      <c r="D716" s="1" t="s">
        <v>23</v>
      </c>
      <c r="E716" s="1" t="s">
        <v>40</v>
      </c>
      <c r="F716" s="1" t="s">
        <v>41</v>
      </c>
      <c r="G716" s="1" t="s">
        <v>24</v>
      </c>
      <c r="H716" s="1">
        <v>4501482153</v>
      </c>
      <c r="I716" s="1" t="s">
        <v>24</v>
      </c>
      <c r="J716" s="1" t="s">
        <v>42</v>
      </c>
      <c r="K716" s="1">
        <v>1</v>
      </c>
      <c r="L716" s="1" t="s">
        <v>26</v>
      </c>
      <c r="M716" s="3">
        <v>12285</v>
      </c>
      <c r="N716" s="3">
        <f t="shared" si="21"/>
        <v>12285</v>
      </c>
      <c r="O716" s="1"/>
      <c r="P716" s="1"/>
      <c r="Q716" s="1"/>
      <c r="R716" s="1"/>
      <c r="S716" s="1"/>
      <c r="T716" s="1"/>
      <c r="U716" s="1"/>
      <c r="V716" s="3"/>
      <c r="W716" s="3">
        <f>Tabla1315[[#This Row],[COSTO TOTAL]]</f>
        <v>12285</v>
      </c>
      <c r="X716" s="1"/>
      <c r="Y716" s="1"/>
      <c r="Z716" s="1"/>
      <c r="AA716" s="1"/>
      <c r="AB716" s="1"/>
      <c r="AC716" s="1"/>
      <c r="AD716" s="1"/>
      <c r="AE716" s="1"/>
    </row>
    <row r="717" spans="1:31">
      <c r="A717" s="1" t="s">
        <v>31</v>
      </c>
      <c r="B717" s="2">
        <v>43354</v>
      </c>
      <c r="C717" s="1">
        <v>7309533</v>
      </c>
      <c r="D717" s="1" t="s">
        <v>23</v>
      </c>
      <c r="E717" s="1" t="s">
        <v>43</v>
      </c>
      <c r="F717" s="1" t="s">
        <v>44</v>
      </c>
      <c r="G717" s="1" t="s">
        <v>24</v>
      </c>
      <c r="H717" s="1">
        <v>4501393819</v>
      </c>
      <c r="I717" s="1" t="s">
        <v>24</v>
      </c>
      <c r="J717" s="1" t="s">
        <v>45</v>
      </c>
      <c r="K717" s="1">
        <v>2</v>
      </c>
      <c r="L717" s="1" t="s">
        <v>26</v>
      </c>
      <c r="M717" s="3">
        <v>1020</v>
      </c>
      <c r="N717" s="3">
        <f t="shared" si="21"/>
        <v>2040</v>
      </c>
      <c r="O717" s="1"/>
      <c r="P717" s="1"/>
      <c r="Q717" s="1"/>
      <c r="R717" s="1"/>
      <c r="S717" s="1"/>
      <c r="T717" s="1"/>
      <c r="U717" s="1"/>
      <c r="V717" s="3"/>
      <c r="W717" s="3">
        <f>Tabla1315[[#This Row],[COSTO TOTAL]]</f>
        <v>2040</v>
      </c>
      <c r="X717" s="1"/>
      <c r="Y717" s="1"/>
      <c r="Z717" s="1"/>
      <c r="AA717" s="1"/>
      <c r="AB717" s="1"/>
      <c r="AC717" s="1"/>
      <c r="AD717" s="1"/>
      <c r="AE717" s="1"/>
    </row>
    <row r="718" spans="1:31">
      <c r="A718" s="1" t="s">
        <v>31</v>
      </c>
      <c r="B718" s="2">
        <v>43658</v>
      </c>
      <c r="C718" s="1">
        <v>7690411</v>
      </c>
      <c r="D718" s="1" t="s">
        <v>23</v>
      </c>
      <c r="E718" s="1" t="s">
        <v>24</v>
      </c>
      <c r="F718" s="1" t="s">
        <v>46</v>
      </c>
      <c r="G718" s="1" t="s">
        <v>24</v>
      </c>
      <c r="H718" s="1" t="s">
        <v>47</v>
      </c>
      <c r="I718" s="1" t="s">
        <v>24</v>
      </c>
      <c r="J718" s="1" t="s">
        <v>48</v>
      </c>
      <c r="K718" s="1">
        <v>107</v>
      </c>
      <c r="L718" s="1" t="s">
        <v>26</v>
      </c>
      <c r="M718" s="3"/>
      <c r="N718" s="3">
        <f t="shared" si="21"/>
        <v>0</v>
      </c>
      <c r="O718" s="1"/>
      <c r="P718" s="1"/>
      <c r="Q718" s="1"/>
      <c r="R718" s="1"/>
      <c r="S718" s="1"/>
      <c r="T718" s="1"/>
      <c r="U718" s="1"/>
      <c r="V718" s="3"/>
      <c r="W718" s="3">
        <f>Tabla1315[[#This Row],[COSTO TOTAL]]</f>
        <v>0</v>
      </c>
      <c r="X718" s="1"/>
      <c r="Y718" s="1"/>
      <c r="Z718" s="1"/>
      <c r="AA718" s="1"/>
      <c r="AB718" s="1"/>
      <c r="AC718" s="1"/>
      <c r="AD718" s="1"/>
      <c r="AE718" s="1"/>
    </row>
    <row r="719" spans="1:31">
      <c r="A719" s="1" t="s">
        <v>31</v>
      </c>
      <c r="B719" s="2">
        <v>43658</v>
      </c>
      <c r="C719" s="1">
        <v>7690411</v>
      </c>
      <c r="D719" s="1" t="s">
        <v>23</v>
      </c>
      <c r="E719" s="1" t="s">
        <v>24</v>
      </c>
      <c r="F719" s="1" t="s">
        <v>46</v>
      </c>
      <c r="G719" s="1" t="s">
        <v>24</v>
      </c>
      <c r="H719" s="1" t="s">
        <v>47</v>
      </c>
      <c r="I719" s="1" t="s">
        <v>24</v>
      </c>
      <c r="J719" s="1" t="s">
        <v>49</v>
      </c>
      <c r="K719" s="1">
        <v>220</v>
      </c>
      <c r="L719" s="1" t="s">
        <v>26</v>
      </c>
      <c r="M719" s="3"/>
      <c r="N719" s="3">
        <f t="shared" si="21"/>
        <v>0</v>
      </c>
      <c r="O719" s="1"/>
      <c r="P719" s="1"/>
      <c r="Q719" s="1"/>
      <c r="R719" s="1"/>
      <c r="S719" s="1"/>
      <c r="T719" s="1"/>
      <c r="U719" s="1"/>
      <c r="V719" s="3"/>
      <c r="W719" s="3">
        <f>Tabla1315[[#This Row],[COSTO TOTAL]]</f>
        <v>0</v>
      </c>
      <c r="X719" s="1"/>
      <c r="Y719" s="1"/>
      <c r="Z719" s="1"/>
      <c r="AA719" s="1"/>
      <c r="AB719" s="1"/>
      <c r="AC719" s="1"/>
      <c r="AD719" s="1"/>
      <c r="AE719" s="1"/>
    </row>
    <row r="720" spans="1:31">
      <c r="A720" s="1" t="s">
        <v>31</v>
      </c>
      <c r="B720" s="2">
        <v>43658</v>
      </c>
      <c r="C720" s="1">
        <v>7690411</v>
      </c>
      <c r="D720" s="1" t="s">
        <v>23</v>
      </c>
      <c r="E720" s="1" t="s">
        <v>24</v>
      </c>
      <c r="F720" s="1" t="s">
        <v>46</v>
      </c>
      <c r="G720" s="1" t="s">
        <v>24</v>
      </c>
      <c r="H720" s="1" t="s">
        <v>47</v>
      </c>
      <c r="I720" s="1" t="s">
        <v>24</v>
      </c>
      <c r="J720" s="1" t="s">
        <v>50</v>
      </c>
      <c r="K720" s="1">
        <v>14</v>
      </c>
      <c r="L720" s="1" t="s">
        <v>26</v>
      </c>
      <c r="M720" s="3"/>
      <c r="N720" s="3">
        <f t="shared" si="21"/>
        <v>0</v>
      </c>
      <c r="O720" s="1"/>
      <c r="P720" s="1"/>
      <c r="Q720" s="1"/>
      <c r="R720" s="1"/>
      <c r="S720" s="1"/>
      <c r="T720" s="1"/>
      <c r="U720" s="1"/>
      <c r="V720" s="3"/>
      <c r="W720" s="3">
        <f>Tabla1315[[#This Row],[COSTO TOTAL]]</f>
        <v>0</v>
      </c>
      <c r="X720" s="1"/>
      <c r="Y720" s="1"/>
      <c r="Z720" s="1"/>
      <c r="AA720" s="1"/>
      <c r="AB720" s="1"/>
      <c r="AC720" s="1"/>
      <c r="AD720" s="1"/>
      <c r="AE720" s="1"/>
    </row>
    <row r="721" spans="1:31">
      <c r="A721" s="1" t="s">
        <v>31</v>
      </c>
      <c r="B721" s="2">
        <v>43658</v>
      </c>
      <c r="C721" s="1">
        <v>7690411</v>
      </c>
      <c r="D721" s="1" t="s">
        <v>23</v>
      </c>
      <c r="E721" s="1" t="s">
        <v>24</v>
      </c>
      <c r="F721" s="1" t="s">
        <v>46</v>
      </c>
      <c r="G721" s="1" t="s">
        <v>24</v>
      </c>
      <c r="H721" s="1" t="s">
        <v>47</v>
      </c>
      <c r="I721" s="1" t="s">
        <v>24</v>
      </c>
      <c r="J721" s="1" t="s">
        <v>51</v>
      </c>
      <c r="K721" s="1">
        <v>6</v>
      </c>
      <c r="L721" s="1" t="s">
        <v>26</v>
      </c>
      <c r="M721" s="3"/>
      <c r="N721" s="3">
        <f t="shared" si="21"/>
        <v>0</v>
      </c>
      <c r="O721" s="1"/>
      <c r="P721" s="1"/>
      <c r="Q721" s="1"/>
      <c r="R721" s="1"/>
      <c r="S721" s="1"/>
      <c r="T721" s="1"/>
      <c r="U721" s="1"/>
      <c r="V721" s="3"/>
      <c r="W721" s="3">
        <f>Tabla1315[[#This Row],[COSTO TOTAL]]</f>
        <v>0</v>
      </c>
      <c r="X721" s="1"/>
      <c r="Y721" s="1"/>
      <c r="Z721" s="1"/>
      <c r="AA721" s="1"/>
      <c r="AB721" s="1"/>
      <c r="AC721" s="1"/>
      <c r="AD721" s="1"/>
      <c r="AE721" s="1"/>
    </row>
    <row r="722" spans="1:31">
      <c r="A722" s="1" t="s">
        <v>31</v>
      </c>
      <c r="B722" s="2">
        <v>43658</v>
      </c>
      <c r="C722" s="1">
        <v>7690411</v>
      </c>
      <c r="D722" s="1" t="s">
        <v>23</v>
      </c>
      <c r="E722" s="1" t="s">
        <v>24</v>
      </c>
      <c r="F722" s="1" t="s">
        <v>46</v>
      </c>
      <c r="G722" s="1" t="s">
        <v>24</v>
      </c>
      <c r="H722" s="1" t="s">
        <v>47</v>
      </c>
      <c r="I722" s="1" t="s">
        <v>24</v>
      </c>
      <c r="J722" s="1" t="s">
        <v>52</v>
      </c>
      <c r="K722" s="1">
        <v>8</v>
      </c>
      <c r="L722" s="1" t="s">
        <v>26</v>
      </c>
      <c r="M722" s="3"/>
      <c r="N722" s="3">
        <f t="shared" si="21"/>
        <v>0</v>
      </c>
      <c r="O722" s="1"/>
      <c r="P722" s="1"/>
      <c r="Q722" s="1"/>
      <c r="R722" s="1"/>
      <c r="S722" s="1"/>
      <c r="T722" s="1"/>
      <c r="U722" s="1"/>
      <c r="V722" s="3"/>
      <c r="W722" s="3">
        <f>Tabla1315[[#This Row],[COSTO TOTAL]]</f>
        <v>0</v>
      </c>
      <c r="X722" s="1"/>
      <c r="Y722" s="1"/>
      <c r="Z722" s="1"/>
      <c r="AA722" s="1"/>
      <c r="AB722" s="1"/>
      <c r="AC722" s="1"/>
      <c r="AD722" s="1"/>
      <c r="AE722" s="1"/>
    </row>
    <row r="723" spans="1:31">
      <c r="A723" s="1" t="s">
        <v>31</v>
      </c>
      <c r="B723" s="2">
        <v>43658</v>
      </c>
      <c r="C723" s="1">
        <v>7690411</v>
      </c>
      <c r="D723" s="1" t="s">
        <v>23</v>
      </c>
      <c r="E723" s="1" t="s">
        <v>24</v>
      </c>
      <c r="F723" s="1" t="s">
        <v>46</v>
      </c>
      <c r="G723" s="1" t="s">
        <v>24</v>
      </c>
      <c r="H723" s="1" t="s">
        <v>47</v>
      </c>
      <c r="I723" s="1" t="s">
        <v>24</v>
      </c>
      <c r="J723" s="1" t="s">
        <v>53</v>
      </c>
      <c r="K723" s="1">
        <v>1</v>
      </c>
      <c r="L723" s="1" t="s">
        <v>54</v>
      </c>
      <c r="M723" s="3">
        <v>170843.8</v>
      </c>
      <c r="N723" s="3">
        <f t="shared" si="21"/>
        <v>170843.8</v>
      </c>
      <c r="O723" s="1"/>
      <c r="P723" s="1"/>
      <c r="Q723" s="1"/>
      <c r="R723" s="1"/>
      <c r="S723" s="1"/>
      <c r="T723" s="1"/>
      <c r="U723" s="1"/>
      <c r="V723" s="3"/>
      <c r="W723" s="3">
        <f>Tabla1315[[#This Row],[COSTO TOTAL]]</f>
        <v>170843.8</v>
      </c>
      <c r="X723" s="1"/>
      <c r="Y723" s="1"/>
      <c r="Z723" s="1"/>
      <c r="AA723" s="1"/>
      <c r="AB723" s="1"/>
      <c r="AC723" s="1"/>
      <c r="AD723" s="1"/>
      <c r="AE723" s="1"/>
    </row>
    <row r="724" spans="1:31">
      <c r="A724" s="1" t="s">
        <v>31</v>
      </c>
      <c r="B724" s="2">
        <v>43658</v>
      </c>
      <c r="C724" s="1">
        <v>7690411</v>
      </c>
      <c r="D724" s="1" t="s">
        <v>23</v>
      </c>
      <c r="E724" s="1" t="s">
        <v>24</v>
      </c>
      <c r="F724" s="1" t="s">
        <v>46</v>
      </c>
      <c r="G724" s="1" t="s">
        <v>24</v>
      </c>
      <c r="H724" s="1" t="s">
        <v>47</v>
      </c>
      <c r="I724" s="1" t="s">
        <v>24</v>
      </c>
      <c r="J724" s="1" t="s">
        <v>55</v>
      </c>
      <c r="K724" s="1">
        <v>12</v>
      </c>
      <c r="L724" s="1" t="s">
        <v>26</v>
      </c>
      <c r="M724" s="3"/>
      <c r="N724" s="3">
        <f t="shared" si="21"/>
        <v>0</v>
      </c>
      <c r="O724" s="1"/>
      <c r="P724" s="1"/>
      <c r="Q724" s="1"/>
      <c r="R724" s="1"/>
      <c r="S724" s="1"/>
      <c r="T724" s="1"/>
      <c r="U724" s="1"/>
      <c r="V724" s="3"/>
      <c r="W724" s="3">
        <f>Tabla1315[[#This Row],[COSTO TOTAL]]</f>
        <v>0</v>
      </c>
      <c r="X724" s="1"/>
      <c r="Y724" s="1"/>
      <c r="Z724" s="1"/>
      <c r="AA724" s="1"/>
      <c r="AB724" s="1"/>
      <c r="AC724" s="1"/>
      <c r="AD724" s="1"/>
      <c r="AE724" s="1"/>
    </row>
    <row r="725" spans="1:31">
      <c r="A725" s="1" t="s">
        <v>31</v>
      </c>
      <c r="B725" s="2">
        <v>43658</v>
      </c>
      <c r="C725" s="1">
        <v>7690411</v>
      </c>
      <c r="D725" s="1" t="s">
        <v>23</v>
      </c>
      <c r="E725" s="1" t="s">
        <v>24</v>
      </c>
      <c r="F725" s="1" t="s">
        <v>46</v>
      </c>
      <c r="G725" s="1" t="s">
        <v>24</v>
      </c>
      <c r="H725" s="1" t="s">
        <v>47</v>
      </c>
      <c r="I725" s="1" t="s">
        <v>24</v>
      </c>
      <c r="J725" s="1" t="s">
        <v>56</v>
      </c>
      <c r="K725" s="1">
        <v>12</v>
      </c>
      <c r="L725" s="1" t="s">
        <v>26</v>
      </c>
      <c r="M725" s="3"/>
      <c r="N725" s="3">
        <f t="shared" si="21"/>
        <v>0</v>
      </c>
      <c r="O725" s="1"/>
      <c r="P725" s="1"/>
      <c r="Q725" s="1"/>
      <c r="R725" s="1"/>
      <c r="S725" s="1"/>
      <c r="T725" s="1"/>
      <c r="U725" s="1"/>
      <c r="V725" s="3"/>
      <c r="W725" s="3">
        <f>Tabla1315[[#This Row],[COSTO TOTAL]]</f>
        <v>0</v>
      </c>
      <c r="X725" s="1"/>
      <c r="Y725" s="1"/>
      <c r="Z725" s="1"/>
      <c r="AA725" s="1"/>
      <c r="AB725" s="1"/>
      <c r="AC725" s="1"/>
      <c r="AD725" s="1"/>
      <c r="AE725" s="1"/>
    </row>
    <row r="726" spans="1:31">
      <c r="A726" s="1" t="s">
        <v>31</v>
      </c>
      <c r="B726" s="2">
        <v>43658</v>
      </c>
      <c r="C726" s="1">
        <v>7690411</v>
      </c>
      <c r="D726" s="1" t="s">
        <v>23</v>
      </c>
      <c r="E726" s="1" t="s">
        <v>24</v>
      </c>
      <c r="F726" s="1" t="s">
        <v>46</v>
      </c>
      <c r="G726" s="1" t="s">
        <v>24</v>
      </c>
      <c r="H726" s="1" t="s">
        <v>47</v>
      </c>
      <c r="I726" s="1" t="s">
        <v>24</v>
      </c>
      <c r="J726" s="1" t="s">
        <v>57</v>
      </c>
      <c r="K726" s="1">
        <v>12</v>
      </c>
      <c r="L726" s="1" t="s">
        <v>26</v>
      </c>
      <c r="M726" s="3"/>
      <c r="N726" s="3">
        <f t="shared" si="21"/>
        <v>0</v>
      </c>
      <c r="O726" s="1"/>
      <c r="P726" s="1"/>
      <c r="Q726" s="1"/>
      <c r="R726" s="1"/>
      <c r="S726" s="1"/>
      <c r="T726" s="1"/>
      <c r="U726" s="1"/>
      <c r="V726" s="3"/>
      <c r="W726" s="3">
        <f>Tabla1315[[#This Row],[COSTO TOTAL]]</f>
        <v>0</v>
      </c>
      <c r="X726" s="1"/>
      <c r="Y726" s="1"/>
      <c r="Z726" s="1"/>
      <c r="AA726" s="1"/>
      <c r="AB726" s="1"/>
      <c r="AC726" s="1"/>
      <c r="AD726" s="1"/>
      <c r="AE726" s="1"/>
    </row>
    <row r="727" spans="1:31">
      <c r="A727" s="1" t="s">
        <v>31</v>
      </c>
      <c r="B727" s="2">
        <v>43658</v>
      </c>
      <c r="C727" s="1">
        <v>7690411</v>
      </c>
      <c r="D727" s="1" t="s">
        <v>23</v>
      </c>
      <c r="E727" s="1" t="s">
        <v>24</v>
      </c>
      <c r="F727" s="1" t="s">
        <v>46</v>
      </c>
      <c r="G727" s="1" t="s">
        <v>24</v>
      </c>
      <c r="H727" s="1" t="s">
        <v>47</v>
      </c>
      <c r="I727" s="1" t="s">
        <v>24</v>
      </c>
      <c r="J727" s="1" t="s">
        <v>58</v>
      </c>
      <c r="K727" s="1">
        <v>12</v>
      </c>
      <c r="L727" s="1" t="s">
        <v>26</v>
      </c>
      <c r="M727" s="3"/>
      <c r="N727" s="3">
        <f t="shared" si="21"/>
        <v>0</v>
      </c>
      <c r="O727" s="1"/>
      <c r="P727" s="1"/>
      <c r="Q727" s="1"/>
      <c r="R727" s="1"/>
      <c r="S727" s="1"/>
      <c r="T727" s="1"/>
      <c r="U727" s="1"/>
      <c r="V727" s="3"/>
      <c r="W727" s="3">
        <f>Tabla1315[[#This Row],[COSTO TOTAL]]</f>
        <v>0</v>
      </c>
      <c r="X727" s="1"/>
      <c r="Y727" s="1"/>
      <c r="Z727" s="1"/>
      <c r="AA727" s="1"/>
      <c r="AB727" s="1"/>
      <c r="AC727" s="1"/>
      <c r="AD727" s="1"/>
      <c r="AE727" s="1"/>
    </row>
    <row r="728" spans="1:31">
      <c r="A728" s="1" t="s">
        <v>59</v>
      </c>
      <c r="B728" s="2">
        <v>43791</v>
      </c>
      <c r="C728" s="1" t="s">
        <v>22</v>
      </c>
      <c r="D728" s="1" t="s">
        <v>23</v>
      </c>
      <c r="E728" s="1" t="s">
        <v>24</v>
      </c>
      <c r="F728" s="1" t="s">
        <v>60</v>
      </c>
      <c r="G728" s="1" t="s">
        <v>24</v>
      </c>
      <c r="H728" s="1">
        <v>4501723785</v>
      </c>
      <c r="I728" s="1" t="s">
        <v>24</v>
      </c>
      <c r="J728" s="1" t="s">
        <v>61</v>
      </c>
      <c r="K728" s="1">
        <v>0</v>
      </c>
      <c r="L728" s="1" t="s">
        <v>26</v>
      </c>
      <c r="M728" s="3">
        <v>40530</v>
      </c>
      <c r="N728" s="3">
        <f t="shared" si="21"/>
        <v>0</v>
      </c>
      <c r="O728" s="1"/>
      <c r="P728" s="1"/>
      <c r="Q728" s="1"/>
      <c r="R728" s="1"/>
      <c r="S728" s="1"/>
      <c r="T728" s="1"/>
      <c r="U728" s="1"/>
      <c r="V728" s="3"/>
      <c r="W728" s="3">
        <f>Tabla1315[[#This Row],[COSTO TOTAL]]</f>
        <v>0</v>
      </c>
      <c r="X728" s="1"/>
      <c r="Y728" s="1"/>
      <c r="Z728" s="1"/>
      <c r="AA728" s="1"/>
      <c r="AB728" s="1"/>
      <c r="AC728" s="1"/>
      <c r="AD728" s="1" t="s">
        <v>112</v>
      </c>
      <c r="AE728" s="1"/>
    </row>
    <row r="729" spans="1:31">
      <c r="A729" s="1" t="s">
        <v>59</v>
      </c>
      <c r="B729" s="2">
        <v>43791</v>
      </c>
      <c r="C729" s="1" t="s">
        <v>22</v>
      </c>
      <c r="D729" s="1" t="s">
        <v>23</v>
      </c>
      <c r="E729" s="1" t="s">
        <v>24</v>
      </c>
      <c r="F729" s="1" t="s">
        <v>60</v>
      </c>
      <c r="G729" s="1" t="s">
        <v>24</v>
      </c>
      <c r="H729" s="1">
        <v>4501723785</v>
      </c>
      <c r="I729" s="1" t="s">
        <v>24</v>
      </c>
      <c r="J729" s="1" t="s">
        <v>62</v>
      </c>
      <c r="K729" s="1">
        <v>1</v>
      </c>
      <c r="L729" s="1" t="s">
        <v>26</v>
      </c>
      <c r="M729" s="3">
        <v>40530</v>
      </c>
      <c r="N729" s="3">
        <f t="shared" si="21"/>
        <v>40530</v>
      </c>
      <c r="O729" s="1"/>
      <c r="P729" s="1"/>
      <c r="Q729" s="1"/>
      <c r="R729" s="1"/>
      <c r="S729" s="1"/>
      <c r="T729" s="1"/>
      <c r="U729" s="1"/>
      <c r="V729" s="3"/>
      <c r="W729" s="3">
        <f>Tabla1315[[#This Row],[COSTO TOTAL]]</f>
        <v>40530</v>
      </c>
      <c r="X729" s="1"/>
      <c r="Y729" s="1"/>
      <c r="Z729" s="1"/>
      <c r="AA729" s="1"/>
      <c r="AB729" s="1"/>
      <c r="AC729" s="1"/>
      <c r="AD729" s="1"/>
      <c r="AE729" s="1"/>
    </row>
    <row r="730" spans="1:31">
      <c r="A730" s="1" t="s">
        <v>59</v>
      </c>
      <c r="B730" s="2">
        <v>43797</v>
      </c>
      <c r="C730" s="1" t="s">
        <v>22</v>
      </c>
      <c r="D730" s="1" t="s">
        <v>23</v>
      </c>
      <c r="E730" s="1" t="s">
        <v>24</v>
      </c>
      <c r="F730" s="1" t="s">
        <v>113</v>
      </c>
      <c r="G730" s="1" t="s">
        <v>24</v>
      </c>
      <c r="H730" s="1">
        <v>4501731123</v>
      </c>
      <c r="I730" s="1" t="s">
        <v>24</v>
      </c>
      <c r="J730" s="1" t="s">
        <v>1222</v>
      </c>
      <c r="K730" s="1">
        <v>2</v>
      </c>
      <c r="L730" s="1" t="s">
        <v>26</v>
      </c>
      <c r="M730" s="3">
        <v>134</v>
      </c>
      <c r="N730" s="3">
        <f t="shared" si="21"/>
        <v>268</v>
      </c>
      <c r="O730" s="1"/>
      <c r="P730" s="1"/>
      <c r="Q730" s="1"/>
      <c r="R730" s="1"/>
      <c r="S730" s="1"/>
      <c r="T730" s="1"/>
      <c r="U730" s="1"/>
      <c r="V730" s="3"/>
      <c r="W730" s="3">
        <f>Tabla1315[[#This Row],[COSTO TOTAL]]</f>
        <v>268</v>
      </c>
      <c r="X730" s="1"/>
      <c r="Y730" s="1"/>
      <c r="Z730" s="1"/>
      <c r="AA730" s="1"/>
      <c r="AB730" s="1"/>
      <c r="AC730" s="1"/>
      <c r="AD730" s="1"/>
      <c r="AE730" s="1"/>
    </row>
    <row r="731" spans="1:31">
      <c r="A731" s="1" t="s">
        <v>63</v>
      </c>
      <c r="B731" s="2" t="s">
        <v>37</v>
      </c>
      <c r="C731" s="1">
        <v>7505030</v>
      </c>
      <c r="D731" s="1" t="s">
        <v>23</v>
      </c>
      <c r="E731" s="1" t="s">
        <v>24</v>
      </c>
      <c r="F731" s="1" t="s">
        <v>24</v>
      </c>
      <c r="G731" s="1"/>
      <c r="H731" s="1">
        <v>4501500200</v>
      </c>
      <c r="I731" s="1"/>
      <c r="J731" s="1" t="s">
        <v>64</v>
      </c>
      <c r="K731" s="1">
        <v>1</v>
      </c>
      <c r="L731" s="1" t="s">
        <v>26</v>
      </c>
      <c r="M731" s="3"/>
      <c r="N731" s="3">
        <f t="shared" si="21"/>
        <v>0</v>
      </c>
      <c r="O731" s="1"/>
      <c r="P731" s="1"/>
      <c r="Q731" s="1"/>
      <c r="R731" s="1"/>
      <c r="S731" s="1"/>
      <c r="T731" s="1"/>
      <c r="U731" s="1"/>
      <c r="V731" s="3"/>
      <c r="W731" s="3">
        <f>Tabla1315[[#This Row],[COSTO TOTAL]]</f>
        <v>0</v>
      </c>
      <c r="X731" s="1"/>
      <c r="Y731" s="1"/>
      <c r="Z731" s="1"/>
      <c r="AA731" s="1"/>
      <c r="AB731" s="1"/>
      <c r="AC731" s="1"/>
      <c r="AD731" s="1"/>
      <c r="AE731" s="1"/>
    </row>
    <row r="732" spans="1:31">
      <c r="A732" s="1" t="s">
        <v>63</v>
      </c>
      <c r="B732" s="2">
        <v>43355</v>
      </c>
      <c r="C732" s="1">
        <v>7525238</v>
      </c>
      <c r="D732" s="1" t="s">
        <v>23</v>
      </c>
      <c r="E732" s="1" t="s">
        <v>65</v>
      </c>
      <c r="F732" s="1" t="s">
        <v>66</v>
      </c>
      <c r="G732" s="1" t="s">
        <v>24</v>
      </c>
      <c r="H732" s="1">
        <v>4501516550</v>
      </c>
      <c r="I732" s="1" t="s">
        <v>24</v>
      </c>
      <c r="J732" s="1" t="s">
        <v>67</v>
      </c>
      <c r="K732" s="1">
        <v>1</v>
      </c>
      <c r="L732" s="1" t="s">
        <v>26</v>
      </c>
      <c r="M732" s="3">
        <v>580</v>
      </c>
      <c r="N732" s="3">
        <f t="shared" si="21"/>
        <v>580</v>
      </c>
      <c r="O732" s="1"/>
      <c r="P732" s="1"/>
      <c r="Q732" s="1"/>
      <c r="R732" s="1"/>
      <c r="S732" s="1"/>
      <c r="T732" s="1"/>
      <c r="U732" s="1"/>
      <c r="V732" s="3"/>
      <c r="W732" s="3">
        <f>Tabla1315[[#This Row],[COSTO TOTAL]]</f>
        <v>580</v>
      </c>
      <c r="X732" s="1"/>
      <c r="Y732" s="1"/>
      <c r="Z732" s="1"/>
      <c r="AA732" s="1"/>
      <c r="AB732" s="1"/>
      <c r="AC732" s="1"/>
      <c r="AD732" s="1"/>
      <c r="AE732" s="1"/>
    </row>
    <row r="733" spans="1:31">
      <c r="A733" s="1" t="s">
        <v>63</v>
      </c>
      <c r="B733" s="2">
        <v>43355</v>
      </c>
      <c r="C733" s="1">
        <v>7525238</v>
      </c>
      <c r="D733" s="1" t="s">
        <v>23</v>
      </c>
      <c r="E733" s="1" t="s">
        <v>65</v>
      </c>
      <c r="F733" s="1" t="s">
        <v>66</v>
      </c>
      <c r="G733" s="1" t="s">
        <v>24</v>
      </c>
      <c r="H733" s="1">
        <v>4501516550</v>
      </c>
      <c r="I733" s="1" t="s">
        <v>24</v>
      </c>
      <c r="J733" s="1" t="s">
        <v>68</v>
      </c>
      <c r="K733" s="1">
        <v>1</v>
      </c>
      <c r="L733" s="1" t="s">
        <v>26</v>
      </c>
      <c r="M733" s="3">
        <v>860</v>
      </c>
      <c r="N733" s="3">
        <f t="shared" si="21"/>
        <v>860</v>
      </c>
      <c r="O733" s="1"/>
      <c r="P733" s="1"/>
      <c r="Q733" s="1"/>
      <c r="R733" s="1"/>
      <c r="S733" s="1"/>
      <c r="T733" s="1"/>
      <c r="U733" s="1"/>
      <c r="V733" s="3"/>
      <c r="W733" s="3">
        <f>Tabla1315[[#This Row],[COSTO TOTAL]]</f>
        <v>860</v>
      </c>
      <c r="X733" s="1"/>
      <c r="Y733" s="1"/>
      <c r="Z733" s="1"/>
      <c r="AA733" s="1"/>
      <c r="AB733" s="1"/>
      <c r="AC733" s="1"/>
      <c r="AD733" s="1"/>
      <c r="AE733" s="1"/>
    </row>
    <row r="734" spans="1:31">
      <c r="A734" s="1" t="s">
        <v>63</v>
      </c>
      <c r="B734" s="2">
        <v>43355</v>
      </c>
      <c r="C734" s="1">
        <v>7525238</v>
      </c>
      <c r="D734" s="1" t="s">
        <v>23</v>
      </c>
      <c r="E734" s="1" t="s">
        <v>65</v>
      </c>
      <c r="F734" s="1" t="s">
        <v>66</v>
      </c>
      <c r="G734" s="1" t="s">
        <v>24</v>
      </c>
      <c r="H734" s="1">
        <v>4501516550</v>
      </c>
      <c r="I734" s="1" t="s">
        <v>24</v>
      </c>
      <c r="J734" s="1" t="s">
        <v>69</v>
      </c>
      <c r="K734" s="1">
        <v>1</v>
      </c>
      <c r="L734" s="1" t="s">
        <v>26</v>
      </c>
      <c r="M734" s="3">
        <v>7480</v>
      </c>
      <c r="N734" s="3">
        <f t="shared" si="21"/>
        <v>7480</v>
      </c>
      <c r="O734" s="1"/>
      <c r="P734" s="1"/>
      <c r="Q734" s="1"/>
      <c r="R734" s="1"/>
      <c r="S734" s="1"/>
      <c r="T734" s="1"/>
      <c r="U734" s="1"/>
      <c r="V734" s="3"/>
      <c r="W734" s="3">
        <f>Tabla1315[[#This Row],[COSTO TOTAL]]</f>
        <v>7480</v>
      </c>
      <c r="X734" s="1"/>
      <c r="Y734" s="1"/>
      <c r="Z734" s="1"/>
      <c r="AA734" s="1"/>
      <c r="AB734" s="1"/>
      <c r="AC734" s="1"/>
      <c r="AD734" s="1"/>
      <c r="AE734" s="1"/>
    </row>
    <row r="735" spans="1:31">
      <c r="A735" s="1" t="s">
        <v>63</v>
      </c>
      <c r="B735" s="2">
        <v>43704</v>
      </c>
      <c r="C735" s="1" t="s">
        <v>22</v>
      </c>
      <c r="D735" s="1" t="s">
        <v>23</v>
      </c>
      <c r="E735" s="1" t="s">
        <v>24</v>
      </c>
      <c r="F735" s="1" t="s">
        <v>70</v>
      </c>
      <c r="G735" s="1" t="s">
        <v>24</v>
      </c>
      <c r="H735" s="1">
        <v>4501698911</v>
      </c>
      <c r="I735" s="1" t="s">
        <v>24</v>
      </c>
      <c r="J735" s="1" t="s">
        <v>71</v>
      </c>
      <c r="K735" s="1">
        <v>1</v>
      </c>
      <c r="L735" s="1" t="s">
        <v>26</v>
      </c>
      <c r="M735" s="3">
        <v>547</v>
      </c>
      <c r="N735" s="3">
        <f t="shared" si="21"/>
        <v>547</v>
      </c>
      <c r="O735" s="1"/>
      <c r="P735" s="1"/>
      <c r="Q735" s="1"/>
      <c r="R735" s="1"/>
      <c r="S735" s="1"/>
      <c r="T735" s="1"/>
      <c r="U735" s="1"/>
      <c r="V735" s="3"/>
      <c r="W735" s="3">
        <f>Tabla1315[[#This Row],[COSTO TOTAL]]</f>
        <v>547</v>
      </c>
      <c r="X735" s="1"/>
      <c r="Y735" s="1"/>
      <c r="Z735" s="1"/>
      <c r="AA735" s="1"/>
      <c r="AB735" s="1"/>
      <c r="AC735" s="1"/>
      <c r="AD735" s="1"/>
      <c r="AE735" s="1"/>
    </row>
    <row r="736" spans="1:31">
      <c r="A736" s="1" t="s">
        <v>63</v>
      </c>
      <c r="B736" s="2">
        <v>43768</v>
      </c>
      <c r="C736" s="1" t="s">
        <v>22</v>
      </c>
      <c r="D736" s="1" t="s">
        <v>23</v>
      </c>
      <c r="E736" s="1" t="s">
        <v>24</v>
      </c>
      <c r="F736" s="1" t="s">
        <v>75</v>
      </c>
      <c r="G736" s="1" t="s">
        <v>24</v>
      </c>
      <c r="H736" s="1">
        <v>4501710225</v>
      </c>
      <c r="I736" s="1" t="s">
        <v>24</v>
      </c>
      <c r="J736" s="1" t="s">
        <v>77</v>
      </c>
      <c r="K736" s="1">
        <v>0</v>
      </c>
      <c r="L736" s="1" t="s">
        <v>26</v>
      </c>
      <c r="M736" s="3">
        <v>1159</v>
      </c>
      <c r="N736" s="3">
        <f t="shared" si="21"/>
        <v>0</v>
      </c>
      <c r="O736" s="1"/>
      <c r="P736" s="1"/>
      <c r="Q736" s="1"/>
      <c r="R736" s="1"/>
      <c r="S736" s="1"/>
      <c r="T736" s="1"/>
      <c r="U736" s="1"/>
      <c r="V736" s="3"/>
      <c r="W736" s="3">
        <f>Tabla1315[[#This Row],[COSTO TOTAL]]</f>
        <v>0</v>
      </c>
      <c r="X736" s="1"/>
      <c r="Y736" s="1"/>
      <c r="Z736" s="1"/>
      <c r="AA736" s="1"/>
      <c r="AB736" s="1"/>
      <c r="AC736" s="1"/>
      <c r="AD736" s="1" t="s">
        <v>112</v>
      </c>
      <c r="AE736" s="1"/>
    </row>
    <row r="737" spans="1:31">
      <c r="A737" s="1" t="s">
        <v>63</v>
      </c>
      <c r="B737" s="2">
        <v>43780</v>
      </c>
      <c r="C737" s="1" t="s">
        <v>22</v>
      </c>
      <c r="D737" s="1" t="s">
        <v>23</v>
      </c>
      <c r="E737" s="1" t="s">
        <v>73</v>
      </c>
      <c r="F737" s="1" t="s">
        <v>24</v>
      </c>
      <c r="G737" s="1" t="s">
        <v>24</v>
      </c>
      <c r="H737" s="1">
        <v>4501708177</v>
      </c>
      <c r="I737" s="1" t="s">
        <v>24</v>
      </c>
      <c r="J737" s="1" t="s">
        <v>78</v>
      </c>
      <c r="K737" s="1">
        <v>0</v>
      </c>
      <c r="L737" s="1" t="s">
        <v>26</v>
      </c>
      <c r="M737" s="3">
        <v>6375.6</v>
      </c>
      <c r="N737" s="3">
        <f t="shared" si="21"/>
        <v>0</v>
      </c>
      <c r="O737" s="1" t="s">
        <v>80</v>
      </c>
      <c r="P737" s="1"/>
      <c r="Q737" s="1"/>
      <c r="R737" s="1"/>
      <c r="S737" s="1"/>
      <c r="T737" s="1"/>
      <c r="U737" s="1"/>
      <c r="V737" s="3"/>
      <c r="W737" s="3">
        <f>Tabla1315[[#This Row],[COSTO TOTAL]]</f>
        <v>0</v>
      </c>
      <c r="X737" s="1"/>
      <c r="Y737" s="1"/>
      <c r="Z737" s="1"/>
      <c r="AA737" s="1"/>
      <c r="AB737" s="1"/>
      <c r="AC737" s="1"/>
      <c r="AD737" s="1" t="s">
        <v>112</v>
      </c>
      <c r="AE737" s="1"/>
    </row>
    <row r="738" spans="1:31">
      <c r="A738" s="1" t="s">
        <v>72</v>
      </c>
      <c r="B738" s="2">
        <v>43364</v>
      </c>
      <c r="C738" s="1">
        <v>7609434</v>
      </c>
      <c r="D738" s="1" t="s">
        <v>23</v>
      </c>
      <c r="E738" s="1" t="s">
        <v>74</v>
      </c>
      <c r="F738" s="1" t="s">
        <v>76</v>
      </c>
      <c r="G738" s="1" t="s">
        <v>24</v>
      </c>
      <c r="H738" s="1">
        <v>4501594477</v>
      </c>
      <c r="I738" s="1"/>
      <c r="J738" s="1" t="s">
        <v>79</v>
      </c>
      <c r="K738" s="1">
        <v>5</v>
      </c>
      <c r="L738" s="1" t="s">
        <v>26</v>
      </c>
      <c r="M738" s="3">
        <v>68</v>
      </c>
      <c r="N738" s="3">
        <f t="shared" si="21"/>
        <v>340</v>
      </c>
      <c r="O738" s="1" t="s">
        <v>81</v>
      </c>
      <c r="P738" s="1"/>
      <c r="Q738" s="1"/>
      <c r="R738" s="1"/>
      <c r="S738" s="1"/>
      <c r="T738" s="1"/>
      <c r="U738" s="1"/>
      <c r="V738" s="3"/>
      <c r="W738" s="3">
        <f>Tabla1315[[#This Row],[COSTO TOTAL]]</f>
        <v>340</v>
      </c>
      <c r="X738" s="1"/>
      <c r="Y738" s="1"/>
      <c r="Z738" s="1"/>
      <c r="AA738" s="1"/>
      <c r="AB738" s="1"/>
      <c r="AC738" s="1"/>
      <c r="AD738" s="1"/>
      <c r="AE738" s="1"/>
    </row>
    <row r="739" spans="1:31">
      <c r="A739" s="1" t="s">
        <v>72</v>
      </c>
      <c r="B739" s="2">
        <v>43364</v>
      </c>
      <c r="C739" s="1">
        <v>7609434</v>
      </c>
      <c r="D739" s="1" t="s">
        <v>23</v>
      </c>
      <c r="E739" s="1" t="s">
        <v>74</v>
      </c>
      <c r="F739" s="1" t="s">
        <v>76</v>
      </c>
      <c r="G739" s="1" t="s">
        <v>24</v>
      </c>
      <c r="H739" s="1">
        <v>4501594477</v>
      </c>
      <c r="I739" s="1"/>
      <c r="J739" s="1" t="s">
        <v>82</v>
      </c>
      <c r="K739" s="1">
        <v>3</v>
      </c>
      <c r="L739" s="1" t="s">
        <v>26</v>
      </c>
      <c r="M739" s="3">
        <v>169.06</v>
      </c>
      <c r="N739" s="3">
        <f t="shared" si="21"/>
        <v>507.18</v>
      </c>
      <c r="O739" s="1" t="s">
        <v>83</v>
      </c>
      <c r="P739" s="1"/>
      <c r="Q739" s="1"/>
      <c r="R739" s="1"/>
      <c r="S739" s="1"/>
      <c r="T739" s="1"/>
      <c r="U739" s="1"/>
      <c r="V739" s="3"/>
      <c r="W739" s="3">
        <f>Tabla1315[[#This Row],[COSTO TOTAL]]</f>
        <v>507.18</v>
      </c>
      <c r="X739" s="1"/>
      <c r="Y739" s="1"/>
      <c r="Z739" s="1"/>
      <c r="AA739" s="1"/>
      <c r="AB739" s="1"/>
      <c r="AC739" s="1"/>
      <c r="AD739" s="1"/>
      <c r="AE739" s="1"/>
    </row>
    <row r="740" spans="1:31">
      <c r="A740" s="1" t="s">
        <v>72</v>
      </c>
      <c r="B740" s="2">
        <v>43364</v>
      </c>
      <c r="C740" s="1">
        <v>7609434</v>
      </c>
      <c r="D740" s="1" t="s">
        <v>23</v>
      </c>
      <c r="E740" s="1" t="s">
        <v>74</v>
      </c>
      <c r="F740" s="1" t="s">
        <v>76</v>
      </c>
      <c r="G740" s="1" t="s">
        <v>24</v>
      </c>
      <c r="H740" s="1">
        <v>4501594477</v>
      </c>
      <c r="I740" s="1"/>
      <c r="J740" s="1" t="s">
        <v>84</v>
      </c>
      <c r="K740" s="1">
        <v>5</v>
      </c>
      <c r="L740" s="1" t="s">
        <v>26</v>
      </c>
      <c r="M740" s="3"/>
      <c r="N740" s="3">
        <f t="shared" si="21"/>
        <v>0</v>
      </c>
      <c r="O740" s="1" t="s">
        <v>85</v>
      </c>
      <c r="P740" s="1"/>
      <c r="Q740" s="1"/>
      <c r="R740" s="1"/>
      <c r="S740" s="1"/>
      <c r="T740" s="1"/>
      <c r="U740" s="1"/>
      <c r="V740" s="3"/>
      <c r="W740" s="3">
        <f>Tabla1315[[#This Row],[COSTO TOTAL]]</f>
        <v>0</v>
      </c>
      <c r="X740" s="1"/>
      <c r="Y740" s="1"/>
      <c r="Z740" s="1"/>
      <c r="AA740" s="1"/>
      <c r="AB740" s="1"/>
      <c r="AC740" s="1"/>
      <c r="AD740" s="1"/>
      <c r="AE740" s="1"/>
    </row>
    <row r="741" spans="1:31">
      <c r="A741" s="1" t="s">
        <v>72</v>
      </c>
      <c r="B741" s="2">
        <v>43364</v>
      </c>
      <c r="C741" s="1">
        <v>7609434</v>
      </c>
      <c r="D741" s="1" t="s">
        <v>23</v>
      </c>
      <c r="E741" s="1" t="s">
        <v>74</v>
      </c>
      <c r="F741" s="1" t="s">
        <v>76</v>
      </c>
      <c r="G741" s="1" t="s">
        <v>24</v>
      </c>
      <c r="H741" s="1">
        <v>4501594477</v>
      </c>
      <c r="I741" s="1"/>
      <c r="J741" s="1" t="s">
        <v>88</v>
      </c>
      <c r="K741" s="1">
        <v>14</v>
      </c>
      <c r="L741" s="1" t="s">
        <v>26</v>
      </c>
      <c r="M741" s="3"/>
      <c r="N741" s="3">
        <f t="shared" si="21"/>
        <v>0</v>
      </c>
      <c r="O741" s="1"/>
      <c r="P741" s="1"/>
      <c r="Q741" s="1"/>
      <c r="R741" s="1"/>
      <c r="S741" s="1"/>
      <c r="T741" s="1"/>
      <c r="U741" s="1"/>
      <c r="V741" s="3"/>
      <c r="W741" s="3">
        <f>Tabla1315[[#This Row],[COSTO TOTAL]]</f>
        <v>0</v>
      </c>
      <c r="X741" s="1"/>
      <c r="Y741" s="1"/>
      <c r="Z741" s="1"/>
      <c r="AA741" s="1"/>
      <c r="AB741" s="1"/>
      <c r="AC741" s="1"/>
      <c r="AD741" s="1"/>
      <c r="AE741" s="1"/>
    </row>
    <row r="742" spans="1:31">
      <c r="A742" s="1" t="s">
        <v>72</v>
      </c>
      <c r="B742" s="2">
        <v>43364</v>
      </c>
      <c r="C742" s="1">
        <v>7609434</v>
      </c>
      <c r="D742" s="1" t="s">
        <v>23</v>
      </c>
      <c r="E742" s="1" t="s">
        <v>74</v>
      </c>
      <c r="F742" s="1" t="s">
        <v>76</v>
      </c>
      <c r="G742" s="1" t="s">
        <v>24</v>
      </c>
      <c r="H742" s="1">
        <v>4501594477</v>
      </c>
      <c r="I742" s="1"/>
      <c r="J742" s="1" t="s">
        <v>89</v>
      </c>
      <c r="K742" s="1">
        <v>2</v>
      </c>
      <c r="L742" s="1" t="s">
        <v>26</v>
      </c>
      <c r="M742" s="3">
        <v>153.6</v>
      </c>
      <c r="N742" s="3">
        <f t="shared" si="21"/>
        <v>307.2</v>
      </c>
      <c r="O742" s="1"/>
      <c r="P742" s="1"/>
      <c r="Q742" s="1"/>
      <c r="R742" s="1"/>
      <c r="S742" s="1"/>
      <c r="T742" s="1"/>
      <c r="U742" s="1"/>
      <c r="V742" s="3"/>
      <c r="W742" s="3">
        <f>Tabla1315[[#This Row],[COSTO TOTAL]]</f>
        <v>307.2</v>
      </c>
      <c r="X742" s="1"/>
      <c r="Y742" s="1"/>
      <c r="Z742" s="1"/>
      <c r="AA742" s="1"/>
      <c r="AB742" s="1"/>
      <c r="AC742" s="1"/>
      <c r="AD742" s="1"/>
      <c r="AE742" s="1"/>
    </row>
    <row r="743" spans="1:31">
      <c r="A743" s="1" t="s">
        <v>72</v>
      </c>
      <c r="B743" s="2">
        <v>43364</v>
      </c>
      <c r="C743" s="1">
        <v>7609434</v>
      </c>
      <c r="D743" s="1" t="s">
        <v>23</v>
      </c>
      <c r="E743" s="1" t="s">
        <v>74</v>
      </c>
      <c r="F743" s="1" t="s">
        <v>76</v>
      </c>
      <c r="G743" s="1" t="s">
        <v>24</v>
      </c>
      <c r="H743" s="1">
        <v>4501594477</v>
      </c>
      <c r="I743" s="1"/>
      <c r="J743" s="1" t="s">
        <v>1133</v>
      </c>
      <c r="K743" s="1">
        <v>1</v>
      </c>
      <c r="L743" s="1" t="s">
        <v>26</v>
      </c>
      <c r="M743" s="3">
        <v>103.2</v>
      </c>
      <c r="N743" s="3">
        <f t="shared" si="21"/>
        <v>103.2</v>
      </c>
      <c r="O743" s="1"/>
      <c r="P743" s="1"/>
      <c r="Q743" s="1"/>
      <c r="R743" s="1"/>
      <c r="S743" s="1"/>
      <c r="T743" s="1"/>
      <c r="U743" s="1"/>
      <c r="V743" s="3"/>
      <c r="W743" s="3">
        <f>Tabla1315[[#This Row],[COSTO TOTAL]]</f>
        <v>103.2</v>
      </c>
      <c r="X743" s="1"/>
      <c r="Y743" s="1"/>
      <c r="Z743" s="1"/>
      <c r="AA743" s="1"/>
      <c r="AB743" s="1"/>
      <c r="AC743" s="1"/>
      <c r="AD743" s="1"/>
      <c r="AE743" s="1"/>
    </row>
    <row r="744" spans="1:31">
      <c r="A744" s="1" t="s">
        <v>72</v>
      </c>
      <c r="B744" s="2">
        <v>43593</v>
      </c>
      <c r="C744" s="1" t="s">
        <v>22</v>
      </c>
      <c r="D744" s="1" t="s">
        <v>23</v>
      </c>
      <c r="E744" s="1" t="s">
        <v>24</v>
      </c>
      <c r="F744" s="1" t="s">
        <v>90</v>
      </c>
      <c r="G744" s="1" t="s">
        <v>24</v>
      </c>
      <c r="H744" s="1">
        <v>4501668251</v>
      </c>
      <c r="I744" s="1" t="s">
        <v>24</v>
      </c>
      <c r="J744" s="1" t="s">
        <v>91</v>
      </c>
      <c r="K744" s="1">
        <v>13</v>
      </c>
      <c r="L744" s="1" t="s">
        <v>26</v>
      </c>
      <c r="M744" s="3">
        <v>36.6</v>
      </c>
      <c r="N744" s="3">
        <f t="shared" si="21"/>
        <v>475.8</v>
      </c>
      <c r="O744" s="1"/>
      <c r="P744" s="1"/>
      <c r="Q744" s="1"/>
      <c r="R744" s="1"/>
      <c r="S744" s="1"/>
      <c r="T744" s="1"/>
      <c r="U744" s="1"/>
      <c r="V744" s="3"/>
      <c r="W744" s="3">
        <f>Tabla1315[[#This Row],[COSTO TOTAL]]</f>
        <v>475.8</v>
      </c>
      <c r="X744" s="1"/>
      <c r="Y744" s="1"/>
      <c r="Z744" s="1"/>
      <c r="AA744" s="1"/>
      <c r="AB744" s="1"/>
      <c r="AC744" s="1"/>
      <c r="AD744" s="1"/>
      <c r="AE744" s="1"/>
    </row>
    <row r="745" spans="1:31">
      <c r="A745" s="1" t="s">
        <v>72</v>
      </c>
      <c r="B745" s="2">
        <v>43593</v>
      </c>
      <c r="C745" s="1" t="s">
        <v>22</v>
      </c>
      <c r="D745" s="1" t="s">
        <v>23</v>
      </c>
      <c r="E745" s="1" t="s">
        <v>24</v>
      </c>
      <c r="F745" s="1" t="s">
        <v>90</v>
      </c>
      <c r="G745" s="1" t="s">
        <v>24</v>
      </c>
      <c r="H745" s="1">
        <v>4501668251</v>
      </c>
      <c r="I745" s="1" t="s">
        <v>24</v>
      </c>
      <c r="J745" s="1" t="s">
        <v>92</v>
      </c>
      <c r="K745" s="1">
        <v>2</v>
      </c>
      <c r="L745" s="1" t="s">
        <v>26</v>
      </c>
      <c r="M745" s="3">
        <v>84.8</v>
      </c>
      <c r="N745" s="3">
        <f t="shared" si="21"/>
        <v>169.6</v>
      </c>
      <c r="O745" s="1" t="s">
        <v>93</v>
      </c>
      <c r="P745" s="1"/>
      <c r="Q745" s="1"/>
      <c r="R745" s="1"/>
      <c r="S745" s="1"/>
      <c r="T745" s="1"/>
      <c r="U745" s="1"/>
      <c r="V745" s="3"/>
      <c r="W745" s="3">
        <f>Tabla1315[[#This Row],[COSTO TOTAL]]</f>
        <v>169.6</v>
      </c>
      <c r="X745" s="1"/>
      <c r="Y745" s="1"/>
      <c r="Z745" s="1"/>
      <c r="AA745" s="1"/>
      <c r="AB745" s="1"/>
      <c r="AC745" s="1"/>
      <c r="AD745" s="1"/>
      <c r="AE745" s="1"/>
    </row>
    <row r="746" spans="1:31">
      <c r="A746" s="1" t="s">
        <v>72</v>
      </c>
      <c r="B746" s="2">
        <v>43593</v>
      </c>
      <c r="C746" s="1" t="s">
        <v>22</v>
      </c>
      <c r="D746" s="1" t="s">
        <v>23</v>
      </c>
      <c r="E746" s="1" t="s">
        <v>24</v>
      </c>
      <c r="F746" s="1" t="s">
        <v>90</v>
      </c>
      <c r="G746" s="1" t="s">
        <v>24</v>
      </c>
      <c r="H746" s="1">
        <v>4501668251</v>
      </c>
      <c r="I746" s="1" t="s">
        <v>24</v>
      </c>
      <c r="J746" s="1" t="s">
        <v>94</v>
      </c>
      <c r="K746" s="1">
        <v>2</v>
      </c>
      <c r="L746" s="1" t="s">
        <v>26</v>
      </c>
      <c r="M746" s="3">
        <v>15.2</v>
      </c>
      <c r="N746" s="3">
        <f t="shared" si="21"/>
        <v>30.4</v>
      </c>
      <c r="O746" s="1"/>
      <c r="P746" s="1"/>
      <c r="Q746" s="1"/>
      <c r="R746" s="1"/>
      <c r="S746" s="1"/>
      <c r="T746" s="1"/>
      <c r="U746" s="1"/>
      <c r="V746" s="3"/>
      <c r="W746" s="3">
        <f>Tabla1315[[#This Row],[COSTO TOTAL]]</f>
        <v>30.4</v>
      </c>
      <c r="X746" s="1"/>
      <c r="Y746" s="1"/>
      <c r="Z746" s="1"/>
      <c r="AA746" s="1"/>
      <c r="AB746" s="1"/>
      <c r="AC746" s="1"/>
      <c r="AD746" s="1"/>
      <c r="AE746" s="1"/>
    </row>
    <row r="747" spans="1:31">
      <c r="A747" s="1" t="s">
        <v>72</v>
      </c>
      <c r="B747" s="2">
        <v>43593</v>
      </c>
      <c r="C747" s="1" t="s">
        <v>22</v>
      </c>
      <c r="D747" s="1" t="s">
        <v>23</v>
      </c>
      <c r="E747" s="1" t="s">
        <v>24</v>
      </c>
      <c r="F747" s="1" t="s">
        <v>90</v>
      </c>
      <c r="G747" s="1" t="s">
        <v>24</v>
      </c>
      <c r="H747" s="1">
        <v>4501668251</v>
      </c>
      <c r="I747" s="1" t="s">
        <v>24</v>
      </c>
      <c r="J747" s="1" t="s">
        <v>95</v>
      </c>
      <c r="K747" s="1">
        <v>1</v>
      </c>
      <c r="L747" s="1" t="s">
        <v>26</v>
      </c>
      <c r="M747" s="3">
        <v>76.2</v>
      </c>
      <c r="N747" s="3">
        <f t="shared" si="21"/>
        <v>76.2</v>
      </c>
      <c r="O747" s="1"/>
      <c r="P747" s="1"/>
      <c r="Q747" s="1"/>
      <c r="R747" s="1"/>
      <c r="S747" s="1"/>
      <c r="T747" s="1"/>
      <c r="U747" s="1"/>
      <c r="V747" s="3"/>
      <c r="W747" s="3">
        <f>Tabla1315[[#This Row],[COSTO TOTAL]]</f>
        <v>76.2</v>
      </c>
      <c r="X747" s="1"/>
      <c r="Y747" s="1"/>
      <c r="Z747" s="1"/>
      <c r="AA747" s="1"/>
      <c r="AB747" s="1"/>
      <c r="AC747" s="1"/>
      <c r="AD747" s="1"/>
      <c r="AE747" s="1"/>
    </row>
    <row r="748" spans="1:31">
      <c r="A748" s="1" t="s">
        <v>72</v>
      </c>
      <c r="B748" s="2">
        <v>43593</v>
      </c>
      <c r="C748" s="1" t="s">
        <v>22</v>
      </c>
      <c r="D748" s="1" t="s">
        <v>23</v>
      </c>
      <c r="E748" s="1" t="s">
        <v>24</v>
      </c>
      <c r="F748" s="1" t="s">
        <v>90</v>
      </c>
      <c r="G748" s="1" t="s">
        <v>24</v>
      </c>
      <c r="H748" s="1">
        <v>4501668251</v>
      </c>
      <c r="I748" s="1" t="s">
        <v>24</v>
      </c>
      <c r="J748" s="1" t="s">
        <v>96</v>
      </c>
      <c r="K748" s="1">
        <v>3</v>
      </c>
      <c r="L748" s="1" t="s">
        <v>26</v>
      </c>
      <c r="M748" s="3">
        <v>64.8</v>
      </c>
      <c r="N748" s="3">
        <f t="shared" si="21"/>
        <v>194.39999999999998</v>
      </c>
      <c r="O748" s="1"/>
      <c r="P748" s="1"/>
      <c r="Q748" s="1"/>
      <c r="R748" s="1"/>
      <c r="S748" s="1"/>
      <c r="T748" s="1"/>
      <c r="U748" s="1"/>
      <c r="V748" s="3"/>
      <c r="W748" s="3">
        <f>Tabla1315[[#This Row],[COSTO TOTAL]]</f>
        <v>194.39999999999998</v>
      </c>
      <c r="X748" s="1"/>
      <c r="Y748" s="1"/>
      <c r="Z748" s="1"/>
      <c r="AA748" s="1"/>
      <c r="AB748" s="1"/>
      <c r="AC748" s="1"/>
      <c r="AD748" s="1"/>
      <c r="AE748" s="1"/>
    </row>
    <row r="749" spans="1:31">
      <c r="A749" s="1" t="s">
        <v>72</v>
      </c>
      <c r="B749" s="2">
        <v>43698</v>
      </c>
      <c r="C749" s="1" t="s">
        <v>97</v>
      </c>
      <c r="D749" s="1" t="s">
        <v>23</v>
      </c>
      <c r="E749" s="1" t="s">
        <v>24</v>
      </c>
      <c r="F749" s="1" t="s">
        <v>98</v>
      </c>
      <c r="G749" s="1" t="s">
        <v>24</v>
      </c>
      <c r="H749" s="1" t="s">
        <v>22</v>
      </c>
      <c r="I749" s="1" t="s">
        <v>24</v>
      </c>
      <c r="J749" s="1" t="s">
        <v>99</v>
      </c>
      <c r="K749" s="1">
        <v>1</v>
      </c>
      <c r="L749" s="1" t="s">
        <v>26</v>
      </c>
      <c r="M749" s="3"/>
      <c r="N749" s="3">
        <f t="shared" si="21"/>
        <v>0</v>
      </c>
      <c r="O749" s="1"/>
      <c r="P749" s="1"/>
      <c r="Q749" s="1"/>
      <c r="R749" s="1"/>
      <c r="S749" s="1"/>
      <c r="T749" s="1"/>
      <c r="U749" s="1"/>
      <c r="V749" s="3"/>
      <c r="W749" s="3">
        <f>Tabla1315[[#This Row],[COSTO TOTAL]]</f>
        <v>0</v>
      </c>
      <c r="X749" s="1"/>
      <c r="Y749" s="1"/>
      <c r="Z749" s="1"/>
      <c r="AA749" s="1"/>
      <c r="AB749" s="1"/>
      <c r="AC749" s="1"/>
      <c r="AD749" s="1"/>
      <c r="AE749" s="1"/>
    </row>
    <row r="750" spans="1:31">
      <c r="A750" s="1" t="s">
        <v>100</v>
      </c>
      <c r="B750" s="2">
        <v>43528</v>
      </c>
      <c r="C750" s="1"/>
      <c r="D750" s="1" t="s">
        <v>23</v>
      </c>
      <c r="E750" s="1" t="s">
        <v>24</v>
      </c>
      <c r="F750" s="1" t="s">
        <v>101</v>
      </c>
      <c r="G750" s="1" t="s">
        <v>24</v>
      </c>
      <c r="H750" s="1">
        <v>450164905</v>
      </c>
      <c r="I750" s="1" t="s">
        <v>24</v>
      </c>
      <c r="J750" s="1" t="s">
        <v>102</v>
      </c>
      <c r="K750" s="1">
        <v>1</v>
      </c>
      <c r="L750" s="1" t="s">
        <v>54</v>
      </c>
      <c r="M750" s="3"/>
      <c r="N750" s="3">
        <f t="shared" si="21"/>
        <v>0</v>
      </c>
      <c r="O750" s="1"/>
      <c r="P750" s="1"/>
      <c r="Q750" s="1"/>
      <c r="R750" s="1"/>
      <c r="S750" s="1"/>
      <c r="T750" s="1"/>
      <c r="U750" s="1"/>
      <c r="V750" s="3"/>
      <c r="W750" s="3">
        <f>Tabla1315[[#This Row],[COSTO TOTAL]]</f>
        <v>0</v>
      </c>
      <c r="X750" s="1"/>
      <c r="Y750" s="1"/>
      <c r="Z750" s="1"/>
      <c r="AA750" s="1"/>
      <c r="AB750" s="1"/>
      <c r="AC750" s="1"/>
      <c r="AD750" s="1"/>
      <c r="AE750" s="1"/>
    </row>
    <row r="751" spans="1:31">
      <c r="A751" s="1" t="s">
        <v>100</v>
      </c>
      <c r="B751" s="2">
        <v>43686</v>
      </c>
      <c r="C751" s="1" t="s">
        <v>22</v>
      </c>
      <c r="D751" s="1" t="s">
        <v>23</v>
      </c>
      <c r="E751" s="1" t="s">
        <v>24</v>
      </c>
      <c r="F751" s="1" t="s">
        <v>103</v>
      </c>
      <c r="G751" s="1" t="s">
        <v>24</v>
      </c>
      <c r="H751" s="1">
        <v>4501680922</v>
      </c>
      <c r="I751" s="1" t="s">
        <v>24</v>
      </c>
      <c r="J751" s="1" t="s">
        <v>104</v>
      </c>
      <c r="K751" s="1">
        <v>1</v>
      </c>
      <c r="L751" s="1" t="s">
        <v>26</v>
      </c>
      <c r="M751" s="3">
        <v>110228</v>
      </c>
      <c r="N751" s="3">
        <f t="shared" si="21"/>
        <v>110228</v>
      </c>
      <c r="O751" s="1"/>
      <c r="P751" s="1"/>
      <c r="Q751" s="1"/>
      <c r="R751" s="1"/>
      <c r="S751" s="1"/>
      <c r="T751" s="1"/>
      <c r="U751" s="1"/>
      <c r="V751" s="3"/>
      <c r="W751" s="3">
        <f>Tabla1315[[#This Row],[COSTO TOTAL]]</f>
        <v>110228</v>
      </c>
      <c r="X751" s="1"/>
      <c r="Y751" s="1"/>
      <c r="Z751" s="1"/>
      <c r="AA751" s="1"/>
      <c r="AB751" s="1"/>
      <c r="AC751" s="1"/>
      <c r="AD751" s="1"/>
      <c r="AE751" s="1"/>
    </row>
    <row r="752" spans="1:31">
      <c r="A752" s="1" t="s">
        <v>105</v>
      </c>
      <c r="B752" s="2" t="s">
        <v>37</v>
      </c>
      <c r="C752" s="1">
        <v>7494529</v>
      </c>
      <c r="D752" s="1" t="s">
        <v>23</v>
      </c>
      <c r="E752" s="1" t="s">
        <v>73</v>
      </c>
      <c r="F752" s="1" t="s">
        <v>106</v>
      </c>
      <c r="G752" s="1"/>
      <c r="H752" s="1">
        <v>4501490148</v>
      </c>
      <c r="I752" s="1"/>
      <c r="J752" s="1" t="s">
        <v>107</v>
      </c>
      <c r="K752" s="1">
        <v>1</v>
      </c>
      <c r="L752" s="1" t="s">
        <v>26</v>
      </c>
      <c r="M752" s="3"/>
      <c r="N752" s="3">
        <f t="shared" si="21"/>
        <v>0</v>
      </c>
      <c r="O752" s="1"/>
      <c r="P752" s="1"/>
      <c r="Q752" s="1"/>
      <c r="R752" s="1"/>
      <c r="S752" s="1"/>
      <c r="T752" s="1"/>
      <c r="U752" s="1"/>
      <c r="V752" s="3"/>
      <c r="W752" s="3">
        <f>Tabla1315[[#This Row],[COSTO TOTAL]]</f>
        <v>0</v>
      </c>
      <c r="X752" s="1"/>
      <c r="Y752" s="1"/>
      <c r="Z752" s="1"/>
      <c r="AA752" s="1"/>
      <c r="AB752" s="1"/>
      <c r="AC752" s="1"/>
      <c r="AD752" s="1"/>
      <c r="AE752" s="1"/>
    </row>
    <row r="753" spans="1:31">
      <c r="A753" s="1" t="s">
        <v>105</v>
      </c>
      <c r="B753" s="2" t="s">
        <v>37</v>
      </c>
      <c r="C753" s="1">
        <v>7494529</v>
      </c>
      <c r="D753" s="1" t="s">
        <v>23</v>
      </c>
      <c r="E753" s="1" t="s">
        <v>73</v>
      </c>
      <c r="F753" s="1" t="s">
        <v>38</v>
      </c>
      <c r="G753" s="1"/>
      <c r="H753" s="1">
        <v>4501490148</v>
      </c>
      <c r="I753" s="1"/>
      <c r="J753" s="1" t="s">
        <v>107</v>
      </c>
      <c r="K753" s="1">
        <v>1</v>
      </c>
      <c r="L753" s="1" t="s">
        <v>26</v>
      </c>
      <c r="M753" s="3"/>
      <c r="N753" s="3">
        <f t="shared" si="21"/>
        <v>0</v>
      </c>
      <c r="O753" s="1"/>
      <c r="P753" s="1"/>
      <c r="Q753" s="1"/>
      <c r="R753" s="1"/>
      <c r="S753" s="1"/>
      <c r="T753" s="1"/>
      <c r="U753" s="1"/>
      <c r="V753" s="3"/>
      <c r="W753" s="3">
        <f>Tabla1315[[#This Row],[COSTO TOTAL]]</f>
        <v>0</v>
      </c>
      <c r="X753" s="1"/>
      <c r="Y753" s="1"/>
      <c r="Z753" s="1"/>
      <c r="AA753" s="1"/>
      <c r="AB753" s="1"/>
      <c r="AC753" s="1"/>
      <c r="AD753" s="1"/>
      <c r="AE753" s="1"/>
    </row>
    <row r="754" spans="1:31">
      <c r="A754" s="1" t="s">
        <v>105</v>
      </c>
      <c r="B754" s="2" t="s">
        <v>37</v>
      </c>
      <c r="C754" s="1">
        <v>7494529</v>
      </c>
      <c r="D754" s="1" t="s">
        <v>23</v>
      </c>
      <c r="E754" s="1" t="s">
        <v>73</v>
      </c>
      <c r="F754" s="1" t="s">
        <v>38</v>
      </c>
      <c r="G754" s="1"/>
      <c r="H754" s="1">
        <v>4501490148</v>
      </c>
      <c r="I754" s="1"/>
      <c r="J754" s="1" t="s">
        <v>108</v>
      </c>
      <c r="K754" s="1">
        <v>1</v>
      </c>
      <c r="L754" s="1" t="s">
        <v>26</v>
      </c>
      <c r="M754" s="3"/>
      <c r="N754" s="3">
        <f t="shared" si="21"/>
        <v>0</v>
      </c>
      <c r="O754" s="1"/>
      <c r="P754" s="1"/>
      <c r="Q754" s="1"/>
      <c r="R754" s="1"/>
      <c r="S754" s="1"/>
      <c r="T754" s="1"/>
      <c r="U754" s="1"/>
      <c r="V754" s="3"/>
      <c r="W754" s="3">
        <f>Tabla1315[[#This Row],[COSTO TOTAL]]</f>
        <v>0</v>
      </c>
      <c r="X754" s="1"/>
      <c r="Y754" s="1"/>
      <c r="Z754" s="1"/>
      <c r="AA754" s="1"/>
      <c r="AB754" s="1"/>
      <c r="AC754" s="1"/>
      <c r="AD754" s="1"/>
      <c r="AE754" s="1"/>
    </row>
    <row r="755" spans="1:31">
      <c r="A755" s="1" t="s">
        <v>105</v>
      </c>
      <c r="B755" s="2" t="s">
        <v>37</v>
      </c>
      <c r="C755" s="1">
        <v>7494529</v>
      </c>
      <c r="D755" s="1" t="s">
        <v>23</v>
      </c>
      <c r="E755" s="1" t="s">
        <v>73</v>
      </c>
      <c r="F755" s="1" t="s">
        <v>38</v>
      </c>
      <c r="G755" s="1"/>
      <c r="H755" s="1">
        <v>4501490148</v>
      </c>
      <c r="I755" s="1"/>
      <c r="J755" s="1" t="s">
        <v>109</v>
      </c>
      <c r="K755" s="1">
        <v>1</v>
      </c>
      <c r="L755" s="1" t="s">
        <v>26</v>
      </c>
      <c r="M755" s="3"/>
      <c r="N755" s="3">
        <f t="shared" si="21"/>
        <v>0</v>
      </c>
      <c r="O755" s="1"/>
      <c r="P755" s="1"/>
      <c r="Q755" s="1"/>
      <c r="R755" s="1"/>
      <c r="S755" s="1"/>
      <c r="T755" s="1"/>
      <c r="U755" s="1"/>
      <c r="V755" s="3"/>
      <c r="W755" s="3">
        <f>Tabla1315[[#This Row],[COSTO TOTAL]]</f>
        <v>0</v>
      </c>
      <c r="X755" s="1"/>
      <c r="Y755" s="1"/>
      <c r="Z755" s="1"/>
      <c r="AA755" s="1"/>
      <c r="AB755" s="1"/>
      <c r="AC755" s="1"/>
      <c r="AD755" s="1"/>
      <c r="AE755" s="1"/>
    </row>
    <row r="756" spans="1:31">
      <c r="A756" s="1" t="s">
        <v>110</v>
      </c>
      <c r="B756" s="2" t="s">
        <v>37</v>
      </c>
      <c r="C756" s="1" t="s">
        <v>22</v>
      </c>
      <c r="D756" s="1" t="s">
        <v>23</v>
      </c>
      <c r="E756" s="1" t="s">
        <v>24</v>
      </c>
      <c r="F756" s="1" t="s">
        <v>24</v>
      </c>
      <c r="G756" s="1" t="s">
        <v>24</v>
      </c>
      <c r="H756" s="1">
        <v>4501447343</v>
      </c>
      <c r="I756" s="1" t="s">
        <v>24</v>
      </c>
      <c r="J756" s="1" t="s">
        <v>111</v>
      </c>
      <c r="K756" s="1">
        <v>1</v>
      </c>
      <c r="L756" s="1" t="s">
        <v>26</v>
      </c>
      <c r="M756" s="3"/>
      <c r="N756" s="3">
        <f t="shared" si="21"/>
        <v>0</v>
      </c>
      <c r="O756" s="1"/>
      <c r="P756" s="1"/>
      <c r="Q756" s="1"/>
      <c r="R756" s="1"/>
      <c r="S756" s="1"/>
      <c r="T756" s="1"/>
      <c r="U756" s="1"/>
      <c r="V756" s="3"/>
      <c r="W756" s="3">
        <f>Tabla1315[[#This Row],[COSTO TOTAL]]</f>
        <v>0</v>
      </c>
      <c r="X756" s="1"/>
      <c r="Y756" s="1"/>
      <c r="Z756" s="1"/>
      <c r="AA756" s="1"/>
      <c r="AB756" s="1"/>
      <c r="AC756" s="1"/>
      <c r="AD756" s="1"/>
      <c r="AE756" s="1"/>
    </row>
    <row r="757" spans="1:31">
      <c r="A757" s="1" t="s">
        <v>112</v>
      </c>
      <c r="B757" s="2">
        <v>43645</v>
      </c>
      <c r="C757" s="1" t="s">
        <v>22</v>
      </c>
      <c r="D757" s="1" t="s">
        <v>23</v>
      </c>
      <c r="E757" s="1" t="s">
        <v>24</v>
      </c>
      <c r="F757" s="1" t="s">
        <v>113</v>
      </c>
      <c r="G757" s="1" t="s">
        <v>24</v>
      </c>
      <c r="H757" s="1" t="s">
        <v>114</v>
      </c>
      <c r="I757" s="1" t="s">
        <v>24</v>
      </c>
      <c r="J757" s="1" t="s">
        <v>115</v>
      </c>
      <c r="K757" s="1">
        <v>4</v>
      </c>
      <c r="L757" s="1" t="s">
        <v>26</v>
      </c>
      <c r="M757" s="3"/>
      <c r="N757" s="3">
        <f t="shared" si="21"/>
        <v>0</v>
      </c>
      <c r="O757" s="1"/>
      <c r="P757" s="1"/>
      <c r="Q757" s="1"/>
      <c r="R757" s="1"/>
      <c r="S757" s="1"/>
      <c r="T757" s="1"/>
      <c r="U757" s="1"/>
      <c r="V757" s="3"/>
      <c r="W757" s="3">
        <f>Tabla1315[[#This Row],[COSTO TOTAL]]</f>
        <v>0</v>
      </c>
      <c r="X757" s="1"/>
      <c r="Y757" s="1"/>
      <c r="Z757" s="1"/>
      <c r="AA757" s="1"/>
      <c r="AB757" s="1"/>
      <c r="AC757" s="1"/>
      <c r="AD757" s="1"/>
      <c r="AE757" s="1"/>
    </row>
    <row r="758" spans="1:31">
      <c r="A758" s="1" t="s">
        <v>112</v>
      </c>
      <c r="B758" s="2">
        <v>43718</v>
      </c>
      <c r="C758" s="1" t="s">
        <v>22</v>
      </c>
      <c r="D758" s="1" t="s">
        <v>23</v>
      </c>
      <c r="E758" s="1" t="s">
        <v>24</v>
      </c>
      <c r="F758" s="1" t="s">
        <v>113</v>
      </c>
      <c r="G758" s="1" t="s">
        <v>24</v>
      </c>
      <c r="H758" s="1">
        <v>4501671932</v>
      </c>
      <c r="I758" s="1" t="s">
        <v>24</v>
      </c>
      <c r="J758" s="1" t="s">
        <v>116</v>
      </c>
      <c r="K758" s="1">
        <v>1</v>
      </c>
      <c r="L758" s="1" t="s">
        <v>26</v>
      </c>
      <c r="M758" s="3">
        <v>1119</v>
      </c>
      <c r="N758" s="3">
        <f t="shared" si="21"/>
        <v>1119</v>
      </c>
      <c r="O758" s="1"/>
      <c r="P758" s="1"/>
      <c r="Q758" s="1"/>
      <c r="R758" s="1"/>
      <c r="S758" s="1"/>
      <c r="T758" s="1"/>
      <c r="U758" s="1"/>
      <c r="V758" s="3"/>
      <c r="W758" s="3">
        <f>Tabla1315[[#This Row],[COSTO TOTAL]]</f>
        <v>1119</v>
      </c>
      <c r="X758" s="1"/>
      <c r="Y758" s="1"/>
      <c r="Z758" s="1"/>
      <c r="AA758" s="1"/>
      <c r="AB758" s="1"/>
      <c r="AC758" s="1"/>
      <c r="AD758" s="1"/>
      <c r="AE758" s="1"/>
    </row>
    <row r="759" spans="1:31">
      <c r="A759" s="1" t="s">
        <v>112</v>
      </c>
      <c r="B759" s="2">
        <v>43718</v>
      </c>
      <c r="C759" s="1" t="s">
        <v>22</v>
      </c>
      <c r="D759" s="1" t="s">
        <v>23</v>
      </c>
      <c r="E759" s="1" t="s">
        <v>24</v>
      </c>
      <c r="F759" s="1" t="s">
        <v>113</v>
      </c>
      <c r="G759" s="1" t="s">
        <v>24</v>
      </c>
      <c r="H759" s="1">
        <v>4501671932</v>
      </c>
      <c r="I759" s="1" t="s">
        <v>24</v>
      </c>
      <c r="J759" s="1" t="s">
        <v>117</v>
      </c>
      <c r="K759" s="1">
        <v>1</v>
      </c>
      <c r="L759" s="1" t="s">
        <v>26</v>
      </c>
      <c r="M759" s="3">
        <v>2462</v>
      </c>
      <c r="N759" s="3">
        <f t="shared" si="21"/>
        <v>2462</v>
      </c>
      <c r="O759" s="1"/>
      <c r="P759" s="1"/>
      <c r="Q759" s="1"/>
      <c r="R759" s="1"/>
      <c r="S759" s="1"/>
      <c r="T759" s="1"/>
      <c r="U759" s="1"/>
      <c r="V759" s="3"/>
      <c r="W759" s="3">
        <f>Tabla1315[[#This Row],[COSTO TOTAL]]</f>
        <v>2462</v>
      </c>
      <c r="X759" s="1"/>
      <c r="Y759" s="1"/>
      <c r="Z759" s="1"/>
      <c r="AA759" s="1"/>
      <c r="AB759" s="1"/>
      <c r="AC759" s="1"/>
      <c r="AD759" s="1"/>
      <c r="AE759" s="1"/>
    </row>
    <row r="760" spans="1:31">
      <c r="A760" s="1" t="s">
        <v>112</v>
      </c>
      <c r="B760" s="2">
        <v>43718</v>
      </c>
      <c r="C760" s="1" t="s">
        <v>22</v>
      </c>
      <c r="D760" s="1" t="s">
        <v>23</v>
      </c>
      <c r="E760" s="1" t="s">
        <v>24</v>
      </c>
      <c r="F760" s="1" t="s">
        <v>113</v>
      </c>
      <c r="G760" s="1" t="s">
        <v>24</v>
      </c>
      <c r="H760" s="1">
        <v>4501671932</v>
      </c>
      <c r="I760" s="1" t="s">
        <v>24</v>
      </c>
      <c r="J760" s="1" t="s">
        <v>118</v>
      </c>
      <c r="K760" s="1">
        <v>1</v>
      </c>
      <c r="L760" s="1" t="s">
        <v>26</v>
      </c>
      <c r="M760" s="3">
        <v>1455</v>
      </c>
      <c r="N760" s="3">
        <f t="shared" si="21"/>
        <v>1455</v>
      </c>
      <c r="O760" s="1"/>
      <c r="P760" s="1"/>
      <c r="Q760" s="1"/>
      <c r="R760" s="1"/>
      <c r="S760" s="1"/>
      <c r="T760" s="1"/>
      <c r="U760" s="1"/>
      <c r="V760" s="3"/>
      <c r="W760" s="3">
        <f>Tabla1315[[#This Row],[COSTO TOTAL]]</f>
        <v>1455</v>
      </c>
      <c r="X760" s="1"/>
      <c r="Y760" s="1"/>
      <c r="Z760" s="1"/>
      <c r="AA760" s="1"/>
      <c r="AB760" s="1"/>
      <c r="AC760" s="1"/>
      <c r="AD760" s="1"/>
      <c r="AE760" s="1"/>
    </row>
    <row r="761" spans="1:31">
      <c r="A761" s="1" t="s">
        <v>110</v>
      </c>
      <c r="B761" s="2" t="s">
        <v>37</v>
      </c>
      <c r="C761" s="1" t="s">
        <v>22</v>
      </c>
      <c r="D761" s="1" t="s">
        <v>23</v>
      </c>
      <c r="E761" s="1" t="s">
        <v>119</v>
      </c>
      <c r="F761" s="1" t="s">
        <v>113</v>
      </c>
      <c r="G761" s="1" t="s">
        <v>24</v>
      </c>
      <c r="H761" s="1">
        <v>4501303566</v>
      </c>
      <c r="I761" s="1" t="s">
        <v>24</v>
      </c>
      <c r="J761" s="1" t="s">
        <v>120</v>
      </c>
      <c r="K761" s="1">
        <v>2</v>
      </c>
      <c r="L761" s="1" t="s">
        <v>26</v>
      </c>
      <c r="M761" s="3">
        <v>5300</v>
      </c>
      <c r="N761" s="3">
        <f t="shared" si="21"/>
        <v>10600</v>
      </c>
      <c r="O761" s="1"/>
      <c r="P761" s="1"/>
      <c r="Q761" s="1"/>
      <c r="R761" s="1"/>
      <c r="S761" s="1"/>
      <c r="T761" s="1"/>
      <c r="U761" s="1"/>
      <c r="V761" s="3"/>
      <c r="W761" s="3">
        <f>Tabla1315[[#This Row],[COSTO TOTAL]]</f>
        <v>10600</v>
      </c>
      <c r="X761" s="1"/>
      <c r="Y761" s="1"/>
      <c r="Z761" s="1"/>
      <c r="AA761" s="1"/>
      <c r="AB761" s="1"/>
      <c r="AC761" s="1"/>
      <c r="AD761" s="1"/>
      <c r="AE761" s="1"/>
    </row>
    <row r="762" spans="1:31">
      <c r="A762" s="1" t="s">
        <v>110</v>
      </c>
      <c r="B762" s="2" t="s">
        <v>37</v>
      </c>
      <c r="C762" s="1" t="s">
        <v>22</v>
      </c>
      <c r="D762" s="1" t="s">
        <v>23</v>
      </c>
      <c r="E762" s="1" t="s">
        <v>24</v>
      </c>
      <c r="F762" s="1" t="s">
        <v>24</v>
      </c>
      <c r="G762" s="1" t="s">
        <v>24</v>
      </c>
      <c r="H762" s="1" t="s">
        <v>24</v>
      </c>
      <c r="I762" s="1" t="s">
        <v>24</v>
      </c>
      <c r="J762" s="1" t="s">
        <v>121</v>
      </c>
      <c r="K762" s="1">
        <v>1</v>
      </c>
      <c r="L762" s="1" t="s">
        <v>26</v>
      </c>
      <c r="M762" s="3"/>
      <c r="N762" s="3">
        <f t="shared" si="21"/>
        <v>0</v>
      </c>
      <c r="O762" s="1"/>
      <c r="P762" s="1"/>
      <c r="Q762" s="1"/>
      <c r="R762" s="1"/>
      <c r="S762" s="1"/>
      <c r="T762" s="1"/>
      <c r="U762" s="1"/>
      <c r="V762" s="3"/>
      <c r="W762" s="3">
        <f>Tabla1315[[#This Row],[COSTO TOTAL]]</f>
        <v>0</v>
      </c>
      <c r="X762" s="1"/>
      <c r="Y762" s="1"/>
      <c r="Z762" s="1"/>
      <c r="AA762" s="1"/>
      <c r="AB762" s="1"/>
      <c r="AC762" s="1"/>
      <c r="AD762" s="1"/>
      <c r="AE762" s="1"/>
    </row>
    <row r="763" spans="1:31">
      <c r="A763" s="1" t="s">
        <v>110</v>
      </c>
      <c r="B763" s="2">
        <v>43608</v>
      </c>
      <c r="C763" s="1">
        <v>7742638</v>
      </c>
      <c r="D763" s="1" t="s">
        <v>23</v>
      </c>
      <c r="E763" s="1" t="s">
        <v>24</v>
      </c>
      <c r="F763" s="1" t="s">
        <v>122</v>
      </c>
      <c r="G763" s="1" t="s">
        <v>24</v>
      </c>
      <c r="H763" s="1" t="s">
        <v>24</v>
      </c>
      <c r="I763" s="1" t="s">
        <v>24</v>
      </c>
      <c r="J763" s="1" t="s">
        <v>123</v>
      </c>
      <c r="K763" s="1">
        <v>14</v>
      </c>
      <c r="L763" s="1" t="s">
        <v>26</v>
      </c>
      <c r="M763" s="3"/>
      <c r="N763" s="3">
        <f t="shared" si="21"/>
        <v>0</v>
      </c>
      <c r="O763" s="1"/>
      <c r="P763" s="1"/>
      <c r="Q763" s="1"/>
      <c r="R763" s="1"/>
      <c r="S763" s="1"/>
      <c r="T763" s="1"/>
      <c r="U763" s="1"/>
      <c r="V763" s="3"/>
      <c r="W763" s="3">
        <f>Tabla1315[[#This Row],[COSTO TOTAL]]</f>
        <v>0</v>
      </c>
      <c r="X763" s="1"/>
      <c r="Y763" s="1"/>
      <c r="Z763" s="1"/>
      <c r="AA763" s="1"/>
      <c r="AB763" s="1"/>
      <c r="AC763" s="1"/>
      <c r="AD763" s="1"/>
      <c r="AE763" s="1"/>
    </row>
    <row r="764" spans="1:31">
      <c r="A764" s="1" t="s">
        <v>110</v>
      </c>
      <c r="B764" s="2">
        <v>43608</v>
      </c>
      <c r="C764" s="1">
        <v>7742638</v>
      </c>
      <c r="D764" s="1" t="s">
        <v>23</v>
      </c>
      <c r="E764" s="1" t="s">
        <v>24</v>
      </c>
      <c r="F764" s="1" t="s">
        <v>122</v>
      </c>
      <c r="G764" s="1" t="s">
        <v>24</v>
      </c>
      <c r="H764" s="1" t="s">
        <v>24</v>
      </c>
      <c r="I764" s="1" t="s">
        <v>24</v>
      </c>
      <c r="J764" s="1" t="s">
        <v>124</v>
      </c>
      <c r="K764" s="1">
        <v>4</v>
      </c>
      <c r="L764" s="1" t="s">
        <v>26</v>
      </c>
      <c r="M764" s="3"/>
      <c r="N764" s="3">
        <f t="shared" si="21"/>
        <v>0</v>
      </c>
      <c r="O764" s="1"/>
      <c r="P764" s="1"/>
      <c r="Q764" s="1"/>
      <c r="R764" s="1"/>
      <c r="S764" s="1"/>
      <c r="T764" s="1"/>
      <c r="U764" s="1"/>
      <c r="V764" s="3"/>
      <c r="W764" s="3">
        <f>Tabla1315[[#This Row],[COSTO TOTAL]]</f>
        <v>0</v>
      </c>
      <c r="X764" s="1"/>
      <c r="Y764" s="1"/>
      <c r="Z764" s="1"/>
      <c r="AA764" s="1"/>
      <c r="AB764" s="1"/>
      <c r="AC764" s="1"/>
      <c r="AD764" s="1"/>
      <c r="AE764" s="1"/>
    </row>
    <row r="765" spans="1:31">
      <c r="A765" s="1" t="s">
        <v>19</v>
      </c>
      <c r="B765" s="2" t="s">
        <v>37</v>
      </c>
      <c r="C765" s="1" t="s">
        <v>22</v>
      </c>
      <c r="D765" s="1" t="s">
        <v>23</v>
      </c>
      <c r="E765" s="1" t="s">
        <v>24</v>
      </c>
      <c r="F765" s="1" t="s">
        <v>24</v>
      </c>
      <c r="G765" s="1"/>
      <c r="H765" s="1" t="s">
        <v>22</v>
      </c>
      <c r="I765" s="1"/>
      <c r="J765" s="1" t="s">
        <v>125</v>
      </c>
      <c r="K765" s="1">
        <v>1</v>
      </c>
      <c r="L765" s="1" t="s">
        <v>26</v>
      </c>
      <c r="M765" s="3"/>
      <c r="N765" s="3">
        <f t="shared" si="21"/>
        <v>0</v>
      </c>
      <c r="O765" s="1"/>
      <c r="P765" s="1"/>
      <c r="Q765" s="1"/>
      <c r="R765" s="1"/>
      <c r="S765" s="1"/>
      <c r="T765" s="1"/>
      <c r="U765" s="1"/>
      <c r="V765" s="3"/>
      <c r="W765" s="3">
        <f>Tabla1315[[#This Row],[COSTO TOTAL]]</f>
        <v>0</v>
      </c>
      <c r="X765" s="1"/>
      <c r="Y765" s="1"/>
      <c r="Z765" s="1"/>
      <c r="AA765" s="1"/>
      <c r="AB765" s="1"/>
      <c r="AC765" s="1"/>
      <c r="AD765" s="1"/>
      <c r="AE765" s="1"/>
    </row>
    <row r="766" spans="1:31">
      <c r="A766" s="1" t="s">
        <v>19</v>
      </c>
      <c r="B766" s="2">
        <v>43353</v>
      </c>
      <c r="C766" s="1">
        <v>4501532386</v>
      </c>
      <c r="D766" s="1" t="s">
        <v>23</v>
      </c>
      <c r="E766" s="1" t="s">
        <v>126</v>
      </c>
      <c r="F766" s="1" t="s">
        <v>127</v>
      </c>
      <c r="G766" s="1" t="s">
        <v>24</v>
      </c>
      <c r="H766" s="1">
        <v>4501532386</v>
      </c>
      <c r="I766" s="1" t="s">
        <v>24</v>
      </c>
      <c r="J766" s="1" t="s">
        <v>128</v>
      </c>
      <c r="K766" s="1">
        <v>27</v>
      </c>
      <c r="L766" s="1" t="s">
        <v>26</v>
      </c>
      <c r="M766" s="3">
        <v>1498</v>
      </c>
      <c r="N766" s="3">
        <f t="shared" si="21"/>
        <v>40446</v>
      </c>
      <c r="O766" s="1" t="s">
        <v>129</v>
      </c>
      <c r="P766" s="1"/>
      <c r="Q766" s="1"/>
      <c r="R766" s="1"/>
      <c r="S766" s="1"/>
      <c r="T766" s="1"/>
      <c r="U766" s="1"/>
      <c r="V766" s="3"/>
      <c r="W766" s="3">
        <f>Tabla1315[[#This Row],[COSTO TOTAL]]</f>
        <v>40446</v>
      </c>
      <c r="X766" s="1"/>
      <c r="Y766" s="1"/>
      <c r="Z766" s="1"/>
      <c r="AA766" s="1"/>
      <c r="AB766" s="1"/>
      <c r="AC766" s="1"/>
      <c r="AD766" s="1" t="s">
        <v>112</v>
      </c>
      <c r="AE766" s="1"/>
    </row>
    <row r="767" spans="1:31">
      <c r="A767" s="1" t="s">
        <v>19</v>
      </c>
      <c r="B767" s="2" t="s">
        <v>37</v>
      </c>
      <c r="C767" s="1" t="s">
        <v>22</v>
      </c>
      <c r="D767" s="1" t="s">
        <v>23</v>
      </c>
      <c r="E767" s="1" t="s">
        <v>24</v>
      </c>
      <c r="F767" s="1" t="s">
        <v>130</v>
      </c>
      <c r="G767" s="1" t="s">
        <v>24</v>
      </c>
      <c r="H767" s="1" t="s">
        <v>22</v>
      </c>
      <c r="I767" s="1" t="s">
        <v>24</v>
      </c>
      <c r="J767" s="1" t="s">
        <v>131</v>
      </c>
      <c r="K767" s="1">
        <v>1</v>
      </c>
      <c r="L767" s="1" t="s">
        <v>26</v>
      </c>
      <c r="M767" s="3"/>
      <c r="N767" s="3">
        <f t="shared" si="21"/>
        <v>0</v>
      </c>
      <c r="O767" s="1"/>
      <c r="P767" s="1"/>
      <c r="Q767" s="1"/>
      <c r="R767" s="1"/>
      <c r="S767" s="1"/>
      <c r="T767" s="1"/>
      <c r="U767" s="1"/>
      <c r="V767" s="3"/>
      <c r="W767" s="3">
        <f>Tabla1315[[#This Row],[COSTO TOTAL]]</f>
        <v>0</v>
      </c>
      <c r="X767" s="1"/>
      <c r="Y767" s="1"/>
      <c r="Z767" s="1"/>
      <c r="AA767" s="1"/>
      <c r="AB767" s="1"/>
      <c r="AC767" s="1"/>
      <c r="AD767" s="1"/>
      <c r="AE767" s="1"/>
    </row>
    <row r="768" spans="1:31">
      <c r="A768" s="1" t="s">
        <v>19</v>
      </c>
      <c r="B768" s="2">
        <v>43451</v>
      </c>
      <c r="C768" s="1">
        <v>7671508</v>
      </c>
      <c r="D768" s="1" t="s">
        <v>23</v>
      </c>
      <c r="E768" s="1" t="s">
        <v>132</v>
      </c>
      <c r="F768" s="1" t="s">
        <v>133</v>
      </c>
      <c r="G768" s="1" t="s">
        <v>24</v>
      </c>
      <c r="H768" s="1">
        <v>4501626737</v>
      </c>
      <c r="I768" s="1" t="s">
        <v>134</v>
      </c>
      <c r="J768" s="1" t="s">
        <v>135</v>
      </c>
      <c r="K768" s="1">
        <v>1</v>
      </c>
      <c r="L768" s="1" t="s">
        <v>26</v>
      </c>
      <c r="M768" s="3">
        <v>76800.38</v>
      </c>
      <c r="N768" s="3">
        <f t="shared" si="21"/>
        <v>76800.38</v>
      </c>
      <c r="O768" s="1"/>
      <c r="P768" s="1"/>
      <c r="Q768" s="1"/>
      <c r="R768" s="1"/>
      <c r="S768" s="1"/>
      <c r="T768" s="1"/>
      <c r="U768" s="1"/>
      <c r="V768" s="3"/>
      <c r="W768" s="3">
        <f>Tabla1315[[#This Row],[COSTO TOTAL]]</f>
        <v>76800.38</v>
      </c>
      <c r="X768" s="1"/>
      <c r="Y768" s="1"/>
      <c r="Z768" s="1"/>
      <c r="AA768" s="1"/>
      <c r="AB768" s="1"/>
      <c r="AC768" s="1"/>
      <c r="AD768" s="1"/>
      <c r="AE768" s="1"/>
    </row>
    <row r="769" spans="1:31">
      <c r="A769" s="1" t="s">
        <v>19</v>
      </c>
      <c r="B769" s="2">
        <v>43753</v>
      </c>
      <c r="C769" s="1" t="s">
        <v>22</v>
      </c>
      <c r="D769" s="1" t="s">
        <v>23</v>
      </c>
      <c r="E769" s="1" t="s">
        <v>24</v>
      </c>
      <c r="F769" s="1" t="s">
        <v>136</v>
      </c>
      <c r="G769" s="1" t="s">
        <v>24</v>
      </c>
      <c r="H769" s="1">
        <v>4501713095</v>
      </c>
      <c r="I769" s="1" t="s">
        <v>24</v>
      </c>
      <c r="J769" s="1" t="s">
        <v>137</v>
      </c>
      <c r="K769" s="1">
        <v>1</v>
      </c>
      <c r="L769" s="1" t="s">
        <v>26</v>
      </c>
      <c r="M769" s="3">
        <v>4760</v>
      </c>
      <c r="N769" s="3">
        <f t="shared" si="21"/>
        <v>4760</v>
      </c>
      <c r="O769" s="1" t="s">
        <v>138</v>
      </c>
      <c r="P769" s="1"/>
      <c r="Q769" s="1"/>
      <c r="R769" s="1"/>
      <c r="S769" s="1"/>
      <c r="T769" s="1"/>
      <c r="U769" s="1"/>
      <c r="V769" s="3"/>
      <c r="W769" s="3">
        <f>Tabla1315[[#This Row],[COSTO TOTAL]]</f>
        <v>4760</v>
      </c>
      <c r="X769" s="1"/>
      <c r="Y769" s="1"/>
      <c r="Z769" s="1"/>
      <c r="AA769" s="1"/>
      <c r="AB769" s="1"/>
      <c r="AC769" s="1"/>
      <c r="AD769" s="1" t="s">
        <v>112</v>
      </c>
      <c r="AE769" s="1"/>
    </row>
    <row r="770" spans="1:31">
      <c r="A770" s="1" t="s">
        <v>19</v>
      </c>
      <c r="B770" s="2">
        <v>43753</v>
      </c>
      <c r="C770" s="1" t="s">
        <v>22</v>
      </c>
      <c r="D770" s="1" t="s">
        <v>23</v>
      </c>
      <c r="E770" s="1" t="s">
        <v>24</v>
      </c>
      <c r="F770" s="1" t="s">
        <v>113</v>
      </c>
      <c r="G770" s="1" t="s">
        <v>24</v>
      </c>
      <c r="H770" s="1">
        <v>4501718705</v>
      </c>
      <c r="I770" s="1" t="s">
        <v>24</v>
      </c>
      <c r="J770" s="1" t="s">
        <v>139</v>
      </c>
      <c r="K770" s="1">
        <v>0</v>
      </c>
      <c r="L770" s="1" t="s">
        <v>26</v>
      </c>
      <c r="M770" s="3">
        <v>5506</v>
      </c>
      <c r="N770" s="3">
        <f t="shared" si="21"/>
        <v>0</v>
      </c>
      <c r="O770" s="1"/>
      <c r="P770" s="1"/>
      <c r="Q770" s="1"/>
      <c r="R770" s="1"/>
      <c r="S770" s="1"/>
      <c r="T770" s="1"/>
      <c r="U770" s="1"/>
      <c r="V770" s="3"/>
      <c r="W770" s="3">
        <f>Tabla1315[[#This Row],[COSTO TOTAL]]</f>
        <v>0</v>
      </c>
      <c r="X770" s="1"/>
      <c r="Y770" s="1"/>
      <c r="Z770" s="1"/>
      <c r="AA770" s="1"/>
      <c r="AB770" s="1"/>
      <c r="AC770" s="1"/>
      <c r="AD770" s="1" t="s">
        <v>112</v>
      </c>
      <c r="AE770" s="1"/>
    </row>
    <row r="771" spans="1:31">
      <c r="A771" s="1" t="s">
        <v>19</v>
      </c>
      <c r="B771" s="2">
        <v>43773</v>
      </c>
      <c r="C771" s="1" t="s">
        <v>22</v>
      </c>
      <c r="D771" s="1" t="s">
        <v>23</v>
      </c>
      <c r="E771" s="1" t="s">
        <v>24</v>
      </c>
      <c r="F771" s="1" t="s">
        <v>66</v>
      </c>
      <c r="G771" s="1" t="s">
        <v>24</v>
      </c>
      <c r="H771" s="1">
        <v>4501717364</v>
      </c>
      <c r="I771" s="1" t="s">
        <v>24</v>
      </c>
      <c r="J771" s="1" t="s">
        <v>140</v>
      </c>
      <c r="K771" s="1">
        <v>0</v>
      </c>
      <c r="L771" s="1" t="s">
        <v>26</v>
      </c>
      <c r="M771" s="3">
        <v>75800</v>
      </c>
      <c r="N771" s="3">
        <f t="shared" ref="N771:N841" si="22">M771*K771</f>
        <v>0</v>
      </c>
      <c r="O771" s="1"/>
      <c r="P771" s="1"/>
      <c r="Q771" s="1"/>
      <c r="R771" s="1"/>
      <c r="S771" s="1"/>
      <c r="T771" s="1"/>
      <c r="U771" s="1"/>
      <c r="V771" s="3"/>
      <c r="W771" s="3">
        <f>Tabla1315[[#This Row],[COSTO TOTAL]]</f>
        <v>0</v>
      </c>
      <c r="X771" s="1"/>
      <c r="Y771" s="1"/>
      <c r="Z771" s="1"/>
      <c r="AA771" s="1"/>
      <c r="AB771" s="1"/>
      <c r="AC771" s="1"/>
      <c r="AD771" s="1" t="s">
        <v>112</v>
      </c>
      <c r="AE771" s="1"/>
    </row>
    <row r="772" spans="1:31">
      <c r="A772" s="1" t="s">
        <v>19</v>
      </c>
      <c r="B772" s="2">
        <v>43808</v>
      </c>
      <c r="C772" s="1" t="s">
        <v>22</v>
      </c>
      <c r="D772" s="1" t="s">
        <v>23</v>
      </c>
      <c r="E772" s="1" t="s">
        <v>24</v>
      </c>
      <c r="F772" s="1" t="s">
        <v>130</v>
      </c>
      <c r="G772" s="1" t="s">
        <v>24</v>
      </c>
      <c r="H772" s="1">
        <v>4501732726</v>
      </c>
      <c r="I772" s="1" t="s">
        <v>24</v>
      </c>
      <c r="J772" s="1" t="s">
        <v>141</v>
      </c>
      <c r="K772" s="1">
        <v>2</v>
      </c>
      <c r="L772" s="1" t="s">
        <v>26</v>
      </c>
      <c r="M772" s="3">
        <v>7691.2</v>
      </c>
      <c r="N772" s="3">
        <f t="shared" si="22"/>
        <v>15382.4</v>
      </c>
      <c r="O772" s="1"/>
      <c r="P772" s="1"/>
      <c r="Q772" s="1"/>
      <c r="R772" s="1"/>
      <c r="S772" s="1"/>
      <c r="T772" s="1"/>
      <c r="U772" s="1"/>
      <c r="V772" s="3"/>
      <c r="W772" s="3">
        <f>Tabla1315[[#This Row],[COSTO TOTAL]]</f>
        <v>15382.4</v>
      </c>
      <c r="X772" s="1"/>
      <c r="Y772" s="1"/>
      <c r="Z772" s="1"/>
      <c r="AA772" s="1"/>
      <c r="AB772" s="1"/>
      <c r="AC772" s="1"/>
      <c r="AD772" s="1"/>
      <c r="AE772" s="1"/>
    </row>
    <row r="773" spans="1:31">
      <c r="A773" s="1" t="s">
        <v>19</v>
      </c>
      <c r="B773" s="2">
        <v>43798</v>
      </c>
      <c r="C773" s="1" t="s">
        <v>22</v>
      </c>
      <c r="D773" s="1" t="s">
        <v>23</v>
      </c>
      <c r="E773" s="1" t="s">
        <v>24</v>
      </c>
      <c r="F773" s="1" t="s">
        <v>142</v>
      </c>
      <c r="G773" s="1" t="s">
        <v>24</v>
      </c>
      <c r="H773" s="1">
        <v>4501710209</v>
      </c>
      <c r="I773" s="1" t="s">
        <v>24</v>
      </c>
      <c r="J773" s="1" t="s">
        <v>143</v>
      </c>
      <c r="K773" s="1">
        <v>1</v>
      </c>
      <c r="L773" s="1" t="s">
        <v>26</v>
      </c>
      <c r="M773" s="3">
        <v>632.20000000000005</v>
      </c>
      <c r="N773" s="3">
        <f t="shared" si="22"/>
        <v>632.20000000000005</v>
      </c>
      <c r="O773" s="1" t="s">
        <v>144</v>
      </c>
      <c r="P773" s="1"/>
      <c r="Q773" s="1"/>
      <c r="R773" s="1"/>
      <c r="S773" s="1"/>
      <c r="T773" s="1"/>
      <c r="U773" s="1"/>
      <c r="V773" s="3"/>
      <c r="W773" s="3">
        <f>Tabla1315[[#This Row],[COSTO TOTAL]]</f>
        <v>632.20000000000005</v>
      </c>
      <c r="X773" s="1"/>
      <c r="Y773" s="1"/>
      <c r="Z773" s="1"/>
      <c r="AA773" s="1"/>
      <c r="AB773" s="1"/>
      <c r="AC773" s="1"/>
      <c r="AD773" s="1"/>
      <c r="AE773" s="1"/>
    </row>
    <row r="774" spans="1:31">
      <c r="A774" s="1" t="s">
        <v>19</v>
      </c>
      <c r="B774" s="2">
        <v>43808</v>
      </c>
      <c r="C774" s="1" t="s">
        <v>22</v>
      </c>
      <c r="D774" s="1" t="s">
        <v>23</v>
      </c>
      <c r="E774" s="1" t="s">
        <v>24</v>
      </c>
      <c r="F774" s="1" t="s">
        <v>145</v>
      </c>
      <c r="G774" s="1" t="s">
        <v>24</v>
      </c>
      <c r="H774" s="1">
        <v>4501723347</v>
      </c>
      <c r="I774" s="1" t="s">
        <v>24</v>
      </c>
      <c r="J774" s="1" t="s">
        <v>146</v>
      </c>
      <c r="K774" s="1">
        <v>1</v>
      </c>
      <c r="L774" s="1" t="s">
        <v>54</v>
      </c>
      <c r="M774" s="3">
        <v>33487.599999999999</v>
      </c>
      <c r="N774" s="3">
        <f t="shared" si="22"/>
        <v>33487.599999999999</v>
      </c>
      <c r="O774" s="1"/>
      <c r="P774" s="1"/>
      <c r="Q774" s="1"/>
      <c r="R774" s="1"/>
      <c r="S774" s="1"/>
      <c r="T774" s="1"/>
      <c r="U774" s="1"/>
      <c r="V774" s="3"/>
      <c r="W774" s="3">
        <f>Tabla1315[[#This Row],[COSTO TOTAL]]</f>
        <v>33487.599999999999</v>
      </c>
      <c r="X774" s="1"/>
      <c r="Y774" s="1"/>
      <c r="Z774" s="1"/>
      <c r="AA774" s="1"/>
      <c r="AB774" s="1"/>
      <c r="AC774" s="1"/>
      <c r="AD774" s="1"/>
      <c r="AE774" s="1"/>
    </row>
    <row r="775" spans="1:31">
      <c r="A775" s="1" t="s">
        <v>147</v>
      </c>
      <c r="B775" s="2">
        <v>43801</v>
      </c>
      <c r="C775" s="1" t="s">
        <v>22</v>
      </c>
      <c r="D775" s="1" t="s">
        <v>23</v>
      </c>
      <c r="E775" s="1" t="s">
        <v>24</v>
      </c>
      <c r="F775" s="1" t="s">
        <v>75</v>
      </c>
      <c r="G775" s="1" t="s">
        <v>24</v>
      </c>
      <c r="H775" s="1">
        <v>4501711114</v>
      </c>
      <c r="I775" s="1" t="s">
        <v>24</v>
      </c>
      <c r="J775" s="1" t="s">
        <v>148</v>
      </c>
      <c r="K775" s="1">
        <v>0</v>
      </c>
      <c r="L775" s="1" t="s">
        <v>26</v>
      </c>
      <c r="M775" s="3">
        <v>287210</v>
      </c>
      <c r="N775" s="3">
        <f t="shared" si="22"/>
        <v>0</v>
      </c>
      <c r="O775" s="1"/>
      <c r="P775" s="1"/>
      <c r="Q775" s="1"/>
      <c r="R775" s="1"/>
      <c r="S775" s="1"/>
      <c r="T775" s="1"/>
      <c r="U775" s="1"/>
      <c r="V775" s="3"/>
      <c r="W775" s="3">
        <f>Tabla1315[[#This Row],[COSTO TOTAL]]</f>
        <v>0</v>
      </c>
      <c r="X775" s="1"/>
      <c r="Y775" s="1"/>
      <c r="Z775" s="1"/>
      <c r="AA775" s="1"/>
      <c r="AB775" s="1"/>
      <c r="AC775" s="1"/>
      <c r="AD775" s="1" t="s">
        <v>112</v>
      </c>
      <c r="AE775" s="1"/>
    </row>
    <row r="776" spans="1:31">
      <c r="A776" s="1" t="s">
        <v>149</v>
      </c>
      <c r="B776" s="2">
        <v>43822</v>
      </c>
      <c r="C776" s="1" t="s">
        <v>22</v>
      </c>
      <c r="D776" s="1" t="s">
        <v>23</v>
      </c>
      <c r="E776" s="1" t="s">
        <v>24</v>
      </c>
      <c r="F776" s="1" t="s">
        <v>122</v>
      </c>
      <c r="G776" s="1" t="s">
        <v>24</v>
      </c>
      <c r="H776" s="1" t="s">
        <v>22</v>
      </c>
      <c r="I776" s="1" t="s">
        <v>24</v>
      </c>
      <c r="J776" s="1" t="s">
        <v>150</v>
      </c>
      <c r="K776" s="1">
        <v>1</v>
      </c>
      <c r="L776" s="1" t="s">
        <v>26</v>
      </c>
      <c r="M776" s="3">
        <v>34.799999999999997</v>
      </c>
      <c r="N776" s="3">
        <f t="shared" si="22"/>
        <v>34.799999999999997</v>
      </c>
      <c r="O776" s="1"/>
      <c r="P776" s="1"/>
      <c r="Q776" s="1"/>
      <c r="R776" s="1"/>
      <c r="S776" s="1"/>
      <c r="T776" s="1"/>
      <c r="U776" s="1"/>
      <c r="V776" s="3"/>
      <c r="W776" s="3">
        <f>Tabla1315[[#This Row],[COSTO TOTAL]]</f>
        <v>34.799999999999997</v>
      </c>
      <c r="X776" s="1"/>
      <c r="Y776" s="1"/>
      <c r="Z776" s="1"/>
      <c r="AA776" s="1"/>
      <c r="AB776" s="1"/>
      <c r="AC776" s="1"/>
      <c r="AD776" s="1"/>
      <c r="AE776" s="1"/>
    </row>
    <row r="777" spans="1:31">
      <c r="A777" s="1" t="s">
        <v>149</v>
      </c>
      <c r="B777" s="2">
        <v>43822</v>
      </c>
      <c r="C777" s="1" t="s">
        <v>22</v>
      </c>
      <c r="D777" s="1" t="s">
        <v>23</v>
      </c>
      <c r="E777" s="1" t="s">
        <v>24</v>
      </c>
      <c r="F777" s="1" t="s">
        <v>122</v>
      </c>
      <c r="G777" s="1" t="s">
        <v>24</v>
      </c>
      <c r="H777" s="1" t="s">
        <v>22</v>
      </c>
      <c r="I777" s="1" t="s">
        <v>24</v>
      </c>
      <c r="J777" s="1" t="s">
        <v>151</v>
      </c>
      <c r="K777" s="1">
        <v>1</v>
      </c>
      <c r="L777" s="1" t="s">
        <v>26</v>
      </c>
      <c r="M777" s="3">
        <v>1277</v>
      </c>
      <c r="N777" s="3">
        <f t="shared" si="22"/>
        <v>1277</v>
      </c>
      <c r="O777" s="1"/>
      <c r="P777" s="1"/>
      <c r="Q777" s="1"/>
      <c r="R777" s="1"/>
      <c r="S777" s="1"/>
      <c r="T777" s="1"/>
      <c r="U777" s="1"/>
      <c r="V777" s="3"/>
      <c r="W777" s="3">
        <f>Tabla1315[[#This Row],[COSTO TOTAL]]</f>
        <v>1277</v>
      </c>
      <c r="X777" s="1"/>
      <c r="Y777" s="1"/>
      <c r="Z777" s="1"/>
      <c r="AA777" s="1"/>
      <c r="AB777" s="1"/>
      <c r="AC777" s="1"/>
      <c r="AD777" s="1"/>
      <c r="AE777" s="1"/>
    </row>
    <row r="778" spans="1:31">
      <c r="A778" s="1" t="s">
        <v>149</v>
      </c>
      <c r="B778" s="2">
        <v>43822</v>
      </c>
      <c r="C778" s="1" t="s">
        <v>22</v>
      </c>
      <c r="D778" s="1" t="s">
        <v>23</v>
      </c>
      <c r="E778" s="1" t="s">
        <v>24</v>
      </c>
      <c r="F778" s="1" t="s">
        <v>152</v>
      </c>
      <c r="G778" s="1" t="s">
        <v>24</v>
      </c>
      <c r="H778" s="1" t="s">
        <v>22</v>
      </c>
      <c r="I778" s="1" t="s">
        <v>24</v>
      </c>
      <c r="J778" s="1" t="s">
        <v>153</v>
      </c>
      <c r="K778" s="1">
        <v>1</v>
      </c>
      <c r="L778" s="1" t="s">
        <v>26</v>
      </c>
      <c r="M778" s="3">
        <v>573.94000000000005</v>
      </c>
      <c r="N778" s="3">
        <f t="shared" si="22"/>
        <v>573.94000000000005</v>
      </c>
      <c r="O778" s="1"/>
      <c r="P778" s="1"/>
      <c r="Q778" s="1"/>
      <c r="R778" s="1"/>
      <c r="S778" s="1"/>
      <c r="T778" s="1"/>
      <c r="U778" s="1"/>
      <c r="V778" s="3"/>
      <c r="W778" s="3">
        <f>Tabla1315[[#This Row],[COSTO TOTAL]]</f>
        <v>573.94000000000005</v>
      </c>
      <c r="X778" s="1"/>
      <c r="Y778" s="1"/>
      <c r="Z778" s="1"/>
      <c r="AA778" s="1"/>
      <c r="AB778" s="1"/>
      <c r="AC778" s="1"/>
      <c r="AD778" s="1"/>
      <c r="AE778" s="1"/>
    </row>
    <row r="779" spans="1:31">
      <c r="A779" s="1" t="s">
        <v>149</v>
      </c>
      <c r="B779" s="2">
        <v>43822</v>
      </c>
      <c r="C779" s="1" t="s">
        <v>22</v>
      </c>
      <c r="D779" s="1" t="s">
        <v>23</v>
      </c>
      <c r="E779" s="1" t="s">
        <v>24</v>
      </c>
      <c r="F779" s="1" t="s">
        <v>152</v>
      </c>
      <c r="G779" s="1" t="s">
        <v>24</v>
      </c>
      <c r="H779" s="1" t="s">
        <v>22</v>
      </c>
      <c r="I779" s="1" t="s">
        <v>24</v>
      </c>
      <c r="J779" s="1" t="s">
        <v>154</v>
      </c>
      <c r="K779" s="1">
        <v>1</v>
      </c>
      <c r="L779" s="1" t="s">
        <v>26</v>
      </c>
      <c r="M779" s="3">
        <v>290.89999999999998</v>
      </c>
      <c r="N779" s="3">
        <f t="shared" si="22"/>
        <v>290.89999999999998</v>
      </c>
      <c r="O779" s="1"/>
      <c r="P779" s="1"/>
      <c r="Q779" s="1"/>
      <c r="R779" s="1"/>
      <c r="S779" s="1"/>
      <c r="T779" s="1"/>
      <c r="U779" s="1"/>
      <c r="V779" s="3"/>
      <c r="W779" s="3">
        <f>Tabla1315[[#This Row],[COSTO TOTAL]]</f>
        <v>290.89999999999998</v>
      </c>
      <c r="X779" s="1"/>
      <c r="Y779" s="1"/>
      <c r="Z779" s="1"/>
      <c r="AA779" s="1"/>
      <c r="AB779" s="1"/>
      <c r="AC779" s="1"/>
      <c r="AD779" s="1"/>
      <c r="AE779" s="1"/>
    </row>
    <row r="780" spans="1:31">
      <c r="A780" s="1" t="s">
        <v>59</v>
      </c>
      <c r="B780" s="2">
        <v>43889</v>
      </c>
      <c r="C780" s="1" t="s">
        <v>22</v>
      </c>
      <c r="D780" s="1" t="s">
        <v>23</v>
      </c>
      <c r="E780" s="1" t="s">
        <v>1418</v>
      </c>
      <c r="F780" s="1" t="s">
        <v>545</v>
      </c>
      <c r="G780" s="1" t="s">
        <v>24</v>
      </c>
      <c r="H780" s="1">
        <v>4501734484</v>
      </c>
      <c r="I780" s="1" t="s">
        <v>24</v>
      </c>
      <c r="J780" s="1" t="s">
        <v>1308</v>
      </c>
      <c r="K780" s="1">
        <v>0</v>
      </c>
      <c r="L780" s="1" t="s">
        <v>26</v>
      </c>
      <c r="M780" s="3">
        <v>3809.2</v>
      </c>
      <c r="N780" s="3">
        <f>M780*K780</f>
        <v>0</v>
      </c>
      <c r="O780" s="1"/>
      <c r="P780" s="1"/>
      <c r="Q780" s="1"/>
      <c r="R780" s="1"/>
      <c r="S780" s="1"/>
      <c r="T780" s="1"/>
      <c r="U780" s="1"/>
      <c r="V780" s="3"/>
      <c r="W780" s="3">
        <f>Tabla1315[[#This Row],[COSTO TOTAL]]</f>
        <v>0</v>
      </c>
      <c r="X780" s="1"/>
      <c r="Y780" s="1"/>
      <c r="Z780" s="1"/>
      <c r="AA780" s="1"/>
      <c r="AB780" s="1"/>
      <c r="AC780" s="1"/>
      <c r="AD780" s="1" t="s">
        <v>112</v>
      </c>
      <c r="AE780" s="1"/>
    </row>
    <row r="781" spans="1:31">
      <c r="A781" s="9"/>
      <c r="B781" s="10"/>
      <c r="C781" s="9"/>
      <c r="D781" s="9"/>
      <c r="E781" s="9"/>
      <c r="F781" s="9"/>
      <c r="G781" s="9"/>
      <c r="H781" s="9"/>
      <c r="I781" s="9"/>
      <c r="J781" s="9" t="s">
        <v>712</v>
      </c>
      <c r="K781" s="9"/>
      <c r="L781" s="9"/>
      <c r="M781" s="11"/>
      <c r="N781" s="11">
        <f t="shared" si="22"/>
        <v>0</v>
      </c>
      <c r="O781" s="9"/>
      <c r="P781" s="9"/>
      <c r="Q781" s="9"/>
      <c r="R781" s="9"/>
      <c r="S781" s="9"/>
      <c r="T781" s="9"/>
      <c r="U781" s="9"/>
      <c r="V781" s="11"/>
      <c r="W781" s="9"/>
      <c r="X781" s="9"/>
      <c r="Y781" s="9"/>
      <c r="Z781" s="9"/>
      <c r="AA781" s="9"/>
      <c r="AB781" s="9"/>
      <c r="AC781" s="9"/>
      <c r="AD781" s="9"/>
      <c r="AE781" s="1"/>
    </row>
    <row r="782" spans="1:31">
      <c r="A782" s="1" t="s">
        <v>592</v>
      </c>
      <c r="B782" s="2">
        <v>43795</v>
      </c>
      <c r="C782" s="1">
        <v>7774067</v>
      </c>
      <c r="D782" s="1" t="s">
        <v>712</v>
      </c>
      <c r="E782" s="1" t="s">
        <v>24</v>
      </c>
      <c r="F782" s="1" t="s">
        <v>713</v>
      </c>
      <c r="G782" s="1" t="s">
        <v>24</v>
      </c>
      <c r="H782" s="1" t="s">
        <v>714</v>
      </c>
      <c r="I782" s="1" t="s">
        <v>24</v>
      </c>
      <c r="J782" s="1" t="s">
        <v>715</v>
      </c>
      <c r="K782" s="1">
        <v>0</v>
      </c>
      <c r="L782" s="1" t="s">
        <v>26</v>
      </c>
      <c r="M782" s="3">
        <v>21680</v>
      </c>
      <c r="N782" s="3">
        <f t="shared" si="22"/>
        <v>0</v>
      </c>
      <c r="O782" s="1"/>
      <c r="P782" s="1"/>
      <c r="Q782" s="1"/>
      <c r="R782" s="1"/>
      <c r="S782" s="1"/>
      <c r="T782" s="1"/>
      <c r="U782" s="3"/>
      <c r="V782" s="3"/>
      <c r="W782" s="1"/>
      <c r="X782" s="3">
        <f>Tabla1315[[#This Row],[COSTO TOTAL]]</f>
        <v>0</v>
      </c>
      <c r="Y782" s="1"/>
      <c r="Z782" s="1"/>
      <c r="AA782" s="1"/>
      <c r="AB782" s="1"/>
      <c r="AC782" s="1"/>
      <c r="AD782" s="1" t="s">
        <v>112</v>
      </c>
      <c r="AE782" s="1"/>
    </row>
    <row r="783" spans="1:31">
      <c r="A783" s="1" t="s">
        <v>592</v>
      </c>
      <c r="B783" s="2">
        <v>43795</v>
      </c>
      <c r="C783" s="1" t="s">
        <v>24</v>
      </c>
      <c r="D783" s="1" t="s">
        <v>712</v>
      </c>
      <c r="E783" s="1" t="s">
        <v>24</v>
      </c>
      <c r="F783" s="1" t="s">
        <v>551</v>
      </c>
      <c r="G783" s="1" t="s">
        <v>24</v>
      </c>
      <c r="H783" s="1">
        <v>4501716075</v>
      </c>
      <c r="I783" s="1" t="s">
        <v>24</v>
      </c>
      <c r="J783" s="1" t="s">
        <v>716</v>
      </c>
      <c r="K783" s="1">
        <v>0</v>
      </c>
      <c r="L783" s="1" t="s">
        <v>26</v>
      </c>
      <c r="M783" s="3">
        <v>37617.75</v>
      </c>
      <c r="N783" s="3">
        <f t="shared" si="22"/>
        <v>0</v>
      </c>
      <c r="O783" s="1"/>
      <c r="P783" s="1"/>
      <c r="Q783" s="1"/>
      <c r="R783" s="1"/>
      <c r="S783" s="1"/>
      <c r="T783" s="1"/>
      <c r="U783" s="3"/>
      <c r="V783" s="3"/>
      <c r="W783" s="1"/>
      <c r="X783" s="3">
        <f>Tabla1315[[#This Row],[COSTO TOTAL]]</f>
        <v>0</v>
      </c>
      <c r="Y783" s="1"/>
      <c r="Z783" s="1"/>
      <c r="AA783" s="1"/>
      <c r="AB783" s="1"/>
      <c r="AC783" s="1"/>
      <c r="AD783" s="1" t="s">
        <v>112</v>
      </c>
      <c r="AE783" s="1"/>
    </row>
    <row r="784" spans="1:31">
      <c r="A784" s="1" t="s">
        <v>147</v>
      </c>
      <c r="B784" s="2">
        <v>43826</v>
      </c>
      <c r="C784" s="1" t="s">
        <v>22</v>
      </c>
      <c r="D784" s="1" t="s">
        <v>712</v>
      </c>
      <c r="E784" s="1" t="s">
        <v>24</v>
      </c>
      <c r="F784" s="1" t="s">
        <v>513</v>
      </c>
      <c r="G784" s="1" t="s">
        <v>24</v>
      </c>
      <c r="H784" s="1">
        <v>4501731133</v>
      </c>
      <c r="I784" s="1" t="s">
        <v>24</v>
      </c>
      <c r="J784" s="1" t="s">
        <v>1104</v>
      </c>
      <c r="K784" s="1">
        <v>0</v>
      </c>
      <c r="L784" s="1" t="s">
        <v>26</v>
      </c>
      <c r="M784" s="3">
        <v>32873.269999999997</v>
      </c>
      <c r="N784" s="3">
        <f t="shared" si="22"/>
        <v>0</v>
      </c>
      <c r="O784" s="1"/>
      <c r="P784" s="1"/>
      <c r="Q784" s="1"/>
      <c r="R784" s="1"/>
      <c r="S784" s="1"/>
      <c r="T784" s="1"/>
      <c r="U784" s="3"/>
      <c r="V784" s="3"/>
      <c r="W784" s="1"/>
      <c r="X784" s="3">
        <f>Tabla1315[[#This Row],[COSTO TOTAL]]</f>
        <v>0</v>
      </c>
      <c r="Y784" s="1"/>
      <c r="Z784" s="1"/>
      <c r="AA784" s="1"/>
      <c r="AB784" s="1"/>
      <c r="AC784" s="1"/>
      <c r="AD784" s="1" t="s">
        <v>112</v>
      </c>
      <c r="AE784" s="1"/>
    </row>
    <row r="785" spans="1:31">
      <c r="A785" s="1" t="s">
        <v>1121</v>
      </c>
      <c r="B785" s="2">
        <v>43826</v>
      </c>
      <c r="C785" s="1" t="s">
        <v>22</v>
      </c>
      <c r="D785" s="1" t="s">
        <v>712</v>
      </c>
      <c r="E785" s="1" t="s">
        <v>24</v>
      </c>
      <c r="F785" s="1" t="s">
        <v>513</v>
      </c>
      <c r="G785" s="1" t="s">
        <v>24</v>
      </c>
      <c r="H785" s="1">
        <v>4501735614</v>
      </c>
      <c r="I785" s="1" t="s">
        <v>24</v>
      </c>
      <c r="J785" s="1" t="s">
        <v>1122</v>
      </c>
      <c r="K785" s="1">
        <v>1</v>
      </c>
      <c r="L785" s="1" t="s">
        <v>26</v>
      </c>
      <c r="M785" s="3">
        <v>19822.78</v>
      </c>
      <c r="N785" s="3">
        <f t="shared" si="22"/>
        <v>19822.78</v>
      </c>
      <c r="O785" s="1"/>
      <c r="P785" s="1"/>
      <c r="Q785" s="1"/>
      <c r="R785" s="1"/>
      <c r="S785" s="1"/>
      <c r="T785" s="1"/>
      <c r="U785" s="3"/>
      <c r="V785" s="3"/>
      <c r="W785" s="1"/>
      <c r="X785" s="3">
        <f>Tabla1315[[#This Row],[COSTO TOTAL]]</f>
        <v>19822.78</v>
      </c>
      <c r="Y785" s="1"/>
      <c r="Z785" s="1"/>
      <c r="AA785" s="1"/>
      <c r="AB785" s="1"/>
      <c r="AC785" s="1"/>
      <c r="AD785" s="1"/>
      <c r="AE785" s="1"/>
    </row>
    <row r="786" spans="1:31">
      <c r="A786" s="1" t="s">
        <v>299</v>
      </c>
      <c r="B786" s="2">
        <v>43886</v>
      </c>
      <c r="C786" s="1" t="s">
        <v>22</v>
      </c>
      <c r="D786" s="1" t="s">
        <v>712</v>
      </c>
      <c r="E786" s="1" t="s">
        <v>1312</v>
      </c>
      <c r="F786" s="1" t="s">
        <v>551</v>
      </c>
      <c r="G786" s="1" t="s">
        <v>24</v>
      </c>
      <c r="H786" s="1">
        <v>4501755217</v>
      </c>
      <c r="I786" s="1" t="s">
        <v>24</v>
      </c>
      <c r="J786" s="1" t="s">
        <v>1313</v>
      </c>
      <c r="K786" s="1">
        <v>3</v>
      </c>
      <c r="L786" s="1" t="s">
        <v>26</v>
      </c>
      <c r="M786" s="3">
        <v>536</v>
      </c>
      <c r="N786" s="3">
        <f>M786*K786</f>
        <v>1608</v>
      </c>
      <c r="O786" s="1"/>
      <c r="P786" s="1"/>
      <c r="Q786" s="1"/>
      <c r="R786" s="1"/>
      <c r="S786" s="1"/>
      <c r="T786" s="1"/>
      <c r="U786" s="3"/>
      <c r="V786" s="3"/>
      <c r="W786" s="1"/>
      <c r="X786" s="3">
        <f>Tabla1315[[#This Row],[COSTO TOTAL]]</f>
        <v>1608</v>
      </c>
      <c r="Y786" s="1"/>
      <c r="Z786" s="1"/>
      <c r="AA786" s="1"/>
      <c r="AB786" s="1"/>
      <c r="AC786" s="1"/>
      <c r="AD786" s="1" t="s">
        <v>112</v>
      </c>
      <c r="AE786" s="1"/>
    </row>
    <row r="787" spans="1:31">
      <c r="A787" s="1" t="s">
        <v>299</v>
      </c>
      <c r="B787" s="2">
        <v>43886</v>
      </c>
      <c r="C787" s="1" t="s">
        <v>22</v>
      </c>
      <c r="D787" s="1" t="s">
        <v>712</v>
      </c>
      <c r="E787" s="1" t="s">
        <v>1312</v>
      </c>
      <c r="F787" s="1" t="s">
        <v>551</v>
      </c>
      <c r="G787" s="1" t="s">
        <v>24</v>
      </c>
      <c r="H787" s="1">
        <v>4501755217</v>
      </c>
      <c r="I787" s="1" t="s">
        <v>24</v>
      </c>
      <c r="J787" s="1" t="s">
        <v>1314</v>
      </c>
      <c r="K787" s="1">
        <v>3</v>
      </c>
      <c r="L787" s="1" t="s">
        <v>26</v>
      </c>
      <c r="M787" s="3">
        <v>536</v>
      </c>
      <c r="N787" s="3">
        <f t="shared" ref="N787:N789" si="23">M787*K787</f>
        <v>1608</v>
      </c>
      <c r="O787" s="1"/>
      <c r="P787" s="1"/>
      <c r="Q787" s="1"/>
      <c r="R787" s="1"/>
      <c r="S787" s="1"/>
      <c r="T787" s="1"/>
      <c r="U787" s="3"/>
      <c r="V787" s="3"/>
      <c r="W787" s="1"/>
      <c r="X787" s="3">
        <f>Tabla1315[[#This Row],[COSTO TOTAL]]</f>
        <v>1608</v>
      </c>
      <c r="Y787" s="1"/>
      <c r="Z787" s="1"/>
      <c r="AA787" s="1"/>
      <c r="AB787" s="1"/>
      <c r="AC787" s="1"/>
      <c r="AD787" s="1" t="s">
        <v>112</v>
      </c>
      <c r="AE787" s="1"/>
    </row>
    <row r="788" spans="1:31">
      <c r="A788" s="1" t="s">
        <v>299</v>
      </c>
      <c r="B788" s="2">
        <v>43886</v>
      </c>
      <c r="C788" s="1" t="s">
        <v>22</v>
      </c>
      <c r="D788" s="1" t="s">
        <v>712</v>
      </c>
      <c r="E788" s="1" t="s">
        <v>1312</v>
      </c>
      <c r="F788" s="1" t="s">
        <v>551</v>
      </c>
      <c r="G788" s="1" t="s">
        <v>24</v>
      </c>
      <c r="H788" s="1">
        <v>4501755217</v>
      </c>
      <c r="I788" s="1" t="s">
        <v>24</v>
      </c>
      <c r="J788" s="1" t="s">
        <v>1314</v>
      </c>
      <c r="K788" s="1">
        <v>3</v>
      </c>
      <c r="L788" s="1" t="s">
        <v>26</v>
      </c>
      <c r="M788" s="3">
        <v>635.61</v>
      </c>
      <c r="N788" s="3">
        <f t="shared" si="23"/>
        <v>1906.83</v>
      </c>
      <c r="O788" s="1"/>
      <c r="P788" s="1"/>
      <c r="Q788" s="1"/>
      <c r="R788" s="1"/>
      <c r="S788" s="1"/>
      <c r="T788" s="1"/>
      <c r="U788" s="3"/>
      <c r="V788" s="3"/>
      <c r="W788" s="1"/>
      <c r="X788" s="3">
        <f>Tabla1315[[#This Row],[COSTO TOTAL]]</f>
        <v>1906.83</v>
      </c>
      <c r="Y788" s="1"/>
      <c r="Z788" s="1"/>
      <c r="AA788" s="1"/>
      <c r="AB788" s="1"/>
      <c r="AC788" s="1"/>
      <c r="AD788" s="1" t="s">
        <v>112</v>
      </c>
      <c r="AE788" s="1"/>
    </row>
    <row r="789" spans="1:31">
      <c r="A789" s="1" t="s">
        <v>299</v>
      </c>
      <c r="B789" s="2">
        <v>43886</v>
      </c>
      <c r="C789" s="1" t="s">
        <v>22</v>
      </c>
      <c r="D789" s="1" t="s">
        <v>712</v>
      </c>
      <c r="E789" s="1" t="s">
        <v>1312</v>
      </c>
      <c r="F789" s="1" t="s">
        <v>551</v>
      </c>
      <c r="G789" s="1" t="s">
        <v>24</v>
      </c>
      <c r="H789" s="1">
        <v>4501755217</v>
      </c>
      <c r="I789" s="1" t="s">
        <v>24</v>
      </c>
      <c r="J789" s="1" t="s">
        <v>1315</v>
      </c>
      <c r="K789" s="1">
        <v>3</v>
      </c>
      <c r="L789" s="1" t="s">
        <v>26</v>
      </c>
      <c r="M789" s="3">
        <v>635.61</v>
      </c>
      <c r="N789" s="3">
        <f t="shared" si="23"/>
        <v>1906.83</v>
      </c>
      <c r="O789" s="1"/>
      <c r="P789" s="1"/>
      <c r="Q789" s="1"/>
      <c r="R789" s="1"/>
      <c r="S789" s="1"/>
      <c r="T789" s="1"/>
      <c r="U789" s="3"/>
      <c r="V789" s="3"/>
      <c r="W789" s="1"/>
      <c r="X789" s="3">
        <f>Tabla1315[[#This Row],[COSTO TOTAL]]</f>
        <v>1906.83</v>
      </c>
      <c r="Y789" s="1"/>
      <c r="Z789" s="1"/>
      <c r="AA789" s="1"/>
      <c r="AB789" s="1"/>
      <c r="AC789" s="1"/>
      <c r="AD789" s="1"/>
      <c r="AE789" s="1"/>
    </row>
    <row r="790" spans="1:31">
      <c r="A790" s="9"/>
      <c r="B790" s="10"/>
      <c r="C790" s="9"/>
      <c r="D790" s="9"/>
      <c r="E790" s="9"/>
      <c r="F790" s="9"/>
      <c r="G790" s="9"/>
      <c r="H790" s="9"/>
      <c r="I790" s="9"/>
      <c r="J790" s="9" t="s">
        <v>1004</v>
      </c>
      <c r="K790" s="9"/>
      <c r="L790" s="9"/>
      <c r="M790" s="11"/>
      <c r="N790" s="11">
        <f t="shared" si="22"/>
        <v>0</v>
      </c>
      <c r="O790" s="9"/>
      <c r="P790" s="9"/>
      <c r="Q790" s="9"/>
      <c r="R790" s="9"/>
      <c r="S790" s="9"/>
      <c r="T790" s="9"/>
      <c r="U790" s="11"/>
      <c r="V790" s="11"/>
      <c r="W790" s="9"/>
      <c r="X790" s="9"/>
      <c r="Y790" s="9"/>
      <c r="Z790" s="9"/>
      <c r="AA790" s="9"/>
      <c r="AB790" s="9"/>
      <c r="AC790" s="9"/>
      <c r="AD790" s="9"/>
      <c r="AE790" s="1"/>
    </row>
    <row r="791" spans="1:31">
      <c r="A791" s="1" t="s">
        <v>315</v>
      </c>
      <c r="B791" s="2">
        <v>43167</v>
      </c>
      <c r="C791" s="1">
        <v>102540</v>
      </c>
      <c r="D791" s="1" t="s">
        <v>717</v>
      </c>
      <c r="E791" s="1"/>
      <c r="F791" s="1" t="s">
        <v>446</v>
      </c>
      <c r="G791" s="1" t="s">
        <v>24</v>
      </c>
      <c r="H791" s="1">
        <v>4501532813</v>
      </c>
      <c r="I791" s="1" t="s">
        <v>24</v>
      </c>
      <c r="J791" s="1" t="s">
        <v>718</v>
      </c>
      <c r="K791" s="1">
        <v>2</v>
      </c>
      <c r="L791" s="1" t="s">
        <v>26</v>
      </c>
      <c r="M791" s="3">
        <v>5798</v>
      </c>
      <c r="N791" s="3">
        <f t="shared" si="22"/>
        <v>11596</v>
      </c>
      <c r="O791" s="1"/>
      <c r="P791" s="1"/>
      <c r="Q791" s="1"/>
      <c r="R791" s="1"/>
      <c r="S791" s="1"/>
      <c r="T791" s="3"/>
      <c r="U791" s="1"/>
      <c r="V791" s="3"/>
      <c r="W791" s="1"/>
      <c r="X791" s="1"/>
      <c r="Y791" s="3">
        <f>Tabla1315[[#This Row],[COSTO TOTAL]]</f>
        <v>11596</v>
      </c>
      <c r="Z791" s="1"/>
      <c r="AA791" s="1"/>
      <c r="AB791" s="1"/>
      <c r="AC791" s="1"/>
      <c r="AD791" s="1"/>
      <c r="AE791" s="1"/>
    </row>
    <row r="792" spans="1:31">
      <c r="A792" s="9"/>
      <c r="B792" s="10"/>
      <c r="C792" s="9"/>
      <c r="D792" s="9"/>
      <c r="E792" s="9"/>
      <c r="F792" s="9"/>
      <c r="G792" s="9"/>
      <c r="H792" s="9"/>
      <c r="I792" s="9"/>
      <c r="J792" s="9" t="s">
        <v>17</v>
      </c>
      <c r="K792" s="9"/>
      <c r="L792" s="9"/>
      <c r="M792" s="11"/>
      <c r="N792" s="11">
        <f t="shared" si="22"/>
        <v>0</v>
      </c>
      <c r="O792" s="9"/>
      <c r="P792" s="9"/>
      <c r="Q792" s="9"/>
      <c r="R792" s="9"/>
      <c r="S792" s="9"/>
      <c r="T792" s="11"/>
      <c r="U792" s="9"/>
      <c r="V792" s="11"/>
      <c r="W792" s="9"/>
      <c r="X792" s="9"/>
      <c r="Y792" s="9"/>
      <c r="Z792" s="9"/>
      <c r="AA792" s="9"/>
      <c r="AB792" s="9"/>
      <c r="AC792" s="9"/>
      <c r="AD792" s="9"/>
      <c r="AE792" s="1"/>
    </row>
    <row r="793" spans="1:31">
      <c r="A793" s="1" t="s">
        <v>246</v>
      </c>
      <c r="B793" s="2">
        <v>43528</v>
      </c>
      <c r="C793" s="1">
        <v>7697940</v>
      </c>
      <c r="D793" s="1" t="s">
        <v>17</v>
      </c>
      <c r="E793" s="1" t="s">
        <v>719</v>
      </c>
      <c r="F793" s="1" t="s">
        <v>76</v>
      </c>
      <c r="G793" s="1" t="s">
        <v>24</v>
      </c>
      <c r="H793" s="1">
        <v>4501645841</v>
      </c>
      <c r="I793" s="1" t="s">
        <v>24</v>
      </c>
      <c r="J793" s="1" t="s">
        <v>720</v>
      </c>
      <c r="K793" s="1">
        <v>6</v>
      </c>
      <c r="L793" s="1" t="s">
        <v>26</v>
      </c>
      <c r="M793" s="3">
        <v>942.63</v>
      </c>
      <c r="N793" s="3">
        <f t="shared" si="22"/>
        <v>5655.78</v>
      </c>
      <c r="O793" s="1" t="s">
        <v>721</v>
      </c>
      <c r="P793" s="1"/>
      <c r="Q793" s="3"/>
      <c r="R793" s="3"/>
      <c r="S793" s="3"/>
      <c r="T793" s="1"/>
      <c r="U793" s="1"/>
      <c r="V793" s="3"/>
      <c r="W793" s="1"/>
      <c r="X793" s="1"/>
      <c r="Y793" s="1"/>
      <c r="Z793" s="3">
        <f>Tabla1315[[#This Row],[COSTO TOTAL]]</f>
        <v>5655.78</v>
      </c>
      <c r="AA793" s="1"/>
      <c r="AB793" s="1"/>
      <c r="AC793" s="1"/>
      <c r="AD793" s="1"/>
      <c r="AE793" s="1"/>
    </row>
    <row r="794" spans="1:31">
      <c r="A794" s="1" t="s">
        <v>246</v>
      </c>
      <c r="B794" s="2">
        <v>43528</v>
      </c>
      <c r="C794" s="1">
        <v>7697940</v>
      </c>
      <c r="D794" s="1" t="s">
        <v>17</v>
      </c>
      <c r="E794" s="1" t="s">
        <v>719</v>
      </c>
      <c r="F794" s="1" t="s">
        <v>76</v>
      </c>
      <c r="G794" s="1" t="s">
        <v>24</v>
      </c>
      <c r="H794" s="1">
        <v>4501645841</v>
      </c>
      <c r="I794" s="1" t="s">
        <v>24</v>
      </c>
      <c r="J794" s="1" t="s">
        <v>722</v>
      </c>
      <c r="K794" s="1">
        <v>4</v>
      </c>
      <c r="L794" s="1" t="s">
        <v>26</v>
      </c>
      <c r="M794" s="3">
        <v>668.55</v>
      </c>
      <c r="N794" s="3">
        <f t="shared" si="22"/>
        <v>2674.2</v>
      </c>
      <c r="O794" s="1" t="s">
        <v>408</v>
      </c>
      <c r="P794" s="1"/>
      <c r="Q794" s="1"/>
      <c r="R794" s="1"/>
      <c r="S794" s="3"/>
      <c r="T794" s="1"/>
      <c r="U794" s="1"/>
      <c r="V794" s="3"/>
      <c r="W794" s="1"/>
      <c r="X794" s="1"/>
      <c r="Y794" s="1"/>
      <c r="Z794" s="3">
        <f>Tabla1315[[#This Row],[COSTO TOTAL]]</f>
        <v>2674.2</v>
      </c>
      <c r="AA794" s="1"/>
      <c r="AB794" s="1"/>
      <c r="AC794" s="1"/>
      <c r="AD794" s="1"/>
      <c r="AE794" s="1"/>
    </row>
    <row r="795" spans="1:31">
      <c r="A795" s="1" t="s">
        <v>246</v>
      </c>
      <c r="B795" s="2">
        <v>43528</v>
      </c>
      <c r="C795" s="1">
        <v>7697940</v>
      </c>
      <c r="D795" s="1" t="s">
        <v>17</v>
      </c>
      <c r="E795" s="1" t="s">
        <v>719</v>
      </c>
      <c r="F795" s="1" t="s">
        <v>76</v>
      </c>
      <c r="G795" s="1" t="s">
        <v>24</v>
      </c>
      <c r="H795" s="1">
        <v>4501645841</v>
      </c>
      <c r="I795" s="1" t="s">
        <v>24</v>
      </c>
      <c r="J795" s="1" t="s">
        <v>723</v>
      </c>
      <c r="K795" s="1">
        <v>4</v>
      </c>
      <c r="L795" s="1" t="s">
        <v>26</v>
      </c>
      <c r="M795" s="3">
        <v>899.86</v>
      </c>
      <c r="N795" s="3">
        <f t="shared" si="22"/>
        <v>3599.44</v>
      </c>
      <c r="O795" s="1"/>
      <c r="P795" s="1"/>
      <c r="Q795" s="1"/>
      <c r="R795" s="1"/>
      <c r="S795" s="3"/>
      <c r="T795" s="1"/>
      <c r="U795" s="1"/>
      <c r="V795" s="3"/>
      <c r="W795" s="1"/>
      <c r="X795" s="1"/>
      <c r="Y795" s="1"/>
      <c r="Z795" s="3">
        <f>Tabla1315[[#This Row],[COSTO TOTAL]]</f>
        <v>3599.44</v>
      </c>
      <c r="AA795" s="1"/>
      <c r="AB795" s="1"/>
      <c r="AC795" s="1"/>
      <c r="AD795" s="1"/>
      <c r="AE795" s="1"/>
    </row>
    <row r="796" spans="1:31">
      <c r="A796" s="1" t="s">
        <v>246</v>
      </c>
      <c r="B796" s="2">
        <v>43528</v>
      </c>
      <c r="C796" s="1">
        <v>7697940</v>
      </c>
      <c r="D796" s="1" t="s">
        <v>17</v>
      </c>
      <c r="E796" s="1" t="s">
        <v>719</v>
      </c>
      <c r="F796" s="1" t="s">
        <v>76</v>
      </c>
      <c r="G796" s="1" t="s">
        <v>24</v>
      </c>
      <c r="H796" s="1">
        <v>4501645841</v>
      </c>
      <c r="I796" s="1" t="s">
        <v>24</v>
      </c>
      <c r="J796" s="1" t="s">
        <v>724</v>
      </c>
      <c r="K796" s="1">
        <v>4</v>
      </c>
      <c r="L796" s="1" t="s">
        <v>26</v>
      </c>
      <c r="M796" s="3">
        <v>2501.58</v>
      </c>
      <c r="N796" s="3">
        <f t="shared" si="22"/>
        <v>10006.32</v>
      </c>
      <c r="O796" s="1" t="s">
        <v>725</v>
      </c>
      <c r="P796" s="1"/>
      <c r="Q796" s="1"/>
      <c r="R796" s="1"/>
      <c r="S796" s="3"/>
      <c r="T796" s="1"/>
      <c r="U796" s="1"/>
      <c r="V796" s="3"/>
      <c r="W796" s="1"/>
      <c r="X796" s="1"/>
      <c r="Y796" s="1"/>
      <c r="Z796" s="3">
        <f>Tabla1315[[#This Row],[COSTO TOTAL]]</f>
        <v>10006.32</v>
      </c>
      <c r="AA796" s="1"/>
      <c r="AB796" s="1"/>
      <c r="AC796" s="1"/>
      <c r="AD796" s="1"/>
      <c r="AE796" s="1"/>
    </row>
    <row r="797" spans="1:31">
      <c r="A797" s="1" t="s">
        <v>246</v>
      </c>
      <c r="B797" s="2">
        <v>43540</v>
      </c>
      <c r="C797" s="1">
        <v>7697940</v>
      </c>
      <c r="D797" s="1" t="s">
        <v>17</v>
      </c>
      <c r="E797" s="1" t="s">
        <v>719</v>
      </c>
      <c r="F797" s="1" t="s">
        <v>726</v>
      </c>
      <c r="G797" s="1" t="s">
        <v>24</v>
      </c>
      <c r="H797" s="1" t="s">
        <v>24</v>
      </c>
      <c r="I797" s="1" t="s">
        <v>24</v>
      </c>
      <c r="J797" s="1" t="s">
        <v>727</v>
      </c>
      <c r="K797" s="1">
        <v>2</v>
      </c>
      <c r="L797" s="1" t="s">
        <v>26</v>
      </c>
      <c r="M797" s="3">
        <v>20146.759999999998</v>
      </c>
      <c r="N797" s="3">
        <f t="shared" si="22"/>
        <v>40293.519999999997</v>
      </c>
      <c r="O797" s="1"/>
      <c r="P797" s="1"/>
      <c r="Q797" s="1"/>
      <c r="R797" s="1"/>
      <c r="S797" s="3"/>
      <c r="T797" s="1"/>
      <c r="U797" s="1"/>
      <c r="V797" s="3"/>
      <c r="W797" s="1"/>
      <c r="X797" s="1"/>
      <c r="Y797" s="1"/>
      <c r="Z797" s="3">
        <f>Tabla1315[[#This Row],[COSTO TOTAL]]</f>
        <v>40293.519999999997</v>
      </c>
      <c r="AA797" s="1"/>
      <c r="AB797" s="1"/>
      <c r="AC797" s="1"/>
      <c r="AD797" s="1"/>
      <c r="AE797" s="1"/>
    </row>
    <row r="798" spans="1:31">
      <c r="A798" s="1" t="s">
        <v>246</v>
      </c>
      <c r="B798" s="2">
        <v>43540</v>
      </c>
      <c r="C798" s="1">
        <v>7697940</v>
      </c>
      <c r="D798" s="1" t="s">
        <v>17</v>
      </c>
      <c r="E798" s="1" t="s">
        <v>719</v>
      </c>
      <c r="F798" s="1" t="s">
        <v>726</v>
      </c>
      <c r="G798" s="1" t="s">
        <v>24</v>
      </c>
      <c r="H798" s="1" t="s">
        <v>24</v>
      </c>
      <c r="I798" s="1" t="s">
        <v>24</v>
      </c>
      <c r="J798" s="1" t="s">
        <v>728</v>
      </c>
      <c r="K798" s="1">
        <v>2</v>
      </c>
      <c r="L798" s="1" t="s">
        <v>26</v>
      </c>
      <c r="M798" s="3">
        <v>20146.759999999998</v>
      </c>
      <c r="N798" s="3">
        <f t="shared" si="22"/>
        <v>40293.519999999997</v>
      </c>
      <c r="O798" s="1"/>
      <c r="P798" s="1"/>
      <c r="Q798" s="1"/>
      <c r="R798" s="1"/>
      <c r="S798" s="3"/>
      <c r="T798" s="1"/>
      <c r="U798" s="1"/>
      <c r="V798" s="3"/>
      <c r="W798" s="1"/>
      <c r="X798" s="1"/>
      <c r="Y798" s="1"/>
      <c r="Z798" s="3">
        <f>Tabla1315[[#This Row],[COSTO TOTAL]]</f>
        <v>40293.519999999997</v>
      </c>
      <c r="AA798" s="1"/>
      <c r="AB798" s="1"/>
      <c r="AC798" s="1"/>
      <c r="AD798" s="1"/>
      <c r="AE798" s="1"/>
    </row>
    <row r="799" spans="1:31">
      <c r="A799" s="1" t="s">
        <v>246</v>
      </c>
      <c r="B799" s="2">
        <v>43540</v>
      </c>
      <c r="C799" s="1">
        <v>7697940</v>
      </c>
      <c r="D799" s="1" t="s">
        <v>17</v>
      </c>
      <c r="E799" s="1" t="s">
        <v>719</v>
      </c>
      <c r="F799" s="1" t="s">
        <v>726</v>
      </c>
      <c r="G799" s="1" t="s">
        <v>24</v>
      </c>
      <c r="H799" s="1" t="s">
        <v>24</v>
      </c>
      <c r="I799" s="1" t="s">
        <v>24</v>
      </c>
      <c r="J799" s="1" t="s">
        <v>729</v>
      </c>
      <c r="K799" s="1">
        <v>2</v>
      </c>
      <c r="L799" s="1" t="s">
        <v>26</v>
      </c>
      <c r="M799" s="3">
        <v>20146.759999999998</v>
      </c>
      <c r="N799" s="3">
        <f t="shared" si="22"/>
        <v>40293.519999999997</v>
      </c>
      <c r="O799" s="1"/>
      <c r="P799" s="1"/>
      <c r="Q799" s="1"/>
      <c r="R799" s="1"/>
      <c r="S799" s="3"/>
      <c r="T799" s="1"/>
      <c r="U799" s="1"/>
      <c r="V799" s="3"/>
      <c r="W799" s="1"/>
      <c r="X799" s="1"/>
      <c r="Y799" s="1"/>
      <c r="Z799" s="3">
        <f>Tabla1315[[#This Row],[COSTO TOTAL]]</f>
        <v>40293.519999999997</v>
      </c>
      <c r="AA799" s="1"/>
      <c r="AB799" s="1"/>
      <c r="AC799" s="1"/>
      <c r="AD799" s="1"/>
      <c r="AE799" s="1"/>
    </row>
    <row r="800" spans="1:31">
      <c r="A800" s="1" t="s">
        <v>246</v>
      </c>
      <c r="B800" s="2">
        <v>43540</v>
      </c>
      <c r="C800" s="1">
        <v>7697940</v>
      </c>
      <c r="D800" s="1" t="s">
        <v>17</v>
      </c>
      <c r="E800" s="1" t="s">
        <v>719</v>
      </c>
      <c r="F800" s="1" t="s">
        <v>726</v>
      </c>
      <c r="G800" s="1" t="s">
        <v>24</v>
      </c>
      <c r="H800" s="1" t="s">
        <v>24</v>
      </c>
      <c r="I800" s="1" t="s">
        <v>24</v>
      </c>
      <c r="J800" s="1" t="s">
        <v>730</v>
      </c>
      <c r="K800" s="1">
        <v>2</v>
      </c>
      <c r="L800" s="1" t="s">
        <v>26</v>
      </c>
      <c r="M800" s="3">
        <v>20146.759999999998</v>
      </c>
      <c r="N800" s="3">
        <f t="shared" si="22"/>
        <v>40293.519999999997</v>
      </c>
      <c r="O800" s="1"/>
      <c r="P800" s="1"/>
      <c r="Q800" s="1"/>
      <c r="R800" s="1"/>
      <c r="S800" s="3"/>
      <c r="T800" s="1"/>
      <c r="U800" s="1"/>
      <c r="V800" s="3"/>
      <c r="W800" s="1"/>
      <c r="X800" s="1"/>
      <c r="Y800" s="1"/>
      <c r="Z800" s="3">
        <f>Tabla1315[[#This Row],[COSTO TOTAL]]</f>
        <v>40293.519999999997</v>
      </c>
      <c r="AA800" s="1"/>
      <c r="AB800" s="1"/>
      <c r="AC800" s="1"/>
      <c r="AD800" s="1"/>
      <c r="AE800" s="1"/>
    </row>
    <row r="801" spans="1:31">
      <c r="A801" s="1" t="s">
        <v>246</v>
      </c>
      <c r="B801" s="2">
        <v>43540</v>
      </c>
      <c r="C801" s="1">
        <v>7697940</v>
      </c>
      <c r="D801" s="1" t="s">
        <v>17</v>
      </c>
      <c r="E801" s="1" t="s">
        <v>719</v>
      </c>
      <c r="F801" s="1" t="s">
        <v>726</v>
      </c>
      <c r="G801" s="1" t="s">
        <v>24</v>
      </c>
      <c r="H801" s="1" t="s">
        <v>24</v>
      </c>
      <c r="I801" s="1" t="s">
        <v>24</v>
      </c>
      <c r="J801" s="1" t="s">
        <v>731</v>
      </c>
      <c r="K801" s="1">
        <v>1</v>
      </c>
      <c r="L801" s="1" t="s">
        <v>26</v>
      </c>
      <c r="M801" s="3">
        <v>20146.759999999998</v>
      </c>
      <c r="N801" s="3">
        <f t="shared" si="22"/>
        <v>20146.759999999998</v>
      </c>
      <c r="O801" s="1"/>
      <c r="P801" s="1"/>
      <c r="Q801" s="1"/>
      <c r="R801" s="1"/>
      <c r="S801" s="3"/>
      <c r="T801" s="1"/>
      <c r="U801" s="1"/>
      <c r="V801" s="3"/>
      <c r="W801" s="1"/>
      <c r="X801" s="1"/>
      <c r="Y801" s="1"/>
      <c r="Z801" s="3">
        <f>Tabla1315[[#This Row],[COSTO TOTAL]]</f>
        <v>20146.759999999998</v>
      </c>
      <c r="AA801" s="1"/>
      <c r="AB801" s="1"/>
      <c r="AC801" s="1"/>
      <c r="AD801" s="1"/>
      <c r="AE801" s="1"/>
    </row>
    <row r="802" spans="1:31">
      <c r="A802" s="1" t="s">
        <v>246</v>
      </c>
      <c r="B802" s="2">
        <v>43540</v>
      </c>
      <c r="C802" s="1">
        <v>7697940</v>
      </c>
      <c r="D802" s="1" t="s">
        <v>17</v>
      </c>
      <c r="E802" s="1" t="s">
        <v>719</v>
      </c>
      <c r="F802" s="1" t="s">
        <v>726</v>
      </c>
      <c r="G802" s="1" t="s">
        <v>24</v>
      </c>
      <c r="H802" s="1" t="s">
        <v>24</v>
      </c>
      <c r="I802" s="1" t="s">
        <v>24</v>
      </c>
      <c r="J802" s="1" t="s">
        <v>732</v>
      </c>
      <c r="K802" s="1">
        <v>1</v>
      </c>
      <c r="L802" s="1" t="s">
        <v>26</v>
      </c>
      <c r="M802" s="3">
        <v>20146.759999999998</v>
      </c>
      <c r="N802" s="3">
        <f t="shared" si="22"/>
        <v>20146.759999999998</v>
      </c>
      <c r="O802" s="1"/>
      <c r="P802" s="1"/>
      <c r="Q802" s="1"/>
      <c r="R802" s="1"/>
      <c r="S802" s="3"/>
      <c r="T802" s="1"/>
      <c r="U802" s="1"/>
      <c r="V802" s="3"/>
      <c r="W802" s="1"/>
      <c r="X802" s="1"/>
      <c r="Y802" s="1"/>
      <c r="Z802" s="3">
        <f>Tabla1315[[#This Row],[COSTO TOTAL]]</f>
        <v>20146.759999999998</v>
      </c>
      <c r="AA802" s="1"/>
      <c r="AB802" s="1"/>
      <c r="AC802" s="1"/>
      <c r="AD802" s="1"/>
      <c r="AE802" s="1"/>
    </row>
    <row r="803" spans="1:31">
      <c r="A803" s="1" t="s">
        <v>246</v>
      </c>
      <c r="B803" s="2">
        <v>43540</v>
      </c>
      <c r="C803" s="1">
        <v>7697940</v>
      </c>
      <c r="D803" s="1" t="s">
        <v>17</v>
      </c>
      <c r="E803" s="1" t="s">
        <v>719</v>
      </c>
      <c r="F803" s="1" t="s">
        <v>726</v>
      </c>
      <c r="G803" s="1" t="s">
        <v>24</v>
      </c>
      <c r="H803" s="1" t="s">
        <v>24</v>
      </c>
      <c r="I803" s="1" t="s">
        <v>24</v>
      </c>
      <c r="J803" s="1" t="s">
        <v>733</v>
      </c>
      <c r="K803" s="1">
        <v>1</v>
      </c>
      <c r="L803" s="1" t="s">
        <v>26</v>
      </c>
      <c r="M803" s="3">
        <v>20146.759999999998</v>
      </c>
      <c r="N803" s="3">
        <f t="shared" si="22"/>
        <v>20146.759999999998</v>
      </c>
      <c r="O803" s="1"/>
      <c r="P803" s="1"/>
      <c r="Q803" s="1"/>
      <c r="R803" s="1"/>
      <c r="S803" s="3"/>
      <c r="T803" s="1"/>
      <c r="U803" s="1"/>
      <c r="V803" s="3"/>
      <c r="W803" s="1"/>
      <c r="X803" s="1"/>
      <c r="Y803" s="1"/>
      <c r="Z803" s="3">
        <f>Tabla1315[[#This Row],[COSTO TOTAL]]</f>
        <v>20146.759999999998</v>
      </c>
      <c r="AA803" s="1"/>
      <c r="AB803" s="1"/>
      <c r="AC803" s="1"/>
      <c r="AD803" s="1"/>
      <c r="AE803" s="1"/>
    </row>
    <row r="804" spans="1:31">
      <c r="A804" s="1" t="s">
        <v>266</v>
      </c>
      <c r="B804" s="2">
        <v>43718</v>
      </c>
      <c r="C804" s="1" t="s">
        <v>24</v>
      </c>
      <c r="D804" s="1" t="s">
        <v>17</v>
      </c>
      <c r="E804" s="1" t="s">
        <v>24</v>
      </c>
      <c r="F804" s="1" t="s">
        <v>734</v>
      </c>
      <c r="G804" s="1" t="s">
        <v>24</v>
      </c>
      <c r="H804" s="1">
        <v>4501701618</v>
      </c>
      <c r="I804" s="1" t="s">
        <v>24</v>
      </c>
      <c r="J804" s="1" t="s">
        <v>735</v>
      </c>
      <c r="K804" s="1">
        <v>1</v>
      </c>
      <c r="L804" s="1" t="s">
        <v>26</v>
      </c>
      <c r="M804" s="3">
        <v>1240</v>
      </c>
      <c r="N804" s="3">
        <f t="shared" si="22"/>
        <v>1240</v>
      </c>
      <c r="O804" s="1"/>
      <c r="P804" s="1"/>
      <c r="Q804" s="1"/>
      <c r="R804" s="1"/>
      <c r="S804" s="3"/>
      <c r="T804" s="1"/>
      <c r="U804" s="1"/>
      <c r="V804" s="3"/>
      <c r="W804" s="1"/>
      <c r="X804" s="1"/>
      <c r="Y804" s="1"/>
      <c r="Z804" s="3">
        <f>Tabla1315[[#This Row],[COSTO TOTAL]]</f>
        <v>1240</v>
      </c>
      <c r="AA804" s="1"/>
      <c r="AB804" s="1"/>
      <c r="AC804" s="1"/>
      <c r="AD804" s="1"/>
      <c r="AE804" s="1"/>
    </row>
    <row r="805" spans="1:31">
      <c r="A805" s="1" t="s">
        <v>272</v>
      </c>
      <c r="B805" s="2">
        <v>43556</v>
      </c>
      <c r="C805" s="1">
        <v>7664963</v>
      </c>
      <c r="D805" s="1" t="s">
        <v>17</v>
      </c>
      <c r="E805" s="1" t="s">
        <v>736</v>
      </c>
      <c r="F805" s="1" t="s">
        <v>374</v>
      </c>
      <c r="G805" s="1" t="s">
        <v>24</v>
      </c>
      <c r="H805" s="1">
        <v>4501620510</v>
      </c>
      <c r="I805" s="1" t="s">
        <v>737</v>
      </c>
      <c r="J805" s="1" t="s">
        <v>738</v>
      </c>
      <c r="K805" s="1">
        <v>15</v>
      </c>
      <c r="L805" s="1" t="s">
        <v>26</v>
      </c>
      <c r="M805" s="3">
        <v>8400</v>
      </c>
      <c r="N805" s="3">
        <f t="shared" si="22"/>
        <v>126000</v>
      </c>
      <c r="O805" s="1"/>
      <c r="P805" s="1"/>
      <c r="Q805" s="1"/>
      <c r="R805" s="1"/>
      <c r="S805" s="3"/>
      <c r="T805" s="1"/>
      <c r="U805" s="1"/>
      <c r="V805" s="3"/>
      <c r="W805" s="1"/>
      <c r="X805" s="1"/>
      <c r="Y805" s="1"/>
      <c r="Z805" s="3">
        <f>Tabla1315[[#This Row],[COSTO TOTAL]]</f>
        <v>126000</v>
      </c>
      <c r="AA805" s="1"/>
      <c r="AB805" s="1"/>
      <c r="AC805" s="1"/>
      <c r="AD805" s="1"/>
      <c r="AE805" s="1"/>
    </row>
    <row r="806" spans="1:31">
      <c r="A806" s="1" t="s">
        <v>272</v>
      </c>
      <c r="B806" s="2">
        <v>43556</v>
      </c>
      <c r="C806" s="1">
        <v>7664963</v>
      </c>
      <c r="D806" s="1" t="s">
        <v>17</v>
      </c>
      <c r="E806" s="1" t="s">
        <v>736</v>
      </c>
      <c r="F806" s="1" t="s">
        <v>374</v>
      </c>
      <c r="G806" s="1" t="s">
        <v>24</v>
      </c>
      <c r="H806" s="1">
        <v>4501620510</v>
      </c>
      <c r="I806" s="1" t="s">
        <v>737</v>
      </c>
      <c r="J806" s="1" t="s">
        <v>739</v>
      </c>
      <c r="K806" s="1">
        <v>15</v>
      </c>
      <c r="L806" s="1" t="s">
        <v>26</v>
      </c>
      <c r="M806" s="3">
        <v>4960</v>
      </c>
      <c r="N806" s="3">
        <f t="shared" si="22"/>
        <v>74400</v>
      </c>
      <c r="O806" s="1"/>
      <c r="P806" s="1"/>
      <c r="Q806" s="1"/>
      <c r="R806" s="1"/>
      <c r="S806" s="3"/>
      <c r="T806" s="1"/>
      <c r="U806" s="1"/>
      <c r="V806" s="3"/>
      <c r="W806" s="1"/>
      <c r="X806" s="1"/>
      <c r="Y806" s="1"/>
      <c r="Z806" s="3">
        <f>Tabla1315[[#This Row],[COSTO TOTAL]]</f>
        <v>74400</v>
      </c>
      <c r="AA806" s="1"/>
      <c r="AB806" s="1"/>
      <c r="AC806" s="1"/>
      <c r="AD806" s="1"/>
      <c r="AE806" s="1"/>
    </row>
    <row r="807" spans="1:31">
      <c r="A807" s="1" t="s">
        <v>272</v>
      </c>
      <c r="B807" s="2" t="s">
        <v>37</v>
      </c>
      <c r="C807" s="1" t="s">
        <v>22</v>
      </c>
      <c r="D807" s="1" t="s">
        <v>17</v>
      </c>
      <c r="E807" s="1" t="s">
        <v>24</v>
      </c>
      <c r="F807" s="1" t="s">
        <v>24</v>
      </c>
      <c r="G807" s="1"/>
      <c r="H807" s="1" t="s">
        <v>22</v>
      </c>
      <c r="I807" s="1" t="s">
        <v>24</v>
      </c>
      <c r="J807" s="1" t="s">
        <v>740</v>
      </c>
      <c r="K807" s="1">
        <v>3</v>
      </c>
      <c r="L807" s="1" t="s">
        <v>26</v>
      </c>
      <c r="M807" s="3"/>
      <c r="N807" s="3">
        <f t="shared" si="22"/>
        <v>0</v>
      </c>
      <c r="O807" s="1"/>
      <c r="P807" s="1"/>
      <c r="Q807" s="1"/>
      <c r="R807" s="1"/>
      <c r="S807" s="3"/>
      <c r="T807" s="1"/>
      <c r="U807" s="1"/>
      <c r="V807" s="3"/>
      <c r="W807" s="1"/>
      <c r="X807" s="1"/>
      <c r="Y807" s="1"/>
      <c r="Z807" s="3">
        <f>Tabla1315[[#This Row],[COSTO TOTAL]]</f>
        <v>0</v>
      </c>
      <c r="AA807" s="1"/>
      <c r="AB807" s="1"/>
      <c r="AC807" s="1"/>
      <c r="AD807" s="1"/>
      <c r="AE807" s="1"/>
    </row>
    <row r="808" spans="1:31">
      <c r="A808" s="1" t="s">
        <v>275</v>
      </c>
      <c r="B808" s="2">
        <v>42968</v>
      </c>
      <c r="C808" s="1">
        <v>7414964</v>
      </c>
      <c r="D808" s="1" t="s">
        <v>17</v>
      </c>
      <c r="E808" s="1" t="s">
        <v>24</v>
      </c>
      <c r="F808" s="1" t="s">
        <v>381</v>
      </c>
      <c r="G808" s="1"/>
      <c r="H808" s="1">
        <v>4501457979</v>
      </c>
      <c r="I808" s="1" t="s">
        <v>24</v>
      </c>
      <c r="J808" s="1" t="s">
        <v>741</v>
      </c>
      <c r="K808" s="1">
        <v>2</v>
      </c>
      <c r="L808" s="1" t="s">
        <v>26</v>
      </c>
      <c r="M808" s="3">
        <v>2290</v>
      </c>
      <c r="N808" s="3">
        <f t="shared" si="22"/>
        <v>4580</v>
      </c>
      <c r="O808" s="1"/>
      <c r="P808" s="1"/>
      <c r="Q808" s="1"/>
      <c r="R808" s="1"/>
      <c r="S808" s="3"/>
      <c r="T808" s="1"/>
      <c r="U808" s="1"/>
      <c r="V808" s="3"/>
      <c r="W808" s="1"/>
      <c r="X808" s="1"/>
      <c r="Y808" s="1"/>
      <c r="Z808" s="3">
        <f>Tabla1315[[#This Row],[COSTO TOTAL]]</f>
        <v>4580</v>
      </c>
      <c r="AA808" s="1"/>
      <c r="AB808" s="1"/>
      <c r="AC808" s="1"/>
      <c r="AD808" s="1"/>
      <c r="AE808" s="1"/>
    </row>
    <row r="809" spans="1:31">
      <c r="A809" s="1" t="s">
        <v>275</v>
      </c>
      <c r="B809" s="2">
        <v>42936</v>
      </c>
      <c r="C809" s="1">
        <v>7437525</v>
      </c>
      <c r="D809" s="1" t="s">
        <v>17</v>
      </c>
      <c r="E809" s="1" t="s">
        <v>742</v>
      </c>
      <c r="F809" s="1" t="s">
        <v>481</v>
      </c>
      <c r="G809" s="1" t="s">
        <v>24</v>
      </c>
      <c r="H809" s="1">
        <v>4501446000</v>
      </c>
      <c r="I809" s="1" t="s">
        <v>24</v>
      </c>
      <c r="J809" s="1" t="s">
        <v>743</v>
      </c>
      <c r="K809" s="1">
        <v>7</v>
      </c>
      <c r="L809" s="1" t="s">
        <v>26</v>
      </c>
      <c r="M809" s="3">
        <v>702</v>
      </c>
      <c r="N809" s="3">
        <f t="shared" si="22"/>
        <v>4914</v>
      </c>
      <c r="O809" s="1" t="s">
        <v>744</v>
      </c>
      <c r="P809" s="1"/>
      <c r="Q809" s="1"/>
      <c r="R809" s="1"/>
      <c r="S809" s="3"/>
      <c r="T809" s="1"/>
      <c r="U809" s="1"/>
      <c r="V809" s="3"/>
      <c r="W809" s="1"/>
      <c r="X809" s="1"/>
      <c r="Y809" s="1"/>
      <c r="Z809" s="3">
        <f>Tabla1315[[#This Row],[COSTO TOTAL]]</f>
        <v>4914</v>
      </c>
      <c r="AA809" s="1"/>
      <c r="AB809" s="1"/>
      <c r="AC809" s="1"/>
      <c r="AD809" s="1"/>
      <c r="AE809" s="1"/>
    </row>
    <row r="810" spans="1:31">
      <c r="A810" s="1" t="s">
        <v>275</v>
      </c>
      <c r="B810" s="2">
        <v>42936</v>
      </c>
      <c r="C810" s="1">
        <v>7437525</v>
      </c>
      <c r="D810" s="1" t="s">
        <v>17</v>
      </c>
      <c r="E810" s="1" t="s">
        <v>742</v>
      </c>
      <c r="F810" s="1" t="s">
        <v>481</v>
      </c>
      <c r="G810" s="1" t="s">
        <v>24</v>
      </c>
      <c r="H810" s="1">
        <v>4501446000</v>
      </c>
      <c r="I810" s="1" t="s">
        <v>24</v>
      </c>
      <c r="J810" s="1" t="s">
        <v>745</v>
      </c>
      <c r="K810" s="1">
        <v>7</v>
      </c>
      <c r="L810" s="1" t="s">
        <v>26</v>
      </c>
      <c r="M810" s="3">
        <v>702</v>
      </c>
      <c r="N810" s="3">
        <f t="shared" si="22"/>
        <v>4914</v>
      </c>
      <c r="O810" s="1" t="s">
        <v>744</v>
      </c>
      <c r="P810" s="1"/>
      <c r="Q810" s="1"/>
      <c r="R810" s="1"/>
      <c r="S810" s="3"/>
      <c r="T810" s="1"/>
      <c r="U810" s="1"/>
      <c r="V810" s="3"/>
      <c r="W810" s="1"/>
      <c r="X810" s="1"/>
      <c r="Y810" s="1"/>
      <c r="Z810" s="3">
        <f>Tabla1315[[#This Row],[COSTO TOTAL]]</f>
        <v>4914</v>
      </c>
      <c r="AA810" s="1"/>
      <c r="AB810" s="1"/>
      <c r="AC810" s="1"/>
      <c r="AD810" s="1"/>
      <c r="AE810" s="1"/>
    </row>
    <row r="811" spans="1:31">
      <c r="A811" s="1" t="s">
        <v>275</v>
      </c>
      <c r="B811" s="2" t="s">
        <v>746</v>
      </c>
      <c r="C811" s="1" t="s">
        <v>24</v>
      </c>
      <c r="D811" s="1" t="s">
        <v>17</v>
      </c>
      <c r="E811" s="1" t="s">
        <v>24</v>
      </c>
      <c r="F811" s="1" t="s">
        <v>24</v>
      </c>
      <c r="G811" s="1" t="s">
        <v>24</v>
      </c>
      <c r="H811" s="1" t="s">
        <v>24</v>
      </c>
      <c r="I811" s="1" t="s">
        <v>24</v>
      </c>
      <c r="J811" s="1" t="s">
        <v>747</v>
      </c>
      <c r="K811" s="1">
        <v>2</v>
      </c>
      <c r="L811" s="1" t="s">
        <v>26</v>
      </c>
      <c r="M811" s="3"/>
      <c r="N811" s="3">
        <f t="shared" si="22"/>
        <v>0</v>
      </c>
      <c r="O811" s="1"/>
      <c r="P811" s="1"/>
      <c r="Q811" s="1"/>
      <c r="R811" s="1"/>
      <c r="S811" s="3"/>
      <c r="T811" s="1"/>
      <c r="U811" s="1"/>
      <c r="V811" s="3"/>
      <c r="W811" s="1"/>
      <c r="X811" s="1"/>
      <c r="Y811" s="1"/>
      <c r="Z811" s="3">
        <f>Tabla1315[[#This Row],[COSTO TOTAL]]</f>
        <v>0</v>
      </c>
      <c r="AA811" s="1"/>
      <c r="AB811" s="1"/>
      <c r="AC811" s="1"/>
      <c r="AD811" s="1"/>
      <c r="AE811" s="1"/>
    </row>
    <row r="812" spans="1:31">
      <c r="A812" s="1" t="s">
        <v>275</v>
      </c>
      <c r="B812" s="2" t="s">
        <v>746</v>
      </c>
      <c r="C812" s="1" t="s">
        <v>24</v>
      </c>
      <c r="D812" s="1" t="s">
        <v>17</v>
      </c>
      <c r="E812" s="1" t="s">
        <v>24</v>
      </c>
      <c r="F812" s="1" t="s">
        <v>24</v>
      </c>
      <c r="G812" s="1" t="s">
        <v>24</v>
      </c>
      <c r="H812" s="1" t="s">
        <v>24</v>
      </c>
      <c r="I812" s="1" t="s">
        <v>24</v>
      </c>
      <c r="J812" s="1" t="s">
        <v>748</v>
      </c>
      <c r="K812" s="1">
        <v>2</v>
      </c>
      <c r="L812" s="1" t="s">
        <v>26</v>
      </c>
      <c r="M812" s="3"/>
      <c r="N812" s="3">
        <f t="shared" si="22"/>
        <v>0</v>
      </c>
      <c r="O812" s="1"/>
      <c r="P812" s="1"/>
      <c r="Q812" s="1"/>
      <c r="R812" s="1"/>
      <c r="S812" s="3"/>
      <c r="T812" s="1"/>
      <c r="U812" s="1"/>
      <c r="V812" s="3"/>
      <c r="W812" s="1"/>
      <c r="X812" s="1"/>
      <c r="Y812" s="1"/>
      <c r="Z812" s="3">
        <f>Tabla1315[[#This Row],[COSTO TOTAL]]</f>
        <v>0</v>
      </c>
      <c r="AA812" s="1"/>
      <c r="AB812" s="1"/>
      <c r="AC812" s="1"/>
      <c r="AD812" s="1"/>
      <c r="AE812" s="1"/>
    </row>
    <row r="813" spans="1:31">
      <c r="A813" s="1" t="s">
        <v>275</v>
      </c>
      <c r="B813" s="2" t="s">
        <v>746</v>
      </c>
      <c r="C813" s="1" t="s">
        <v>24</v>
      </c>
      <c r="D813" s="1" t="s">
        <v>17</v>
      </c>
      <c r="E813" s="1" t="s">
        <v>24</v>
      </c>
      <c r="F813" s="1" t="s">
        <v>24</v>
      </c>
      <c r="G813" s="1" t="s">
        <v>24</v>
      </c>
      <c r="H813" s="1" t="s">
        <v>24</v>
      </c>
      <c r="I813" s="1" t="s">
        <v>24</v>
      </c>
      <c r="J813" s="1" t="s">
        <v>749</v>
      </c>
      <c r="K813" s="1">
        <v>2</v>
      </c>
      <c r="L813" s="1" t="s">
        <v>26</v>
      </c>
      <c r="M813" s="3"/>
      <c r="N813" s="3">
        <f t="shared" si="22"/>
        <v>0</v>
      </c>
      <c r="O813" s="1"/>
      <c r="P813" s="1"/>
      <c r="Q813" s="1"/>
      <c r="R813" s="1"/>
      <c r="S813" s="3"/>
      <c r="T813" s="1"/>
      <c r="U813" s="1"/>
      <c r="V813" s="3"/>
      <c r="W813" s="1"/>
      <c r="X813" s="1"/>
      <c r="Y813" s="1"/>
      <c r="Z813" s="3">
        <f>Tabla1315[[#This Row],[COSTO TOTAL]]</f>
        <v>0</v>
      </c>
      <c r="AA813" s="1"/>
      <c r="AB813" s="1"/>
      <c r="AC813" s="1"/>
      <c r="AD813" s="1"/>
      <c r="AE813" s="1"/>
    </row>
    <row r="814" spans="1:31">
      <c r="A814" s="1" t="s">
        <v>275</v>
      </c>
      <c r="B814" s="2">
        <v>43686</v>
      </c>
      <c r="C814" s="1" t="s">
        <v>24</v>
      </c>
      <c r="D814" s="1" t="s">
        <v>17</v>
      </c>
      <c r="E814" s="1" t="s">
        <v>24</v>
      </c>
      <c r="F814" s="1" t="s">
        <v>24</v>
      </c>
      <c r="G814" s="1" t="s">
        <v>24</v>
      </c>
      <c r="H814" s="1">
        <v>4501645405</v>
      </c>
      <c r="I814" s="1" t="s">
        <v>24</v>
      </c>
      <c r="J814" s="1" t="s">
        <v>750</v>
      </c>
      <c r="K814" s="1">
        <v>1</v>
      </c>
      <c r="L814" s="1" t="s">
        <v>26</v>
      </c>
      <c r="M814" s="3">
        <v>31394</v>
      </c>
      <c r="N814" s="3">
        <f t="shared" si="22"/>
        <v>31394</v>
      </c>
      <c r="O814" s="1"/>
      <c r="P814" s="1"/>
      <c r="Q814" s="1"/>
      <c r="R814" s="1"/>
      <c r="S814" s="3"/>
      <c r="T814" s="1"/>
      <c r="U814" s="1"/>
      <c r="V814" s="3"/>
      <c r="W814" s="1"/>
      <c r="X814" s="1"/>
      <c r="Y814" s="1"/>
      <c r="Z814" s="3">
        <f>Tabla1315[[#This Row],[COSTO TOTAL]]</f>
        <v>31394</v>
      </c>
      <c r="AA814" s="1"/>
      <c r="AB814" s="1"/>
      <c r="AC814" s="1"/>
      <c r="AD814" s="1"/>
      <c r="AE814" s="1"/>
    </row>
    <row r="815" spans="1:31">
      <c r="A815" s="1" t="s">
        <v>299</v>
      </c>
      <c r="B815" s="2">
        <v>43630</v>
      </c>
      <c r="C815" s="1">
        <v>7522985</v>
      </c>
      <c r="D815" s="1" t="s">
        <v>17</v>
      </c>
      <c r="E815" s="1" t="s">
        <v>1286</v>
      </c>
      <c r="F815" s="1" t="s">
        <v>361</v>
      </c>
      <c r="G815" s="1" t="s">
        <v>24</v>
      </c>
      <c r="H815" s="1">
        <v>4501537963</v>
      </c>
      <c r="I815" s="1" t="s">
        <v>24</v>
      </c>
      <c r="J815" s="1" t="s">
        <v>1287</v>
      </c>
      <c r="K815" s="1">
        <v>2</v>
      </c>
      <c r="L815" s="1" t="s">
        <v>26</v>
      </c>
      <c r="M815" s="3"/>
      <c r="N815" s="3">
        <f>M815*K815</f>
        <v>0</v>
      </c>
      <c r="O815" s="1"/>
      <c r="P815" s="1"/>
      <c r="Q815" s="1"/>
      <c r="R815" s="1"/>
      <c r="S815" s="3"/>
      <c r="T815" s="1"/>
      <c r="U815" s="1"/>
      <c r="V815" s="3"/>
      <c r="W815" s="1"/>
      <c r="X815" s="1"/>
      <c r="Y815" s="1"/>
      <c r="Z815" s="3">
        <f>Tabla1315[[#This Row],[COSTO TOTAL]]</f>
        <v>0</v>
      </c>
      <c r="AA815" s="1"/>
      <c r="AB815" s="1"/>
      <c r="AC815" s="1"/>
      <c r="AD815" s="1"/>
      <c r="AE815" s="1"/>
    </row>
    <row r="816" spans="1:31">
      <c r="A816" s="1" t="s">
        <v>315</v>
      </c>
      <c r="B816" s="2">
        <v>43621</v>
      </c>
      <c r="C816" s="1" t="s">
        <v>22</v>
      </c>
      <c r="D816" s="1" t="s">
        <v>17</v>
      </c>
      <c r="E816" s="1" t="s">
        <v>24</v>
      </c>
      <c r="F816" s="1" t="s">
        <v>113</v>
      </c>
      <c r="G816" s="1" t="s">
        <v>24</v>
      </c>
      <c r="H816" s="1">
        <v>4501668255</v>
      </c>
      <c r="I816" s="1" t="s">
        <v>24</v>
      </c>
      <c r="J816" s="1" t="s">
        <v>751</v>
      </c>
      <c r="K816" s="1">
        <v>1</v>
      </c>
      <c r="L816" s="1" t="s">
        <v>26</v>
      </c>
      <c r="M816" s="3">
        <v>2300</v>
      </c>
      <c r="N816" s="3">
        <f t="shared" si="22"/>
        <v>2300</v>
      </c>
      <c r="O816" s="1"/>
      <c r="P816" s="1"/>
      <c r="Q816" s="1"/>
      <c r="R816" s="1"/>
      <c r="S816" s="3"/>
      <c r="T816" s="1"/>
      <c r="U816" s="1"/>
      <c r="V816" s="3"/>
      <c r="W816" s="1"/>
      <c r="X816" s="1"/>
      <c r="Y816" s="1"/>
      <c r="Z816" s="3">
        <f>Tabla1315[[#This Row],[COSTO TOTAL]]</f>
        <v>2300</v>
      </c>
      <c r="AA816" s="1"/>
      <c r="AB816" s="1"/>
      <c r="AC816" s="1"/>
      <c r="AD816" s="1"/>
      <c r="AE816" s="1"/>
    </row>
    <row r="817" spans="1:31">
      <c r="A817" s="1" t="s">
        <v>315</v>
      </c>
      <c r="B817" s="2">
        <v>43621</v>
      </c>
      <c r="C817" s="1" t="s">
        <v>22</v>
      </c>
      <c r="D817" s="1" t="s">
        <v>17</v>
      </c>
      <c r="E817" s="1" t="s">
        <v>24</v>
      </c>
      <c r="F817" s="1" t="s">
        <v>113</v>
      </c>
      <c r="G817" s="1" t="s">
        <v>24</v>
      </c>
      <c r="H817" s="1">
        <v>4501668255</v>
      </c>
      <c r="I817" s="1" t="s">
        <v>24</v>
      </c>
      <c r="J817" s="1" t="s">
        <v>752</v>
      </c>
      <c r="K817" s="1">
        <v>2</v>
      </c>
      <c r="L817" s="1" t="s">
        <v>26</v>
      </c>
      <c r="M817" s="3">
        <v>3360</v>
      </c>
      <c r="N817" s="3">
        <f t="shared" si="22"/>
        <v>6720</v>
      </c>
      <c r="O817" s="1"/>
      <c r="P817" s="1"/>
      <c r="Q817" s="1"/>
      <c r="R817" s="1"/>
      <c r="S817" s="3"/>
      <c r="T817" s="1"/>
      <c r="U817" s="1"/>
      <c r="V817" s="3"/>
      <c r="W817" s="1"/>
      <c r="X817" s="1"/>
      <c r="Y817" s="1"/>
      <c r="Z817" s="3">
        <f>Tabla1315[[#This Row],[COSTO TOTAL]]</f>
        <v>6720</v>
      </c>
      <c r="AA817" s="1"/>
      <c r="AB817" s="1"/>
      <c r="AC817" s="1"/>
      <c r="AD817" s="1"/>
      <c r="AE817" s="1"/>
    </row>
    <row r="818" spans="1:31">
      <c r="A818" s="1" t="s">
        <v>315</v>
      </c>
      <c r="B818" s="2">
        <v>43621</v>
      </c>
      <c r="C818" s="1" t="s">
        <v>22</v>
      </c>
      <c r="D818" s="1" t="s">
        <v>17</v>
      </c>
      <c r="E818" s="1" t="s">
        <v>24</v>
      </c>
      <c r="F818" s="1" t="s">
        <v>113</v>
      </c>
      <c r="G818" s="1" t="s">
        <v>24</v>
      </c>
      <c r="H818" s="1">
        <v>4501668255</v>
      </c>
      <c r="I818" s="1" t="s">
        <v>24</v>
      </c>
      <c r="J818" s="1" t="s">
        <v>753</v>
      </c>
      <c r="K818" s="1">
        <v>2</v>
      </c>
      <c r="L818" s="1" t="s">
        <v>26</v>
      </c>
      <c r="M818" s="3">
        <v>760</v>
      </c>
      <c r="N818" s="3">
        <f t="shared" si="22"/>
        <v>1520</v>
      </c>
      <c r="O818" s="1"/>
      <c r="P818" s="1"/>
      <c r="Q818" s="1"/>
      <c r="R818" s="1"/>
      <c r="S818" s="3"/>
      <c r="T818" s="1"/>
      <c r="U818" s="1"/>
      <c r="V818" s="3"/>
      <c r="W818" s="1"/>
      <c r="X818" s="1"/>
      <c r="Y818" s="1"/>
      <c r="Z818" s="3">
        <f>Tabla1315[[#This Row],[COSTO TOTAL]]</f>
        <v>1520</v>
      </c>
      <c r="AA818" s="1"/>
      <c r="AB818" s="1"/>
      <c r="AC818" s="1"/>
      <c r="AD818" s="1"/>
      <c r="AE818" s="1"/>
    </row>
    <row r="819" spans="1:31">
      <c r="A819" s="1" t="s">
        <v>352</v>
      </c>
      <c r="B819" s="2">
        <v>43354</v>
      </c>
      <c r="C819" s="1">
        <v>7535155</v>
      </c>
      <c r="D819" s="1" t="s">
        <v>17</v>
      </c>
      <c r="E819" s="1" t="s">
        <v>754</v>
      </c>
      <c r="F819" s="1" t="s">
        <v>755</v>
      </c>
      <c r="G819" s="1" t="s">
        <v>24</v>
      </c>
      <c r="H819" s="1">
        <v>4501555729</v>
      </c>
      <c r="I819" s="1" t="s">
        <v>24</v>
      </c>
      <c r="J819" s="1" t="s">
        <v>756</v>
      </c>
      <c r="K819" s="1">
        <v>1</v>
      </c>
      <c r="L819" s="1" t="s">
        <v>26</v>
      </c>
      <c r="M819" s="3">
        <v>71080</v>
      </c>
      <c r="N819" s="3">
        <f t="shared" si="22"/>
        <v>71080</v>
      </c>
      <c r="O819" s="1"/>
      <c r="P819" s="1"/>
      <c r="Q819" s="1"/>
      <c r="R819" s="1"/>
      <c r="S819" s="3"/>
      <c r="T819" s="1"/>
      <c r="U819" s="1"/>
      <c r="V819" s="3"/>
      <c r="W819" s="1"/>
      <c r="X819" s="1"/>
      <c r="Y819" s="1"/>
      <c r="Z819" s="3">
        <f>Tabla1315[[#This Row],[COSTO TOTAL]]</f>
        <v>71080</v>
      </c>
      <c r="AA819" s="1"/>
      <c r="AB819" s="1"/>
      <c r="AC819" s="1"/>
      <c r="AD819" s="1"/>
      <c r="AE819" s="1"/>
    </row>
    <row r="820" spans="1:31">
      <c r="A820" s="1" t="s">
        <v>352</v>
      </c>
      <c r="B820" s="2">
        <v>43263</v>
      </c>
      <c r="C820" s="1">
        <v>7575035</v>
      </c>
      <c r="D820" s="1" t="s">
        <v>17</v>
      </c>
      <c r="E820" s="1" t="s">
        <v>757</v>
      </c>
      <c r="F820" s="1" t="s">
        <v>758</v>
      </c>
      <c r="G820" s="1"/>
      <c r="H820" s="1">
        <v>4501558728</v>
      </c>
      <c r="I820" s="1" t="s">
        <v>24</v>
      </c>
      <c r="J820" s="1" t="s">
        <v>759</v>
      </c>
      <c r="K820" s="1">
        <v>1</v>
      </c>
      <c r="L820" s="1" t="s">
        <v>26</v>
      </c>
      <c r="M820" s="3">
        <v>362</v>
      </c>
      <c r="N820" s="3">
        <f t="shared" si="22"/>
        <v>362</v>
      </c>
      <c r="O820" s="1"/>
      <c r="P820" s="1"/>
      <c r="Q820" s="1"/>
      <c r="R820" s="1"/>
      <c r="S820" s="3"/>
      <c r="T820" s="1"/>
      <c r="U820" s="1"/>
      <c r="V820" s="3"/>
      <c r="W820" s="1"/>
      <c r="X820" s="1"/>
      <c r="Y820" s="1"/>
      <c r="Z820" s="3">
        <f>Tabla1315[[#This Row],[COSTO TOTAL]]</f>
        <v>362</v>
      </c>
      <c r="AA820" s="1"/>
      <c r="AB820" s="1"/>
      <c r="AC820" s="1"/>
      <c r="AD820" s="1"/>
      <c r="AE820" s="1"/>
    </row>
    <row r="821" spans="1:31">
      <c r="A821" s="1" t="s">
        <v>592</v>
      </c>
      <c r="B821" s="2">
        <v>43531</v>
      </c>
      <c r="C821" s="1">
        <v>7527279</v>
      </c>
      <c r="D821" s="1" t="s">
        <v>17</v>
      </c>
      <c r="E821" s="1" t="s">
        <v>1267</v>
      </c>
      <c r="F821" s="1" t="s">
        <v>1268</v>
      </c>
      <c r="G821" s="1" t="s">
        <v>24</v>
      </c>
      <c r="H821" s="1" t="s">
        <v>22</v>
      </c>
      <c r="I821" s="1" t="s">
        <v>24</v>
      </c>
      <c r="J821" s="1" t="s">
        <v>1269</v>
      </c>
      <c r="K821" s="1">
        <v>1</v>
      </c>
      <c r="L821" s="1" t="s">
        <v>26</v>
      </c>
      <c r="M821" s="3"/>
      <c r="N821" s="3">
        <f>M821*K821</f>
        <v>0</v>
      </c>
      <c r="O821" s="1"/>
      <c r="P821" s="1"/>
      <c r="Q821" s="1"/>
      <c r="R821" s="1"/>
      <c r="S821" s="3"/>
      <c r="T821" s="1"/>
      <c r="U821" s="1"/>
      <c r="V821" s="3"/>
      <c r="W821" s="1"/>
      <c r="X821" s="1"/>
      <c r="Y821" s="1"/>
      <c r="Z821" s="3">
        <f>Tabla1315[[#This Row],[COSTO TOTAL]]</f>
        <v>0</v>
      </c>
      <c r="AA821" s="1"/>
      <c r="AB821" s="1"/>
      <c r="AC821" s="1"/>
      <c r="AD821" s="1"/>
      <c r="AE821" s="1"/>
    </row>
    <row r="822" spans="1:31">
      <c r="A822" s="1" t="s">
        <v>592</v>
      </c>
      <c r="B822" s="2">
        <v>43798</v>
      </c>
      <c r="C822" s="1" t="s">
        <v>24</v>
      </c>
      <c r="D822" s="1" t="s">
        <v>17</v>
      </c>
      <c r="E822" s="1" t="s">
        <v>24</v>
      </c>
      <c r="F822" s="1" t="s">
        <v>481</v>
      </c>
      <c r="G822" s="1" t="s">
        <v>24</v>
      </c>
      <c r="H822" s="1">
        <v>4501724670</v>
      </c>
      <c r="I822" s="1" t="s">
        <v>24</v>
      </c>
      <c r="J822" s="1" t="s">
        <v>760</v>
      </c>
      <c r="K822" s="1">
        <v>2</v>
      </c>
      <c r="L822" s="1" t="s">
        <v>26</v>
      </c>
      <c r="M822" s="3">
        <v>3541.2</v>
      </c>
      <c r="N822" s="3">
        <f t="shared" si="22"/>
        <v>7082.4</v>
      </c>
      <c r="O822" s="1"/>
      <c r="P822" s="1"/>
      <c r="Q822" s="1"/>
      <c r="R822" s="1"/>
      <c r="S822" s="3"/>
      <c r="T822" s="1"/>
      <c r="U822" s="1"/>
      <c r="V822" s="3"/>
      <c r="W822" s="1"/>
      <c r="X822" s="1"/>
      <c r="Y822" s="1"/>
      <c r="Z822" s="3">
        <f>Tabla1315[[#This Row],[COSTO TOTAL]]</f>
        <v>7082.4</v>
      </c>
      <c r="AA822" s="1"/>
      <c r="AB822" s="1"/>
      <c r="AC822" s="1"/>
      <c r="AD822" s="1"/>
      <c r="AE822" s="1"/>
    </row>
    <row r="823" spans="1:31">
      <c r="A823" s="1" t="s">
        <v>592</v>
      </c>
      <c r="B823" s="2">
        <v>43798</v>
      </c>
      <c r="C823" s="1" t="s">
        <v>24</v>
      </c>
      <c r="D823" s="1" t="s">
        <v>17</v>
      </c>
      <c r="E823" s="1" t="s">
        <v>24</v>
      </c>
      <c r="F823" s="1" t="s">
        <v>481</v>
      </c>
      <c r="G823" s="1" t="s">
        <v>24</v>
      </c>
      <c r="H823" s="1">
        <v>4501724670</v>
      </c>
      <c r="I823" s="1" t="s">
        <v>24</v>
      </c>
      <c r="J823" s="1" t="s">
        <v>761</v>
      </c>
      <c r="K823" s="1">
        <v>2</v>
      </c>
      <c r="L823" s="1" t="s">
        <v>26</v>
      </c>
      <c r="M823" s="3">
        <v>4923.6000000000004</v>
      </c>
      <c r="N823" s="3">
        <f t="shared" si="22"/>
        <v>9847.2000000000007</v>
      </c>
      <c r="O823" s="1"/>
      <c r="P823" s="1"/>
      <c r="Q823" s="1"/>
      <c r="R823" s="1"/>
      <c r="S823" s="3"/>
      <c r="T823" s="1"/>
      <c r="U823" s="1"/>
      <c r="V823" s="3"/>
      <c r="W823" s="1"/>
      <c r="X823" s="1"/>
      <c r="Y823" s="1"/>
      <c r="Z823" s="3">
        <f>Tabla1315[[#This Row],[COSTO TOTAL]]</f>
        <v>9847.2000000000007</v>
      </c>
      <c r="AA823" s="1"/>
      <c r="AB823" s="1"/>
      <c r="AC823" s="1"/>
      <c r="AD823" s="1"/>
      <c r="AE823" s="1"/>
    </row>
    <row r="824" spans="1:31">
      <c r="A824" s="1" t="s">
        <v>592</v>
      </c>
      <c r="B824" s="2">
        <v>43798</v>
      </c>
      <c r="C824" s="1" t="s">
        <v>24</v>
      </c>
      <c r="D824" s="1" t="s">
        <v>17</v>
      </c>
      <c r="E824" s="1" t="s">
        <v>24</v>
      </c>
      <c r="F824" s="1" t="s">
        <v>481</v>
      </c>
      <c r="G824" s="1" t="s">
        <v>24</v>
      </c>
      <c r="H824" s="1">
        <v>4501724670</v>
      </c>
      <c r="I824" s="1" t="s">
        <v>24</v>
      </c>
      <c r="J824" s="1" t="s">
        <v>762</v>
      </c>
      <c r="K824" s="1">
        <v>0</v>
      </c>
      <c r="L824" s="1" t="s">
        <v>26</v>
      </c>
      <c r="M824" s="3">
        <v>28785</v>
      </c>
      <c r="N824" s="3">
        <f t="shared" si="22"/>
        <v>0</v>
      </c>
      <c r="O824" s="1"/>
      <c r="P824" s="1"/>
      <c r="Q824" s="1"/>
      <c r="R824" s="1"/>
      <c r="S824" s="3"/>
      <c r="T824" s="1"/>
      <c r="U824" s="1"/>
      <c r="V824" s="3"/>
      <c r="W824" s="1"/>
      <c r="X824" s="1"/>
      <c r="Y824" s="1"/>
      <c r="Z824" s="3">
        <f>Tabla1315[[#This Row],[COSTO TOTAL]]</f>
        <v>0</v>
      </c>
      <c r="AA824" s="1"/>
      <c r="AB824" s="1"/>
      <c r="AC824" s="1" t="s">
        <v>1051</v>
      </c>
      <c r="AD824" s="1" t="s">
        <v>112</v>
      </c>
      <c r="AE824" s="1"/>
    </row>
    <row r="825" spans="1:31">
      <c r="A825" s="1" t="s">
        <v>592</v>
      </c>
      <c r="B825" s="2">
        <v>43798</v>
      </c>
      <c r="C825" s="1" t="s">
        <v>24</v>
      </c>
      <c r="D825" s="1" t="s">
        <v>17</v>
      </c>
      <c r="E825" s="1" t="s">
        <v>24</v>
      </c>
      <c r="F825" s="1" t="s">
        <v>481</v>
      </c>
      <c r="G825" s="1" t="s">
        <v>24</v>
      </c>
      <c r="H825" s="1">
        <v>4501724670</v>
      </c>
      <c r="I825" s="1" t="s">
        <v>24</v>
      </c>
      <c r="J825" s="1" t="s">
        <v>763</v>
      </c>
      <c r="K825" s="1">
        <v>1</v>
      </c>
      <c r="L825" s="1" t="s">
        <v>26</v>
      </c>
      <c r="M825" s="3">
        <v>24522.400000000001</v>
      </c>
      <c r="N825" s="3">
        <f t="shared" si="22"/>
        <v>24522.400000000001</v>
      </c>
      <c r="O825" s="1"/>
      <c r="P825" s="1"/>
      <c r="Q825" s="1"/>
      <c r="R825" s="1"/>
      <c r="S825" s="3"/>
      <c r="T825" s="1"/>
      <c r="U825" s="1"/>
      <c r="V825" s="3"/>
      <c r="W825" s="1"/>
      <c r="X825" s="1"/>
      <c r="Y825" s="1"/>
      <c r="Z825" s="3">
        <f>Tabla1315[[#This Row],[COSTO TOTAL]]</f>
        <v>24522.400000000001</v>
      </c>
      <c r="AA825" s="1"/>
      <c r="AB825" s="1"/>
      <c r="AC825" s="1"/>
      <c r="AD825" s="1"/>
      <c r="AE825" s="1"/>
    </row>
    <row r="826" spans="1:31">
      <c r="A826" s="1" t="s">
        <v>592</v>
      </c>
      <c r="B826" s="2">
        <v>43798</v>
      </c>
      <c r="C826" s="1" t="s">
        <v>24</v>
      </c>
      <c r="D826" s="1" t="s">
        <v>17</v>
      </c>
      <c r="E826" s="1" t="s">
        <v>24</v>
      </c>
      <c r="F826" s="1" t="s">
        <v>481</v>
      </c>
      <c r="G826" s="1" t="s">
        <v>24</v>
      </c>
      <c r="H826" s="1">
        <v>4501724670</v>
      </c>
      <c r="I826" s="1" t="s">
        <v>24</v>
      </c>
      <c r="J826" s="1" t="s">
        <v>764</v>
      </c>
      <c r="K826" s="1">
        <v>1</v>
      </c>
      <c r="L826" s="1" t="s">
        <v>26</v>
      </c>
      <c r="M826" s="3">
        <v>23683.4</v>
      </c>
      <c r="N826" s="3">
        <f t="shared" si="22"/>
        <v>23683.4</v>
      </c>
      <c r="O826" s="1"/>
      <c r="P826" s="1"/>
      <c r="Q826" s="1"/>
      <c r="R826" s="1"/>
      <c r="S826" s="3"/>
      <c r="T826" s="1"/>
      <c r="U826" s="1"/>
      <c r="V826" s="3"/>
      <c r="W826" s="1"/>
      <c r="X826" s="1"/>
      <c r="Y826" s="1"/>
      <c r="Z826" s="3">
        <f>Tabla1315[[#This Row],[COSTO TOTAL]]</f>
        <v>23683.4</v>
      </c>
      <c r="AA826" s="1"/>
      <c r="AB826" s="1"/>
      <c r="AC826" s="1"/>
      <c r="AD826" s="1"/>
      <c r="AE826" s="1"/>
    </row>
    <row r="827" spans="1:31">
      <c r="A827" s="1" t="s">
        <v>592</v>
      </c>
      <c r="B827" s="2">
        <v>43798</v>
      </c>
      <c r="C827" s="1" t="s">
        <v>24</v>
      </c>
      <c r="D827" s="1" t="s">
        <v>17</v>
      </c>
      <c r="E827" s="1" t="s">
        <v>24</v>
      </c>
      <c r="F827" s="1" t="s">
        <v>481</v>
      </c>
      <c r="G827" s="1" t="s">
        <v>24</v>
      </c>
      <c r="H827" s="1">
        <v>4501724670</v>
      </c>
      <c r="I827" s="1" t="s">
        <v>24</v>
      </c>
      <c r="J827" s="1" t="s">
        <v>765</v>
      </c>
      <c r="K827" s="1">
        <v>0</v>
      </c>
      <c r="L827" s="1" t="s">
        <v>26</v>
      </c>
      <c r="M827" s="3">
        <v>15578.6</v>
      </c>
      <c r="N827" s="3">
        <f t="shared" si="22"/>
        <v>0</v>
      </c>
      <c r="O827" s="1"/>
      <c r="P827" s="1"/>
      <c r="Q827" s="1"/>
      <c r="R827" s="1"/>
      <c r="S827" s="3"/>
      <c r="T827" s="1"/>
      <c r="U827" s="1"/>
      <c r="V827" s="3"/>
      <c r="W827" s="1"/>
      <c r="X827" s="1"/>
      <c r="Y827" s="1"/>
      <c r="Z827" s="3">
        <f>Tabla1315[[#This Row],[COSTO TOTAL]]</f>
        <v>0</v>
      </c>
      <c r="AA827" s="1"/>
      <c r="AB827" s="1"/>
      <c r="AC827" s="1"/>
      <c r="AD827" s="1" t="s">
        <v>112</v>
      </c>
      <c r="AE827" s="1"/>
    </row>
    <row r="828" spans="1:31">
      <c r="A828" s="1" t="s">
        <v>592</v>
      </c>
      <c r="B828" s="2">
        <v>43798</v>
      </c>
      <c r="C828" s="1" t="s">
        <v>24</v>
      </c>
      <c r="D828" s="1" t="s">
        <v>17</v>
      </c>
      <c r="E828" s="1" t="s">
        <v>24</v>
      </c>
      <c r="F828" s="1" t="s">
        <v>481</v>
      </c>
      <c r="G828" s="1" t="s">
        <v>24</v>
      </c>
      <c r="H828" s="1">
        <v>4501724670</v>
      </c>
      <c r="I828" s="1" t="s">
        <v>24</v>
      </c>
      <c r="J828" s="1" t="s">
        <v>766</v>
      </c>
      <c r="K828" s="1">
        <v>5</v>
      </c>
      <c r="L828" s="1" t="s">
        <v>26</v>
      </c>
      <c r="M828" s="3">
        <v>196.2</v>
      </c>
      <c r="N828" s="3">
        <f t="shared" si="22"/>
        <v>981</v>
      </c>
      <c r="O828" s="1"/>
      <c r="P828" s="1"/>
      <c r="Q828" s="1"/>
      <c r="R828" s="1"/>
      <c r="S828" s="3"/>
      <c r="T828" s="1"/>
      <c r="U828" s="1"/>
      <c r="V828" s="3"/>
      <c r="W828" s="1"/>
      <c r="X828" s="1"/>
      <c r="Y828" s="1"/>
      <c r="Z828" s="3">
        <f>Tabla1315[[#This Row],[COSTO TOTAL]]</f>
        <v>981</v>
      </c>
      <c r="AA828" s="1"/>
      <c r="AB828" s="1"/>
      <c r="AC828" s="1"/>
      <c r="AD828" s="1" t="s">
        <v>112</v>
      </c>
      <c r="AE828" s="1"/>
    </row>
    <row r="829" spans="1:31">
      <c r="A829" s="1" t="s">
        <v>592</v>
      </c>
      <c r="B829" s="2">
        <v>43798</v>
      </c>
      <c r="C829" s="1" t="s">
        <v>24</v>
      </c>
      <c r="D829" s="1" t="s">
        <v>17</v>
      </c>
      <c r="E829" s="1" t="s">
        <v>24</v>
      </c>
      <c r="F829" s="1" t="s">
        <v>481</v>
      </c>
      <c r="G829" s="1" t="s">
        <v>24</v>
      </c>
      <c r="H829" s="1">
        <v>4501724670</v>
      </c>
      <c r="I829" s="1" t="s">
        <v>24</v>
      </c>
      <c r="J829" s="1" t="s">
        <v>767</v>
      </c>
      <c r="K829" s="1">
        <v>2</v>
      </c>
      <c r="L829" s="1" t="s">
        <v>26</v>
      </c>
      <c r="M829" s="3">
        <v>196.2</v>
      </c>
      <c r="N829" s="3">
        <f t="shared" si="22"/>
        <v>392.4</v>
      </c>
      <c r="O829" s="1"/>
      <c r="P829" s="1"/>
      <c r="Q829" s="1"/>
      <c r="R829" s="1"/>
      <c r="S829" s="3"/>
      <c r="T829" s="1"/>
      <c r="U829" s="1"/>
      <c r="V829" s="3"/>
      <c r="W829" s="1"/>
      <c r="X829" s="1"/>
      <c r="Y829" s="1"/>
      <c r="Z829" s="3">
        <f>Tabla1315[[#This Row],[COSTO TOTAL]]</f>
        <v>392.4</v>
      </c>
      <c r="AA829" s="1"/>
      <c r="AB829" s="1"/>
      <c r="AC829" s="1"/>
      <c r="AD829" s="1"/>
      <c r="AE829" s="1"/>
    </row>
    <row r="830" spans="1:31">
      <c r="A830" s="1" t="s">
        <v>592</v>
      </c>
      <c r="B830" s="2">
        <v>43798</v>
      </c>
      <c r="C830" s="1" t="s">
        <v>24</v>
      </c>
      <c r="D830" s="1" t="s">
        <v>17</v>
      </c>
      <c r="E830" s="1" t="s">
        <v>24</v>
      </c>
      <c r="F830" s="1" t="s">
        <v>481</v>
      </c>
      <c r="G830" s="1" t="s">
        <v>24</v>
      </c>
      <c r="H830" s="1">
        <v>4501724670</v>
      </c>
      <c r="I830" s="1" t="s">
        <v>24</v>
      </c>
      <c r="J830" s="1" t="s">
        <v>768</v>
      </c>
      <c r="K830" s="1">
        <v>0</v>
      </c>
      <c r="L830" s="1" t="s">
        <v>26</v>
      </c>
      <c r="M830" s="3">
        <v>196.2</v>
      </c>
      <c r="N830" s="3">
        <f t="shared" si="22"/>
        <v>0</v>
      </c>
      <c r="O830" s="1"/>
      <c r="P830" s="1"/>
      <c r="Q830" s="1"/>
      <c r="R830" s="1"/>
      <c r="S830" s="3"/>
      <c r="T830" s="1"/>
      <c r="U830" s="1"/>
      <c r="V830" s="3"/>
      <c r="W830" s="1"/>
      <c r="X830" s="1"/>
      <c r="Y830" s="1"/>
      <c r="Z830" s="3">
        <f>Tabla1315[[#This Row],[COSTO TOTAL]]</f>
        <v>0</v>
      </c>
      <c r="AA830" s="1"/>
      <c r="AB830" s="1"/>
      <c r="AC830" s="1"/>
      <c r="AD830" s="1" t="s">
        <v>112</v>
      </c>
      <c r="AE830" s="1"/>
    </row>
    <row r="831" spans="1:31">
      <c r="A831" s="1" t="s">
        <v>1219</v>
      </c>
      <c r="B831" s="2">
        <v>43871</v>
      </c>
      <c r="C831" s="1" t="s">
        <v>24</v>
      </c>
      <c r="D831" s="1" t="s">
        <v>17</v>
      </c>
      <c r="E831" s="1" t="s">
        <v>24</v>
      </c>
      <c r="F831" s="1" t="s">
        <v>481</v>
      </c>
      <c r="G831" s="1" t="s">
        <v>24</v>
      </c>
      <c r="H831" s="1">
        <v>4501724670</v>
      </c>
      <c r="I831" s="1" t="s">
        <v>24</v>
      </c>
      <c r="J831" s="1" t="s">
        <v>770</v>
      </c>
      <c r="K831" s="1">
        <v>1</v>
      </c>
      <c r="L831" s="1" t="s">
        <v>26</v>
      </c>
      <c r="M831" s="3">
        <v>348790</v>
      </c>
      <c r="N831" s="3">
        <f t="shared" si="22"/>
        <v>348790</v>
      </c>
      <c r="O831" s="1"/>
      <c r="P831" s="1"/>
      <c r="Q831" s="1"/>
      <c r="R831" s="1"/>
      <c r="S831" s="3"/>
      <c r="T831" s="1"/>
      <c r="U831" s="1"/>
      <c r="V831" s="3"/>
      <c r="W831" s="1"/>
      <c r="X831" s="1"/>
      <c r="Y831" s="1"/>
      <c r="Z831" s="3">
        <f>Tabla1315[[#This Row],[COSTO TOTAL]]</f>
        <v>348790</v>
      </c>
      <c r="AA831" s="1"/>
      <c r="AB831" s="1"/>
      <c r="AC831" s="1"/>
      <c r="AD831" s="1" t="s">
        <v>112</v>
      </c>
      <c r="AE831" s="1"/>
    </row>
    <row r="832" spans="1:31">
      <c r="A832" s="1" t="s">
        <v>592</v>
      </c>
      <c r="B832" s="2">
        <v>43798</v>
      </c>
      <c r="C832" s="1" t="s">
        <v>24</v>
      </c>
      <c r="D832" s="1" t="s">
        <v>17</v>
      </c>
      <c r="E832" s="1" t="s">
        <v>24</v>
      </c>
      <c r="F832" s="1" t="s">
        <v>481</v>
      </c>
      <c r="G832" s="1" t="s">
        <v>24</v>
      </c>
      <c r="H832" s="1">
        <v>4501724670</v>
      </c>
      <c r="I832" s="1" t="s">
        <v>24</v>
      </c>
      <c r="J832" s="1" t="s">
        <v>771</v>
      </c>
      <c r="K832" s="1">
        <v>1</v>
      </c>
      <c r="L832" s="1" t="s">
        <v>26</v>
      </c>
      <c r="M832" s="3">
        <v>82150</v>
      </c>
      <c r="N832" s="3">
        <f t="shared" si="22"/>
        <v>82150</v>
      </c>
      <c r="O832" s="1"/>
      <c r="P832" s="1"/>
      <c r="Q832" s="1"/>
      <c r="R832" s="1"/>
      <c r="S832" s="3"/>
      <c r="T832" s="1"/>
      <c r="U832" s="1"/>
      <c r="V832" s="3"/>
      <c r="W832" s="1"/>
      <c r="X832" s="1"/>
      <c r="Y832" s="1"/>
      <c r="Z832" s="3">
        <f>Tabla1315[[#This Row],[COSTO TOTAL]]</f>
        <v>82150</v>
      </c>
      <c r="AA832" s="1"/>
      <c r="AB832" s="1"/>
      <c r="AC832" s="1"/>
      <c r="AD832" s="1"/>
      <c r="AE832" s="1"/>
    </row>
    <row r="833" spans="1:31">
      <c r="A833" s="43" t="s">
        <v>1219</v>
      </c>
      <c r="B833" s="44">
        <v>43871</v>
      </c>
      <c r="C833" s="43" t="s">
        <v>24</v>
      </c>
      <c r="D833" s="43" t="s">
        <v>17</v>
      </c>
      <c r="E833" s="43" t="s">
        <v>24</v>
      </c>
      <c r="F833" s="43" t="s">
        <v>481</v>
      </c>
      <c r="G833" s="43" t="s">
        <v>24</v>
      </c>
      <c r="H833" s="43">
        <v>4501724670</v>
      </c>
      <c r="I833" s="43" t="s">
        <v>24</v>
      </c>
      <c r="J833" s="43" t="s">
        <v>772</v>
      </c>
      <c r="K833" s="43">
        <v>0</v>
      </c>
      <c r="L833" s="43" t="s">
        <v>26</v>
      </c>
      <c r="M833" s="45">
        <v>88063.4</v>
      </c>
      <c r="N833" s="45">
        <f t="shared" si="22"/>
        <v>0</v>
      </c>
      <c r="O833" s="43"/>
      <c r="P833" s="43"/>
      <c r="Q833" s="43"/>
      <c r="R833" s="43"/>
      <c r="S833" s="45"/>
      <c r="T833" s="43"/>
      <c r="U833" s="43"/>
      <c r="V833" s="45"/>
      <c r="W833" s="43"/>
      <c r="X833" s="43"/>
      <c r="Y833" s="43"/>
      <c r="Z833" s="45">
        <f>Tabla1315[[#This Row],[COSTO TOTAL]]</f>
        <v>0</v>
      </c>
      <c r="AA833" s="43"/>
      <c r="AB833" s="43"/>
      <c r="AC833" s="43"/>
      <c r="AD833" s="43" t="s">
        <v>112</v>
      </c>
      <c r="AE833" s="43"/>
    </row>
    <row r="834" spans="1:31">
      <c r="A834" s="1" t="s">
        <v>592</v>
      </c>
      <c r="B834" s="2">
        <v>43798</v>
      </c>
      <c r="C834" s="1" t="s">
        <v>24</v>
      </c>
      <c r="D834" s="1" t="s">
        <v>17</v>
      </c>
      <c r="E834" s="1" t="s">
        <v>24</v>
      </c>
      <c r="F834" s="1" t="s">
        <v>481</v>
      </c>
      <c r="G834" s="1" t="s">
        <v>24</v>
      </c>
      <c r="H834" s="1">
        <v>4501724670</v>
      </c>
      <c r="I834" s="1" t="s">
        <v>24</v>
      </c>
      <c r="J834" s="1" t="s">
        <v>773</v>
      </c>
      <c r="K834" s="1">
        <v>3</v>
      </c>
      <c r="L834" s="1" t="s">
        <v>26</v>
      </c>
      <c r="M834" s="3">
        <v>450.2</v>
      </c>
      <c r="N834" s="3">
        <f t="shared" si="22"/>
        <v>1350.6</v>
      </c>
      <c r="O834" s="1"/>
      <c r="P834" s="1"/>
      <c r="Q834" s="1"/>
      <c r="R834" s="1"/>
      <c r="S834" s="3"/>
      <c r="T834" s="1"/>
      <c r="U834" s="1"/>
      <c r="V834" s="3"/>
      <c r="W834" s="1"/>
      <c r="X834" s="1"/>
      <c r="Y834" s="1"/>
      <c r="Z834" s="3">
        <f>Tabla1315[[#This Row],[COSTO TOTAL]]</f>
        <v>1350.6</v>
      </c>
      <c r="AA834" s="1"/>
      <c r="AB834" s="1"/>
      <c r="AC834" s="1"/>
      <c r="AD834" s="1"/>
      <c r="AE834" s="1"/>
    </row>
    <row r="835" spans="1:31">
      <c r="A835" s="1" t="s">
        <v>367</v>
      </c>
      <c r="B835" s="2">
        <v>43223</v>
      </c>
      <c r="C835" s="1">
        <v>7525023</v>
      </c>
      <c r="D835" s="1" t="s">
        <v>17</v>
      </c>
      <c r="E835" s="1" t="s">
        <v>774</v>
      </c>
      <c r="F835" s="1" t="s">
        <v>374</v>
      </c>
      <c r="G835" s="1"/>
      <c r="H835" s="1">
        <v>4501515794</v>
      </c>
      <c r="I835" s="1" t="s">
        <v>24</v>
      </c>
      <c r="J835" s="1" t="s">
        <v>775</v>
      </c>
      <c r="K835" s="1">
        <v>1</v>
      </c>
      <c r="L835" s="1" t="s">
        <v>26</v>
      </c>
      <c r="M835" s="3">
        <v>300</v>
      </c>
      <c r="N835" s="3">
        <f t="shared" si="22"/>
        <v>300</v>
      </c>
      <c r="O835" s="1"/>
      <c r="P835" s="1"/>
      <c r="Q835" s="1"/>
      <c r="R835" s="1"/>
      <c r="S835" s="3"/>
      <c r="T835" s="1"/>
      <c r="U835" s="1"/>
      <c r="V835" s="3"/>
      <c r="W835" s="1"/>
      <c r="X835" s="1"/>
      <c r="Y835" s="1"/>
      <c r="Z835" s="3">
        <f>Tabla1315[[#This Row],[COSTO TOTAL]]</f>
        <v>300</v>
      </c>
      <c r="AA835" s="1"/>
      <c r="AB835" s="1"/>
      <c r="AC835" s="1"/>
      <c r="AD835" s="1"/>
      <c r="AE835" s="1"/>
    </row>
    <row r="836" spans="1:31">
      <c r="A836" s="1" t="s">
        <v>367</v>
      </c>
      <c r="B836" s="2">
        <v>43388</v>
      </c>
      <c r="C836" s="1">
        <v>7612345</v>
      </c>
      <c r="D836" s="1" t="s">
        <v>17</v>
      </c>
      <c r="E836" s="1" t="s">
        <v>776</v>
      </c>
      <c r="F836" s="1" t="s">
        <v>113</v>
      </c>
      <c r="G836" s="1" t="s">
        <v>24</v>
      </c>
      <c r="H836" s="1">
        <v>4501583636</v>
      </c>
      <c r="I836" s="1" t="s">
        <v>24</v>
      </c>
      <c r="J836" s="1" t="s">
        <v>777</v>
      </c>
      <c r="K836" s="1">
        <v>1</v>
      </c>
      <c r="L836" s="1" t="s">
        <v>26</v>
      </c>
      <c r="M836" s="3">
        <v>31630</v>
      </c>
      <c r="N836" s="3">
        <f t="shared" si="22"/>
        <v>31630</v>
      </c>
      <c r="O836" s="1"/>
      <c r="P836" s="1"/>
      <c r="Q836" s="1"/>
      <c r="R836" s="1"/>
      <c r="S836" s="3"/>
      <c r="T836" s="1"/>
      <c r="U836" s="1"/>
      <c r="V836" s="3"/>
      <c r="W836" s="1"/>
      <c r="X836" s="1"/>
      <c r="Y836" s="1"/>
      <c r="Z836" s="3">
        <f>Tabla1315[[#This Row],[COSTO TOTAL]]</f>
        <v>31630</v>
      </c>
      <c r="AA836" s="1"/>
      <c r="AB836" s="1"/>
      <c r="AC836" s="1"/>
      <c r="AD836" s="1"/>
      <c r="AE836" s="1"/>
    </row>
    <row r="837" spans="1:31">
      <c r="A837" s="1" t="s">
        <v>367</v>
      </c>
      <c r="B837" s="2">
        <v>43375</v>
      </c>
      <c r="C837" s="1">
        <v>7612345</v>
      </c>
      <c r="D837" s="1" t="s">
        <v>17</v>
      </c>
      <c r="E837" s="1" t="s">
        <v>776</v>
      </c>
      <c r="F837" s="1" t="s">
        <v>113</v>
      </c>
      <c r="G837" s="1" t="s">
        <v>24</v>
      </c>
      <c r="H837" s="1">
        <v>4501583636</v>
      </c>
      <c r="I837" s="1" t="s">
        <v>24</v>
      </c>
      <c r="J837" s="1" t="s">
        <v>778</v>
      </c>
      <c r="K837" s="1">
        <v>1</v>
      </c>
      <c r="L837" s="1" t="s">
        <v>26</v>
      </c>
      <c r="M837" s="3">
        <v>31440</v>
      </c>
      <c r="N837" s="3">
        <f t="shared" si="22"/>
        <v>31440</v>
      </c>
      <c r="O837" s="1"/>
      <c r="P837" s="1"/>
      <c r="Q837" s="1"/>
      <c r="R837" s="1"/>
      <c r="S837" s="3"/>
      <c r="T837" s="1"/>
      <c r="U837" s="1"/>
      <c r="V837" s="3"/>
      <c r="W837" s="1"/>
      <c r="X837" s="1"/>
      <c r="Y837" s="1"/>
      <c r="Z837" s="3">
        <f>Tabla1315[[#This Row],[COSTO TOTAL]]</f>
        <v>31440</v>
      </c>
      <c r="AA837" s="1"/>
      <c r="AB837" s="1"/>
      <c r="AC837" s="1"/>
      <c r="AD837" s="1"/>
      <c r="AE837" s="1"/>
    </row>
    <row r="838" spans="1:31">
      <c r="A838" s="1" t="s">
        <v>367</v>
      </c>
      <c r="B838" s="2">
        <v>43223</v>
      </c>
      <c r="C838" s="1">
        <v>7456123</v>
      </c>
      <c r="D838" s="1" t="s">
        <v>17</v>
      </c>
      <c r="E838" s="1" t="s">
        <v>779</v>
      </c>
      <c r="F838" s="1" t="s">
        <v>113</v>
      </c>
      <c r="G838" s="1" t="s">
        <v>24</v>
      </c>
      <c r="H838" s="1">
        <v>4501461689</v>
      </c>
      <c r="I838" s="1" t="s">
        <v>24</v>
      </c>
      <c r="J838" s="1" t="s">
        <v>780</v>
      </c>
      <c r="K838" s="1">
        <v>2</v>
      </c>
      <c r="L838" s="1" t="s">
        <v>26</v>
      </c>
      <c r="M838" s="3">
        <v>70</v>
      </c>
      <c r="N838" s="3">
        <f t="shared" si="22"/>
        <v>140</v>
      </c>
      <c r="O838" s="1"/>
      <c r="P838" s="1"/>
      <c r="Q838" s="1"/>
      <c r="R838" s="1"/>
      <c r="S838" s="3"/>
      <c r="T838" s="1"/>
      <c r="U838" s="1"/>
      <c r="V838" s="3"/>
      <c r="W838" s="1"/>
      <c r="X838" s="1"/>
      <c r="Y838" s="1"/>
      <c r="Z838" s="3">
        <f>Tabla1315[[#This Row],[COSTO TOTAL]]</f>
        <v>140</v>
      </c>
      <c r="AA838" s="1"/>
      <c r="AB838" s="1"/>
      <c r="AC838" s="1"/>
      <c r="AD838" s="1"/>
      <c r="AE838" s="1"/>
    </row>
    <row r="839" spans="1:31">
      <c r="A839" s="1" t="s">
        <v>368</v>
      </c>
      <c r="B839" s="2">
        <v>43185</v>
      </c>
      <c r="C839" s="1">
        <v>7538049</v>
      </c>
      <c r="D839" s="1" t="s">
        <v>17</v>
      </c>
      <c r="E839" s="1" t="s">
        <v>781</v>
      </c>
      <c r="F839" s="1" t="s">
        <v>374</v>
      </c>
      <c r="G839" s="1"/>
      <c r="H839" s="1">
        <v>4501527121</v>
      </c>
      <c r="I839" s="1" t="s">
        <v>24</v>
      </c>
      <c r="J839" s="1" t="s">
        <v>782</v>
      </c>
      <c r="K839" s="1">
        <v>8</v>
      </c>
      <c r="L839" s="1" t="s">
        <v>26</v>
      </c>
      <c r="M839" s="3"/>
      <c r="N839" s="3">
        <f t="shared" si="22"/>
        <v>0</v>
      </c>
      <c r="O839" s="1"/>
      <c r="P839" s="1"/>
      <c r="Q839" s="1"/>
      <c r="R839" s="1"/>
      <c r="S839" s="3"/>
      <c r="T839" s="1"/>
      <c r="U839" s="1"/>
      <c r="V839" s="3"/>
      <c r="W839" s="1"/>
      <c r="X839" s="1"/>
      <c r="Y839" s="1"/>
      <c r="Z839" s="3">
        <f>Tabla1315[[#This Row],[COSTO TOTAL]]</f>
        <v>0</v>
      </c>
      <c r="AA839" s="1"/>
      <c r="AB839" s="1"/>
      <c r="AC839" s="1"/>
      <c r="AD839" s="1"/>
      <c r="AE839" s="1"/>
    </row>
    <row r="840" spans="1:31">
      <c r="A840" s="1" t="s">
        <v>368</v>
      </c>
      <c r="B840" s="2">
        <v>43186</v>
      </c>
      <c r="C840" s="1">
        <v>7538049</v>
      </c>
      <c r="D840" s="1" t="s">
        <v>17</v>
      </c>
      <c r="E840" s="1" t="s">
        <v>781</v>
      </c>
      <c r="F840" s="1" t="s">
        <v>374</v>
      </c>
      <c r="G840" s="1"/>
      <c r="H840" s="1">
        <v>4501527121</v>
      </c>
      <c r="I840" s="1" t="s">
        <v>24</v>
      </c>
      <c r="J840" s="1" t="s">
        <v>784</v>
      </c>
      <c r="K840" s="1">
        <v>2</v>
      </c>
      <c r="L840" s="1" t="s">
        <v>26</v>
      </c>
      <c r="M840" s="3">
        <v>3280</v>
      </c>
      <c r="N840" s="3">
        <f t="shared" si="22"/>
        <v>6560</v>
      </c>
      <c r="O840" s="1"/>
      <c r="P840" s="1"/>
      <c r="Q840" s="1"/>
      <c r="R840" s="1"/>
      <c r="S840" s="3"/>
      <c r="T840" s="1"/>
      <c r="U840" s="1"/>
      <c r="V840" s="3"/>
      <c r="W840" s="1"/>
      <c r="X840" s="1"/>
      <c r="Y840" s="1"/>
      <c r="Z840" s="3">
        <f>Tabla1315[[#This Row],[COSTO TOTAL]]</f>
        <v>6560</v>
      </c>
      <c r="AA840" s="1"/>
      <c r="AB840" s="1"/>
      <c r="AC840" s="1"/>
      <c r="AD840" s="1"/>
      <c r="AE840" s="1"/>
    </row>
    <row r="841" spans="1:31">
      <c r="A841" s="1" t="s">
        <v>368</v>
      </c>
      <c r="B841" s="2">
        <v>43187</v>
      </c>
      <c r="C841" s="1">
        <v>7538049</v>
      </c>
      <c r="D841" s="1" t="s">
        <v>17</v>
      </c>
      <c r="E841" s="1" t="s">
        <v>781</v>
      </c>
      <c r="F841" s="1" t="s">
        <v>374</v>
      </c>
      <c r="G841" s="1"/>
      <c r="H841" s="1">
        <v>4501527121</v>
      </c>
      <c r="I841" s="1" t="s">
        <v>24</v>
      </c>
      <c r="J841" s="1" t="s">
        <v>785</v>
      </c>
      <c r="K841" s="1">
        <v>4</v>
      </c>
      <c r="L841" s="1" t="s">
        <v>26</v>
      </c>
      <c r="M841" s="3"/>
      <c r="N841" s="3">
        <f t="shared" si="22"/>
        <v>0</v>
      </c>
      <c r="O841" s="1"/>
      <c r="P841" s="1"/>
      <c r="Q841" s="1"/>
      <c r="R841" s="1"/>
      <c r="S841" s="3"/>
      <c r="T841" s="1"/>
      <c r="U841" s="1"/>
      <c r="V841" s="3"/>
      <c r="W841" s="1"/>
      <c r="X841" s="1"/>
      <c r="Y841" s="1"/>
      <c r="Z841" s="3">
        <f>Tabla1315[[#This Row],[COSTO TOTAL]]</f>
        <v>0</v>
      </c>
      <c r="AA841" s="1"/>
      <c r="AB841" s="1"/>
      <c r="AC841" s="1"/>
      <c r="AD841" s="1"/>
      <c r="AE841" s="1"/>
    </row>
    <row r="842" spans="1:31">
      <c r="A842" s="1" t="s">
        <v>368</v>
      </c>
      <c r="B842" s="2">
        <v>43188</v>
      </c>
      <c r="C842" s="1">
        <v>7538049</v>
      </c>
      <c r="D842" s="1" t="s">
        <v>17</v>
      </c>
      <c r="E842" s="1" t="s">
        <v>781</v>
      </c>
      <c r="F842" s="1" t="s">
        <v>374</v>
      </c>
      <c r="G842" s="1"/>
      <c r="H842" s="1">
        <v>4501527121</v>
      </c>
      <c r="I842" s="1" t="s">
        <v>24</v>
      </c>
      <c r="J842" s="1" t="s">
        <v>786</v>
      </c>
      <c r="K842" s="1">
        <v>8</v>
      </c>
      <c r="L842" s="1" t="s">
        <v>26</v>
      </c>
      <c r="M842" s="3"/>
      <c r="N842" s="3">
        <f t="shared" ref="N842:N937" si="24">M842*K842</f>
        <v>0</v>
      </c>
      <c r="O842" s="1"/>
      <c r="P842" s="1"/>
      <c r="Q842" s="1"/>
      <c r="R842" s="1"/>
      <c r="S842" s="3"/>
      <c r="T842" s="1"/>
      <c r="U842" s="1"/>
      <c r="V842" s="3"/>
      <c r="W842" s="1"/>
      <c r="X842" s="1"/>
      <c r="Y842" s="1"/>
      <c r="Z842" s="3">
        <f>Tabla1315[[#This Row],[COSTO TOTAL]]</f>
        <v>0</v>
      </c>
      <c r="AA842" s="1"/>
      <c r="AB842" s="1"/>
      <c r="AC842" s="1"/>
      <c r="AD842" s="1"/>
      <c r="AE842" s="1"/>
    </row>
    <row r="843" spans="1:31">
      <c r="A843" s="1" t="s">
        <v>368</v>
      </c>
      <c r="B843" s="2">
        <v>43189</v>
      </c>
      <c r="C843" s="1">
        <v>7538049</v>
      </c>
      <c r="D843" s="1" t="s">
        <v>17</v>
      </c>
      <c r="E843" s="1" t="s">
        <v>781</v>
      </c>
      <c r="F843" s="1" t="s">
        <v>374</v>
      </c>
      <c r="G843" s="1"/>
      <c r="H843" s="1">
        <v>4501527121</v>
      </c>
      <c r="I843" s="1" t="s">
        <v>24</v>
      </c>
      <c r="J843" s="1" t="s">
        <v>787</v>
      </c>
      <c r="K843" s="1">
        <v>8</v>
      </c>
      <c r="L843" s="1" t="s">
        <v>26</v>
      </c>
      <c r="M843" s="3"/>
      <c r="N843" s="3">
        <f t="shared" si="24"/>
        <v>0</v>
      </c>
      <c r="O843" s="1"/>
      <c r="P843" s="1"/>
      <c r="Q843" s="1"/>
      <c r="R843" s="1"/>
      <c r="S843" s="3"/>
      <c r="T843" s="1"/>
      <c r="U843" s="1"/>
      <c r="V843" s="3"/>
      <c r="W843" s="1"/>
      <c r="X843" s="1"/>
      <c r="Y843" s="1"/>
      <c r="Z843" s="3">
        <f>Tabla1315[[#This Row],[COSTO TOTAL]]</f>
        <v>0</v>
      </c>
      <c r="AA843" s="1"/>
      <c r="AB843" s="1"/>
      <c r="AC843" s="1"/>
      <c r="AD843" s="1"/>
      <c r="AE843" s="1"/>
    </row>
    <row r="844" spans="1:31">
      <c r="A844" s="1" t="s">
        <v>368</v>
      </c>
      <c r="B844" s="2">
        <v>43190</v>
      </c>
      <c r="C844" s="1">
        <v>7538049</v>
      </c>
      <c r="D844" s="1" t="s">
        <v>17</v>
      </c>
      <c r="E844" s="1" t="s">
        <v>781</v>
      </c>
      <c r="F844" s="1" t="s">
        <v>374</v>
      </c>
      <c r="G844" s="1"/>
      <c r="H844" s="1">
        <v>4501527121</v>
      </c>
      <c r="I844" s="1" t="s">
        <v>24</v>
      </c>
      <c r="J844" s="1" t="s">
        <v>788</v>
      </c>
      <c r="K844" s="1">
        <v>4</v>
      </c>
      <c r="L844" s="1" t="s">
        <v>26</v>
      </c>
      <c r="M844" s="3"/>
      <c r="N844" s="3">
        <f t="shared" si="24"/>
        <v>0</v>
      </c>
      <c r="O844" s="1"/>
      <c r="P844" s="1"/>
      <c r="Q844" s="1"/>
      <c r="R844" s="1"/>
      <c r="S844" s="3"/>
      <c r="T844" s="1"/>
      <c r="U844" s="1"/>
      <c r="V844" s="3"/>
      <c r="W844" s="1"/>
      <c r="X844" s="1"/>
      <c r="Y844" s="1"/>
      <c r="Z844" s="3">
        <f>Tabla1315[[#This Row],[COSTO TOTAL]]</f>
        <v>0</v>
      </c>
      <c r="AA844" s="1"/>
      <c r="AB844" s="1"/>
      <c r="AC844" s="1"/>
      <c r="AD844" s="1"/>
      <c r="AE844" s="1"/>
    </row>
    <row r="845" spans="1:31">
      <c r="A845" s="1" t="s">
        <v>368</v>
      </c>
      <c r="B845" s="2">
        <v>43191</v>
      </c>
      <c r="C845" s="1">
        <v>7538049</v>
      </c>
      <c r="D845" s="1" t="s">
        <v>17</v>
      </c>
      <c r="E845" s="1" t="s">
        <v>781</v>
      </c>
      <c r="F845" s="1" t="s">
        <v>374</v>
      </c>
      <c r="G845" s="1"/>
      <c r="H845" s="1">
        <v>4501527121</v>
      </c>
      <c r="I845" s="1" t="s">
        <v>24</v>
      </c>
      <c r="J845" s="1" t="s">
        <v>789</v>
      </c>
      <c r="K845" s="1">
        <v>2</v>
      </c>
      <c r="L845" s="1" t="s">
        <v>26</v>
      </c>
      <c r="M845" s="3"/>
      <c r="N845" s="3">
        <f t="shared" si="24"/>
        <v>0</v>
      </c>
      <c r="O845" s="1"/>
      <c r="P845" s="1"/>
      <c r="Q845" s="1"/>
      <c r="R845" s="1"/>
      <c r="S845" s="3"/>
      <c r="T845" s="1"/>
      <c r="U845" s="1"/>
      <c r="V845" s="3"/>
      <c r="W845" s="1"/>
      <c r="X845" s="1"/>
      <c r="Y845" s="1"/>
      <c r="Z845" s="3">
        <f>Tabla1315[[#This Row],[COSTO TOTAL]]</f>
        <v>0</v>
      </c>
      <c r="AA845" s="1"/>
      <c r="AB845" s="1"/>
      <c r="AC845" s="1"/>
      <c r="AD845" s="1"/>
      <c r="AE845" s="1"/>
    </row>
    <row r="846" spans="1:31">
      <c r="A846" s="1" t="s">
        <v>368</v>
      </c>
      <c r="B846" s="2">
        <v>43192</v>
      </c>
      <c r="C846" s="1">
        <v>7538049</v>
      </c>
      <c r="D846" s="1" t="s">
        <v>17</v>
      </c>
      <c r="E846" s="1" t="s">
        <v>781</v>
      </c>
      <c r="F846" s="1" t="s">
        <v>374</v>
      </c>
      <c r="G846" s="1"/>
      <c r="H846" s="1">
        <v>4501527121</v>
      </c>
      <c r="I846" s="1" t="s">
        <v>24</v>
      </c>
      <c r="J846" s="1" t="s">
        <v>790</v>
      </c>
      <c r="K846" s="1">
        <v>2</v>
      </c>
      <c r="L846" s="1" t="s">
        <v>26</v>
      </c>
      <c r="M846" s="3"/>
      <c r="N846" s="3">
        <f t="shared" si="24"/>
        <v>0</v>
      </c>
      <c r="O846" s="1"/>
      <c r="P846" s="1"/>
      <c r="Q846" s="1"/>
      <c r="R846" s="1"/>
      <c r="S846" s="3"/>
      <c r="T846" s="1"/>
      <c r="U846" s="1"/>
      <c r="V846" s="3"/>
      <c r="W846" s="1"/>
      <c r="X846" s="1"/>
      <c r="Y846" s="1"/>
      <c r="Z846" s="3">
        <f>Tabla1315[[#This Row],[COSTO TOTAL]]</f>
        <v>0</v>
      </c>
      <c r="AA846" s="1"/>
      <c r="AB846" s="1"/>
      <c r="AC846" s="1"/>
      <c r="AD846" s="1"/>
      <c r="AE846" s="1"/>
    </row>
    <row r="847" spans="1:31">
      <c r="A847" s="1" t="s">
        <v>368</v>
      </c>
      <c r="B847" s="2">
        <v>43410</v>
      </c>
      <c r="C847" s="1">
        <v>7644181</v>
      </c>
      <c r="D847" s="1" t="s">
        <v>17</v>
      </c>
      <c r="E847" s="1" t="s">
        <v>783</v>
      </c>
      <c r="F847" s="1" t="s">
        <v>113</v>
      </c>
      <c r="G847" s="1" t="s">
        <v>24</v>
      </c>
      <c r="H847" s="1">
        <v>4501604925</v>
      </c>
      <c r="I847" s="1" t="s">
        <v>737</v>
      </c>
      <c r="J847" s="1" t="s">
        <v>791</v>
      </c>
      <c r="K847" s="1">
        <v>5</v>
      </c>
      <c r="L847" s="1" t="s">
        <v>26</v>
      </c>
      <c r="M847" s="3">
        <v>3000</v>
      </c>
      <c r="N847" s="3">
        <f t="shared" si="24"/>
        <v>15000</v>
      </c>
      <c r="O847" s="1"/>
      <c r="P847" s="1"/>
      <c r="Q847" s="1"/>
      <c r="R847" s="1"/>
      <c r="S847" s="3"/>
      <c r="T847" s="1"/>
      <c r="U847" s="1"/>
      <c r="V847" s="3"/>
      <c r="W847" s="1"/>
      <c r="X847" s="1"/>
      <c r="Y847" s="1"/>
      <c r="Z847" s="3">
        <f>Tabla1315[[#This Row],[COSTO TOTAL]]</f>
        <v>15000</v>
      </c>
      <c r="AA847" s="1"/>
      <c r="AB847" s="1"/>
      <c r="AC847" s="1"/>
      <c r="AD847" s="1"/>
      <c r="AE847" s="1"/>
    </row>
    <row r="848" spans="1:31">
      <c r="A848" s="1"/>
      <c r="B848" s="2">
        <v>43768</v>
      </c>
      <c r="C848" s="1" t="s">
        <v>24</v>
      </c>
      <c r="D848" s="1" t="s">
        <v>17</v>
      </c>
      <c r="E848" s="1" t="s">
        <v>24</v>
      </c>
      <c r="F848" s="1" t="s">
        <v>792</v>
      </c>
      <c r="G848" s="1" t="s">
        <v>24</v>
      </c>
      <c r="H848" s="1">
        <v>4501713139</v>
      </c>
      <c r="I848" s="1" t="s">
        <v>24</v>
      </c>
      <c r="J848" s="1" t="s">
        <v>793</v>
      </c>
      <c r="K848" s="1">
        <v>1</v>
      </c>
      <c r="L848" s="1" t="s">
        <v>54</v>
      </c>
      <c r="M848" s="3">
        <v>27000</v>
      </c>
      <c r="N848" s="3">
        <f t="shared" si="24"/>
        <v>27000</v>
      </c>
      <c r="O848" s="1"/>
      <c r="P848" s="1"/>
      <c r="Q848" s="1"/>
      <c r="R848" s="1"/>
      <c r="S848" s="3"/>
      <c r="T848" s="1"/>
      <c r="U848" s="1"/>
      <c r="V848" s="3"/>
      <c r="W848" s="1"/>
      <c r="X848" s="1"/>
      <c r="Y848" s="1"/>
      <c r="Z848" s="3">
        <f>Tabla1315[[#This Row],[COSTO TOTAL]]</f>
        <v>27000</v>
      </c>
      <c r="AA848" s="1"/>
      <c r="AB848" s="1"/>
      <c r="AC848" s="1"/>
      <c r="AD848" s="1"/>
      <c r="AE848" s="1"/>
    </row>
    <row r="849" spans="1:31">
      <c r="A849" s="1" t="s">
        <v>275</v>
      </c>
      <c r="B849" s="2">
        <v>43034</v>
      </c>
      <c r="C849" s="1">
        <v>7477324</v>
      </c>
      <c r="D849" s="1" t="s">
        <v>17</v>
      </c>
      <c r="E849" s="1" t="s">
        <v>794</v>
      </c>
      <c r="F849" s="1" t="s">
        <v>449</v>
      </c>
      <c r="G849" s="1" t="s">
        <v>24</v>
      </c>
      <c r="H849" s="1">
        <v>4501475872</v>
      </c>
      <c r="I849" s="1" t="s">
        <v>24</v>
      </c>
      <c r="J849" s="1" t="s">
        <v>795</v>
      </c>
      <c r="K849" s="1">
        <v>10</v>
      </c>
      <c r="L849" s="1" t="s">
        <v>26</v>
      </c>
      <c r="M849" s="3">
        <v>483.6</v>
      </c>
      <c r="N849" s="3">
        <f t="shared" si="24"/>
        <v>4836</v>
      </c>
      <c r="O849" s="1"/>
      <c r="P849" s="1"/>
      <c r="Q849" s="1"/>
      <c r="R849" s="1"/>
      <c r="S849" s="3"/>
      <c r="T849" s="1"/>
      <c r="U849" s="1"/>
      <c r="V849" s="3"/>
      <c r="W849" s="1"/>
      <c r="X849" s="1"/>
      <c r="Y849" s="1"/>
      <c r="Z849" s="3">
        <f>Tabla1315[[#This Row],[COSTO TOTAL]]</f>
        <v>4836</v>
      </c>
      <c r="AA849" s="1"/>
      <c r="AB849" s="1"/>
      <c r="AC849" s="1"/>
      <c r="AD849" s="1"/>
      <c r="AE849" s="1"/>
    </row>
    <row r="850" spans="1:31">
      <c r="A850" s="1" t="s">
        <v>376</v>
      </c>
      <c r="B850" s="2">
        <v>43496</v>
      </c>
      <c r="C850" s="1">
        <v>7810899</v>
      </c>
      <c r="D850" s="1" t="s">
        <v>17</v>
      </c>
      <c r="E850" s="1" t="s">
        <v>24</v>
      </c>
      <c r="F850" s="1" t="s">
        <v>122</v>
      </c>
      <c r="G850" s="1" t="s">
        <v>24</v>
      </c>
      <c r="H850" s="1">
        <v>4501749094</v>
      </c>
      <c r="I850" s="1" t="s">
        <v>24</v>
      </c>
      <c r="J850" s="1" t="s">
        <v>247</v>
      </c>
      <c r="K850" s="1">
        <v>10</v>
      </c>
      <c r="L850" s="1" t="s">
        <v>26</v>
      </c>
      <c r="M850" s="3">
        <v>638</v>
      </c>
      <c r="N850" s="3">
        <f t="shared" si="24"/>
        <v>6380</v>
      </c>
      <c r="O850" s="1"/>
      <c r="P850" s="1"/>
      <c r="Q850" s="1"/>
      <c r="R850" s="1"/>
      <c r="S850" s="3"/>
      <c r="T850" s="1"/>
      <c r="U850" s="1"/>
      <c r="V850" s="3"/>
      <c r="W850" s="1"/>
      <c r="X850" s="1"/>
      <c r="Y850" s="1"/>
      <c r="Z850" s="3">
        <f>Tabla1315[[#This Row],[COSTO TOTAL]]</f>
        <v>6380</v>
      </c>
      <c r="AA850" s="1"/>
      <c r="AB850" s="1"/>
      <c r="AC850" s="1"/>
      <c r="AD850" s="1" t="s">
        <v>112</v>
      </c>
      <c r="AE850" s="1"/>
    </row>
    <row r="851" spans="1:31">
      <c r="A851" s="1" t="s">
        <v>352</v>
      </c>
      <c r="B851" s="2">
        <v>43514</v>
      </c>
      <c r="C851" s="1" t="s">
        <v>22</v>
      </c>
      <c r="D851" s="1" t="s">
        <v>17</v>
      </c>
      <c r="E851" s="1" t="s">
        <v>24</v>
      </c>
      <c r="F851" s="1" t="s">
        <v>113</v>
      </c>
      <c r="G851" s="1" t="s">
        <v>24</v>
      </c>
      <c r="H851" s="1">
        <v>4501735124</v>
      </c>
      <c r="I851" s="1" t="s">
        <v>24</v>
      </c>
      <c r="J851" s="1" t="s">
        <v>1259</v>
      </c>
      <c r="K851" s="1">
        <v>2</v>
      </c>
      <c r="L851" s="1" t="s">
        <v>26</v>
      </c>
      <c r="M851" s="3">
        <v>50678.400000000001</v>
      </c>
      <c r="N851" s="3">
        <f t="shared" si="24"/>
        <v>101356.8</v>
      </c>
      <c r="O851" s="1"/>
      <c r="P851" s="3"/>
      <c r="Q851" s="1"/>
      <c r="R851" s="1"/>
      <c r="S851" s="1"/>
      <c r="T851" s="1"/>
      <c r="U851" s="1"/>
      <c r="V851" s="3"/>
      <c r="W851" s="1"/>
      <c r="X851" s="1"/>
      <c r="Y851" s="1"/>
      <c r="Z851" s="3">
        <f>Tabla1315[[#This Row],[COSTO TOTAL]]</f>
        <v>101356.8</v>
      </c>
      <c r="AA851" s="1"/>
      <c r="AB851" s="1"/>
      <c r="AC851" s="1"/>
      <c r="AD851" s="1" t="s">
        <v>112</v>
      </c>
      <c r="AE851" s="1"/>
    </row>
    <row r="852" spans="1:31">
      <c r="A852" s="1" t="s">
        <v>156</v>
      </c>
      <c r="B852" s="2">
        <v>43514</v>
      </c>
      <c r="C852" s="1" t="s">
        <v>22</v>
      </c>
      <c r="D852" s="1" t="s">
        <v>17</v>
      </c>
      <c r="E852" s="1" t="s">
        <v>24</v>
      </c>
      <c r="F852" s="1" t="s">
        <v>361</v>
      </c>
      <c r="G852" s="1" t="s">
        <v>24</v>
      </c>
      <c r="H852" s="1">
        <v>4501723728</v>
      </c>
      <c r="I852" s="1" t="s">
        <v>24</v>
      </c>
      <c r="J852" s="1" t="s">
        <v>1317</v>
      </c>
      <c r="K852" s="1">
        <v>1</v>
      </c>
      <c r="L852" s="1" t="s">
        <v>26</v>
      </c>
      <c r="M852" s="3">
        <v>7013.85</v>
      </c>
      <c r="N852" s="3">
        <f t="shared" si="24"/>
        <v>7013.85</v>
      </c>
      <c r="O852" s="1"/>
      <c r="P852" s="3"/>
      <c r="Q852" s="1"/>
      <c r="R852" s="1"/>
      <c r="S852" s="1"/>
      <c r="T852" s="1"/>
      <c r="U852" s="1"/>
      <c r="V852" s="3"/>
      <c r="W852" s="1"/>
      <c r="X852" s="1"/>
      <c r="Y852" s="1"/>
      <c r="Z852" s="3">
        <f>Tabla1315[[#This Row],[COSTO TOTAL]]</f>
        <v>7013.85</v>
      </c>
      <c r="AA852" s="1"/>
      <c r="AB852" s="1"/>
      <c r="AC852" s="1"/>
      <c r="AD852" s="1"/>
      <c r="AE852" s="1"/>
    </row>
    <row r="853" spans="1:31">
      <c r="A853" s="1" t="s">
        <v>156</v>
      </c>
      <c r="B853" s="2">
        <v>43514</v>
      </c>
      <c r="C853" s="1" t="s">
        <v>22</v>
      </c>
      <c r="D853" s="1" t="s">
        <v>17</v>
      </c>
      <c r="E853" s="1" t="s">
        <v>24</v>
      </c>
      <c r="F853" s="1" t="s">
        <v>361</v>
      </c>
      <c r="G853" s="1" t="s">
        <v>24</v>
      </c>
      <c r="H853" s="1">
        <v>4501723728</v>
      </c>
      <c r="I853" s="1" t="s">
        <v>24</v>
      </c>
      <c r="J853" s="1" t="s">
        <v>1318</v>
      </c>
      <c r="K853" s="1">
        <v>1</v>
      </c>
      <c r="L853" s="1" t="s">
        <v>26</v>
      </c>
      <c r="M853" s="3">
        <v>2399</v>
      </c>
      <c r="N853" s="3">
        <f t="shared" si="24"/>
        <v>2399</v>
      </c>
      <c r="O853" s="1"/>
      <c r="P853" s="3"/>
      <c r="Q853" s="1"/>
      <c r="R853" s="1"/>
      <c r="S853" s="1"/>
      <c r="T853" s="1"/>
      <c r="U853" s="1"/>
      <c r="V853" s="3"/>
      <c r="W853" s="1"/>
      <c r="X853" s="1"/>
      <c r="Y853" s="1"/>
      <c r="Z853" s="3">
        <f>Tabla1315[[#This Row],[COSTO TOTAL]]</f>
        <v>2399</v>
      </c>
      <c r="AA853" s="1"/>
      <c r="AB853" s="1"/>
      <c r="AC853" s="1"/>
      <c r="AD853" s="1"/>
      <c r="AE853" s="1"/>
    </row>
    <row r="854" spans="1:31">
      <c r="A854" s="1" t="s">
        <v>156</v>
      </c>
      <c r="B854" s="2">
        <v>43514</v>
      </c>
      <c r="C854" s="1" t="s">
        <v>22</v>
      </c>
      <c r="D854" s="1" t="s">
        <v>17</v>
      </c>
      <c r="E854" s="1" t="s">
        <v>24</v>
      </c>
      <c r="F854" s="1" t="s">
        <v>361</v>
      </c>
      <c r="G854" s="1" t="s">
        <v>24</v>
      </c>
      <c r="H854" s="1">
        <v>4501723728</v>
      </c>
      <c r="I854" s="1" t="s">
        <v>24</v>
      </c>
      <c r="J854" s="1" t="s">
        <v>1330</v>
      </c>
      <c r="K854" s="1">
        <v>1</v>
      </c>
      <c r="L854" s="1" t="s">
        <v>26</v>
      </c>
      <c r="M854" s="3"/>
      <c r="N854" s="3">
        <f t="shared" si="24"/>
        <v>0</v>
      </c>
      <c r="O854" s="1"/>
      <c r="P854" s="3"/>
      <c r="Q854" s="1"/>
      <c r="R854" s="1"/>
      <c r="S854" s="1"/>
      <c r="T854" s="1"/>
      <c r="U854" s="1"/>
      <c r="V854" s="3"/>
      <c r="W854" s="1"/>
      <c r="X854" s="1"/>
      <c r="Y854" s="1"/>
      <c r="Z854" s="3">
        <f>Tabla1315[[#This Row],[COSTO TOTAL]]</f>
        <v>0</v>
      </c>
      <c r="AA854" s="1"/>
      <c r="AB854" s="1"/>
      <c r="AC854" s="1"/>
      <c r="AD854" s="1"/>
      <c r="AE854" s="1"/>
    </row>
    <row r="855" spans="1:31">
      <c r="A855" s="1" t="s">
        <v>156</v>
      </c>
      <c r="B855" s="2">
        <v>43514</v>
      </c>
      <c r="C855" s="1" t="s">
        <v>22</v>
      </c>
      <c r="D855" s="1" t="s">
        <v>17</v>
      </c>
      <c r="E855" s="1" t="s">
        <v>24</v>
      </c>
      <c r="F855" s="1" t="s">
        <v>361</v>
      </c>
      <c r="G855" s="1" t="s">
        <v>24</v>
      </c>
      <c r="H855" s="1">
        <v>4501723728</v>
      </c>
      <c r="I855" s="1" t="s">
        <v>24</v>
      </c>
      <c r="J855" s="1" t="s">
        <v>1319</v>
      </c>
      <c r="K855" s="1">
        <v>4</v>
      </c>
      <c r="L855" s="1" t="s">
        <v>26</v>
      </c>
      <c r="M855" s="3">
        <v>238.45</v>
      </c>
      <c r="N855" s="3">
        <f t="shared" si="24"/>
        <v>953.8</v>
      </c>
      <c r="O855" s="1"/>
      <c r="P855" s="3"/>
      <c r="Q855" s="1"/>
      <c r="R855" s="1"/>
      <c r="S855" s="1"/>
      <c r="T855" s="1"/>
      <c r="U855" s="1"/>
      <c r="V855" s="3"/>
      <c r="W855" s="1"/>
      <c r="X855" s="1"/>
      <c r="Y855" s="1"/>
      <c r="Z855" s="3">
        <f>Tabla1315[[#This Row],[COSTO TOTAL]]</f>
        <v>953.8</v>
      </c>
      <c r="AA855" s="1"/>
      <c r="AB855" s="1"/>
      <c r="AC855" s="1"/>
      <c r="AD855" s="1"/>
      <c r="AE855" s="1"/>
    </row>
    <row r="856" spans="1:31">
      <c r="A856" s="1" t="s">
        <v>156</v>
      </c>
      <c r="B856" s="2">
        <v>43514</v>
      </c>
      <c r="C856" s="1" t="s">
        <v>22</v>
      </c>
      <c r="D856" s="1" t="s">
        <v>17</v>
      </c>
      <c r="E856" s="1" t="s">
        <v>24</v>
      </c>
      <c r="F856" s="1" t="s">
        <v>361</v>
      </c>
      <c r="G856" s="1" t="s">
        <v>24</v>
      </c>
      <c r="H856" s="1">
        <v>4501723728</v>
      </c>
      <c r="I856" s="1" t="s">
        <v>24</v>
      </c>
      <c r="J856" s="1" t="s">
        <v>1320</v>
      </c>
      <c r="K856" s="1">
        <v>1</v>
      </c>
      <c r="L856" s="1" t="s">
        <v>26</v>
      </c>
      <c r="M856" s="3">
        <v>5961.25</v>
      </c>
      <c r="N856" s="3">
        <f t="shared" si="24"/>
        <v>5961.25</v>
      </c>
      <c r="O856" s="1"/>
      <c r="P856" s="3"/>
      <c r="Q856" s="1"/>
      <c r="R856" s="1"/>
      <c r="S856" s="1"/>
      <c r="T856" s="1"/>
      <c r="U856" s="1"/>
      <c r="V856" s="3"/>
      <c r="W856" s="1"/>
      <c r="X856" s="1"/>
      <c r="Y856" s="1"/>
      <c r="Z856" s="3">
        <f>Tabla1315[[#This Row],[COSTO TOTAL]]</f>
        <v>5961.25</v>
      </c>
      <c r="AA856" s="1"/>
      <c r="AB856" s="1"/>
      <c r="AC856" s="1"/>
      <c r="AD856" s="1"/>
      <c r="AE856" s="1"/>
    </row>
    <row r="857" spans="1:31">
      <c r="A857" s="1" t="s">
        <v>156</v>
      </c>
      <c r="B857" s="2">
        <v>43514</v>
      </c>
      <c r="C857" s="1" t="s">
        <v>22</v>
      </c>
      <c r="D857" s="1" t="s">
        <v>17</v>
      </c>
      <c r="E857" s="1" t="s">
        <v>24</v>
      </c>
      <c r="F857" s="1" t="s">
        <v>361</v>
      </c>
      <c r="G857" s="1" t="s">
        <v>24</v>
      </c>
      <c r="H857" s="1">
        <v>4501723728</v>
      </c>
      <c r="I857" s="1" t="s">
        <v>24</v>
      </c>
      <c r="J857" s="1" t="s">
        <v>1321</v>
      </c>
      <c r="K857" s="1">
        <v>1</v>
      </c>
      <c r="L857" s="1" t="s">
        <v>26</v>
      </c>
      <c r="M857" s="3"/>
      <c r="N857" s="3">
        <f t="shared" si="24"/>
        <v>0</v>
      </c>
      <c r="O857" s="1"/>
      <c r="P857" s="3"/>
      <c r="Q857" s="1"/>
      <c r="R857" s="1"/>
      <c r="S857" s="1"/>
      <c r="T857" s="1"/>
      <c r="U857" s="1"/>
      <c r="V857" s="3"/>
      <c r="W857" s="1"/>
      <c r="X857" s="1"/>
      <c r="Y857" s="1"/>
      <c r="Z857" s="3">
        <f>Tabla1315[[#This Row],[COSTO TOTAL]]</f>
        <v>0</v>
      </c>
      <c r="AA857" s="1"/>
      <c r="AB857" s="1"/>
      <c r="AC857" s="1"/>
      <c r="AD857" s="1"/>
      <c r="AE857" s="1"/>
    </row>
    <row r="858" spans="1:31">
      <c r="A858" s="1" t="s">
        <v>156</v>
      </c>
      <c r="B858" s="2">
        <v>43514</v>
      </c>
      <c r="C858" s="1" t="s">
        <v>22</v>
      </c>
      <c r="D858" s="1" t="s">
        <v>17</v>
      </c>
      <c r="E858" s="1" t="s">
        <v>24</v>
      </c>
      <c r="F858" s="1" t="s">
        <v>361</v>
      </c>
      <c r="G858" s="1" t="s">
        <v>24</v>
      </c>
      <c r="H858" s="1">
        <v>4501723728</v>
      </c>
      <c r="I858" s="1" t="s">
        <v>24</v>
      </c>
      <c r="J858" s="1" t="s">
        <v>1322</v>
      </c>
      <c r="K858" s="1">
        <v>24</v>
      </c>
      <c r="L858" s="1" t="s">
        <v>26</v>
      </c>
      <c r="M858" s="3">
        <v>30.4</v>
      </c>
      <c r="N858" s="3">
        <f t="shared" si="24"/>
        <v>729.59999999999991</v>
      </c>
      <c r="O858" s="1"/>
      <c r="P858" s="3"/>
      <c r="Q858" s="1"/>
      <c r="R858" s="1"/>
      <c r="S858" s="1"/>
      <c r="T858" s="1"/>
      <c r="U858" s="1"/>
      <c r="V858" s="3"/>
      <c r="W858" s="1"/>
      <c r="X858" s="1"/>
      <c r="Y858" s="1"/>
      <c r="Z858" s="3">
        <f>Tabla1315[[#This Row],[COSTO TOTAL]]</f>
        <v>729.59999999999991</v>
      </c>
      <c r="AA858" s="1"/>
      <c r="AB858" s="1"/>
      <c r="AC858" s="1"/>
      <c r="AD858" s="1"/>
      <c r="AE858" s="1"/>
    </row>
    <row r="859" spans="1:31">
      <c r="A859" s="1" t="s">
        <v>156</v>
      </c>
      <c r="B859" s="2">
        <v>43514</v>
      </c>
      <c r="C859" s="1" t="s">
        <v>22</v>
      </c>
      <c r="D859" s="1" t="s">
        <v>17</v>
      </c>
      <c r="E859" s="1" t="s">
        <v>24</v>
      </c>
      <c r="F859" s="1" t="s">
        <v>361</v>
      </c>
      <c r="G859" s="1" t="s">
        <v>24</v>
      </c>
      <c r="H859" s="1">
        <v>4501723728</v>
      </c>
      <c r="I859" s="1" t="s">
        <v>24</v>
      </c>
      <c r="J859" s="1" t="s">
        <v>1323</v>
      </c>
      <c r="K859" s="1">
        <v>2</v>
      </c>
      <c r="L859" s="1" t="s">
        <v>26</v>
      </c>
      <c r="M859" s="3">
        <v>234.65</v>
      </c>
      <c r="N859" s="3">
        <f t="shared" si="24"/>
        <v>469.3</v>
      </c>
      <c r="O859" s="1"/>
      <c r="P859" s="3"/>
      <c r="Q859" s="1"/>
      <c r="R859" s="1"/>
      <c r="S859" s="1"/>
      <c r="T859" s="1"/>
      <c r="U859" s="1"/>
      <c r="V859" s="3"/>
      <c r="W859" s="1"/>
      <c r="X859" s="1"/>
      <c r="Y859" s="1"/>
      <c r="Z859" s="3">
        <f>Tabla1315[[#This Row],[COSTO TOTAL]]</f>
        <v>469.3</v>
      </c>
      <c r="AA859" s="1"/>
      <c r="AB859" s="1"/>
      <c r="AC859" s="1"/>
      <c r="AD859" s="1"/>
      <c r="AE859" s="1"/>
    </row>
    <row r="860" spans="1:31">
      <c r="A860" s="1" t="s">
        <v>156</v>
      </c>
      <c r="B860" s="2">
        <v>43514</v>
      </c>
      <c r="C860" s="1" t="s">
        <v>22</v>
      </c>
      <c r="D860" s="1" t="s">
        <v>17</v>
      </c>
      <c r="E860" s="1" t="s">
        <v>24</v>
      </c>
      <c r="F860" s="1" t="s">
        <v>361</v>
      </c>
      <c r="G860" s="1" t="s">
        <v>24</v>
      </c>
      <c r="H860" s="1">
        <v>4501723728</v>
      </c>
      <c r="I860" s="1" t="s">
        <v>24</v>
      </c>
      <c r="J860" s="1" t="s">
        <v>1324</v>
      </c>
      <c r="K860" s="1">
        <v>2</v>
      </c>
      <c r="L860" s="1" t="s">
        <v>26</v>
      </c>
      <c r="M860" s="3">
        <v>122.55</v>
      </c>
      <c r="N860" s="3">
        <f t="shared" si="24"/>
        <v>245.1</v>
      </c>
      <c r="O860" s="1"/>
      <c r="P860" s="3"/>
      <c r="Q860" s="1"/>
      <c r="R860" s="1"/>
      <c r="S860" s="1"/>
      <c r="T860" s="1"/>
      <c r="U860" s="1"/>
      <c r="V860" s="3"/>
      <c r="W860" s="1"/>
      <c r="X860" s="1"/>
      <c r="Y860" s="1"/>
      <c r="Z860" s="3">
        <f>Tabla1315[[#This Row],[COSTO TOTAL]]</f>
        <v>245.1</v>
      </c>
      <c r="AA860" s="1"/>
      <c r="AB860" s="1"/>
      <c r="AC860" s="1"/>
      <c r="AD860" s="1"/>
      <c r="AE860" s="1"/>
    </row>
    <row r="861" spans="1:31">
      <c r="A861" s="1" t="s">
        <v>156</v>
      </c>
      <c r="B861" s="2">
        <v>43514</v>
      </c>
      <c r="C861" s="1" t="s">
        <v>22</v>
      </c>
      <c r="D861" s="1" t="s">
        <v>17</v>
      </c>
      <c r="E861" s="1" t="s">
        <v>24</v>
      </c>
      <c r="F861" s="1" t="s">
        <v>361</v>
      </c>
      <c r="G861" s="1" t="s">
        <v>24</v>
      </c>
      <c r="H861" s="1">
        <v>4501723728</v>
      </c>
      <c r="I861" s="1" t="s">
        <v>24</v>
      </c>
      <c r="J861" s="1" t="s">
        <v>1325</v>
      </c>
      <c r="K861" s="1">
        <v>2</v>
      </c>
      <c r="L861" s="1" t="s">
        <v>26</v>
      </c>
      <c r="M861" s="3">
        <v>4940</v>
      </c>
      <c r="N861" s="3">
        <f t="shared" si="24"/>
        <v>9880</v>
      </c>
      <c r="O861" s="1"/>
      <c r="P861" s="3"/>
      <c r="Q861" s="1"/>
      <c r="R861" s="1"/>
      <c r="S861" s="1"/>
      <c r="T861" s="1"/>
      <c r="U861" s="1"/>
      <c r="V861" s="3"/>
      <c r="W861" s="1"/>
      <c r="X861" s="1"/>
      <c r="Y861" s="1"/>
      <c r="Z861" s="3">
        <f>Tabla1315[[#This Row],[COSTO TOTAL]]</f>
        <v>9880</v>
      </c>
      <c r="AA861" s="1"/>
      <c r="AB861" s="1"/>
      <c r="AC861" s="1"/>
      <c r="AD861" s="1"/>
      <c r="AE861" s="1"/>
    </row>
    <row r="862" spans="1:31">
      <c r="A862" s="1" t="s">
        <v>156</v>
      </c>
      <c r="B862" s="2">
        <v>43514</v>
      </c>
      <c r="C862" s="1" t="s">
        <v>22</v>
      </c>
      <c r="D862" s="1" t="s">
        <v>17</v>
      </c>
      <c r="E862" s="1" t="s">
        <v>24</v>
      </c>
      <c r="F862" s="1" t="s">
        <v>361</v>
      </c>
      <c r="G862" s="1" t="s">
        <v>24</v>
      </c>
      <c r="H862" s="1">
        <v>4501723728</v>
      </c>
      <c r="I862" s="1" t="s">
        <v>24</v>
      </c>
      <c r="J862" s="1" t="s">
        <v>1326</v>
      </c>
      <c r="K862" s="1">
        <v>1</v>
      </c>
      <c r="L862" s="1" t="s">
        <v>54</v>
      </c>
      <c r="M862" s="3">
        <v>268.85000000000002</v>
      </c>
      <c r="N862" s="3">
        <f t="shared" si="24"/>
        <v>268.85000000000002</v>
      </c>
      <c r="O862" s="1"/>
      <c r="P862" s="3"/>
      <c r="Q862" s="1"/>
      <c r="R862" s="1"/>
      <c r="S862" s="1"/>
      <c r="T862" s="1"/>
      <c r="U862" s="1"/>
      <c r="V862" s="3"/>
      <c r="W862" s="1"/>
      <c r="X862" s="1"/>
      <c r="Y862" s="1"/>
      <c r="Z862" s="3">
        <f>Tabla1315[[#This Row],[COSTO TOTAL]]</f>
        <v>268.85000000000002</v>
      </c>
      <c r="AA862" s="1"/>
      <c r="AB862" s="1"/>
      <c r="AC862" s="1"/>
      <c r="AD862" s="1"/>
      <c r="AE862" s="1"/>
    </row>
    <row r="863" spans="1:31">
      <c r="A863" s="1" t="s">
        <v>156</v>
      </c>
      <c r="B863" s="2">
        <v>43514</v>
      </c>
      <c r="C863" s="1" t="s">
        <v>22</v>
      </c>
      <c r="D863" s="1" t="s">
        <v>17</v>
      </c>
      <c r="E863" s="1" t="s">
        <v>24</v>
      </c>
      <c r="F863" s="1" t="s">
        <v>361</v>
      </c>
      <c r="G863" s="1" t="s">
        <v>24</v>
      </c>
      <c r="H863" s="1">
        <v>4501723728</v>
      </c>
      <c r="I863" s="1" t="s">
        <v>24</v>
      </c>
      <c r="J863" s="1" t="s">
        <v>1335</v>
      </c>
      <c r="K863" s="1">
        <v>1</v>
      </c>
      <c r="L863" s="1" t="s">
        <v>26</v>
      </c>
      <c r="M863" s="3">
        <v>70.3</v>
      </c>
      <c r="N863" s="3">
        <f t="shared" si="24"/>
        <v>70.3</v>
      </c>
      <c r="O863" s="1"/>
      <c r="P863" s="3"/>
      <c r="Q863" s="1"/>
      <c r="R863" s="1"/>
      <c r="S863" s="1"/>
      <c r="T863" s="1"/>
      <c r="U863" s="1"/>
      <c r="V863" s="3"/>
      <c r="W863" s="1"/>
      <c r="X863" s="1"/>
      <c r="Y863" s="1"/>
      <c r="Z863" s="3">
        <f>Tabla1315[[#This Row],[COSTO TOTAL]]</f>
        <v>70.3</v>
      </c>
      <c r="AA863" s="1"/>
      <c r="AB863" s="1"/>
      <c r="AC863" s="1"/>
      <c r="AD863" s="1"/>
      <c r="AE863" s="1"/>
    </row>
    <row r="864" spans="1:31">
      <c r="A864" s="1" t="s">
        <v>156</v>
      </c>
      <c r="B864" s="2">
        <v>43514</v>
      </c>
      <c r="C864" s="1" t="s">
        <v>22</v>
      </c>
      <c r="D864" s="1" t="s">
        <v>17</v>
      </c>
      <c r="E864" s="1" t="s">
        <v>24</v>
      </c>
      <c r="F864" s="1" t="s">
        <v>361</v>
      </c>
      <c r="G864" s="1" t="s">
        <v>24</v>
      </c>
      <c r="H864" s="1">
        <v>4501723728</v>
      </c>
      <c r="I864" s="1" t="s">
        <v>24</v>
      </c>
      <c r="J864" s="1" t="s">
        <v>1333</v>
      </c>
      <c r="K864" s="1">
        <v>1</v>
      </c>
      <c r="L864" s="1" t="s">
        <v>26</v>
      </c>
      <c r="M864" s="3">
        <v>288.8</v>
      </c>
      <c r="N864" s="3">
        <f t="shared" si="24"/>
        <v>288.8</v>
      </c>
      <c r="O864" s="1"/>
      <c r="P864" s="3"/>
      <c r="Q864" s="1"/>
      <c r="R864" s="1"/>
      <c r="S864" s="1"/>
      <c r="T864" s="1"/>
      <c r="U864" s="1"/>
      <c r="V864" s="3"/>
      <c r="W864" s="1"/>
      <c r="X864" s="1"/>
      <c r="Y864" s="1"/>
      <c r="Z864" s="3">
        <f>Tabla1315[[#This Row],[COSTO TOTAL]]</f>
        <v>288.8</v>
      </c>
      <c r="AA864" s="1"/>
      <c r="AB864" s="1"/>
      <c r="AC864" s="1"/>
      <c r="AD864" s="1"/>
      <c r="AE864" s="1"/>
    </row>
    <row r="865" spans="1:31">
      <c r="A865" s="1" t="s">
        <v>156</v>
      </c>
      <c r="B865" s="2">
        <v>43514</v>
      </c>
      <c r="C865" s="1" t="s">
        <v>22</v>
      </c>
      <c r="D865" s="1" t="s">
        <v>17</v>
      </c>
      <c r="E865" s="1" t="s">
        <v>24</v>
      </c>
      <c r="F865" s="1" t="s">
        <v>361</v>
      </c>
      <c r="G865" s="1" t="s">
        <v>24</v>
      </c>
      <c r="H865" s="1">
        <v>4501723728</v>
      </c>
      <c r="I865" s="1" t="s">
        <v>24</v>
      </c>
      <c r="J865" s="1" t="s">
        <v>1327</v>
      </c>
      <c r="K865" s="1">
        <v>1</v>
      </c>
      <c r="L865" s="1" t="s">
        <v>26</v>
      </c>
      <c r="M865" s="3">
        <v>92.15</v>
      </c>
      <c r="N865" s="3">
        <f t="shared" si="24"/>
        <v>92.15</v>
      </c>
      <c r="O865" s="1"/>
      <c r="P865" s="3"/>
      <c r="Q865" s="1"/>
      <c r="R865" s="1"/>
      <c r="S865" s="1"/>
      <c r="T865" s="1"/>
      <c r="U865" s="1"/>
      <c r="V865" s="3"/>
      <c r="W865" s="1"/>
      <c r="X865" s="1"/>
      <c r="Y865" s="1"/>
      <c r="Z865" s="3">
        <f>Tabla1315[[#This Row],[COSTO TOTAL]]</f>
        <v>92.15</v>
      </c>
      <c r="AA865" s="1"/>
      <c r="AB865" s="1"/>
      <c r="AC865" s="1"/>
      <c r="AD865" s="1"/>
      <c r="AE865" s="1"/>
    </row>
    <row r="866" spans="1:31">
      <c r="A866" s="1" t="s">
        <v>156</v>
      </c>
      <c r="B866" s="2">
        <v>43514</v>
      </c>
      <c r="C866" s="1" t="s">
        <v>22</v>
      </c>
      <c r="D866" s="1" t="s">
        <v>17</v>
      </c>
      <c r="E866" s="1" t="s">
        <v>24</v>
      </c>
      <c r="F866" s="1" t="s">
        <v>361</v>
      </c>
      <c r="G866" s="1" t="s">
        <v>24</v>
      </c>
      <c r="H866" s="1">
        <v>4501723728</v>
      </c>
      <c r="I866" s="1" t="s">
        <v>24</v>
      </c>
      <c r="J866" s="1" t="s">
        <v>1328</v>
      </c>
      <c r="K866" s="1">
        <v>1</v>
      </c>
      <c r="L866" s="1" t="s">
        <v>26</v>
      </c>
      <c r="M866" s="3">
        <v>5042.6000000000004</v>
      </c>
      <c r="N866" s="3">
        <f t="shared" si="24"/>
        <v>5042.6000000000004</v>
      </c>
      <c r="O866" s="1"/>
      <c r="P866" s="3"/>
      <c r="Q866" s="1"/>
      <c r="R866" s="1"/>
      <c r="S866" s="1"/>
      <c r="T866" s="1"/>
      <c r="U866" s="1"/>
      <c r="V866" s="3"/>
      <c r="W866" s="1"/>
      <c r="X866" s="1"/>
      <c r="Y866" s="1"/>
      <c r="Z866" s="3">
        <f>Tabla1315[[#This Row],[COSTO TOTAL]]</f>
        <v>5042.6000000000004</v>
      </c>
      <c r="AA866" s="1"/>
      <c r="AB866" s="1"/>
      <c r="AC866" s="1"/>
      <c r="AD866" s="1"/>
      <c r="AE866" s="1"/>
    </row>
    <row r="867" spans="1:31">
      <c r="A867" s="1" t="s">
        <v>156</v>
      </c>
      <c r="B867" s="2">
        <v>43514</v>
      </c>
      <c r="C867" s="1" t="s">
        <v>22</v>
      </c>
      <c r="D867" s="1" t="s">
        <v>17</v>
      </c>
      <c r="E867" s="1" t="s">
        <v>24</v>
      </c>
      <c r="F867" s="1" t="s">
        <v>361</v>
      </c>
      <c r="G867" s="1" t="s">
        <v>24</v>
      </c>
      <c r="H867" s="1">
        <v>4501723728</v>
      </c>
      <c r="I867" s="1" t="s">
        <v>24</v>
      </c>
      <c r="J867" s="1" t="s">
        <v>1329</v>
      </c>
      <c r="K867" s="1">
        <v>1</v>
      </c>
      <c r="L867" s="1" t="s">
        <v>26</v>
      </c>
      <c r="M867" s="3">
        <v>646</v>
      </c>
      <c r="N867" s="3">
        <f t="shared" si="24"/>
        <v>646</v>
      </c>
      <c r="O867" s="1"/>
      <c r="P867" s="3"/>
      <c r="Q867" s="1"/>
      <c r="R867" s="1"/>
      <c r="S867" s="1"/>
      <c r="T867" s="1"/>
      <c r="U867" s="1"/>
      <c r="V867" s="3"/>
      <c r="W867" s="1"/>
      <c r="X867" s="1"/>
      <c r="Y867" s="1"/>
      <c r="Z867" s="3">
        <f>Tabla1315[[#This Row],[COSTO TOTAL]]</f>
        <v>646</v>
      </c>
      <c r="AA867" s="1"/>
      <c r="AB867" s="1"/>
      <c r="AC867" s="1"/>
      <c r="AD867" s="1"/>
      <c r="AE867" s="1"/>
    </row>
    <row r="868" spans="1:31">
      <c r="A868" s="1" t="s">
        <v>156</v>
      </c>
      <c r="B868" s="2">
        <v>43514</v>
      </c>
      <c r="C868" s="1" t="s">
        <v>22</v>
      </c>
      <c r="D868" s="1" t="s">
        <v>17</v>
      </c>
      <c r="E868" s="1" t="s">
        <v>24</v>
      </c>
      <c r="F868" s="1" t="s">
        <v>361</v>
      </c>
      <c r="G868" s="1" t="s">
        <v>24</v>
      </c>
      <c r="H868" s="1">
        <v>4501723721</v>
      </c>
      <c r="I868" s="1" t="s">
        <v>24</v>
      </c>
      <c r="J868" s="1" t="s">
        <v>1317</v>
      </c>
      <c r="K868" s="1">
        <v>1</v>
      </c>
      <c r="L868" s="1" t="s">
        <v>26</v>
      </c>
      <c r="M868" s="3">
        <v>7013.85</v>
      </c>
      <c r="N868" s="3">
        <f t="shared" si="24"/>
        <v>7013.85</v>
      </c>
      <c r="O868" s="1"/>
      <c r="P868" s="3"/>
      <c r="Q868" s="1"/>
      <c r="R868" s="1"/>
      <c r="S868" s="1"/>
      <c r="T868" s="1"/>
      <c r="U868" s="1"/>
      <c r="V868" s="3"/>
      <c r="W868" s="1"/>
      <c r="X868" s="1"/>
      <c r="Y868" s="1"/>
      <c r="Z868" s="3">
        <f>Tabla1315[[#This Row],[COSTO TOTAL]]</f>
        <v>7013.85</v>
      </c>
      <c r="AA868" s="1"/>
      <c r="AB868" s="1"/>
      <c r="AC868" s="1"/>
      <c r="AD868" s="1"/>
      <c r="AE868" s="1"/>
    </row>
    <row r="869" spans="1:31">
      <c r="A869" s="1" t="s">
        <v>156</v>
      </c>
      <c r="B869" s="2">
        <v>43514</v>
      </c>
      <c r="C869" s="1" t="s">
        <v>22</v>
      </c>
      <c r="D869" s="1" t="s">
        <v>17</v>
      </c>
      <c r="E869" s="1" t="s">
        <v>24</v>
      </c>
      <c r="F869" s="1" t="s">
        <v>361</v>
      </c>
      <c r="G869" s="1" t="s">
        <v>24</v>
      </c>
      <c r="H869" s="1">
        <v>4501723721</v>
      </c>
      <c r="I869" s="1" t="s">
        <v>24</v>
      </c>
      <c r="J869" s="1" t="s">
        <v>1330</v>
      </c>
      <c r="K869" s="1">
        <v>1</v>
      </c>
      <c r="L869" s="1" t="s">
        <v>26</v>
      </c>
      <c r="M869" s="3"/>
      <c r="N869" s="3">
        <f t="shared" si="24"/>
        <v>0</v>
      </c>
      <c r="O869" s="1"/>
      <c r="P869" s="3"/>
      <c r="Q869" s="1"/>
      <c r="R869" s="1"/>
      <c r="S869" s="1"/>
      <c r="T869" s="1"/>
      <c r="U869" s="1"/>
      <c r="V869" s="3"/>
      <c r="W869" s="1"/>
      <c r="X869" s="1"/>
      <c r="Y869" s="1"/>
      <c r="Z869" s="3">
        <f>Tabla1315[[#This Row],[COSTO TOTAL]]</f>
        <v>0</v>
      </c>
      <c r="AA869" s="1"/>
      <c r="AB869" s="1"/>
      <c r="AC869" s="1"/>
      <c r="AD869" s="1"/>
      <c r="AE869" s="1"/>
    </row>
    <row r="870" spans="1:31">
      <c r="A870" s="1" t="s">
        <v>156</v>
      </c>
      <c r="B870" s="2">
        <v>43514</v>
      </c>
      <c r="C870" s="1" t="s">
        <v>22</v>
      </c>
      <c r="D870" s="1" t="s">
        <v>17</v>
      </c>
      <c r="E870" s="1" t="s">
        <v>24</v>
      </c>
      <c r="F870" s="1" t="s">
        <v>361</v>
      </c>
      <c r="G870" s="1" t="s">
        <v>24</v>
      </c>
      <c r="H870" s="1">
        <v>4501723721</v>
      </c>
      <c r="I870" s="1" t="s">
        <v>24</v>
      </c>
      <c r="J870" s="1" t="s">
        <v>1318</v>
      </c>
      <c r="K870" s="1">
        <v>1</v>
      </c>
      <c r="L870" s="1" t="s">
        <v>26</v>
      </c>
      <c r="M870" s="3">
        <v>2399.6999999999998</v>
      </c>
      <c r="N870" s="3">
        <f t="shared" si="24"/>
        <v>2399.6999999999998</v>
      </c>
      <c r="O870" s="1"/>
      <c r="P870" s="3"/>
      <c r="Q870" s="1"/>
      <c r="R870" s="1"/>
      <c r="S870" s="1"/>
      <c r="T870" s="1"/>
      <c r="U870" s="1"/>
      <c r="V870" s="3"/>
      <c r="W870" s="1"/>
      <c r="X870" s="1"/>
      <c r="Y870" s="1"/>
      <c r="Z870" s="3">
        <f>Tabla1315[[#This Row],[COSTO TOTAL]]</f>
        <v>2399.6999999999998</v>
      </c>
      <c r="AA870" s="1"/>
      <c r="AB870" s="1"/>
      <c r="AC870" s="1"/>
      <c r="AD870" s="1"/>
      <c r="AE870" s="1"/>
    </row>
    <row r="871" spans="1:31">
      <c r="A871" s="1" t="s">
        <v>156</v>
      </c>
      <c r="B871" s="2">
        <v>43514</v>
      </c>
      <c r="C871" s="1" t="s">
        <v>22</v>
      </c>
      <c r="D871" s="1" t="s">
        <v>17</v>
      </c>
      <c r="E871" s="1" t="s">
        <v>24</v>
      </c>
      <c r="F871" s="1" t="s">
        <v>361</v>
      </c>
      <c r="G871" s="1" t="s">
        <v>24</v>
      </c>
      <c r="H871" s="1">
        <v>4501723721</v>
      </c>
      <c r="I871" s="1" t="s">
        <v>24</v>
      </c>
      <c r="J871" s="1" t="s">
        <v>1320</v>
      </c>
      <c r="K871" s="1">
        <v>1</v>
      </c>
      <c r="L871" s="1" t="s">
        <v>26</v>
      </c>
      <c r="M871" s="3">
        <v>5961.25</v>
      </c>
      <c r="N871" s="3">
        <f t="shared" si="24"/>
        <v>5961.25</v>
      </c>
      <c r="O871" s="1"/>
      <c r="P871" s="3"/>
      <c r="Q871" s="1"/>
      <c r="R871" s="1"/>
      <c r="S871" s="1"/>
      <c r="T871" s="1"/>
      <c r="U871" s="1"/>
      <c r="V871" s="3"/>
      <c r="W871" s="1"/>
      <c r="X871" s="1"/>
      <c r="Y871" s="1"/>
      <c r="Z871" s="3">
        <f>Tabla1315[[#This Row],[COSTO TOTAL]]</f>
        <v>5961.25</v>
      </c>
      <c r="AA871" s="1"/>
      <c r="AB871" s="1"/>
      <c r="AC871" s="1"/>
      <c r="AD871" s="1"/>
      <c r="AE871" s="1"/>
    </row>
    <row r="872" spans="1:31">
      <c r="A872" s="1" t="s">
        <v>156</v>
      </c>
      <c r="B872" s="2">
        <v>43514</v>
      </c>
      <c r="C872" s="1" t="s">
        <v>22</v>
      </c>
      <c r="D872" s="1" t="s">
        <v>17</v>
      </c>
      <c r="E872" s="1" t="s">
        <v>24</v>
      </c>
      <c r="F872" s="1" t="s">
        <v>361</v>
      </c>
      <c r="G872" s="1" t="s">
        <v>24</v>
      </c>
      <c r="H872" s="1">
        <v>4501723721</v>
      </c>
      <c r="I872" s="1" t="s">
        <v>24</v>
      </c>
      <c r="J872" s="1" t="s">
        <v>1331</v>
      </c>
      <c r="K872" s="1">
        <v>1</v>
      </c>
      <c r="L872" s="1" t="s">
        <v>26</v>
      </c>
      <c r="M872" s="3"/>
      <c r="N872" s="3">
        <f t="shared" si="24"/>
        <v>0</v>
      </c>
      <c r="O872" s="1"/>
      <c r="P872" s="3"/>
      <c r="Q872" s="1"/>
      <c r="R872" s="1"/>
      <c r="S872" s="1"/>
      <c r="T872" s="1"/>
      <c r="U872" s="1"/>
      <c r="V872" s="3"/>
      <c r="W872" s="1"/>
      <c r="X872" s="1"/>
      <c r="Y872" s="1"/>
      <c r="Z872" s="3">
        <f>Tabla1315[[#This Row],[COSTO TOTAL]]</f>
        <v>0</v>
      </c>
      <c r="AA872" s="1"/>
      <c r="AB872" s="1"/>
      <c r="AC872" s="1"/>
      <c r="AD872" s="1"/>
      <c r="AE872" s="1"/>
    </row>
    <row r="873" spans="1:31">
      <c r="A873" s="1" t="s">
        <v>156</v>
      </c>
      <c r="B873" s="2">
        <v>43514</v>
      </c>
      <c r="C873" s="1" t="s">
        <v>22</v>
      </c>
      <c r="D873" s="1" t="s">
        <v>17</v>
      </c>
      <c r="E873" s="1" t="s">
        <v>24</v>
      </c>
      <c r="F873" s="1" t="s">
        <v>361</v>
      </c>
      <c r="G873" s="1" t="s">
        <v>24</v>
      </c>
      <c r="H873" s="1">
        <v>4501723721</v>
      </c>
      <c r="I873" s="1" t="s">
        <v>24</v>
      </c>
      <c r="J873" s="1" t="s">
        <v>1332</v>
      </c>
      <c r="K873" s="1">
        <v>1</v>
      </c>
      <c r="L873" s="1" t="s">
        <v>26</v>
      </c>
      <c r="M873" s="3">
        <v>10934.5</v>
      </c>
      <c r="N873" s="3">
        <f t="shared" si="24"/>
        <v>10934.5</v>
      </c>
      <c r="O873" s="1"/>
      <c r="P873" s="3"/>
      <c r="Q873" s="1"/>
      <c r="R873" s="1"/>
      <c r="S873" s="1"/>
      <c r="T873" s="1"/>
      <c r="U873" s="1"/>
      <c r="V873" s="3"/>
      <c r="W873" s="1"/>
      <c r="X873" s="1"/>
      <c r="Y873" s="1"/>
      <c r="Z873" s="3">
        <f>Tabla1315[[#This Row],[COSTO TOTAL]]</f>
        <v>10934.5</v>
      </c>
      <c r="AA873" s="1"/>
      <c r="AB873" s="1"/>
      <c r="AC873" s="1"/>
      <c r="AD873" s="1"/>
      <c r="AE873" s="1"/>
    </row>
    <row r="874" spans="1:31">
      <c r="A874" s="1" t="s">
        <v>156</v>
      </c>
      <c r="B874" s="2">
        <v>43514</v>
      </c>
      <c r="C874" s="1" t="s">
        <v>22</v>
      </c>
      <c r="D874" s="1" t="s">
        <v>17</v>
      </c>
      <c r="E874" s="1" t="s">
        <v>24</v>
      </c>
      <c r="F874" s="1" t="s">
        <v>361</v>
      </c>
      <c r="G874" s="1" t="s">
        <v>24</v>
      </c>
      <c r="H874" s="1">
        <v>4501723721</v>
      </c>
      <c r="I874" s="1" t="s">
        <v>24</v>
      </c>
      <c r="J874" s="1" t="s">
        <v>1319</v>
      </c>
      <c r="K874" s="1">
        <v>4</v>
      </c>
      <c r="L874" s="1" t="s">
        <v>26</v>
      </c>
      <c r="M874" s="3">
        <v>238.45</v>
      </c>
      <c r="N874" s="3">
        <f t="shared" si="24"/>
        <v>953.8</v>
      </c>
      <c r="O874" s="1"/>
      <c r="P874" s="3"/>
      <c r="Q874" s="1"/>
      <c r="R874" s="1"/>
      <c r="S874" s="1"/>
      <c r="T874" s="1"/>
      <c r="U874" s="1"/>
      <c r="V874" s="3"/>
      <c r="W874" s="1"/>
      <c r="X874" s="1"/>
      <c r="Y874" s="1"/>
      <c r="Z874" s="3">
        <f>Tabla1315[[#This Row],[COSTO TOTAL]]</f>
        <v>953.8</v>
      </c>
      <c r="AA874" s="1"/>
      <c r="AB874" s="1"/>
      <c r="AC874" s="1"/>
      <c r="AD874" s="1"/>
      <c r="AE874" s="1"/>
    </row>
    <row r="875" spans="1:31">
      <c r="A875" s="1" t="s">
        <v>156</v>
      </c>
      <c r="B875" s="2">
        <v>43514</v>
      </c>
      <c r="C875" s="1" t="s">
        <v>22</v>
      </c>
      <c r="D875" s="1" t="s">
        <v>17</v>
      </c>
      <c r="E875" s="1" t="s">
        <v>24</v>
      </c>
      <c r="F875" s="1" t="s">
        <v>361</v>
      </c>
      <c r="G875" s="1" t="s">
        <v>24</v>
      </c>
      <c r="H875" s="1">
        <v>4501723721</v>
      </c>
      <c r="I875" s="1" t="s">
        <v>24</v>
      </c>
      <c r="J875" s="1" t="s">
        <v>1324</v>
      </c>
      <c r="K875" s="1">
        <v>2</v>
      </c>
      <c r="L875" s="1" t="s">
        <v>26</v>
      </c>
      <c r="M875" s="3">
        <v>122.5</v>
      </c>
      <c r="N875" s="3">
        <f t="shared" si="24"/>
        <v>245</v>
      </c>
      <c r="O875" s="1"/>
      <c r="P875" s="3"/>
      <c r="Q875" s="1"/>
      <c r="R875" s="1"/>
      <c r="S875" s="1"/>
      <c r="T875" s="1"/>
      <c r="U875" s="1"/>
      <c r="V875" s="3"/>
      <c r="W875" s="1"/>
      <c r="X875" s="1"/>
      <c r="Y875" s="1"/>
      <c r="Z875" s="3">
        <f>Tabla1315[[#This Row],[COSTO TOTAL]]</f>
        <v>245</v>
      </c>
      <c r="AA875" s="1"/>
      <c r="AB875" s="1"/>
      <c r="AC875" s="1"/>
      <c r="AD875" s="1"/>
      <c r="AE875" s="1"/>
    </row>
    <row r="876" spans="1:31">
      <c r="A876" s="1" t="s">
        <v>156</v>
      </c>
      <c r="B876" s="2">
        <v>43514</v>
      </c>
      <c r="C876" s="1" t="s">
        <v>22</v>
      </c>
      <c r="D876" s="1" t="s">
        <v>17</v>
      </c>
      <c r="E876" s="1" t="s">
        <v>24</v>
      </c>
      <c r="F876" s="1" t="s">
        <v>361</v>
      </c>
      <c r="G876" s="1" t="s">
        <v>24</v>
      </c>
      <c r="H876" s="1">
        <v>4501723721</v>
      </c>
      <c r="I876" s="1" t="s">
        <v>24</v>
      </c>
      <c r="J876" s="1" t="s">
        <v>1327</v>
      </c>
      <c r="K876" s="1">
        <v>1</v>
      </c>
      <c r="L876" s="1" t="s">
        <v>26</v>
      </c>
      <c r="M876" s="3">
        <v>92.15</v>
      </c>
      <c r="N876" s="3">
        <f t="shared" si="24"/>
        <v>92.15</v>
      </c>
      <c r="O876" s="1"/>
      <c r="P876" s="3"/>
      <c r="Q876" s="1"/>
      <c r="R876" s="1"/>
      <c r="S876" s="1"/>
      <c r="T876" s="1"/>
      <c r="U876" s="1"/>
      <c r="V876" s="3"/>
      <c r="W876" s="1"/>
      <c r="X876" s="1"/>
      <c r="Y876" s="1"/>
      <c r="Z876" s="3">
        <f>Tabla1315[[#This Row],[COSTO TOTAL]]</f>
        <v>92.15</v>
      </c>
      <c r="AA876" s="1"/>
      <c r="AB876" s="1"/>
      <c r="AC876" s="1"/>
      <c r="AD876" s="1"/>
      <c r="AE876" s="1"/>
    </row>
    <row r="877" spans="1:31">
      <c r="A877" s="1" t="s">
        <v>156</v>
      </c>
      <c r="B877" s="2">
        <v>43514</v>
      </c>
      <c r="C877" s="1" t="s">
        <v>22</v>
      </c>
      <c r="D877" s="1" t="s">
        <v>17</v>
      </c>
      <c r="E877" s="1" t="s">
        <v>24</v>
      </c>
      <c r="F877" s="1" t="s">
        <v>361</v>
      </c>
      <c r="G877" s="1" t="s">
        <v>24</v>
      </c>
      <c r="H877" s="1">
        <v>4501723721</v>
      </c>
      <c r="I877" s="1" t="s">
        <v>24</v>
      </c>
      <c r="J877" s="1" t="s">
        <v>1333</v>
      </c>
      <c r="K877" s="1">
        <v>1</v>
      </c>
      <c r="L877" s="1" t="s">
        <v>26</v>
      </c>
      <c r="M877" s="3">
        <v>288.8</v>
      </c>
      <c r="N877" s="3">
        <f t="shared" si="24"/>
        <v>288.8</v>
      </c>
      <c r="O877" s="1"/>
      <c r="P877" s="3"/>
      <c r="Q877" s="1"/>
      <c r="R877" s="1"/>
      <c r="S877" s="1"/>
      <c r="T877" s="1"/>
      <c r="U877" s="1"/>
      <c r="V877" s="3"/>
      <c r="W877" s="1"/>
      <c r="X877" s="1"/>
      <c r="Y877" s="1"/>
      <c r="Z877" s="3">
        <f>Tabla1315[[#This Row],[COSTO TOTAL]]</f>
        <v>288.8</v>
      </c>
      <c r="AA877" s="1"/>
      <c r="AB877" s="1"/>
      <c r="AC877" s="1"/>
      <c r="AD877" s="1"/>
      <c r="AE877" s="1"/>
    </row>
    <row r="878" spans="1:31">
      <c r="A878" s="1" t="s">
        <v>156</v>
      </c>
      <c r="B878" s="2">
        <v>43514</v>
      </c>
      <c r="C878" s="1" t="s">
        <v>22</v>
      </c>
      <c r="D878" s="1" t="s">
        <v>17</v>
      </c>
      <c r="E878" s="1" t="s">
        <v>24</v>
      </c>
      <c r="F878" s="1" t="s">
        <v>361</v>
      </c>
      <c r="G878" s="1" t="s">
        <v>24</v>
      </c>
      <c r="H878" s="1">
        <v>4501723721</v>
      </c>
      <c r="I878" s="1" t="s">
        <v>24</v>
      </c>
      <c r="J878" s="1" t="s">
        <v>1334</v>
      </c>
      <c r="K878" s="1">
        <v>1</v>
      </c>
      <c r="L878" s="1" t="s">
        <v>26</v>
      </c>
      <c r="M878" s="3"/>
      <c r="N878" s="3">
        <f t="shared" si="24"/>
        <v>0</v>
      </c>
      <c r="O878" s="1"/>
      <c r="P878" s="3"/>
      <c r="Q878" s="1"/>
      <c r="R878" s="1"/>
      <c r="S878" s="1"/>
      <c r="T878" s="1"/>
      <c r="U878" s="1"/>
      <c r="V878" s="3"/>
      <c r="W878" s="1"/>
      <c r="X878" s="1"/>
      <c r="Y878" s="1"/>
      <c r="Z878" s="3">
        <f>Tabla1315[[#This Row],[COSTO TOTAL]]</f>
        <v>0</v>
      </c>
      <c r="AA878" s="1"/>
      <c r="AB878" s="1"/>
      <c r="AC878" s="1"/>
      <c r="AD878" s="1"/>
      <c r="AE878" s="1"/>
    </row>
    <row r="879" spans="1:31">
      <c r="A879" s="1" t="s">
        <v>156</v>
      </c>
      <c r="B879" s="2">
        <v>43515</v>
      </c>
      <c r="C879" s="1">
        <v>2021042</v>
      </c>
      <c r="D879" s="1" t="s">
        <v>17</v>
      </c>
      <c r="E879" s="1" t="s">
        <v>24</v>
      </c>
      <c r="F879" s="1" t="s">
        <v>361</v>
      </c>
      <c r="G879" s="1" t="s">
        <v>24</v>
      </c>
      <c r="H879" s="1">
        <v>4501695021</v>
      </c>
      <c r="I879" s="1" t="s">
        <v>24</v>
      </c>
      <c r="J879" s="1" t="s">
        <v>1337</v>
      </c>
      <c r="K879" s="1">
        <v>20</v>
      </c>
      <c r="L879" s="1" t="s">
        <v>26</v>
      </c>
      <c r="M879" s="3">
        <v>103032.96000000001</v>
      </c>
      <c r="N879" s="3">
        <f t="shared" si="24"/>
        <v>2060659.2000000002</v>
      </c>
      <c r="O879" s="1"/>
      <c r="P879" s="3"/>
      <c r="Q879" s="1"/>
      <c r="R879" s="1"/>
      <c r="S879" s="1"/>
      <c r="T879" s="1"/>
      <c r="U879" s="1"/>
      <c r="V879" s="3"/>
      <c r="W879" s="1"/>
      <c r="X879" s="1"/>
      <c r="Y879" s="1"/>
      <c r="Z879" s="3">
        <f>Tabla1315[[#This Row],[COSTO TOTAL]]</f>
        <v>2060659.2000000002</v>
      </c>
      <c r="AA879" s="1"/>
      <c r="AB879" s="1"/>
      <c r="AC879" s="1"/>
      <c r="AD879" s="1"/>
      <c r="AE879" s="1"/>
    </row>
    <row r="880" spans="1:31">
      <c r="A880" s="46" t="s">
        <v>156</v>
      </c>
      <c r="B880" s="2">
        <v>43910</v>
      </c>
      <c r="C880" s="1" t="s">
        <v>22</v>
      </c>
      <c r="D880" s="1" t="s">
        <v>17</v>
      </c>
      <c r="E880" s="1" t="s">
        <v>1407</v>
      </c>
      <c r="F880" s="1" t="s">
        <v>297</v>
      </c>
      <c r="G880" s="1" t="s">
        <v>24</v>
      </c>
      <c r="H880" s="1">
        <v>4501743676</v>
      </c>
      <c r="I880" s="1" t="s">
        <v>24</v>
      </c>
      <c r="J880" s="1" t="s">
        <v>298</v>
      </c>
      <c r="K880" s="1">
        <v>1</v>
      </c>
      <c r="L880" s="1" t="s">
        <v>26</v>
      </c>
      <c r="M880" s="3">
        <v>196155</v>
      </c>
      <c r="N880" s="3">
        <f t="shared" si="24"/>
        <v>196155</v>
      </c>
      <c r="O880" s="1"/>
      <c r="P880" s="1"/>
      <c r="Q880" s="1"/>
      <c r="R880" s="1"/>
      <c r="S880" s="3"/>
      <c r="T880" s="1"/>
      <c r="U880" s="1"/>
      <c r="V880" s="3"/>
      <c r="W880" s="1"/>
      <c r="X880" s="1"/>
      <c r="Y880" s="1"/>
      <c r="Z880" s="3">
        <f>Tabla1315[[#This Row],[COSTO TOTAL]]</f>
        <v>196155</v>
      </c>
      <c r="AA880" s="1"/>
      <c r="AB880" s="1"/>
      <c r="AC880" s="1" t="s">
        <v>112</v>
      </c>
      <c r="AD880" s="1"/>
      <c r="AE880" s="1"/>
    </row>
    <row r="881" spans="1:3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"/>
      <c r="N881" s="3">
        <f t="shared" si="24"/>
        <v>0</v>
      </c>
      <c r="O881" s="1"/>
      <c r="P881" s="3"/>
      <c r="Q881" s="1"/>
      <c r="R881" s="1"/>
      <c r="S881" s="1"/>
      <c r="T881" s="1"/>
      <c r="U881" s="1"/>
      <c r="V881" s="3"/>
      <c r="W881" s="1"/>
      <c r="X881" s="1"/>
      <c r="Y881" s="1"/>
      <c r="Z881" s="3">
        <f>Tabla1315[[#This Row],[COSTO TOTAL]]</f>
        <v>0</v>
      </c>
      <c r="AA881" s="1"/>
      <c r="AB881" s="1"/>
      <c r="AC881" s="1"/>
      <c r="AD881" s="1"/>
      <c r="AE881" s="1"/>
    </row>
    <row r="882" spans="1:3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"/>
      <c r="N882" s="3">
        <f t="shared" si="24"/>
        <v>0</v>
      </c>
      <c r="O882" s="1"/>
      <c r="P882" s="3"/>
      <c r="Q882" s="1"/>
      <c r="R882" s="1"/>
      <c r="S882" s="1"/>
      <c r="T882" s="1"/>
      <c r="U882" s="1"/>
      <c r="V882" s="3"/>
      <c r="W882" s="1"/>
      <c r="X882" s="1"/>
      <c r="Y882" s="1"/>
      <c r="Z882" s="3">
        <f>Tabla1315[[#This Row],[COSTO TOTAL]]</f>
        <v>0</v>
      </c>
      <c r="AA882" s="1"/>
      <c r="AB882" s="1"/>
      <c r="AC882" s="1"/>
      <c r="AD882" s="1"/>
      <c r="AE882" s="1"/>
    </row>
    <row r="883" spans="1:3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"/>
      <c r="N883" s="3">
        <f t="shared" si="24"/>
        <v>0</v>
      </c>
      <c r="O883" s="1"/>
      <c r="P883" s="3"/>
      <c r="Q883" s="1"/>
      <c r="R883" s="1"/>
      <c r="S883" s="1"/>
      <c r="T883" s="1"/>
      <c r="U883" s="1"/>
      <c r="V883" s="3"/>
      <c r="W883" s="1"/>
      <c r="X883" s="1"/>
      <c r="Y883" s="1"/>
      <c r="Z883" s="3">
        <f>Tabla1315[[#This Row],[COSTO TOTAL]]</f>
        <v>0</v>
      </c>
      <c r="AA883" s="1"/>
      <c r="AB883" s="1"/>
      <c r="AC883" s="1"/>
      <c r="AD883" s="1"/>
      <c r="AE883" s="1"/>
    </row>
    <row r="884" spans="1:31">
      <c r="A884" s="9"/>
      <c r="B884" s="10"/>
      <c r="C884" s="9"/>
      <c r="D884" s="9"/>
      <c r="E884" s="9"/>
      <c r="F884" s="9"/>
      <c r="G884" s="9"/>
      <c r="H884" s="9"/>
      <c r="I884" s="9"/>
      <c r="J884" s="9" t="s">
        <v>16</v>
      </c>
      <c r="K884" s="9"/>
      <c r="L884" s="9"/>
      <c r="M884" s="11"/>
      <c r="N884" s="11">
        <f t="shared" si="24"/>
        <v>0</v>
      </c>
      <c r="O884" s="9"/>
      <c r="P884" s="9"/>
      <c r="Q884" s="9"/>
      <c r="R884" s="9"/>
      <c r="S884" s="11"/>
      <c r="T884" s="9"/>
      <c r="U884" s="9"/>
      <c r="V884" s="11"/>
      <c r="W884" s="9"/>
      <c r="X884" s="9"/>
      <c r="Y884" s="9"/>
      <c r="Z884" s="9"/>
      <c r="AA884" s="9"/>
      <c r="AB884" s="9"/>
      <c r="AC884" s="9"/>
      <c r="AD884" s="9"/>
      <c r="AE884" s="1"/>
    </row>
    <row r="885" spans="1:31">
      <c r="A885" s="1" t="s">
        <v>802</v>
      </c>
      <c r="B885" s="2">
        <v>43788</v>
      </c>
      <c r="C885" s="1" t="s">
        <v>22</v>
      </c>
      <c r="D885" s="1" t="s">
        <v>16</v>
      </c>
      <c r="E885" s="1" t="s">
        <v>24</v>
      </c>
      <c r="F885" s="1" t="s">
        <v>799</v>
      </c>
      <c r="G885" s="1" t="s">
        <v>24</v>
      </c>
      <c r="H885" s="1">
        <v>4501708512</v>
      </c>
      <c r="I885" s="1" t="s">
        <v>24</v>
      </c>
      <c r="J885" s="1" t="s">
        <v>800</v>
      </c>
      <c r="K885" s="1">
        <v>2</v>
      </c>
      <c r="L885" s="1" t="s">
        <v>26</v>
      </c>
      <c r="M885" s="3">
        <v>80738</v>
      </c>
      <c r="N885" s="3">
        <f t="shared" si="24"/>
        <v>161476</v>
      </c>
      <c r="O885" s="1" t="s">
        <v>801</v>
      </c>
      <c r="P885" s="1"/>
      <c r="Q885" s="3"/>
      <c r="R885" s="3"/>
      <c r="S885" s="1"/>
      <c r="T885" s="1"/>
      <c r="U885" s="1"/>
      <c r="V885" s="3"/>
      <c r="W885" s="1"/>
      <c r="X885" s="1"/>
      <c r="Y885" s="1"/>
      <c r="Z885" s="1"/>
      <c r="AA885" s="3">
        <f>Tabla1315[[#This Row],[COSTO TOTAL]]</f>
        <v>161476</v>
      </c>
      <c r="AB885" s="1"/>
      <c r="AC885" s="1"/>
      <c r="AD885" s="1"/>
      <c r="AE885" s="1"/>
    </row>
    <row r="886" spans="1:31">
      <c r="A886" s="1" t="s">
        <v>803</v>
      </c>
      <c r="B886" s="2" t="s">
        <v>593</v>
      </c>
      <c r="C886" s="1" t="s">
        <v>22</v>
      </c>
      <c r="D886" s="1" t="s">
        <v>16</v>
      </c>
      <c r="E886" s="1" t="s">
        <v>24</v>
      </c>
      <c r="F886" s="1" t="s">
        <v>877</v>
      </c>
      <c r="G886" s="1" t="s">
        <v>24</v>
      </c>
      <c r="H886" s="1">
        <v>4501713137</v>
      </c>
      <c r="I886" s="1" t="s">
        <v>24</v>
      </c>
      <c r="J886" s="1" t="s">
        <v>878</v>
      </c>
      <c r="K886" s="1">
        <v>2</v>
      </c>
      <c r="L886" s="1" t="s">
        <v>26</v>
      </c>
      <c r="M886" s="3">
        <v>3651</v>
      </c>
      <c r="N886" s="3">
        <f t="shared" si="24"/>
        <v>7302</v>
      </c>
      <c r="O886" s="1"/>
      <c r="P886" s="1"/>
      <c r="Q886" s="3"/>
      <c r="R886" s="3"/>
      <c r="S886" s="1"/>
      <c r="T886" s="1"/>
      <c r="U886" s="1"/>
      <c r="V886" s="3"/>
      <c r="W886" s="1"/>
      <c r="X886" s="1"/>
      <c r="Y886" s="1"/>
      <c r="Z886" s="1"/>
      <c r="AA886" s="3">
        <f>Tabla1315[[#This Row],[COSTO TOTAL]]</f>
        <v>7302</v>
      </c>
      <c r="AB886" s="1"/>
      <c r="AC886" s="1"/>
      <c r="AD886" s="1"/>
      <c r="AE886" s="1"/>
    </row>
    <row r="887" spans="1:31">
      <c r="A887" s="1" t="s">
        <v>806</v>
      </c>
      <c r="B887" s="2">
        <v>43311</v>
      </c>
      <c r="C887" s="1">
        <v>7590734</v>
      </c>
      <c r="D887" s="1" t="s">
        <v>16</v>
      </c>
      <c r="E887" s="1" t="s">
        <v>807</v>
      </c>
      <c r="F887" s="1" t="s">
        <v>808</v>
      </c>
      <c r="G887" s="1"/>
      <c r="H887" s="1">
        <v>4501565414</v>
      </c>
      <c r="I887" s="1" t="s">
        <v>24</v>
      </c>
      <c r="J887" s="1" t="s">
        <v>879</v>
      </c>
      <c r="K887" s="1">
        <v>1</v>
      </c>
      <c r="L887" s="1" t="s">
        <v>26</v>
      </c>
      <c r="M887" s="3">
        <v>14983.8</v>
      </c>
      <c r="N887" s="3">
        <f t="shared" si="24"/>
        <v>14983.8</v>
      </c>
      <c r="O887" s="1"/>
      <c r="P887" s="1"/>
      <c r="Q887" s="3"/>
      <c r="R887" s="3"/>
      <c r="S887" s="1"/>
      <c r="T887" s="1"/>
      <c r="U887" s="1"/>
      <c r="V887" s="3"/>
      <c r="W887" s="1"/>
      <c r="X887" s="1"/>
      <c r="Y887" s="1"/>
      <c r="Z887" s="1"/>
      <c r="AA887" s="3">
        <f>Tabla1315[[#This Row],[COSTO TOTAL]]</f>
        <v>14983.8</v>
      </c>
      <c r="AB887" s="1"/>
      <c r="AC887" s="1"/>
      <c r="AD887" s="1"/>
      <c r="AE887" s="1"/>
    </row>
    <row r="888" spans="1:31">
      <c r="A888" s="1" t="s">
        <v>806</v>
      </c>
      <c r="B888" s="2">
        <v>43311</v>
      </c>
      <c r="C888" s="1">
        <v>7590734</v>
      </c>
      <c r="D888" s="1" t="s">
        <v>16</v>
      </c>
      <c r="E888" s="1" t="s">
        <v>807</v>
      </c>
      <c r="F888" s="1" t="s">
        <v>808</v>
      </c>
      <c r="G888" s="1" t="s">
        <v>24</v>
      </c>
      <c r="H888" s="1">
        <v>4501565414</v>
      </c>
      <c r="I888" s="1" t="s">
        <v>24</v>
      </c>
      <c r="J888" s="1" t="s">
        <v>880</v>
      </c>
      <c r="K888" s="1">
        <v>1</v>
      </c>
      <c r="L888" s="1" t="s">
        <v>26</v>
      </c>
      <c r="M888" s="3">
        <v>648</v>
      </c>
      <c r="N888" s="3">
        <f t="shared" si="24"/>
        <v>648</v>
      </c>
      <c r="O888" s="1"/>
      <c r="P888" s="1"/>
      <c r="Q888" s="3"/>
      <c r="R888" s="3"/>
      <c r="S888" s="1"/>
      <c r="T888" s="1"/>
      <c r="U888" s="1"/>
      <c r="V888" s="3"/>
      <c r="W888" s="1"/>
      <c r="X888" s="1"/>
      <c r="Y888" s="1"/>
      <c r="Z888" s="1"/>
      <c r="AA888" s="3">
        <f>Tabla1315[[#This Row],[COSTO TOTAL]]</f>
        <v>648</v>
      </c>
      <c r="AB888" s="1"/>
      <c r="AC888" s="1"/>
      <c r="AD888" s="1"/>
      <c r="AE888" s="1"/>
    </row>
    <row r="889" spans="1:31">
      <c r="A889" s="1" t="s">
        <v>806</v>
      </c>
      <c r="B889" s="2">
        <v>43311</v>
      </c>
      <c r="C889" s="1">
        <v>7590734</v>
      </c>
      <c r="D889" s="1" t="s">
        <v>16</v>
      </c>
      <c r="E889" s="1" t="s">
        <v>807</v>
      </c>
      <c r="F889" s="1" t="s">
        <v>808</v>
      </c>
      <c r="G889" s="1" t="s">
        <v>24</v>
      </c>
      <c r="H889" s="1">
        <v>4501565414</v>
      </c>
      <c r="I889" s="1" t="s">
        <v>24</v>
      </c>
      <c r="J889" s="1" t="s">
        <v>809</v>
      </c>
      <c r="K889" s="1">
        <v>0</v>
      </c>
      <c r="L889" s="1" t="s">
        <v>26</v>
      </c>
      <c r="M889" s="3">
        <v>41345.4</v>
      </c>
      <c r="N889" s="3">
        <f t="shared" si="24"/>
        <v>0</v>
      </c>
      <c r="O889" s="1"/>
      <c r="P889" s="1"/>
      <c r="Q889" s="3"/>
      <c r="R889" s="3"/>
      <c r="S889" s="1"/>
      <c r="T889" s="1"/>
      <c r="U889" s="1"/>
      <c r="V889" s="3"/>
      <c r="W889" s="1"/>
      <c r="X889" s="1"/>
      <c r="Y889" s="1"/>
      <c r="Z889" s="1"/>
      <c r="AA889" s="3">
        <f>Tabla1315[[#This Row],[COSTO TOTAL]]</f>
        <v>0</v>
      </c>
      <c r="AB889" s="1"/>
      <c r="AC889" s="1"/>
      <c r="AD889" s="1" t="s">
        <v>112</v>
      </c>
      <c r="AE889" s="1"/>
    </row>
    <row r="890" spans="1:31">
      <c r="A890" s="1" t="s">
        <v>806</v>
      </c>
      <c r="B890" s="2" t="s">
        <v>37</v>
      </c>
      <c r="C890" s="1"/>
      <c r="D890" s="1" t="s">
        <v>16</v>
      </c>
      <c r="E890" s="1"/>
      <c r="F890" s="1"/>
      <c r="G890" s="1"/>
      <c r="H890" s="1"/>
      <c r="I890" s="1"/>
      <c r="J890" s="1" t="s">
        <v>881</v>
      </c>
      <c r="K890" s="1">
        <v>1</v>
      </c>
      <c r="L890" s="1" t="s">
        <v>26</v>
      </c>
      <c r="M890" s="3"/>
      <c r="N890" s="3">
        <f t="shared" si="24"/>
        <v>0</v>
      </c>
      <c r="O890" s="1"/>
      <c r="P890" s="1"/>
      <c r="Q890" s="3"/>
      <c r="R890" s="3"/>
      <c r="S890" s="1"/>
      <c r="T890" s="1"/>
      <c r="U890" s="1"/>
      <c r="V890" s="3"/>
      <c r="W890" s="1"/>
      <c r="X890" s="1"/>
      <c r="Y890" s="1"/>
      <c r="Z890" s="1"/>
      <c r="AA890" s="3">
        <f>Tabla1315[[#This Row],[COSTO TOTAL]]</f>
        <v>0</v>
      </c>
      <c r="AB890" s="1"/>
      <c r="AC890" s="1"/>
      <c r="AD890" s="1"/>
      <c r="AE890" s="1"/>
    </row>
    <row r="891" spans="1:31">
      <c r="A891" s="1" t="s">
        <v>806</v>
      </c>
      <c r="B891" s="2">
        <v>43413</v>
      </c>
      <c r="C891" s="1">
        <v>7562568</v>
      </c>
      <c r="D891" s="1" t="s">
        <v>16</v>
      </c>
      <c r="E891" s="1" t="s">
        <v>882</v>
      </c>
      <c r="F891" s="1" t="s">
        <v>113</v>
      </c>
      <c r="G891" s="1" t="s">
        <v>24</v>
      </c>
      <c r="H891" s="1">
        <v>4501604004</v>
      </c>
      <c r="I891" s="1" t="s">
        <v>883</v>
      </c>
      <c r="J891" s="1" t="s">
        <v>884</v>
      </c>
      <c r="K891" s="1">
        <v>3</v>
      </c>
      <c r="L891" s="1" t="s">
        <v>26</v>
      </c>
      <c r="M891" s="3">
        <v>202</v>
      </c>
      <c r="N891" s="3">
        <f t="shared" si="24"/>
        <v>606</v>
      </c>
      <c r="O891" s="1"/>
      <c r="P891" s="1"/>
      <c r="Q891" s="3"/>
      <c r="R891" s="3"/>
      <c r="S891" s="1"/>
      <c r="T891" s="1"/>
      <c r="U891" s="1"/>
      <c r="V891" s="3"/>
      <c r="W891" s="1"/>
      <c r="X891" s="1"/>
      <c r="Y891" s="1"/>
      <c r="Z891" s="1"/>
      <c r="AA891" s="3">
        <f>Tabla1315[[#This Row],[COSTO TOTAL]]</f>
        <v>606</v>
      </c>
      <c r="AB891" s="1"/>
      <c r="AC891" s="1"/>
      <c r="AD891" s="1"/>
      <c r="AE891" s="1"/>
    </row>
    <row r="892" spans="1:31">
      <c r="A892" s="1" t="s">
        <v>806</v>
      </c>
      <c r="B892" s="2">
        <v>43413</v>
      </c>
      <c r="C892" s="1">
        <v>7562568</v>
      </c>
      <c r="D892" s="1" t="s">
        <v>16</v>
      </c>
      <c r="E892" s="1" t="s">
        <v>882</v>
      </c>
      <c r="F892" s="1" t="s">
        <v>113</v>
      </c>
      <c r="G892" s="1" t="s">
        <v>24</v>
      </c>
      <c r="H892" s="1">
        <v>4501604004</v>
      </c>
      <c r="I892" s="1" t="s">
        <v>883</v>
      </c>
      <c r="J892" s="1" t="s">
        <v>885</v>
      </c>
      <c r="K892" s="1">
        <v>3</v>
      </c>
      <c r="L892" s="1" t="s">
        <v>26</v>
      </c>
      <c r="M892" s="3">
        <v>140</v>
      </c>
      <c r="N892" s="3">
        <f t="shared" si="24"/>
        <v>420</v>
      </c>
      <c r="O892" s="1"/>
      <c r="P892" s="1"/>
      <c r="Q892" s="3"/>
      <c r="R892" s="3"/>
      <c r="S892" s="1"/>
      <c r="T892" s="1"/>
      <c r="U892" s="1"/>
      <c r="V892" s="3"/>
      <c r="W892" s="1"/>
      <c r="X892" s="1"/>
      <c r="Y892" s="1"/>
      <c r="Z892" s="1"/>
      <c r="AA892" s="3">
        <f>Tabla1315[[#This Row],[COSTO TOTAL]]</f>
        <v>420</v>
      </c>
      <c r="AB892" s="1"/>
      <c r="AC892" s="1"/>
      <c r="AD892" s="1"/>
      <c r="AE892" s="1"/>
    </row>
    <row r="893" spans="1:31">
      <c r="A893" s="1" t="s">
        <v>806</v>
      </c>
      <c r="B893" s="2">
        <v>43413</v>
      </c>
      <c r="C893" s="1">
        <v>7562568</v>
      </c>
      <c r="D893" s="1" t="s">
        <v>16</v>
      </c>
      <c r="E893" s="1" t="s">
        <v>882</v>
      </c>
      <c r="F893" s="1" t="s">
        <v>113</v>
      </c>
      <c r="G893" s="1" t="s">
        <v>24</v>
      </c>
      <c r="H893" s="1">
        <v>4501604004</v>
      </c>
      <c r="I893" s="1" t="s">
        <v>883</v>
      </c>
      <c r="J893" s="1" t="s">
        <v>886</v>
      </c>
      <c r="K893" s="1">
        <v>8</v>
      </c>
      <c r="L893" s="1" t="s">
        <v>26</v>
      </c>
      <c r="M893" s="3">
        <v>150</v>
      </c>
      <c r="N893" s="3">
        <f t="shared" si="24"/>
        <v>1200</v>
      </c>
      <c r="O893" s="1"/>
      <c r="P893" s="1"/>
      <c r="Q893" s="3"/>
      <c r="R893" s="3"/>
      <c r="S893" s="1"/>
      <c r="T893" s="1"/>
      <c r="U893" s="1"/>
      <c r="V893" s="3"/>
      <c r="W893" s="1"/>
      <c r="X893" s="1"/>
      <c r="Y893" s="1"/>
      <c r="Z893" s="1"/>
      <c r="AA893" s="3">
        <f>Tabla1315[[#This Row],[COSTO TOTAL]]</f>
        <v>1200</v>
      </c>
      <c r="AB893" s="1"/>
      <c r="AC893" s="1"/>
      <c r="AD893" s="1"/>
      <c r="AE893" s="1"/>
    </row>
    <row r="894" spans="1:31">
      <c r="A894" s="1" t="s">
        <v>806</v>
      </c>
      <c r="B894" s="2">
        <v>43413</v>
      </c>
      <c r="C894" s="1">
        <v>7562568</v>
      </c>
      <c r="D894" s="1" t="s">
        <v>16</v>
      </c>
      <c r="E894" s="1" t="s">
        <v>882</v>
      </c>
      <c r="F894" s="1" t="s">
        <v>113</v>
      </c>
      <c r="G894" s="1" t="s">
        <v>24</v>
      </c>
      <c r="H894" s="1">
        <v>4501604004</v>
      </c>
      <c r="I894" s="1" t="s">
        <v>883</v>
      </c>
      <c r="J894" s="1" t="s">
        <v>887</v>
      </c>
      <c r="K894" s="1">
        <v>5</v>
      </c>
      <c r="L894" s="1" t="s">
        <v>26</v>
      </c>
      <c r="M894" s="3">
        <v>290</v>
      </c>
      <c r="N894" s="3">
        <f t="shared" si="24"/>
        <v>1450</v>
      </c>
      <c r="O894" s="1"/>
      <c r="P894" s="1"/>
      <c r="Q894" s="3"/>
      <c r="R894" s="3"/>
      <c r="S894" s="1"/>
      <c r="T894" s="1"/>
      <c r="U894" s="1"/>
      <c r="V894" s="3"/>
      <c r="W894" s="1"/>
      <c r="X894" s="1"/>
      <c r="Y894" s="1"/>
      <c r="Z894" s="1"/>
      <c r="AA894" s="3">
        <f>Tabla1315[[#This Row],[COSTO TOTAL]]</f>
        <v>1450</v>
      </c>
      <c r="AB894" s="1"/>
      <c r="AC894" s="1"/>
      <c r="AD894" s="1"/>
      <c r="AE894" s="1"/>
    </row>
    <row r="895" spans="1:31">
      <c r="A895" s="1" t="s">
        <v>806</v>
      </c>
      <c r="B895" s="2">
        <v>43495</v>
      </c>
      <c r="C895" s="1">
        <v>7650152</v>
      </c>
      <c r="D895" s="1" t="s">
        <v>16</v>
      </c>
      <c r="E895" s="1" t="s">
        <v>888</v>
      </c>
      <c r="F895" s="1" t="s">
        <v>122</v>
      </c>
      <c r="G895" s="1" t="s">
        <v>24</v>
      </c>
      <c r="H895" s="1">
        <v>4501633816</v>
      </c>
      <c r="I895" s="1"/>
      <c r="J895" s="1" t="s">
        <v>889</v>
      </c>
      <c r="K895" s="1">
        <v>2</v>
      </c>
      <c r="L895" s="1" t="s">
        <v>26</v>
      </c>
      <c r="M895" s="3">
        <v>1370</v>
      </c>
      <c r="N895" s="3">
        <f t="shared" si="24"/>
        <v>2740</v>
      </c>
      <c r="O895" s="1"/>
      <c r="P895" s="1"/>
      <c r="Q895" s="3"/>
      <c r="R895" s="3"/>
      <c r="S895" s="1"/>
      <c r="T895" s="1"/>
      <c r="U895" s="1"/>
      <c r="V895" s="3"/>
      <c r="W895" s="1"/>
      <c r="X895" s="1"/>
      <c r="Y895" s="1"/>
      <c r="Z895" s="1"/>
      <c r="AA895" s="3">
        <f>Tabla1315[[#This Row],[COSTO TOTAL]]</f>
        <v>2740</v>
      </c>
      <c r="AB895" s="1"/>
      <c r="AC895" s="1"/>
      <c r="AD895" s="1"/>
      <c r="AE895" s="1"/>
    </row>
    <row r="896" spans="1:31">
      <c r="A896" s="1" t="s">
        <v>806</v>
      </c>
      <c r="B896" s="2">
        <v>43556</v>
      </c>
      <c r="C896" s="1" t="s">
        <v>22</v>
      </c>
      <c r="D896" s="1" t="s">
        <v>16</v>
      </c>
      <c r="E896" s="1" t="s">
        <v>24</v>
      </c>
      <c r="F896" s="1" t="s">
        <v>808</v>
      </c>
      <c r="G896" s="1" t="s">
        <v>24</v>
      </c>
      <c r="H896" s="1">
        <v>4501641929</v>
      </c>
      <c r="I896" s="1" t="s">
        <v>24</v>
      </c>
      <c r="J896" s="1" t="s">
        <v>890</v>
      </c>
      <c r="K896" s="1">
        <v>1</v>
      </c>
      <c r="L896" s="1" t="s">
        <v>26</v>
      </c>
      <c r="M896" s="3">
        <v>18690</v>
      </c>
      <c r="N896" s="3">
        <f t="shared" si="24"/>
        <v>18690</v>
      </c>
      <c r="O896" s="1" t="s">
        <v>891</v>
      </c>
      <c r="P896" s="1"/>
      <c r="Q896" s="3"/>
      <c r="R896" s="3"/>
      <c r="S896" s="1"/>
      <c r="T896" s="1"/>
      <c r="U896" s="1"/>
      <c r="V896" s="3"/>
      <c r="W896" s="1"/>
      <c r="X896" s="1"/>
      <c r="Y896" s="1"/>
      <c r="Z896" s="1"/>
      <c r="AA896" s="3">
        <f>Tabla1315[[#This Row],[COSTO TOTAL]]</f>
        <v>18690</v>
      </c>
      <c r="AB896" s="1"/>
      <c r="AC896" s="1"/>
      <c r="AD896" s="1"/>
      <c r="AE896" s="1"/>
    </row>
    <row r="897" spans="1:31">
      <c r="A897" s="1" t="s">
        <v>806</v>
      </c>
      <c r="B897" s="2">
        <v>43600</v>
      </c>
      <c r="C897" s="1" t="s">
        <v>22</v>
      </c>
      <c r="D897" s="1" t="s">
        <v>16</v>
      </c>
      <c r="E897" s="1" t="s">
        <v>24</v>
      </c>
      <c r="F897" s="1" t="s">
        <v>24</v>
      </c>
      <c r="G897" s="1" t="s">
        <v>24</v>
      </c>
      <c r="H897" s="1">
        <v>4501648246</v>
      </c>
      <c r="I897" s="1" t="s">
        <v>24</v>
      </c>
      <c r="J897" s="1" t="s">
        <v>892</v>
      </c>
      <c r="K897" s="1">
        <v>3</v>
      </c>
      <c r="L897" s="1" t="s">
        <v>26</v>
      </c>
      <c r="M897" s="3">
        <v>2350</v>
      </c>
      <c r="N897" s="3">
        <f t="shared" si="24"/>
        <v>7050</v>
      </c>
      <c r="O897" s="1"/>
      <c r="P897" s="1"/>
      <c r="Q897" s="3"/>
      <c r="R897" s="3"/>
      <c r="S897" s="1"/>
      <c r="T897" s="1"/>
      <c r="U897" s="1"/>
      <c r="V897" s="3"/>
      <c r="W897" s="1"/>
      <c r="X897" s="1"/>
      <c r="Y897" s="1"/>
      <c r="Z897" s="1"/>
      <c r="AA897" s="3">
        <f>Tabla1315[[#This Row],[COSTO TOTAL]]</f>
        <v>7050</v>
      </c>
      <c r="AB897" s="1"/>
      <c r="AC897" s="1"/>
      <c r="AD897" s="1"/>
      <c r="AE897" s="1"/>
    </row>
    <row r="898" spans="1:31">
      <c r="A898" s="1" t="s">
        <v>840</v>
      </c>
      <c r="B898" s="2" t="s">
        <v>37</v>
      </c>
      <c r="C898" s="1" t="s">
        <v>24</v>
      </c>
      <c r="D898" s="1" t="s">
        <v>16</v>
      </c>
      <c r="E898" s="1" t="s">
        <v>893</v>
      </c>
      <c r="F898" s="1" t="s">
        <v>24</v>
      </c>
      <c r="G898" s="1" t="s">
        <v>24</v>
      </c>
      <c r="H898" s="1" t="s">
        <v>24</v>
      </c>
      <c r="I898" s="1" t="s">
        <v>24</v>
      </c>
      <c r="J898" s="1" t="s">
        <v>894</v>
      </c>
      <c r="K898" s="1">
        <v>1</v>
      </c>
      <c r="L898" s="1" t="s">
        <v>26</v>
      </c>
      <c r="M898" s="3"/>
      <c r="N898" s="3">
        <f t="shared" si="24"/>
        <v>0</v>
      </c>
      <c r="O898" s="1"/>
      <c r="P898" s="1"/>
      <c r="Q898" s="3"/>
      <c r="R898" s="3"/>
      <c r="S898" s="1"/>
      <c r="T898" s="1"/>
      <c r="U898" s="1"/>
      <c r="V898" s="3"/>
      <c r="W898" s="1"/>
      <c r="X898" s="1"/>
      <c r="Y898" s="1"/>
      <c r="Z898" s="1"/>
      <c r="AA898" s="3">
        <f>Tabla1315[[#This Row],[COSTO TOTAL]]</f>
        <v>0</v>
      </c>
      <c r="AB898" s="1"/>
      <c r="AC898" s="1"/>
      <c r="AD898" s="1"/>
      <c r="AE898" s="1"/>
    </row>
    <row r="899" spans="1:31">
      <c r="A899" s="1" t="s">
        <v>840</v>
      </c>
      <c r="B899" s="2">
        <v>43279</v>
      </c>
      <c r="C899" s="1">
        <v>7596944</v>
      </c>
      <c r="D899" s="1" t="s">
        <v>16</v>
      </c>
      <c r="E899" s="1" t="s">
        <v>895</v>
      </c>
      <c r="F899" s="1" t="s">
        <v>24</v>
      </c>
      <c r="G899" s="1"/>
      <c r="H899" s="1" t="s">
        <v>22</v>
      </c>
      <c r="I899" s="1"/>
      <c r="J899" s="1" t="s">
        <v>896</v>
      </c>
      <c r="K899" s="1">
        <v>1</v>
      </c>
      <c r="L899" s="1" t="s">
        <v>26</v>
      </c>
      <c r="M899" s="3"/>
      <c r="N899" s="3">
        <f t="shared" si="24"/>
        <v>0</v>
      </c>
      <c r="O899" s="1" t="s">
        <v>898</v>
      </c>
      <c r="P899" s="1"/>
      <c r="Q899" s="3"/>
      <c r="R899" s="3"/>
      <c r="S899" s="1"/>
      <c r="T899" s="1"/>
      <c r="U899" s="1"/>
      <c r="V899" s="3"/>
      <c r="W899" s="1"/>
      <c r="X899" s="1"/>
      <c r="Y899" s="1"/>
      <c r="Z899" s="1"/>
      <c r="AA899" s="3">
        <f>Tabla1315[[#This Row],[COSTO TOTAL]]</f>
        <v>0</v>
      </c>
      <c r="AB899" s="1"/>
      <c r="AC899" s="1"/>
      <c r="AD899" s="1"/>
      <c r="AE899" s="1"/>
    </row>
    <row r="900" spans="1:31">
      <c r="A900" s="1" t="s">
        <v>840</v>
      </c>
      <c r="B900" s="2">
        <v>43279</v>
      </c>
      <c r="C900" s="1">
        <v>7596944</v>
      </c>
      <c r="D900" s="1" t="s">
        <v>16</v>
      </c>
      <c r="E900" s="1" t="s">
        <v>895</v>
      </c>
      <c r="F900" s="1" t="s">
        <v>24</v>
      </c>
      <c r="G900" s="1"/>
      <c r="H900" s="1" t="s">
        <v>22</v>
      </c>
      <c r="I900" s="1"/>
      <c r="J900" s="1" t="s">
        <v>897</v>
      </c>
      <c r="K900" s="1">
        <v>1</v>
      </c>
      <c r="L900" s="1" t="s">
        <v>26</v>
      </c>
      <c r="M900" s="3"/>
      <c r="N900" s="3">
        <f t="shared" si="24"/>
        <v>0</v>
      </c>
      <c r="O900" s="1" t="s">
        <v>898</v>
      </c>
      <c r="P900" s="1"/>
      <c r="Q900" s="3"/>
      <c r="R900" s="3"/>
      <c r="S900" s="1"/>
      <c r="T900" s="1"/>
      <c r="U900" s="1"/>
      <c r="V900" s="3"/>
      <c r="W900" s="1"/>
      <c r="X900" s="1"/>
      <c r="Y900" s="1"/>
      <c r="Z900" s="1"/>
      <c r="AA900" s="3">
        <f>Tabla1315[[#This Row],[COSTO TOTAL]]</f>
        <v>0</v>
      </c>
      <c r="AB900" s="1"/>
      <c r="AC900" s="1"/>
      <c r="AD900" s="1"/>
      <c r="AE900" s="1"/>
    </row>
    <row r="901" spans="1:31">
      <c r="A901" s="1" t="s">
        <v>853</v>
      </c>
      <c r="B901" s="2">
        <v>43311</v>
      </c>
      <c r="C901" s="1" t="s">
        <v>22</v>
      </c>
      <c r="D901" s="1" t="s">
        <v>16</v>
      </c>
      <c r="E901" s="1" t="s">
        <v>899</v>
      </c>
      <c r="F901" s="1" t="s">
        <v>24</v>
      </c>
      <c r="G901" s="1"/>
      <c r="H901" s="1" t="s">
        <v>22</v>
      </c>
      <c r="I901" s="1"/>
      <c r="J901" s="1" t="s">
        <v>900</v>
      </c>
      <c r="K901" s="1">
        <v>2</v>
      </c>
      <c r="L901" s="1" t="s">
        <v>901</v>
      </c>
      <c r="M901" s="3"/>
      <c r="N901" s="3">
        <f t="shared" si="24"/>
        <v>0</v>
      </c>
      <c r="O901" s="1" t="s">
        <v>902</v>
      </c>
      <c r="P901" s="1"/>
      <c r="Q901" s="3"/>
      <c r="R901" s="3"/>
      <c r="S901" s="1"/>
      <c r="T901" s="1"/>
      <c r="U901" s="1"/>
      <c r="V901" s="3"/>
      <c r="W901" s="1"/>
      <c r="X901" s="1"/>
      <c r="Y901" s="1"/>
      <c r="Z901" s="1"/>
      <c r="AA901" s="3">
        <f>Tabla1315[[#This Row],[COSTO TOTAL]]</f>
        <v>0</v>
      </c>
      <c r="AB901" s="1"/>
      <c r="AC901" s="1"/>
      <c r="AD901" s="1"/>
      <c r="AE901" s="1"/>
    </row>
    <row r="902" spans="1:31">
      <c r="A902" s="1" t="s">
        <v>853</v>
      </c>
      <c r="B902" s="2">
        <v>43311</v>
      </c>
      <c r="C902" s="1" t="s">
        <v>22</v>
      </c>
      <c r="D902" s="1" t="s">
        <v>16</v>
      </c>
      <c r="E902" s="1" t="s">
        <v>903</v>
      </c>
      <c r="F902" s="1" t="s">
        <v>24</v>
      </c>
      <c r="G902" s="1"/>
      <c r="H902" s="1" t="s">
        <v>22</v>
      </c>
      <c r="I902" s="1"/>
      <c r="J902" s="1" t="s">
        <v>904</v>
      </c>
      <c r="K902" s="1">
        <v>3</v>
      </c>
      <c r="L902" s="1" t="s">
        <v>26</v>
      </c>
      <c r="M902" s="3"/>
      <c r="N902" s="3">
        <f t="shared" si="24"/>
        <v>0</v>
      </c>
      <c r="O902" s="1" t="s">
        <v>902</v>
      </c>
      <c r="P902" s="1"/>
      <c r="Q902" s="3"/>
      <c r="R902" s="3"/>
      <c r="S902" s="1"/>
      <c r="T902" s="1"/>
      <c r="U902" s="1"/>
      <c r="V902" s="3"/>
      <c r="W902" s="1"/>
      <c r="X902" s="1"/>
      <c r="Y902" s="1"/>
      <c r="Z902" s="1"/>
      <c r="AA902" s="3">
        <f>Tabla1315[[#This Row],[COSTO TOTAL]]</f>
        <v>0</v>
      </c>
      <c r="AB902" s="1"/>
      <c r="AC902" s="1"/>
      <c r="AD902" s="1"/>
      <c r="AE902" s="1"/>
    </row>
    <row r="903" spans="1:31">
      <c r="A903" s="1" t="s">
        <v>853</v>
      </c>
      <c r="B903" s="2">
        <v>43021</v>
      </c>
      <c r="C903" s="1" t="s">
        <v>22</v>
      </c>
      <c r="D903" s="1" t="s">
        <v>16</v>
      </c>
      <c r="E903" s="1" t="s">
        <v>24</v>
      </c>
      <c r="F903" s="1" t="s">
        <v>905</v>
      </c>
      <c r="G903" s="1"/>
      <c r="H903" s="1">
        <v>4501471393</v>
      </c>
      <c r="I903" s="1"/>
      <c r="J903" s="1" t="s">
        <v>906</v>
      </c>
      <c r="K903" s="1">
        <v>2</v>
      </c>
      <c r="L903" s="1" t="s">
        <v>26</v>
      </c>
      <c r="M903" s="3">
        <v>11758</v>
      </c>
      <c r="N903" s="3">
        <f t="shared" si="24"/>
        <v>23516</v>
      </c>
      <c r="O903" s="1"/>
      <c r="P903" s="1"/>
      <c r="Q903" s="3"/>
      <c r="R903" s="3"/>
      <c r="S903" s="1"/>
      <c r="T903" s="1"/>
      <c r="U903" s="1"/>
      <c r="V903" s="3"/>
      <c r="W903" s="1"/>
      <c r="X903" s="1"/>
      <c r="Y903" s="1"/>
      <c r="Z903" s="1"/>
      <c r="AA903" s="3">
        <f>Tabla1315[[#This Row],[COSTO TOTAL]]</f>
        <v>23516</v>
      </c>
      <c r="AB903" s="1"/>
      <c r="AC903" s="1"/>
      <c r="AD903" s="1"/>
      <c r="AE903" s="1"/>
    </row>
    <row r="904" spans="1:31">
      <c r="A904" s="1" t="s">
        <v>907</v>
      </c>
      <c r="B904" s="2">
        <v>43434</v>
      </c>
      <c r="C904" s="1">
        <v>7664484</v>
      </c>
      <c r="D904" s="1" t="s">
        <v>16</v>
      </c>
      <c r="E904" s="1" t="s">
        <v>908</v>
      </c>
      <c r="F904" s="1" t="s">
        <v>113</v>
      </c>
      <c r="G904" s="1" t="s">
        <v>24</v>
      </c>
      <c r="H904" s="1">
        <v>4501619857</v>
      </c>
      <c r="I904" s="1" t="s">
        <v>909</v>
      </c>
      <c r="J904" s="1" t="s">
        <v>910</v>
      </c>
      <c r="K904" s="1">
        <v>1</v>
      </c>
      <c r="L904" s="1" t="s">
        <v>26</v>
      </c>
      <c r="M904" s="3"/>
      <c r="N904" s="3">
        <f t="shared" si="24"/>
        <v>0</v>
      </c>
      <c r="O904" s="1"/>
      <c r="P904" s="1"/>
      <c r="Q904" s="3"/>
      <c r="R904" s="3"/>
      <c r="S904" s="1"/>
      <c r="T904" s="1"/>
      <c r="U904" s="1"/>
      <c r="V904" s="3"/>
      <c r="W904" s="1"/>
      <c r="X904" s="1"/>
      <c r="Y904" s="1"/>
      <c r="Z904" s="1"/>
      <c r="AA904" s="3">
        <f>Tabla1315[[#This Row],[COSTO TOTAL]]</f>
        <v>0</v>
      </c>
      <c r="AB904" s="1"/>
      <c r="AC904" s="1"/>
      <c r="AD904" s="1"/>
      <c r="AE904" s="1"/>
    </row>
    <row r="905" spans="1:31">
      <c r="A905" s="1" t="s">
        <v>911</v>
      </c>
      <c r="B905" s="2">
        <v>43773</v>
      </c>
      <c r="C905" s="1" t="s">
        <v>22</v>
      </c>
      <c r="D905" s="1" t="s">
        <v>16</v>
      </c>
      <c r="E905" s="1" t="s">
        <v>24</v>
      </c>
      <c r="F905" s="1" t="s">
        <v>912</v>
      </c>
      <c r="G905" s="1" t="s">
        <v>24</v>
      </c>
      <c r="H905" s="1">
        <v>4501717359</v>
      </c>
      <c r="I905" s="1"/>
      <c r="J905" s="1" t="s">
        <v>913</v>
      </c>
      <c r="K905" s="1">
        <v>1</v>
      </c>
      <c r="L905" s="1" t="s">
        <v>26</v>
      </c>
      <c r="M905" s="3">
        <v>21800</v>
      </c>
      <c r="N905" s="3">
        <f t="shared" si="24"/>
        <v>21800</v>
      </c>
      <c r="O905" s="1"/>
      <c r="P905" s="1"/>
      <c r="Q905" s="3"/>
      <c r="R905" s="3"/>
      <c r="S905" s="1"/>
      <c r="T905" s="1"/>
      <c r="U905" s="1"/>
      <c r="V905" s="3"/>
      <c r="W905" s="1"/>
      <c r="X905" s="1"/>
      <c r="Y905" s="1"/>
      <c r="Z905" s="1"/>
      <c r="AA905" s="3">
        <f>Tabla1315[[#This Row],[COSTO TOTAL]]</f>
        <v>21800</v>
      </c>
      <c r="AB905" s="1"/>
      <c r="AC905" s="1"/>
      <c r="AD905" s="1"/>
      <c r="AE905" s="1"/>
    </row>
    <row r="906" spans="1:31">
      <c r="A906" s="1" t="s">
        <v>911</v>
      </c>
      <c r="B906" s="2">
        <v>43773</v>
      </c>
      <c r="C906" s="1" t="s">
        <v>22</v>
      </c>
      <c r="D906" s="1" t="s">
        <v>16</v>
      </c>
      <c r="E906" s="1" t="s">
        <v>24</v>
      </c>
      <c r="F906" s="1" t="s">
        <v>703</v>
      </c>
      <c r="G906" s="1" t="s">
        <v>24</v>
      </c>
      <c r="H906" s="1" t="s">
        <v>24</v>
      </c>
      <c r="I906" s="1" t="s">
        <v>24</v>
      </c>
      <c r="J906" s="1" t="s">
        <v>914</v>
      </c>
      <c r="K906" s="1">
        <v>2</v>
      </c>
      <c r="L906" s="1" t="s">
        <v>26</v>
      </c>
      <c r="M906" s="3"/>
      <c r="N906" s="3">
        <f t="shared" si="24"/>
        <v>0</v>
      </c>
      <c r="O906" s="1"/>
      <c r="P906" s="1"/>
      <c r="Q906" s="3"/>
      <c r="R906" s="3"/>
      <c r="S906" s="1"/>
      <c r="T906" s="1"/>
      <c r="U906" s="1"/>
      <c r="V906" s="3"/>
      <c r="W906" s="1"/>
      <c r="X906" s="1"/>
      <c r="Y906" s="1"/>
      <c r="Z906" s="1"/>
      <c r="AA906" s="3">
        <f>Tabla1315[[#This Row],[COSTO TOTAL]]</f>
        <v>0</v>
      </c>
      <c r="AB906" s="1"/>
      <c r="AC906" s="1"/>
      <c r="AD906" s="1"/>
      <c r="AE906" s="1"/>
    </row>
    <row r="907" spans="1:31">
      <c r="A907" s="1" t="s">
        <v>911</v>
      </c>
      <c r="B907" s="2">
        <v>43773</v>
      </c>
      <c r="C907" s="1" t="s">
        <v>22</v>
      </c>
      <c r="D907" s="1" t="s">
        <v>16</v>
      </c>
      <c r="E907" s="1" t="s">
        <v>24</v>
      </c>
      <c r="F907" s="1" t="s">
        <v>703</v>
      </c>
      <c r="G907" s="1" t="s">
        <v>24</v>
      </c>
      <c r="H907" s="1" t="s">
        <v>24</v>
      </c>
      <c r="I907" s="1" t="s">
        <v>24</v>
      </c>
      <c r="J907" s="1" t="s">
        <v>915</v>
      </c>
      <c r="K907" s="1">
        <v>12</v>
      </c>
      <c r="L907" s="1" t="s">
        <v>26</v>
      </c>
      <c r="M907" s="3"/>
      <c r="N907" s="3">
        <f t="shared" si="24"/>
        <v>0</v>
      </c>
      <c r="O907" s="1"/>
      <c r="P907" s="1"/>
      <c r="Q907" s="3"/>
      <c r="R907" s="3"/>
      <c r="S907" s="1"/>
      <c r="T907" s="1"/>
      <c r="U907" s="1"/>
      <c r="V907" s="3"/>
      <c r="W907" s="1"/>
      <c r="X907" s="1"/>
      <c r="Y907" s="1"/>
      <c r="Z907" s="1"/>
      <c r="AA907" s="3">
        <f>Tabla1315[[#This Row],[COSTO TOTAL]]</f>
        <v>0</v>
      </c>
      <c r="AB907" s="1"/>
      <c r="AC907" s="1"/>
      <c r="AD907" s="1"/>
      <c r="AE907" s="1"/>
    </row>
    <row r="908" spans="1:31">
      <c r="A908" s="1" t="s">
        <v>911</v>
      </c>
      <c r="B908" s="2">
        <v>43773</v>
      </c>
      <c r="C908" s="1" t="s">
        <v>22</v>
      </c>
      <c r="D908" s="1" t="s">
        <v>16</v>
      </c>
      <c r="E908" s="1" t="s">
        <v>24</v>
      </c>
      <c r="F908" s="1" t="s">
        <v>703</v>
      </c>
      <c r="G908" s="1" t="s">
        <v>24</v>
      </c>
      <c r="H908" s="1" t="s">
        <v>24</v>
      </c>
      <c r="I908" s="1" t="s">
        <v>24</v>
      </c>
      <c r="J908" s="1" t="s">
        <v>916</v>
      </c>
      <c r="K908" s="1">
        <v>12</v>
      </c>
      <c r="L908" s="1" t="s">
        <v>26</v>
      </c>
      <c r="M908" s="3"/>
      <c r="N908" s="3">
        <f t="shared" si="24"/>
        <v>0</v>
      </c>
      <c r="O908" s="1"/>
      <c r="P908" s="1"/>
      <c r="Q908" s="3"/>
      <c r="R908" s="3"/>
      <c r="S908" s="1"/>
      <c r="T908" s="1"/>
      <c r="U908" s="1"/>
      <c r="V908" s="3"/>
      <c r="W908" s="1"/>
      <c r="X908" s="1"/>
      <c r="Y908" s="1"/>
      <c r="Z908" s="1"/>
      <c r="AA908" s="3">
        <f>Tabla1315[[#This Row],[COSTO TOTAL]]</f>
        <v>0</v>
      </c>
      <c r="AB908" s="1"/>
      <c r="AC908" s="1"/>
      <c r="AD908" s="1"/>
      <c r="AE908" s="1"/>
    </row>
    <row r="909" spans="1:31">
      <c r="A909" s="1" t="s">
        <v>911</v>
      </c>
      <c r="B909" s="2">
        <v>43773</v>
      </c>
      <c r="C909" s="1" t="s">
        <v>22</v>
      </c>
      <c r="D909" s="1" t="s">
        <v>16</v>
      </c>
      <c r="E909" s="1" t="s">
        <v>24</v>
      </c>
      <c r="F909" s="1" t="s">
        <v>703</v>
      </c>
      <c r="G909" s="1" t="s">
        <v>24</v>
      </c>
      <c r="H909" s="1" t="s">
        <v>24</v>
      </c>
      <c r="I909" s="1" t="s">
        <v>24</v>
      </c>
      <c r="J909" s="1" t="s">
        <v>917</v>
      </c>
      <c r="K909" s="1">
        <v>12</v>
      </c>
      <c r="L909" s="1" t="s">
        <v>26</v>
      </c>
      <c r="M909" s="3"/>
      <c r="N909" s="3">
        <f t="shared" si="24"/>
        <v>0</v>
      </c>
      <c r="O909" s="1"/>
      <c r="P909" s="1"/>
      <c r="Q909" s="3"/>
      <c r="R909" s="3"/>
      <c r="S909" s="1"/>
      <c r="T909" s="1"/>
      <c r="U909" s="1"/>
      <c r="V909" s="3"/>
      <c r="W909" s="1"/>
      <c r="X909" s="1"/>
      <c r="Y909" s="1"/>
      <c r="Z909" s="1"/>
      <c r="AA909" s="3">
        <f>Tabla1315[[#This Row],[COSTO TOTAL]]</f>
        <v>0</v>
      </c>
      <c r="AB909" s="1"/>
      <c r="AC909" s="1"/>
      <c r="AD909" s="1"/>
      <c r="AE909" s="1"/>
    </row>
    <row r="910" spans="1:31">
      <c r="A910" s="1" t="s">
        <v>858</v>
      </c>
      <c r="B910" s="2">
        <v>43322</v>
      </c>
      <c r="C910" s="1">
        <v>7604134</v>
      </c>
      <c r="D910" s="1" t="s">
        <v>16</v>
      </c>
      <c r="E910" s="1" t="s">
        <v>918</v>
      </c>
      <c r="F910" s="1" t="s">
        <v>919</v>
      </c>
      <c r="G910" s="1"/>
      <c r="H910" s="1">
        <v>4501575398</v>
      </c>
      <c r="I910" s="1"/>
      <c r="J910" s="1" t="s">
        <v>920</v>
      </c>
      <c r="K910" s="1">
        <v>1</v>
      </c>
      <c r="L910" s="1" t="s">
        <v>26</v>
      </c>
      <c r="M910" s="3">
        <v>10037.280000000001</v>
      </c>
      <c r="N910" s="3">
        <f t="shared" si="24"/>
        <v>10037.280000000001</v>
      </c>
      <c r="O910" s="1"/>
      <c r="P910" s="1"/>
      <c r="Q910" s="3"/>
      <c r="R910" s="3"/>
      <c r="S910" s="1"/>
      <c r="T910" s="1"/>
      <c r="U910" s="1"/>
      <c r="V910" s="3"/>
      <c r="W910" s="1"/>
      <c r="X910" s="1"/>
      <c r="Y910" s="1"/>
      <c r="Z910" s="1"/>
      <c r="AA910" s="3">
        <f>Tabla1315[[#This Row],[COSTO TOTAL]]</f>
        <v>10037.280000000001</v>
      </c>
      <c r="AB910" s="1"/>
      <c r="AC910" s="1"/>
      <c r="AD910" s="1"/>
      <c r="AE910" s="1"/>
    </row>
    <row r="911" spans="1:31">
      <c r="A911" s="1" t="s">
        <v>858</v>
      </c>
      <c r="B911" s="2">
        <v>43322</v>
      </c>
      <c r="C911" s="1">
        <v>7604134</v>
      </c>
      <c r="D911" s="1" t="s">
        <v>16</v>
      </c>
      <c r="E911" s="1" t="s">
        <v>918</v>
      </c>
      <c r="F911" s="1" t="s">
        <v>919</v>
      </c>
      <c r="G911" s="1"/>
      <c r="H911" s="1">
        <v>4501575398</v>
      </c>
      <c r="I911" s="1"/>
      <c r="J911" s="1" t="s">
        <v>921</v>
      </c>
      <c r="K911" s="1">
        <v>2</v>
      </c>
      <c r="L911" s="1" t="s">
        <v>26</v>
      </c>
      <c r="M911" s="3">
        <v>11953.49</v>
      </c>
      <c r="N911" s="3">
        <f t="shared" si="24"/>
        <v>23906.98</v>
      </c>
      <c r="O911" s="1"/>
      <c r="P911" s="1"/>
      <c r="Q911" s="3"/>
      <c r="R911" s="3"/>
      <c r="S911" s="1"/>
      <c r="T911" s="1"/>
      <c r="U911" s="1"/>
      <c r="V911" s="3"/>
      <c r="W911" s="1"/>
      <c r="X911" s="1"/>
      <c r="Y911" s="1"/>
      <c r="Z911" s="1"/>
      <c r="AA911" s="3">
        <f>Tabla1315[[#This Row],[COSTO TOTAL]]</f>
        <v>23906.98</v>
      </c>
      <c r="AB911" s="1"/>
      <c r="AC911" s="1"/>
      <c r="AD911" s="1"/>
      <c r="AE911" s="1"/>
    </row>
    <row r="912" spans="1:31">
      <c r="A912" s="1" t="s">
        <v>858</v>
      </c>
      <c r="B912" s="2">
        <v>43206</v>
      </c>
      <c r="C912" s="1">
        <v>7541776</v>
      </c>
      <c r="D912" s="1" t="s">
        <v>16</v>
      </c>
      <c r="E912" s="1" t="s">
        <v>922</v>
      </c>
      <c r="F912" s="1" t="s">
        <v>923</v>
      </c>
      <c r="G912" s="1"/>
      <c r="H912" s="1">
        <v>4501535638</v>
      </c>
      <c r="I912" s="1" t="s">
        <v>24</v>
      </c>
      <c r="J912" s="1" t="s">
        <v>924</v>
      </c>
      <c r="K912" s="1">
        <v>4</v>
      </c>
      <c r="L912" s="1" t="s">
        <v>26</v>
      </c>
      <c r="M912" s="3">
        <v>740</v>
      </c>
      <c r="N912" s="3">
        <f t="shared" si="24"/>
        <v>2960</v>
      </c>
      <c r="O912" s="1"/>
      <c r="P912" s="1"/>
      <c r="Q912" s="3"/>
      <c r="R912" s="3"/>
      <c r="S912" s="1"/>
      <c r="T912" s="1"/>
      <c r="U912" s="1"/>
      <c r="V912" s="3"/>
      <c r="W912" s="1"/>
      <c r="X912" s="1"/>
      <c r="Y912" s="1"/>
      <c r="Z912" s="1"/>
      <c r="AA912" s="3">
        <f>Tabla1315[[#This Row],[COSTO TOTAL]]</f>
        <v>2960</v>
      </c>
      <c r="AB912" s="1"/>
      <c r="AC912" s="1"/>
      <c r="AD912" s="1"/>
      <c r="AE912" s="1"/>
    </row>
    <row r="913" spans="1:31">
      <c r="A913" s="43" t="s">
        <v>858</v>
      </c>
      <c r="B913" s="44">
        <v>43350</v>
      </c>
      <c r="C913" s="43">
        <v>7618331</v>
      </c>
      <c r="D913" s="43" t="s">
        <v>16</v>
      </c>
      <c r="E913" s="43" t="s">
        <v>925</v>
      </c>
      <c r="F913" s="43" t="s">
        <v>174</v>
      </c>
      <c r="G913" s="43" t="s">
        <v>24</v>
      </c>
      <c r="H913" s="43">
        <v>4501589113</v>
      </c>
      <c r="I913" s="43" t="s">
        <v>24</v>
      </c>
      <c r="J913" s="43" t="s">
        <v>926</v>
      </c>
      <c r="K913" s="43">
        <v>6</v>
      </c>
      <c r="L913" s="43" t="s">
        <v>26</v>
      </c>
      <c r="M913" s="45">
        <v>116.1</v>
      </c>
      <c r="N913" s="45">
        <f t="shared" si="24"/>
        <v>696.59999999999991</v>
      </c>
      <c r="O913" s="43"/>
      <c r="P913" s="43"/>
      <c r="Q913" s="45"/>
      <c r="R913" s="45"/>
      <c r="S913" s="43"/>
      <c r="T913" s="43"/>
      <c r="U913" s="43"/>
      <c r="V913" s="45"/>
      <c r="W913" s="43"/>
      <c r="X913" s="43"/>
      <c r="Y913" s="43"/>
      <c r="Z913" s="43"/>
      <c r="AA913" s="45">
        <f>Tabla1315[[#This Row],[COSTO TOTAL]]</f>
        <v>696.59999999999991</v>
      </c>
      <c r="AB913" s="43"/>
      <c r="AC913" s="43"/>
      <c r="AD913" s="43"/>
      <c r="AE913" s="43"/>
    </row>
    <row r="914" spans="1:31">
      <c r="A914" s="1" t="s">
        <v>858</v>
      </c>
      <c r="B914" s="2">
        <v>43354</v>
      </c>
      <c r="C914" s="1">
        <v>7618694</v>
      </c>
      <c r="D914" s="1" t="s">
        <v>16</v>
      </c>
      <c r="E914" s="1" t="s">
        <v>927</v>
      </c>
      <c r="F914" s="1" t="s">
        <v>113</v>
      </c>
      <c r="G914" s="1" t="s">
        <v>24</v>
      </c>
      <c r="H914" s="1">
        <v>4501588715</v>
      </c>
      <c r="I914" s="1" t="s">
        <v>24</v>
      </c>
      <c r="J914" s="1" t="s">
        <v>928</v>
      </c>
      <c r="K914" s="1">
        <v>1</v>
      </c>
      <c r="L914" s="1" t="s">
        <v>26</v>
      </c>
      <c r="M914" s="3">
        <v>436.2</v>
      </c>
      <c r="N914" s="3">
        <f t="shared" si="24"/>
        <v>436.2</v>
      </c>
      <c r="O914" s="1"/>
      <c r="P914" s="1"/>
      <c r="Q914" s="3"/>
      <c r="R914" s="3"/>
      <c r="S914" s="1"/>
      <c r="T914" s="1"/>
      <c r="U914" s="1"/>
      <c r="V914" s="3"/>
      <c r="W914" s="1"/>
      <c r="X914" s="1"/>
      <c r="Y914" s="1"/>
      <c r="Z914" s="1"/>
      <c r="AA914" s="3">
        <f>Tabla1315[[#This Row],[COSTO TOTAL]]</f>
        <v>436.2</v>
      </c>
      <c r="AB914" s="1"/>
      <c r="AC914" s="1"/>
      <c r="AD914" s="1"/>
      <c r="AE914" s="1"/>
    </row>
    <row r="915" spans="1:31">
      <c r="A915" s="1" t="s">
        <v>858</v>
      </c>
      <c r="B915" s="2">
        <v>43354</v>
      </c>
      <c r="C915" s="1">
        <v>7618694</v>
      </c>
      <c r="D915" s="1" t="s">
        <v>16</v>
      </c>
      <c r="E915" s="1" t="s">
        <v>927</v>
      </c>
      <c r="F915" s="1" t="s">
        <v>113</v>
      </c>
      <c r="G915" s="1" t="s">
        <v>24</v>
      </c>
      <c r="H915" s="1">
        <v>4501588715</v>
      </c>
      <c r="I915" s="1" t="s">
        <v>24</v>
      </c>
      <c r="J915" s="1" t="s">
        <v>929</v>
      </c>
      <c r="K915" s="1">
        <v>1</v>
      </c>
      <c r="L915" s="1" t="s">
        <v>26</v>
      </c>
      <c r="M915" s="3">
        <v>396</v>
      </c>
      <c r="N915" s="3">
        <f t="shared" si="24"/>
        <v>396</v>
      </c>
      <c r="O915" s="1"/>
      <c r="P915" s="1"/>
      <c r="Q915" s="3"/>
      <c r="R915" s="3"/>
      <c r="S915" s="1"/>
      <c r="T915" s="1"/>
      <c r="U915" s="1"/>
      <c r="V915" s="3"/>
      <c r="W915" s="1"/>
      <c r="X915" s="1"/>
      <c r="Y915" s="1"/>
      <c r="Z915" s="1"/>
      <c r="AA915" s="3">
        <f>Tabla1315[[#This Row],[COSTO TOTAL]]</f>
        <v>396</v>
      </c>
      <c r="AB915" s="1"/>
      <c r="AC915" s="1"/>
      <c r="AD915" s="1"/>
      <c r="AE915" s="1"/>
    </row>
    <row r="916" spans="1:31">
      <c r="A916" s="1" t="s">
        <v>858</v>
      </c>
      <c r="B916" s="2">
        <v>43354</v>
      </c>
      <c r="C916" s="1">
        <v>7618694</v>
      </c>
      <c r="D916" s="1" t="s">
        <v>16</v>
      </c>
      <c r="E916" s="1" t="s">
        <v>927</v>
      </c>
      <c r="F916" s="1" t="s">
        <v>113</v>
      </c>
      <c r="G916" s="1" t="s">
        <v>24</v>
      </c>
      <c r="H916" s="1">
        <v>4501588715</v>
      </c>
      <c r="I916" s="1" t="s">
        <v>24</v>
      </c>
      <c r="J916" s="1" t="s">
        <v>930</v>
      </c>
      <c r="K916" s="1">
        <v>1</v>
      </c>
      <c r="L916" s="1" t="s">
        <v>26</v>
      </c>
      <c r="M916" s="3">
        <v>1635.8</v>
      </c>
      <c r="N916" s="3">
        <f t="shared" si="24"/>
        <v>1635.8</v>
      </c>
      <c r="O916" s="1"/>
      <c r="P916" s="1"/>
      <c r="Q916" s="3"/>
      <c r="R916" s="3"/>
      <c r="S916" s="1"/>
      <c r="T916" s="1"/>
      <c r="U916" s="1"/>
      <c r="V916" s="3"/>
      <c r="W916" s="1"/>
      <c r="X916" s="1"/>
      <c r="Y916" s="1"/>
      <c r="Z916" s="1"/>
      <c r="AA916" s="3">
        <f>Tabla1315[[#This Row],[COSTO TOTAL]]</f>
        <v>1635.8</v>
      </c>
      <c r="AB916" s="1"/>
      <c r="AC916" s="1"/>
      <c r="AD916" s="1"/>
      <c r="AE916" s="1"/>
    </row>
    <row r="917" spans="1:31">
      <c r="A917" s="1" t="s">
        <v>858</v>
      </c>
      <c r="B917" s="2">
        <v>43354</v>
      </c>
      <c r="C917" s="1">
        <v>7618694</v>
      </c>
      <c r="D917" s="1" t="s">
        <v>16</v>
      </c>
      <c r="E917" s="1" t="s">
        <v>927</v>
      </c>
      <c r="F917" s="1" t="s">
        <v>1261</v>
      </c>
      <c r="G917" s="1" t="s">
        <v>24</v>
      </c>
      <c r="H917" s="1">
        <v>4501588715</v>
      </c>
      <c r="I917" s="1" t="s">
        <v>24</v>
      </c>
      <c r="J917" s="1" t="s">
        <v>931</v>
      </c>
      <c r="K917" s="1">
        <v>1</v>
      </c>
      <c r="L917" s="1" t="s">
        <v>26</v>
      </c>
      <c r="M917" s="3">
        <v>1944.8</v>
      </c>
      <c r="N917" s="3">
        <f t="shared" si="24"/>
        <v>1944.8</v>
      </c>
      <c r="O917" s="1"/>
      <c r="P917" s="1"/>
      <c r="Q917" s="3"/>
      <c r="R917" s="3"/>
      <c r="S917" s="1"/>
      <c r="T917" s="1"/>
      <c r="U917" s="1"/>
      <c r="V917" s="3"/>
      <c r="W917" s="1"/>
      <c r="X917" s="1"/>
      <c r="Y917" s="1"/>
      <c r="Z917" s="1"/>
      <c r="AA917" s="3">
        <f>Tabla1315[[#This Row],[COSTO TOTAL]]</f>
        <v>1944.8</v>
      </c>
      <c r="AB917" s="1"/>
      <c r="AC917" s="1"/>
      <c r="AD917" s="1"/>
      <c r="AE917" s="1"/>
    </row>
    <row r="918" spans="1:31">
      <c r="A918" s="43" t="s">
        <v>858</v>
      </c>
      <c r="B918" s="44" t="s">
        <v>37</v>
      </c>
      <c r="C918" s="43" t="s">
        <v>22</v>
      </c>
      <c r="D918" s="43" t="s">
        <v>16</v>
      </c>
      <c r="E918" s="43" t="s">
        <v>24</v>
      </c>
      <c r="F918" s="43" t="s">
        <v>174</v>
      </c>
      <c r="G918" s="43"/>
      <c r="H918" s="43" t="s">
        <v>22</v>
      </c>
      <c r="I918" s="43" t="s">
        <v>24</v>
      </c>
      <c r="J918" s="43" t="s">
        <v>932</v>
      </c>
      <c r="K918" s="43">
        <v>4</v>
      </c>
      <c r="L918" s="43" t="s">
        <v>26</v>
      </c>
      <c r="M918" s="45"/>
      <c r="N918" s="45">
        <f t="shared" si="24"/>
        <v>0</v>
      </c>
      <c r="O918" s="42"/>
      <c r="P918" s="43"/>
      <c r="Q918" s="45"/>
      <c r="R918" s="45"/>
      <c r="S918" s="43"/>
      <c r="T918" s="43"/>
      <c r="U918" s="43"/>
      <c r="V918" s="45"/>
      <c r="W918" s="43"/>
      <c r="X918" s="43"/>
      <c r="Y918" s="43"/>
      <c r="Z918" s="43"/>
      <c r="AA918" s="45">
        <f>Tabla1315[[#This Row],[COSTO TOTAL]]</f>
        <v>0</v>
      </c>
      <c r="AB918" s="43"/>
      <c r="AC918" s="43"/>
      <c r="AD918" s="43"/>
      <c r="AE918" s="43"/>
    </row>
    <row r="919" spans="1:31">
      <c r="A919" s="1" t="s">
        <v>858</v>
      </c>
      <c r="B919" s="2">
        <v>43354</v>
      </c>
      <c r="C919" s="1">
        <v>7618694</v>
      </c>
      <c r="D919" s="1" t="s">
        <v>16</v>
      </c>
      <c r="E919" s="1" t="s">
        <v>927</v>
      </c>
      <c r="F919" s="1" t="s">
        <v>174</v>
      </c>
      <c r="G919" s="1" t="s">
        <v>24</v>
      </c>
      <c r="H919" s="1">
        <v>4501588715</v>
      </c>
      <c r="I919" s="1" t="s">
        <v>24</v>
      </c>
      <c r="J919" s="1" t="s">
        <v>933</v>
      </c>
      <c r="K919" s="1">
        <v>1</v>
      </c>
      <c r="L919" s="1" t="s">
        <v>26</v>
      </c>
      <c r="M919" s="3"/>
      <c r="N919" s="3">
        <f t="shared" si="24"/>
        <v>0</v>
      </c>
      <c r="O919" s="1"/>
      <c r="P919" s="1"/>
      <c r="Q919" s="3"/>
      <c r="R919" s="3"/>
      <c r="S919" s="1"/>
      <c r="T919" s="1"/>
      <c r="U919" s="1"/>
      <c r="V919" s="3"/>
      <c r="W919" s="1"/>
      <c r="X919" s="1"/>
      <c r="Y919" s="1"/>
      <c r="Z919" s="1"/>
      <c r="AA919" s="3">
        <f>Tabla1315[[#This Row],[COSTO TOTAL]]</f>
        <v>0</v>
      </c>
      <c r="AB919" s="1"/>
      <c r="AC919" s="1"/>
      <c r="AD919" s="1"/>
      <c r="AE919" s="1"/>
    </row>
    <row r="920" spans="1:31">
      <c r="A920" s="1" t="s">
        <v>858</v>
      </c>
      <c r="B920" s="2">
        <v>43354</v>
      </c>
      <c r="C920" s="1">
        <v>7618694</v>
      </c>
      <c r="D920" s="1" t="s">
        <v>16</v>
      </c>
      <c r="E920" s="1" t="s">
        <v>927</v>
      </c>
      <c r="F920" s="1" t="s">
        <v>174</v>
      </c>
      <c r="G920" s="1" t="s">
        <v>24</v>
      </c>
      <c r="H920" s="1">
        <v>4501588715</v>
      </c>
      <c r="I920" s="1" t="s">
        <v>24</v>
      </c>
      <c r="J920" s="1" t="s">
        <v>934</v>
      </c>
      <c r="K920" s="1">
        <v>1</v>
      </c>
      <c r="L920" s="1" t="s">
        <v>26</v>
      </c>
      <c r="M920" s="3">
        <v>3689.6</v>
      </c>
      <c r="N920" s="3">
        <f t="shared" si="24"/>
        <v>3689.6</v>
      </c>
      <c r="O920" s="1"/>
      <c r="P920" s="1"/>
      <c r="Q920" s="3"/>
      <c r="R920" s="3"/>
      <c r="S920" s="1"/>
      <c r="T920" s="1"/>
      <c r="U920" s="1"/>
      <c r="V920" s="3"/>
      <c r="W920" s="1"/>
      <c r="X920" s="1"/>
      <c r="Y920" s="1"/>
      <c r="Z920" s="1"/>
      <c r="AA920" s="3">
        <f>Tabla1315[[#This Row],[COSTO TOTAL]]</f>
        <v>3689.6</v>
      </c>
      <c r="AB920" s="1"/>
      <c r="AC920" s="1"/>
      <c r="AD920" s="1"/>
      <c r="AE920" s="1"/>
    </row>
    <row r="921" spans="1:31">
      <c r="A921" s="1" t="s">
        <v>858</v>
      </c>
      <c r="B921" s="2">
        <v>43354</v>
      </c>
      <c r="C921" s="1">
        <v>7618694</v>
      </c>
      <c r="D921" s="1" t="s">
        <v>16</v>
      </c>
      <c r="E921" s="1" t="s">
        <v>927</v>
      </c>
      <c r="F921" s="1" t="s">
        <v>174</v>
      </c>
      <c r="G921" s="1" t="s">
        <v>24</v>
      </c>
      <c r="H921" s="1">
        <v>4501588715</v>
      </c>
      <c r="I921" s="1" t="s">
        <v>24</v>
      </c>
      <c r="J921" s="1" t="s">
        <v>935</v>
      </c>
      <c r="K921" s="1">
        <v>1</v>
      </c>
      <c r="L921" s="1" t="s">
        <v>26</v>
      </c>
      <c r="M921" s="3">
        <v>1932</v>
      </c>
      <c r="N921" s="3">
        <f t="shared" si="24"/>
        <v>1932</v>
      </c>
      <c r="O921" s="1"/>
      <c r="P921" s="1"/>
      <c r="Q921" s="3"/>
      <c r="R921" s="3"/>
      <c r="S921" s="1"/>
      <c r="T921" s="1"/>
      <c r="U921" s="1"/>
      <c r="V921" s="3"/>
      <c r="W921" s="1"/>
      <c r="X921" s="1"/>
      <c r="Y921" s="1"/>
      <c r="Z921" s="1"/>
      <c r="AA921" s="3">
        <f>Tabla1315[[#This Row],[COSTO TOTAL]]</f>
        <v>1932</v>
      </c>
      <c r="AB921" s="1"/>
      <c r="AC921" s="1"/>
      <c r="AD921" s="1"/>
      <c r="AE921" s="1"/>
    </row>
    <row r="922" spans="1:31">
      <c r="A922" s="1" t="s">
        <v>858</v>
      </c>
      <c r="B922" s="2">
        <v>43354</v>
      </c>
      <c r="C922" s="1">
        <v>7618694</v>
      </c>
      <c r="D922" s="1" t="s">
        <v>16</v>
      </c>
      <c r="E922" s="1" t="s">
        <v>927</v>
      </c>
      <c r="F922" s="1" t="s">
        <v>174</v>
      </c>
      <c r="G922" s="1" t="s">
        <v>24</v>
      </c>
      <c r="H922" s="1">
        <v>4501588715</v>
      </c>
      <c r="I922" s="1" t="s">
        <v>24</v>
      </c>
      <c r="J922" s="1" t="s">
        <v>936</v>
      </c>
      <c r="K922" s="1">
        <v>1</v>
      </c>
      <c r="L922" s="1" t="s">
        <v>26</v>
      </c>
      <c r="M922" s="3">
        <v>6216</v>
      </c>
      <c r="N922" s="3">
        <f t="shared" si="24"/>
        <v>6216</v>
      </c>
      <c r="O922" s="1"/>
      <c r="P922" s="1"/>
      <c r="Q922" s="3"/>
      <c r="R922" s="3"/>
      <c r="S922" s="1"/>
      <c r="T922" s="1"/>
      <c r="U922" s="1"/>
      <c r="V922" s="3"/>
      <c r="W922" s="1"/>
      <c r="X922" s="1"/>
      <c r="Y922" s="1"/>
      <c r="Z922" s="1"/>
      <c r="AA922" s="3">
        <f>Tabla1315[[#This Row],[COSTO TOTAL]]</f>
        <v>6216</v>
      </c>
      <c r="AB922" s="1"/>
      <c r="AC922" s="1"/>
      <c r="AD922" s="1"/>
      <c r="AE922" s="1"/>
    </row>
    <row r="923" spans="1:31">
      <c r="A923" s="1" t="s">
        <v>858</v>
      </c>
      <c r="B923" s="2">
        <v>43217</v>
      </c>
      <c r="C923" s="1">
        <v>7559717</v>
      </c>
      <c r="D923" s="1" t="s">
        <v>16</v>
      </c>
      <c r="E923" s="1" t="s">
        <v>937</v>
      </c>
      <c r="F923" s="1" t="s">
        <v>174</v>
      </c>
      <c r="G923" s="1"/>
      <c r="H923" s="1">
        <v>4501545985</v>
      </c>
      <c r="I923" s="1"/>
      <c r="J923" s="1" t="s">
        <v>938</v>
      </c>
      <c r="K923" s="1">
        <v>5</v>
      </c>
      <c r="L923" s="1" t="s">
        <v>26</v>
      </c>
      <c r="M923" s="3">
        <v>359.53</v>
      </c>
      <c r="N923" s="3">
        <f t="shared" si="24"/>
        <v>1797.6499999999999</v>
      </c>
      <c r="O923" s="1"/>
      <c r="P923" s="1"/>
      <c r="Q923" s="3"/>
      <c r="R923" s="3"/>
      <c r="S923" s="1"/>
      <c r="T923" s="1"/>
      <c r="U923" s="1"/>
      <c r="V923" s="3"/>
      <c r="W923" s="1"/>
      <c r="X923" s="1"/>
      <c r="Y923" s="1"/>
      <c r="Z923" s="1"/>
      <c r="AA923" s="3">
        <f>Tabla1315[[#This Row],[COSTO TOTAL]]</f>
        <v>1797.6499999999999</v>
      </c>
      <c r="AB923" s="1"/>
      <c r="AC923" s="1"/>
      <c r="AD923" s="1"/>
      <c r="AE923" s="1"/>
    </row>
    <row r="924" spans="1:31">
      <c r="A924" s="1" t="s">
        <v>858</v>
      </c>
      <c r="B924" s="2">
        <v>43217</v>
      </c>
      <c r="C924" s="1">
        <v>7559717</v>
      </c>
      <c r="D924" s="1" t="s">
        <v>16</v>
      </c>
      <c r="E924" s="1" t="s">
        <v>937</v>
      </c>
      <c r="F924" s="1" t="s">
        <v>174</v>
      </c>
      <c r="G924" s="1"/>
      <c r="H924" s="1">
        <v>4501545985</v>
      </c>
      <c r="I924" s="1"/>
      <c r="J924" s="1" t="s">
        <v>939</v>
      </c>
      <c r="K924" s="1">
        <v>2</v>
      </c>
      <c r="L924" s="1" t="s">
        <v>26</v>
      </c>
      <c r="M924" s="3">
        <v>414.54</v>
      </c>
      <c r="N924" s="3">
        <f t="shared" si="24"/>
        <v>829.08</v>
      </c>
      <c r="O924" s="1"/>
      <c r="P924" s="1"/>
      <c r="Q924" s="3"/>
      <c r="R924" s="3"/>
      <c r="S924" s="1"/>
      <c r="T924" s="1"/>
      <c r="U924" s="1"/>
      <c r="V924" s="3"/>
      <c r="W924" s="1"/>
      <c r="X924" s="1"/>
      <c r="Y924" s="1"/>
      <c r="Z924" s="1"/>
      <c r="AA924" s="3">
        <f>Tabla1315[[#This Row],[COSTO TOTAL]]</f>
        <v>829.08</v>
      </c>
      <c r="AB924" s="1"/>
      <c r="AC924" s="1"/>
      <c r="AD924" s="1"/>
      <c r="AE924" s="1"/>
    </row>
    <row r="925" spans="1:31">
      <c r="A925" s="43" t="s">
        <v>858</v>
      </c>
      <c r="B925" s="44">
        <v>43621</v>
      </c>
      <c r="C925" s="43">
        <v>7744649</v>
      </c>
      <c r="D925" s="43" t="s">
        <v>16</v>
      </c>
      <c r="E925" s="43" t="s">
        <v>24</v>
      </c>
      <c r="F925" s="43" t="s">
        <v>174</v>
      </c>
      <c r="G925" s="43" t="s">
        <v>24</v>
      </c>
      <c r="H925" s="43">
        <v>4501675095</v>
      </c>
      <c r="I925" s="43" t="s">
        <v>24</v>
      </c>
      <c r="J925" s="43" t="s">
        <v>940</v>
      </c>
      <c r="K925" s="43">
        <v>2</v>
      </c>
      <c r="L925" s="43" t="s">
        <v>26</v>
      </c>
      <c r="M925" s="45">
        <v>110</v>
      </c>
      <c r="N925" s="45">
        <f t="shared" si="24"/>
        <v>220</v>
      </c>
      <c r="O925" s="42"/>
      <c r="P925" s="43"/>
      <c r="Q925" s="45"/>
      <c r="R925" s="45"/>
      <c r="S925" s="43"/>
      <c r="T925" s="43"/>
      <c r="U925" s="43"/>
      <c r="V925" s="45"/>
      <c r="W925" s="43"/>
      <c r="X925" s="43"/>
      <c r="Y925" s="43"/>
      <c r="Z925" s="43"/>
      <c r="AA925" s="45">
        <f>Tabla1315[[#This Row],[COSTO TOTAL]]</f>
        <v>220</v>
      </c>
      <c r="AB925" s="43"/>
      <c r="AC925" s="43"/>
      <c r="AD925" s="43"/>
      <c r="AE925" s="43"/>
    </row>
    <row r="926" spans="1:31">
      <c r="A926" s="1" t="s">
        <v>858</v>
      </c>
      <c r="B926" s="2">
        <v>43354</v>
      </c>
      <c r="C926" s="1">
        <v>7378952</v>
      </c>
      <c r="D926" s="1" t="s">
        <v>16</v>
      </c>
      <c r="E926" s="1" t="s">
        <v>941</v>
      </c>
      <c r="F926" s="1" t="s">
        <v>942</v>
      </c>
      <c r="G926" s="1" t="s">
        <v>24</v>
      </c>
      <c r="H926" s="1">
        <v>4501453220</v>
      </c>
      <c r="I926" s="1"/>
      <c r="J926" s="1" t="s">
        <v>943</v>
      </c>
      <c r="K926" s="1">
        <v>3</v>
      </c>
      <c r="L926" s="1" t="s">
        <v>26</v>
      </c>
      <c r="M926" s="3"/>
      <c r="N926" s="3">
        <f t="shared" si="24"/>
        <v>0</v>
      </c>
      <c r="O926" s="1"/>
      <c r="P926" s="1"/>
      <c r="Q926" s="3"/>
      <c r="R926" s="3"/>
      <c r="S926" s="1"/>
      <c r="T926" s="1"/>
      <c r="U926" s="1"/>
      <c r="V926" s="3"/>
      <c r="W926" s="1"/>
      <c r="X926" s="1"/>
      <c r="Y926" s="1"/>
      <c r="Z926" s="1"/>
      <c r="AA926" s="3">
        <f>Tabla1315[[#This Row],[COSTO TOTAL]]</f>
        <v>0</v>
      </c>
      <c r="AB926" s="1"/>
      <c r="AC926" s="1"/>
      <c r="AD926" s="1"/>
      <c r="AE926" s="1"/>
    </row>
    <row r="927" spans="1:31">
      <c r="A927" s="43" t="s">
        <v>858</v>
      </c>
      <c r="B927" s="44">
        <v>43621</v>
      </c>
      <c r="C927" s="43">
        <v>7744649</v>
      </c>
      <c r="D927" s="43" t="s">
        <v>16</v>
      </c>
      <c r="E927" s="43" t="s">
        <v>24</v>
      </c>
      <c r="F927" s="43" t="s">
        <v>24</v>
      </c>
      <c r="G927" s="43" t="s">
        <v>24</v>
      </c>
      <c r="H927" s="43">
        <v>4501675095</v>
      </c>
      <c r="I927" s="43" t="s">
        <v>24</v>
      </c>
      <c r="J927" s="43" t="s">
        <v>944</v>
      </c>
      <c r="K927" s="43">
        <v>1</v>
      </c>
      <c r="L927" s="43" t="s">
        <v>26</v>
      </c>
      <c r="M927" s="45">
        <v>485</v>
      </c>
      <c r="N927" s="45">
        <f t="shared" si="24"/>
        <v>485</v>
      </c>
      <c r="O927" s="42"/>
      <c r="P927" s="43"/>
      <c r="Q927" s="45"/>
      <c r="R927" s="45"/>
      <c r="S927" s="43"/>
      <c r="T927" s="43"/>
      <c r="U927" s="43"/>
      <c r="V927" s="45"/>
      <c r="W927" s="43"/>
      <c r="X927" s="43"/>
      <c r="Y927" s="43"/>
      <c r="Z927" s="43"/>
      <c r="AA927" s="45">
        <f>Tabla1315[[#This Row],[COSTO TOTAL]]</f>
        <v>485</v>
      </c>
      <c r="AB927" s="43"/>
      <c r="AC927" s="43"/>
      <c r="AD927" s="43"/>
      <c r="AE927" s="43"/>
    </row>
    <row r="928" spans="1:31">
      <c r="A928" s="1" t="s">
        <v>858</v>
      </c>
      <c r="B928" s="2">
        <v>43733</v>
      </c>
      <c r="C928" s="1" t="s">
        <v>22</v>
      </c>
      <c r="D928" s="1" t="s">
        <v>16</v>
      </c>
      <c r="E928" s="1" t="s">
        <v>24</v>
      </c>
      <c r="F928" s="1" t="s">
        <v>113</v>
      </c>
      <c r="G928" s="1" t="s">
        <v>24</v>
      </c>
      <c r="H928" s="1">
        <v>4501643125</v>
      </c>
      <c r="I928" s="1" t="s">
        <v>24</v>
      </c>
      <c r="J928" s="1" t="s">
        <v>945</v>
      </c>
      <c r="K928" s="1">
        <v>1</v>
      </c>
      <c r="L928" s="1" t="s">
        <v>26</v>
      </c>
      <c r="M928" s="3">
        <v>438</v>
      </c>
      <c r="N928" s="3">
        <f t="shared" si="24"/>
        <v>438</v>
      </c>
      <c r="O928" s="1"/>
      <c r="P928" s="1"/>
      <c r="Q928" s="3"/>
      <c r="R928" s="3"/>
      <c r="S928" s="1"/>
      <c r="T928" s="1"/>
      <c r="U928" s="1"/>
      <c r="V928" s="3"/>
      <c r="W928" s="1"/>
      <c r="X928" s="1"/>
      <c r="Y928" s="1"/>
      <c r="Z928" s="1"/>
      <c r="AA928" s="3">
        <f>Tabla1315[[#This Row],[COSTO TOTAL]]</f>
        <v>438</v>
      </c>
      <c r="AB928" s="1"/>
      <c r="AC928" s="1"/>
      <c r="AD928" s="1"/>
      <c r="AE928" s="1"/>
    </row>
    <row r="929" spans="1:31">
      <c r="A929" s="1" t="s">
        <v>858</v>
      </c>
      <c r="B929" s="2">
        <v>43733</v>
      </c>
      <c r="C929" s="1" t="s">
        <v>22</v>
      </c>
      <c r="D929" s="1" t="s">
        <v>16</v>
      </c>
      <c r="E929" s="1" t="s">
        <v>24</v>
      </c>
      <c r="F929" s="1" t="s">
        <v>113</v>
      </c>
      <c r="G929" s="1" t="s">
        <v>24</v>
      </c>
      <c r="H929" s="1">
        <v>4501707281</v>
      </c>
      <c r="I929" s="1" t="s">
        <v>24</v>
      </c>
      <c r="J929" s="1" t="s">
        <v>946</v>
      </c>
      <c r="K929" s="1">
        <v>1</v>
      </c>
      <c r="L929" s="1" t="s">
        <v>26</v>
      </c>
      <c r="M929" s="3"/>
      <c r="N929" s="3">
        <f t="shared" si="24"/>
        <v>0</v>
      </c>
      <c r="O929" s="1"/>
      <c r="P929" s="1"/>
      <c r="Q929" s="3"/>
      <c r="R929" s="3"/>
      <c r="S929" s="1"/>
      <c r="T929" s="1"/>
      <c r="U929" s="1"/>
      <c r="V929" s="3"/>
      <c r="W929" s="1"/>
      <c r="X929" s="1"/>
      <c r="Y929" s="1"/>
      <c r="Z929" s="1"/>
      <c r="AA929" s="3">
        <f>Tabla1315[[#This Row],[COSTO TOTAL]]</f>
        <v>0</v>
      </c>
      <c r="AB929" s="1"/>
      <c r="AC929" s="1"/>
      <c r="AD929" s="1"/>
      <c r="AE929" s="1"/>
    </row>
    <row r="930" spans="1:31">
      <c r="A930" s="1" t="s">
        <v>858</v>
      </c>
      <c r="B930" s="2">
        <v>43733</v>
      </c>
      <c r="C930" s="1" t="s">
        <v>22</v>
      </c>
      <c r="D930" s="1" t="s">
        <v>16</v>
      </c>
      <c r="E930" s="1" t="s">
        <v>24</v>
      </c>
      <c r="F930" s="1" t="s">
        <v>113</v>
      </c>
      <c r="G930" s="1" t="s">
        <v>24</v>
      </c>
      <c r="H930" s="1">
        <v>4501707281</v>
      </c>
      <c r="I930" s="1" t="s">
        <v>24</v>
      </c>
      <c r="J930" s="1" t="s">
        <v>947</v>
      </c>
      <c r="K930" s="1">
        <v>2</v>
      </c>
      <c r="L930" s="1" t="s">
        <v>26</v>
      </c>
      <c r="M930" s="3"/>
      <c r="N930" s="3">
        <f t="shared" si="24"/>
        <v>0</v>
      </c>
      <c r="O930" s="1"/>
      <c r="P930" s="1"/>
      <c r="Q930" s="3"/>
      <c r="R930" s="3"/>
      <c r="S930" s="1"/>
      <c r="T930" s="1"/>
      <c r="U930" s="1"/>
      <c r="V930" s="3"/>
      <c r="W930" s="1"/>
      <c r="X930" s="1"/>
      <c r="Y930" s="1"/>
      <c r="Z930" s="1"/>
      <c r="AA930" s="3">
        <f>Tabla1315[[#This Row],[COSTO TOTAL]]</f>
        <v>0</v>
      </c>
      <c r="AB930" s="1"/>
      <c r="AC930" s="1"/>
      <c r="AD930" s="1"/>
      <c r="AE930" s="1"/>
    </row>
    <row r="931" spans="1:31">
      <c r="A931" s="1" t="s">
        <v>858</v>
      </c>
      <c r="B931" s="2">
        <v>43733</v>
      </c>
      <c r="C931" s="1" t="s">
        <v>22</v>
      </c>
      <c r="D931" s="1" t="s">
        <v>16</v>
      </c>
      <c r="E931" s="1" t="s">
        <v>24</v>
      </c>
      <c r="F931" s="1" t="s">
        <v>113</v>
      </c>
      <c r="G931" s="1" t="s">
        <v>24</v>
      </c>
      <c r="H931" s="1">
        <v>4501707281</v>
      </c>
      <c r="I931" s="1" t="s">
        <v>24</v>
      </c>
      <c r="J931" s="1" t="s">
        <v>948</v>
      </c>
      <c r="K931" s="1">
        <v>2</v>
      </c>
      <c r="L931" s="1" t="s">
        <v>26</v>
      </c>
      <c r="M931" s="3"/>
      <c r="N931" s="3">
        <f t="shared" si="24"/>
        <v>0</v>
      </c>
      <c r="O931" s="1"/>
      <c r="P931" s="1"/>
      <c r="Q931" s="3"/>
      <c r="R931" s="3"/>
      <c r="S931" s="1"/>
      <c r="T931" s="1"/>
      <c r="U931" s="1"/>
      <c r="V931" s="3"/>
      <c r="W931" s="1"/>
      <c r="X931" s="1"/>
      <c r="Y931" s="1"/>
      <c r="Z931" s="1"/>
      <c r="AA931" s="3">
        <f>Tabla1315[[#This Row],[COSTO TOTAL]]</f>
        <v>0</v>
      </c>
      <c r="AB931" s="1"/>
      <c r="AC931" s="1"/>
      <c r="AD931" s="1"/>
      <c r="AE931" s="1"/>
    </row>
    <row r="932" spans="1:31">
      <c r="A932" s="1" t="s">
        <v>858</v>
      </c>
      <c r="B932" s="2">
        <v>43773</v>
      </c>
      <c r="C932" s="1" t="s">
        <v>22</v>
      </c>
      <c r="D932" s="1" t="s">
        <v>16</v>
      </c>
      <c r="E932" s="1" t="s">
        <v>24</v>
      </c>
      <c r="F932" s="1" t="s">
        <v>912</v>
      </c>
      <c r="G932" s="1" t="s">
        <v>24</v>
      </c>
      <c r="H932" s="1">
        <v>4501717360</v>
      </c>
      <c r="I932" s="1"/>
      <c r="J932" s="1" t="s">
        <v>949</v>
      </c>
      <c r="K932" s="1">
        <v>7</v>
      </c>
      <c r="L932" s="1" t="s">
        <v>26</v>
      </c>
      <c r="M932" s="3">
        <v>1200</v>
      </c>
      <c r="N932" s="3">
        <f t="shared" si="24"/>
        <v>8400</v>
      </c>
      <c r="O932" s="1" t="s">
        <v>950</v>
      </c>
      <c r="P932" s="1"/>
      <c r="Q932" s="3"/>
      <c r="R932" s="3"/>
      <c r="S932" s="1"/>
      <c r="T932" s="1"/>
      <c r="U932" s="1"/>
      <c r="V932" s="3"/>
      <c r="W932" s="1"/>
      <c r="X932" s="1"/>
      <c r="Y932" s="1"/>
      <c r="Z932" s="1"/>
      <c r="AA932" s="3">
        <f>Tabla1315[[#This Row],[COSTO TOTAL]]</f>
        <v>8400</v>
      </c>
      <c r="AB932" s="1"/>
      <c r="AC932" s="1"/>
      <c r="AD932" s="1"/>
      <c r="AE932" s="1"/>
    </row>
    <row r="933" spans="1:31">
      <c r="A933" s="1" t="s">
        <v>858</v>
      </c>
      <c r="B933" s="2">
        <v>43777</v>
      </c>
      <c r="C933" s="1" t="s">
        <v>22</v>
      </c>
      <c r="D933" s="1" t="s">
        <v>16</v>
      </c>
      <c r="E933" s="1" t="s">
        <v>24</v>
      </c>
      <c r="F933" s="1" t="s">
        <v>76</v>
      </c>
      <c r="G933" s="1" t="s">
        <v>24</v>
      </c>
      <c r="H933" s="1">
        <v>4501722421</v>
      </c>
      <c r="I933" s="1" t="s">
        <v>24</v>
      </c>
      <c r="J933" s="1" t="s">
        <v>951</v>
      </c>
      <c r="K933" s="1">
        <v>0</v>
      </c>
      <c r="L933" s="1" t="s">
        <v>26</v>
      </c>
      <c r="M933" s="3">
        <v>600</v>
      </c>
      <c r="N933" s="3">
        <f t="shared" si="24"/>
        <v>0</v>
      </c>
      <c r="O933" s="1"/>
      <c r="P933" s="1"/>
      <c r="Q933" s="3"/>
      <c r="R933" s="3"/>
      <c r="S933" s="1"/>
      <c r="T933" s="1"/>
      <c r="U933" s="1"/>
      <c r="V933" s="3"/>
      <c r="W933" s="1"/>
      <c r="X933" s="1"/>
      <c r="Y933" s="1"/>
      <c r="Z933" s="1"/>
      <c r="AA933" s="3">
        <f>Tabla1315[[#This Row],[COSTO TOTAL]]</f>
        <v>0</v>
      </c>
      <c r="AB933" s="1"/>
      <c r="AC933" s="1"/>
      <c r="AD933" s="1" t="s">
        <v>112</v>
      </c>
      <c r="AE933" s="1"/>
    </row>
    <row r="934" spans="1:31">
      <c r="A934" s="1" t="s">
        <v>952</v>
      </c>
      <c r="B934" s="2">
        <v>43185</v>
      </c>
      <c r="C934" s="1">
        <v>7514590</v>
      </c>
      <c r="D934" s="1" t="s">
        <v>16</v>
      </c>
      <c r="E934" s="1" t="s">
        <v>953</v>
      </c>
      <c r="F934" s="1" t="s">
        <v>954</v>
      </c>
      <c r="G934" s="1"/>
      <c r="H934" s="1">
        <v>4501524106</v>
      </c>
      <c r="I934" s="1" t="s">
        <v>24</v>
      </c>
      <c r="J934" s="1" t="s">
        <v>955</v>
      </c>
      <c r="K934" s="1">
        <v>2</v>
      </c>
      <c r="L934" s="1" t="s">
        <v>26</v>
      </c>
      <c r="M934" s="3"/>
      <c r="N934" s="3">
        <f t="shared" si="24"/>
        <v>0</v>
      </c>
      <c r="O934" s="1"/>
      <c r="P934" s="1"/>
      <c r="Q934" s="3"/>
      <c r="R934" s="3"/>
      <c r="S934" s="1"/>
      <c r="T934" s="1"/>
      <c r="U934" s="1"/>
      <c r="V934" s="3"/>
      <c r="W934" s="1"/>
      <c r="X934" s="1"/>
      <c r="Y934" s="1"/>
      <c r="Z934" s="1"/>
      <c r="AA934" s="3">
        <f>Tabla1315[[#This Row],[COSTO TOTAL]]</f>
        <v>0</v>
      </c>
      <c r="AB934" s="1"/>
      <c r="AC934" s="1"/>
      <c r="AD934" s="1"/>
      <c r="AE934" s="1"/>
    </row>
    <row r="935" spans="1:31">
      <c r="A935" s="1" t="s">
        <v>858</v>
      </c>
      <c r="B935" s="2">
        <v>43777</v>
      </c>
      <c r="C935" s="1" t="s">
        <v>22</v>
      </c>
      <c r="D935" s="1" t="s">
        <v>16</v>
      </c>
      <c r="E935" s="1" t="s">
        <v>24</v>
      </c>
      <c r="F935" s="1" t="s">
        <v>76</v>
      </c>
      <c r="G935" s="1" t="s">
        <v>24</v>
      </c>
      <c r="H935" s="1">
        <v>4501722421</v>
      </c>
      <c r="I935" s="1" t="s">
        <v>24</v>
      </c>
      <c r="J935" s="1" t="s">
        <v>956</v>
      </c>
      <c r="K935" s="1">
        <v>0</v>
      </c>
      <c r="L935" s="1" t="s">
        <v>26</v>
      </c>
      <c r="M935" s="3">
        <v>293.31</v>
      </c>
      <c r="N935" s="3">
        <f t="shared" si="24"/>
        <v>0</v>
      </c>
      <c r="O935" s="1"/>
      <c r="P935" s="1"/>
      <c r="Q935" s="3"/>
      <c r="R935" s="3"/>
      <c r="S935" s="1"/>
      <c r="T935" s="1"/>
      <c r="U935" s="1"/>
      <c r="V935" s="3"/>
      <c r="W935" s="1"/>
      <c r="X935" s="1"/>
      <c r="Y935" s="1"/>
      <c r="Z935" s="1"/>
      <c r="AA935" s="3">
        <f>Tabla1315[[#This Row],[COSTO TOTAL]]</f>
        <v>0</v>
      </c>
      <c r="AB935" s="1"/>
      <c r="AC935" s="1"/>
      <c r="AD935" s="1" t="s">
        <v>112</v>
      </c>
      <c r="AE935" s="1"/>
    </row>
    <row r="936" spans="1:31">
      <c r="A936" s="1" t="s">
        <v>952</v>
      </c>
      <c r="B936" s="2">
        <v>43185</v>
      </c>
      <c r="C936" s="1">
        <v>7514590</v>
      </c>
      <c r="D936" s="1" t="s">
        <v>16</v>
      </c>
      <c r="E936" s="1" t="s">
        <v>953</v>
      </c>
      <c r="F936" s="1" t="s">
        <v>954</v>
      </c>
      <c r="G936" s="1"/>
      <c r="H936" s="1">
        <v>4501524106</v>
      </c>
      <c r="I936" s="1" t="s">
        <v>24</v>
      </c>
      <c r="J936" s="1" t="s">
        <v>957</v>
      </c>
      <c r="K936" s="1">
        <v>2</v>
      </c>
      <c r="L936" s="1" t="s">
        <v>26</v>
      </c>
      <c r="M936" s="3"/>
      <c r="N936" s="3">
        <f t="shared" si="24"/>
        <v>0</v>
      </c>
      <c r="O936" s="1"/>
      <c r="P936" s="1"/>
      <c r="Q936" s="3"/>
      <c r="R936" s="3"/>
      <c r="S936" s="1"/>
      <c r="T936" s="1"/>
      <c r="U936" s="1"/>
      <c r="V936" s="3"/>
      <c r="W936" s="1"/>
      <c r="X936" s="1"/>
      <c r="Y936" s="1"/>
      <c r="Z936" s="1"/>
      <c r="AA936" s="3">
        <f>Tabla1315[[#This Row],[COSTO TOTAL]]</f>
        <v>0</v>
      </c>
      <c r="AB936" s="1"/>
      <c r="AC936" s="1"/>
      <c r="AD936" s="1"/>
      <c r="AE936" s="1"/>
    </row>
    <row r="937" spans="1:31">
      <c r="A937" s="1" t="s">
        <v>952</v>
      </c>
      <c r="B937" s="2">
        <v>43529</v>
      </c>
      <c r="C937" s="1" t="s">
        <v>22</v>
      </c>
      <c r="D937" s="1" t="s">
        <v>16</v>
      </c>
      <c r="E937" s="1" t="s">
        <v>958</v>
      </c>
      <c r="F937" s="1" t="s">
        <v>113</v>
      </c>
      <c r="G937" s="1" t="s">
        <v>24</v>
      </c>
      <c r="H937" s="1" t="s">
        <v>24</v>
      </c>
      <c r="I937" s="1" t="s">
        <v>24</v>
      </c>
      <c r="J937" s="1" t="s">
        <v>959</v>
      </c>
      <c r="K937" s="1">
        <v>1</v>
      </c>
      <c r="L937" s="1" t="s">
        <v>26</v>
      </c>
      <c r="M937" s="3"/>
      <c r="N937" s="3">
        <f t="shared" si="24"/>
        <v>0</v>
      </c>
      <c r="O937" s="1"/>
      <c r="P937" s="1"/>
      <c r="Q937" s="3"/>
      <c r="R937" s="3"/>
      <c r="S937" s="1"/>
      <c r="T937" s="1"/>
      <c r="U937" s="1"/>
      <c r="V937" s="3"/>
      <c r="W937" s="1"/>
      <c r="X937" s="1"/>
      <c r="Y937" s="1"/>
      <c r="Z937" s="1"/>
      <c r="AA937" s="3">
        <f>Tabla1315[[#This Row],[COSTO TOTAL]]</f>
        <v>0</v>
      </c>
      <c r="AB937" s="1"/>
      <c r="AC937" s="1"/>
      <c r="AD937" s="1"/>
      <c r="AE937" s="1"/>
    </row>
    <row r="938" spans="1:31">
      <c r="A938" s="1" t="s">
        <v>952</v>
      </c>
      <c r="B938" s="2">
        <v>43593</v>
      </c>
      <c r="C938" s="1">
        <v>7650155</v>
      </c>
      <c r="D938" s="1" t="s">
        <v>16</v>
      </c>
      <c r="E938" s="1" t="s">
        <v>960</v>
      </c>
      <c r="F938" s="1" t="s">
        <v>113</v>
      </c>
      <c r="G938" s="1" t="s">
        <v>24</v>
      </c>
      <c r="H938" s="1">
        <v>4501661847</v>
      </c>
      <c r="I938" s="1" t="s">
        <v>961</v>
      </c>
      <c r="J938" s="1" t="s">
        <v>962</v>
      </c>
      <c r="K938" s="1">
        <v>5</v>
      </c>
      <c r="L938" s="1" t="s">
        <v>26</v>
      </c>
      <c r="M938" s="3">
        <v>789.4</v>
      </c>
      <c r="N938" s="3">
        <f t="shared" ref="N938:N1015" si="25">M938*K938</f>
        <v>3947</v>
      </c>
      <c r="O938" s="1"/>
      <c r="P938" s="1"/>
      <c r="Q938" s="3"/>
      <c r="R938" s="3"/>
      <c r="S938" s="1"/>
      <c r="T938" s="1"/>
      <c r="U938" s="1"/>
      <c r="V938" s="3"/>
      <c r="W938" s="1"/>
      <c r="X938" s="1"/>
      <c r="Y938" s="1"/>
      <c r="Z938" s="1"/>
      <c r="AA938" s="3">
        <f>Tabla1315[[#This Row],[COSTO TOTAL]]</f>
        <v>3947</v>
      </c>
      <c r="AB938" s="1"/>
      <c r="AC938" s="1"/>
      <c r="AD938" s="1"/>
      <c r="AE938" s="1"/>
    </row>
    <row r="939" spans="1:31">
      <c r="A939" s="1" t="s">
        <v>952</v>
      </c>
      <c r="B939" s="2">
        <v>43593</v>
      </c>
      <c r="C939" s="1">
        <v>7650155</v>
      </c>
      <c r="D939" s="1" t="s">
        <v>16</v>
      </c>
      <c r="E939" s="1" t="s">
        <v>960</v>
      </c>
      <c r="F939" s="1" t="s">
        <v>113</v>
      </c>
      <c r="G939" s="1" t="s">
        <v>24</v>
      </c>
      <c r="H939" s="1">
        <v>4501661847</v>
      </c>
      <c r="I939" s="1" t="s">
        <v>961</v>
      </c>
      <c r="J939" s="1" t="s">
        <v>963</v>
      </c>
      <c r="K939" s="1">
        <v>5</v>
      </c>
      <c r="L939" s="1" t="s">
        <v>26</v>
      </c>
      <c r="M939" s="3">
        <v>1121.5999999999999</v>
      </c>
      <c r="N939" s="3">
        <f t="shared" si="25"/>
        <v>5608</v>
      </c>
      <c r="O939" s="1"/>
      <c r="P939" s="1"/>
      <c r="Q939" s="3"/>
      <c r="R939" s="3"/>
      <c r="S939" s="1"/>
      <c r="T939" s="1"/>
      <c r="U939" s="1"/>
      <c r="V939" s="3"/>
      <c r="W939" s="1"/>
      <c r="X939" s="1"/>
      <c r="Y939" s="1"/>
      <c r="Z939" s="1"/>
      <c r="AA939" s="3">
        <f>Tabla1315[[#This Row],[COSTO TOTAL]]</f>
        <v>5608</v>
      </c>
      <c r="AB939" s="1"/>
      <c r="AC939" s="1"/>
      <c r="AD939" s="1"/>
      <c r="AE939" s="1"/>
    </row>
    <row r="940" spans="1:31">
      <c r="A940" s="1" t="s">
        <v>952</v>
      </c>
      <c r="B940" s="2">
        <v>43529</v>
      </c>
      <c r="C940" s="1" t="s">
        <v>22</v>
      </c>
      <c r="D940" s="1" t="s">
        <v>16</v>
      </c>
      <c r="E940" s="1" t="s">
        <v>958</v>
      </c>
      <c r="F940" s="1" t="s">
        <v>113</v>
      </c>
      <c r="G940" s="1" t="s">
        <v>24</v>
      </c>
      <c r="H940" s="1" t="s">
        <v>24</v>
      </c>
      <c r="I940" s="1" t="s">
        <v>24</v>
      </c>
      <c r="J940" s="1" t="s">
        <v>964</v>
      </c>
      <c r="K940" s="1">
        <v>1</v>
      </c>
      <c r="L940" s="1" t="s">
        <v>26</v>
      </c>
      <c r="M940" s="3"/>
      <c r="N940" s="3">
        <f t="shared" si="25"/>
        <v>0</v>
      </c>
      <c r="O940" s="1"/>
      <c r="P940" s="1"/>
      <c r="Q940" s="3"/>
      <c r="R940" s="3"/>
      <c r="S940" s="1"/>
      <c r="T940" s="1"/>
      <c r="U940" s="1"/>
      <c r="V940" s="3"/>
      <c r="W940" s="1"/>
      <c r="X940" s="1"/>
      <c r="Y940" s="1"/>
      <c r="Z940" s="1"/>
      <c r="AA940" s="3">
        <f>Tabla1315[[#This Row],[COSTO TOTAL]]</f>
        <v>0</v>
      </c>
      <c r="AB940" s="1"/>
      <c r="AC940" s="1"/>
      <c r="AD940" s="1"/>
      <c r="AE940" s="1"/>
    </row>
    <row r="941" spans="1:31">
      <c r="A941" s="1" t="s">
        <v>952</v>
      </c>
      <c r="B941" s="2">
        <v>43529</v>
      </c>
      <c r="C941" s="1" t="s">
        <v>22</v>
      </c>
      <c r="D941" s="1" t="s">
        <v>16</v>
      </c>
      <c r="E941" s="1" t="s">
        <v>958</v>
      </c>
      <c r="F941" s="1" t="s">
        <v>113</v>
      </c>
      <c r="G941" s="1" t="s">
        <v>24</v>
      </c>
      <c r="H941" s="1" t="s">
        <v>24</v>
      </c>
      <c r="I941" s="1" t="s">
        <v>24</v>
      </c>
      <c r="J941" s="1" t="s">
        <v>1263</v>
      </c>
      <c r="K941" s="1">
        <v>1</v>
      </c>
      <c r="L941" s="1" t="s">
        <v>26</v>
      </c>
      <c r="M941" s="3"/>
      <c r="N941" s="3">
        <f>M941*K941</f>
        <v>0</v>
      </c>
      <c r="O941" s="1"/>
      <c r="P941" s="1"/>
      <c r="Q941" s="3"/>
      <c r="R941" s="3"/>
      <c r="S941" s="1"/>
      <c r="T941" s="1"/>
      <c r="U941" s="1"/>
      <c r="V941" s="3"/>
      <c r="W941" s="1"/>
      <c r="X941" s="1"/>
      <c r="Y941" s="1"/>
      <c r="Z941" s="1"/>
      <c r="AA941" s="3">
        <f>Tabla1315[[#This Row],[COSTO TOTAL]]</f>
        <v>0</v>
      </c>
      <c r="AB941" s="1"/>
      <c r="AC941" s="1"/>
      <c r="AD941" s="1"/>
      <c r="AE941" s="1"/>
    </row>
    <row r="942" spans="1:31">
      <c r="A942" s="1" t="s">
        <v>952</v>
      </c>
      <c r="B942" s="2">
        <v>43529</v>
      </c>
      <c r="C942" s="1" t="s">
        <v>22</v>
      </c>
      <c r="D942" s="1" t="s">
        <v>16</v>
      </c>
      <c r="E942" s="1" t="s">
        <v>958</v>
      </c>
      <c r="F942" s="1" t="s">
        <v>113</v>
      </c>
      <c r="G942" s="1" t="s">
        <v>24</v>
      </c>
      <c r="H942" s="1" t="s">
        <v>24</v>
      </c>
      <c r="I942" s="1" t="s">
        <v>24</v>
      </c>
      <c r="J942" s="1" t="s">
        <v>965</v>
      </c>
      <c r="K942" s="1">
        <v>2</v>
      </c>
      <c r="L942" s="1" t="s">
        <v>26</v>
      </c>
      <c r="M942" s="3"/>
      <c r="N942" s="3">
        <f t="shared" si="25"/>
        <v>0</v>
      </c>
      <c r="O942" s="1"/>
      <c r="P942" s="1"/>
      <c r="Q942" s="3"/>
      <c r="R942" s="3"/>
      <c r="S942" s="1"/>
      <c r="T942" s="1"/>
      <c r="U942" s="1"/>
      <c r="V942" s="3"/>
      <c r="W942" s="1"/>
      <c r="X942" s="1"/>
      <c r="Y942" s="1"/>
      <c r="Z942" s="1"/>
      <c r="AA942" s="3">
        <f>Tabla1315[[#This Row],[COSTO TOTAL]]</f>
        <v>0</v>
      </c>
      <c r="AB942" s="1"/>
      <c r="AC942" s="1"/>
      <c r="AD942" s="1"/>
      <c r="AE942" s="1"/>
    </row>
    <row r="943" spans="1:31">
      <c r="A943" s="1" t="s">
        <v>952</v>
      </c>
      <c r="B943" s="2">
        <v>43529</v>
      </c>
      <c r="C943" s="1" t="s">
        <v>22</v>
      </c>
      <c r="D943" s="1" t="s">
        <v>16</v>
      </c>
      <c r="E943" s="1" t="s">
        <v>958</v>
      </c>
      <c r="F943" s="1" t="s">
        <v>966</v>
      </c>
      <c r="G943" s="1" t="s">
        <v>24</v>
      </c>
      <c r="H943" s="1" t="s">
        <v>24</v>
      </c>
      <c r="I943" s="1" t="s">
        <v>24</v>
      </c>
      <c r="J943" s="1" t="s">
        <v>967</v>
      </c>
      <c r="K943" s="1">
        <v>4</v>
      </c>
      <c r="L943" s="1" t="s">
        <v>26</v>
      </c>
      <c r="M943" s="3"/>
      <c r="N943" s="3">
        <f t="shared" si="25"/>
        <v>0</v>
      </c>
      <c r="O943" s="1"/>
      <c r="P943" s="1"/>
      <c r="Q943" s="3"/>
      <c r="R943" s="3"/>
      <c r="S943" s="1"/>
      <c r="T943" s="1"/>
      <c r="U943" s="1"/>
      <c r="V943" s="3"/>
      <c r="W943" s="1"/>
      <c r="X943" s="1"/>
      <c r="Y943" s="1"/>
      <c r="Z943" s="1"/>
      <c r="AA943" s="3">
        <f>Tabla1315[[#This Row],[COSTO TOTAL]]</f>
        <v>0</v>
      </c>
      <c r="AB943" s="1"/>
      <c r="AC943" s="1"/>
      <c r="AD943" s="1"/>
      <c r="AE943" s="1"/>
    </row>
    <row r="944" spans="1:31">
      <c r="A944" s="1" t="s">
        <v>952</v>
      </c>
      <c r="B944" s="2">
        <v>43593</v>
      </c>
      <c r="C944" s="1">
        <v>7653733</v>
      </c>
      <c r="D944" s="1" t="s">
        <v>16</v>
      </c>
      <c r="E944" s="1" t="s">
        <v>968</v>
      </c>
      <c r="F944" s="1" t="s">
        <v>969</v>
      </c>
      <c r="G944" s="1" t="s">
        <v>24</v>
      </c>
      <c r="H944" s="1">
        <v>4501652234</v>
      </c>
      <c r="I944" s="1" t="s">
        <v>970</v>
      </c>
      <c r="J944" s="1" t="s">
        <v>971</v>
      </c>
      <c r="K944" s="1">
        <v>1</v>
      </c>
      <c r="L944" s="1" t="s">
        <v>26</v>
      </c>
      <c r="M944" s="3">
        <v>19480</v>
      </c>
      <c r="N944" s="3">
        <f t="shared" si="25"/>
        <v>19480</v>
      </c>
      <c r="O944" s="1"/>
      <c r="P944" s="1"/>
      <c r="Q944" s="3"/>
      <c r="R944" s="3"/>
      <c r="S944" s="1"/>
      <c r="T944" s="1"/>
      <c r="U944" s="1"/>
      <c r="V944" s="3"/>
      <c r="W944" s="1"/>
      <c r="X944" s="1"/>
      <c r="Y944" s="1"/>
      <c r="Z944" s="1"/>
      <c r="AA944" s="3">
        <f>Tabla1315[[#This Row],[COSTO TOTAL]]</f>
        <v>19480</v>
      </c>
      <c r="AB944" s="1"/>
      <c r="AC944" s="1"/>
      <c r="AD944" s="1"/>
      <c r="AE944" s="1"/>
    </row>
    <row r="945" spans="1:31">
      <c r="A945" s="1" t="s">
        <v>952</v>
      </c>
      <c r="B945" s="2">
        <v>43706</v>
      </c>
      <c r="C945" s="1" t="s">
        <v>22</v>
      </c>
      <c r="D945" s="1" t="s">
        <v>16</v>
      </c>
      <c r="E945" s="1" t="s">
        <v>24</v>
      </c>
      <c r="F945" s="1" t="s">
        <v>972</v>
      </c>
      <c r="G945" s="1" t="s">
        <v>24</v>
      </c>
      <c r="H945" s="1" t="s">
        <v>973</v>
      </c>
      <c r="I945" s="1" t="s">
        <v>24</v>
      </c>
      <c r="J945" s="1" t="s">
        <v>974</v>
      </c>
      <c r="K945" s="1">
        <v>1</v>
      </c>
      <c r="L945" s="1" t="s">
        <v>26</v>
      </c>
      <c r="M945" s="3"/>
      <c r="N945" s="3">
        <f t="shared" si="25"/>
        <v>0</v>
      </c>
      <c r="O945" s="1"/>
      <c r="P945" s="1"/>
      <c r="Q945" s="3"/>
      <c r="R945" s="3"/>
      <c r="S945" s="1"/>
      <c r="T945" s="1"/>
      <c r="U945" s="1"/>
      <c r="V945" s="3"/>
      <c r="W945" s="1"/>
      <c r="X945" s="1"/>
      <c r="Y945" s="1"/>
      <c r="Z945" s="1"/>
      <c r="AA945" s="3">
        <f>Tabla1315[[#This Row],[COSTO TOTAL]]</f>
        <v>0</v>
      </c>
      <c r="AB945" s="1"/>
      <c r="AC945" s="1"/>
      <c r="AD945" s="1"/>
      <c r="AE945" s="1"/>
    </row>
    <row r="946" spans="1:31">
      <c r="A946" s="1" t="s">
        <v>952</v>
      </c>
      <c r="B946" s="2">
        <v>43706</v>
      </c>
      <c r="C946" s="1" t="s">
        <v>22</v>
      </c>
      <c r="D946" s="1" t="s">
        <v>16</v>
      </c>
      <c r="E946" s="1" t="s">
        <v>24</v>
      </c>
      <c r="F946" s="1" t="s">
        <v>972</v>
      </c>
      <c r="G946" s="1" t="s">
        <v>24</v>
      </c>
      <c r="H946" s="1" t="s">
        <v>973</v>
      </c>
      <c r="I946" s="1" t="s">
        <v>24</v>
      </c>
      <c r="J946" s="1" t="s">
        <v>975</v>
      </c>
      <c r="K946" s="1">
        <v>1</v>
      </c>
      <c r="L946" s="1" t="s">
        <v>26</v>
      </c>
      <c r="M946" s="3"/>
      <c r="N946" s="3">
        <f t="shared" si="25"/>
        <v>0</v>
      </c>
      <c r="O946" s="1"/>
      <c r="P946" s="1"/>
      <c r="Q946" s="3"/>
      <c r="R946" s="3"/>
      <c r="S946" s="1"/>
      <c r="T946" s="1"/>
      <c r="U946" s="1"/>
      <c r="V946" s="3"/>
      <c r="W946" s="1"/>
      <c r="X946" s="1"/>
      <c r="Y946" s="1"/>
      <c r="Z946" s="1"/>
      <c r="AA946" s="3">
        <f>Tabla1315[[#This Row],[COSTO TOTAL]]</f>
        <v>0</v>
      </c>
      <c r="AB946" s="1"/>
      <c r="AC946" s="1"/>
      <c r="AD946" s="1"/>
      <c r="AE946" s="1"/>
    </row>
    <row r="947" spans="1:31">
      <c r="A947" s="1" t="s">
        <v>952</v>
      </c>
      <c r="B947" s="2">
        <v>43706</v>
      </c>
      <c r="C947" s="1" t="s">
        <v>22</v>
      </c>
      <c r="D947" s="1" t="s">
        <v>16</v>
      </c>
      <c r="E947" s="1" t="s">
        <v>24</v>
      </c>
      <c r="F947" s="1" t="s">
        <v>972</v>
      </c>
      <c r="G947" s="1" t="s">
        <v>24</v>
      </c>
      <c r="H947" s="1" t="s">
        <v>973</v>
      </c>
      <c r="I947" s="1" t="s">
        <v>24</v>
      </c>
      <c r="J947" s="1" t="s">
        <v>976</v>
      </c>
      <c r="K947" s="1">
        <v>1</v>
      </c>
      <c r="L947" s="1" t="s">
        <v>26</v>
      </c>
      <c r="M947" s="3"/>
      <c r="N947" s="3">
        <f t="shared" si="25"/>
        <v>0</v>
      </c>
      <c r="O947" s="1"/>
      <c r="P947" s="1"/>
      <c r="Q947" s="3"/>
      <c r="R947" s="3"/>
      <c r="S947" s="1"/>
      <c r="T947" s="1"/>
      <c r="U947" s="1"/>
      <c r="V947" s="3"/>
      <c r="W947" s="1"/>
      <c r="X947" s="1"/>
      <c r="Y947" s="1"/>
      <c r="Z947" s="1"/>
      <c r="AA947" s="3">
        <f>Tabla1315[[#This Row],[COSTO TOTAL]]</f>
        <v>0</v>
      </c>
      <c r="AB947" s="1"/>
      <c r="AC947" s="1"/>
      <c r="AD947" s="1"/>
      <c r="AE947" s="1"/>
    </row>
    <row r="948" spans="1:31">
      <c r="A948" s="1" t="s">
        <v>952</v>
      </c>
      <c r="B948" s="2">
        <v>43706</v>
      </c>
      <c r="C948" s="1" t="s">
        <v>22</v>
      </c>
      <c r="D948" s="1" t="s">
        <v>16</v>
      </c>
      <c r="E948" s="1" t="s">
        <v>24</v>
      </c>
      <c r="F948" s="1" t="s">
        <v>954</v>
      </c>
      <c r="G948" s="1" t="s">
        <v>24</v>
      </c>
      <c r="H948" s="1" t="s">
        <v>977</v>
      </c>
      <c r="I948" s="1" t="s">
        <v>24</v>
      </c>
      <c r="J948" s="1" t="s">
        <v>978</v>
      </c>
      <c r="K948" s="1">
        <v>1</v>
      </c>
      <c r="L948" s="1" t="s">
        <v>26</v>
      </c>
      <c r="M948" s="3">
        <v>2147.1999999999998</v>
      </c>
      <c r="N948" s="3">
        <f t="shared" si="25"/>
        <v>2147.1999999999998</v>
      </c>
      <c r="O948" s="1"/>
      <c r="P948" s="1"/>
      <c r="Q948" s="3"/>
      <c r="R948" s="3"/>
      <c r="S948" s="1"/>
      <c r="T948" s="1"/>
      <c r="U948" s="1"/>
      <c r="V948" s="3"/>
      <c r="W948" s="1"/>
      <c r="X948" s="1"/>
      <c r="Y948" s="1"/>
      <c r="Z948" s="1"/>
      <c r="AA948" s="3">
        <f>Tabla1315[[#This Row],[COSTO TOTAL]]</f>
        <v>2147.1999999999998</v>
      </c>
      <c r="AB948" s="1"/>
      <c r="AC948" s="1"/>
      <c r="AD948" s="1"/>
      <c r="AE948" s="1"/>
    </row>
    <row r="949" spans="1:31">
      <c r="A949" s="1" t="s">
        <v>867</v>
      </c>
      <c r="B949" s="2">
        <v>43402</v>
      </c>
      <c r="C949" s="1">
        <v>7586617</v>
      </c>
      <c r="D949" s="1" t="s">
        <v>16</v>
      </c>
      <c r="E949" s="1" t="s">
        <v>979</v>
      </c>
      <c r="F949" s="1" t="s">
        <v>224</v>
      </c>
      <c r="G949" s="1" t="s">
        <v>24</v>
      </c>
      <c r="H949" s="1">
        <v>4501607454</v>
      </c>
      <c r="I949" s="1" t="s">
        <v>24</v>
      </c>
      <c r="J949" s="1" t="s">
        <v>980</v>
      </c>
      <c r="K949" s="1">
        <v>5</v>
      </c>
      <c r="L949" s="1" t="s">
        <v>26</v>
      </c>
      <c r="M949" s="3">
        <v>512</v>
      </c>
      <c r="N949" s="3">
        <f t="shared" si="25"/>
        <v>2560</v>
      </c>
      <c r="O949" s="1"/>
      <c r="P949" s="1"/>
      <c r="Q949" s="3"/>
      <c r="R949" s="3"/>
      <c r="S949" s="1"/>
      <c r="T949" s="1"/>
      <c r="U949" s="1"/>
      <c r="V949" s="3"/>
      <c r="W949" s="1"/>
      <c r="X949" s="1"/>
      <c r="Y949" s="1"/>
      <c r="Z949" s="1"/>
      <c r="AA949" s="3">
        <f>Tabla1315[[#This Row],[COSTO TOTAL]]</f>
        <v>2560</v>
      </c>
      <c r="AB949" s="1"/>
      <c r="AC949" s="1"/>
      <c r="AD949" s="1"/>
      <c r="AE949" s="1"/>
    </row>
    <row r="950" spans="1:31">
      <c r="A950" s="1" t="s">
        <v>867</v>
      </c>
      <c r="B950" s="2">
        <v>43404</v>
      </c>
      <c r="C950" s="1">
        <v>7570343</v>
      </c>
      <c r="D950" s="1" t="s">
        <v>16</v>
      </c>
      <c r="E950" s="1" t="s">
        <v>981</v>
      </c>
      <c r="F950" s="1" t="s">
        <v>954</v>
      </c>
      <c r="G950" s="1" t="s">
        <v>24</v>
      </c>
      <c r="H950" s="1">
        <v>4501561986</v>
      </c>
      <c r="I950" s="1" t="s">
        <v>982</v>
      </c>
      <c r="J950" s="1" t="s">
        <v>983</v>
      </c>
      <c r="K950" s="1">
        <v>1</v>
      </c>
      <c r="L950" s="1" t="s">
        <v>26</v>
      </c>
      <c r="M950" s="3">
        <v>364677.2</v>
      </c>
      <c r="N950" s="3">
        <f t="shared" si="25"/>
        <v>364677.2</v>
      </c>
      <c r="O950" s="1"/>
      <c r="P950" s="1"/>
      <c r="Q950" s="3"/>
      <c r="R950" s="3"/>
      <c r="S950" s="1"/>
      <c r="T950" s="1"/>
      <c r="U950" s="1"/>
      <c r="V950" s="3"/>
      <c r="W950" s="1"/>
      <c r="X950" s="1"/>
      <c r="Y950" s="1"/>
      <c r="Z950" s="1"/>
      <c r="AA950" s="3">
        <f>Tabla1315[[#This Row],[COSTO TOTAL]]</f>
        <v>364677.2</v>
      </c>
      <c r="AB950" s="1"/>
      <c r="AC950" s="1"/>
      <c r="AD950" s="1"/>
      <c r="AE950" s="1"/>
    </row>
    <row r="951" spans="1:31">
      <c r="A951" s="1" t="s">
        <v>867</v>
      </c>
      <c r="B951" s="2">
        <v>43167</v>
      </c>
      <c r="C951" s="1">
        <v>7525510</v>
      </c>
      <c r="D951" s="1" t="s">
        <v>16</v>
      </c>
      <c r="E951" s="1" t="s">
        <v>984</v>
      </c>
      <c r="F951" s="1" t="s">
        <v>985</v>
      </c>
      <c r="G951" s="1"/>
      <c r="H951" s="1">
        <v>4501521800</v>
      </c>
      <c r="I951" s="1" t="s">
        <v>24</v>
      </c>
      <c r="J951" s="1" t="s">
        <v>986</v>
      </c>
      <c r="K951" s="1">
        <v>2</v>
      </c>
      <c r="L951" s="1" t="s">
        <v>26</v>
      </c>
      <c r="M951" s="3"/>
      <c r="N951" s="3">
        <f t="shared" si="25"/>
        <v>0</v>
      </c>
      <c r="O951" s="1"/>
      <c r="P951" s="1"/>
      <c r="Q951" s="3"/>
      <c r="R951" s="3"/>
      <c r="S951" s="1"/>
      <c r="T951" s="1"/>
      <c r="U951" s="1"/>
      <c r="V951" s="3"/>
      <c r="W951" s="1"/>
      <c r="X951" s="1"/>
      <c r="Y951" s="1"/>
      <c r="Z951" s="1"/>
      <c r="AA951" s="3">
        <f>Tabla1315[[#This Row],[COSTO TOTAL]]</f>
        <v>0</v>
      </c>
      <c r="AB951" s="1"/>
      <c r="AC951" s="1"/>
      <c r="AD951" s="1"/>
      <c r="AE951" s="1"/>
    </row>
    <row r="952" spans="1:31">
      <c r="A952" s="48" t="s">
        <v>867</v>
      </c>
      <c r="B952" s="49">
        <v>43348</v>
      </c>
      <c r="C952" s="48">
        <v>7611441</v>
      </c>
      <c r="D952" s="48" t="s">
        <v>16</v>
      </c>
      <c r="E952" s="48" t="s">
        <v>987</v>
      </c>
      <c r="F952" s="48" t="s">
        <v>988</v>
      </c>
      <c r="G952" s="48" t="s">
        <v>24</v>
      </c>
      <c r="H952" s="48">
        <v>4501588276</v>
      </c>
      <c r="I952" s="48" t="s">
        <v>24</v>
      </c>
      <c r="J952" s="48" t="s">
        <v>989</v>
      </c>
      <c r="K952" s="48">
        <v>2</v>
      </c>
      <c r="L952" s="48" t="s">
        <v>26</v>
      </c>
      <c r="M952" s="50">
        <v>2020</v>
      </c>
      <c r="N952" s="50">
        <f t="shared" si="25"/>
        <v>4040</v>
      </c>
      <c r="O952" s="1"/>
      <c r="P952" s="48"/>
      <c r="Q952" s="50"/>
      <c r="R952" s="50"/>
      <c r="S952" s="48"/>
      <c r="T952" s="48"/>
      <c r="U952" s="48"/>
      <c r="V952" s="50"/>
      <c r="W952" s="48"/>
      <c r="X952" s="48"/>
      <c r="Y952" s="48"/>
      <c r="Z952" s="48"/>
      <c r="AA952" s="50">
        <f>Tabla1315[[#This Row],[COSTO TOTAL]]</f>
        <v>4040</v>
      </c>
      <c r="AB952" s="48"/>
      <c r="AC952" s="48"/>
      <c r="AD952" s="48"/>
      <c r="AE952" s="48"/>
    </row>
    <row r="953" spans="1:31">
      <c r="A953" s="43" t="s">
        <v>867</v>
      </c>
      <c r="B953" s="44">
        <v>43420</v>
      </c>
      <c r="C953" s="43">
        <v>7639439</v>
      </c>
      <c r="D953" s="43" t="s">
        <v>16</v>
      </c>
      <c r="E953" s="43" t="s">
        <v>990</v>
      </c>
      <c r="F953" s="43" t="s">
        <v>954</v>
      </c>
      <c r="G953" s="43" t="s">
        <v>24</v>
      </c>
      <c r="H953" s="43">
        <v>4501604897</v>
      </c>
      <c r="I953" s="43" t="s">
        <v>991</v>
      </c>
      <c r="J953" s="43" t="s">
        <v>992</v>
      </c>
      <c r="K953" s="43">
        <v>0</v>
      </c>
      <c r="L953" s="43" t="s">
        <v>26</v>
      </c>
      <c r="M953" s="45"/>
      <c r="N953" s="45">
        <f t="shared" si="25"/>
        <v>0</v>
      </c>
      <c r="O953" s="43"/>
      <c r="P953" s="43"/>
      <c r="Q953" s="45"/>
      <c r="R953" s="45"/>
      <c r="S953" s="43"/>
      <c r="T953" s="43"/>
      <c r="U953" s="43"/>
      <c r="V953" s="45"/>
      <c r="W953" s="43"/>
      <c r="X953" s="43"/>
      <c r="Y953" s="43"/>
      <c r="Z953" s="43"/>
      <c r="AA953" s="45">
        <f>Tabla1315[[#This Row],[COSTO TOTAL]]</f>
        <v>0</v>
      </c>
      <c r="AB953" s="43"/>
      <c r="AC953" s="43"/>
      <c r="AD953" s="43" t="s">
        <v>112</v>
      </c>
      <c r="AE953" s="43"/>
    </row>
    <row r="954" spans="1:31">
      <c r="A954" s="1" t="s">
        <v>867</v>
      </c>
      <c r="B954" s="2">
        <v>43348</v>
      </c>
      <c r="C954" s="1">
        <v>7611441</v>
      </c>
      <c r="D954" s="1" t="s">
        <v>16</v>
      </c>
      <c r="E954" s="1" t="s">
        <v>987</v>
      </c>
      <c r="F954" s="1" t="s">
        <v>988</v>
      </c>
      <c r="G954" s="1" t="s">
        <v>24</v>
      </c>
      <c r="H954" s="1">
        <v>4501588276</v>
      </c>
      <c r="I954" s="1"/>
      <c r="J954" s="1" t="s">
        <v>993</v>
      </c>
      <c r="K954" s="1">
        <v>4</v>
      </c>
      <c r="L954" s="1" t="s">
        <v>26</v>
      </c>
      <c r="M954" s="3"/>
      <c r="N954" s="3">
        <f t="shared" si="25"/>
        <v>0</v>
      </c>
      <c r="O954" s="1"/>
      <c r="P954" s="1"/>
      <c r="Q954" s="3"/>
      <c r="R954" s="3"/>
      <c r="S954" s="1"/>
      <c r="T954" s="1"/>
      <c r="U954" s="1"/>
      <c r="V954" s="3"/>
      <c r="W954" s="1"/>
      <c r="X954" s="1"/>
      <c r="Y954" s="1"/>
      <c r="Z954" s="1"/>
      <c r="AA954" s="3">
        <f>Tabla1315[[#This Row],[COSTO TOTAL]]</f>
        <v>0</v>
      </c>
      <c r="AB954" s="1"/>
      <c r="AC954" s="1"/>
      <c r="AD954" s="1"/>
      <c r="AE954" s="1"/>
    </row>
    <row r="955" spans="1:31">
      <c r="A955" s="1" t="s">
        <v>867</v>
      </c>
      <c r="B955" s="2">
        <v>43348</v>
      </c>
      <c r="C955" s="1">
        <v>7611441</v>
      </c>
      <c r="D955" s="1" t="s">
        <v>16</v>
      </c>
      <c r="E955" s="1" t="s">
        <v>987</v>
      </c>
      <c r="F955" s="1" t="s">
        <v>988</v>
      </c>
      <c r="G955" s="1" t="s">
        <v>24</v>
      </c>
      <c r="H955" s="1">
        <v>4501588276</v>
      </c>
      <c r="I955" s="1"/>
      <c r="J955" s="1" t="s">
        <v>994</v>
      </c>
      <c r="K955" s="1">
        <v>2</v>
      </c>
      <c r="L955" s="1" t="s">
        <v>26</v>
      </c>
      <c r="M955" s="3"/>
      <c r="N955" s="3">
        <f t="shared" si="25"/>
        <v>0</v>
      </c>
      <c r="O955" s="1"/>
      <c r="P955" s="1"/>
      <c r="Q955" s="3"/>
      <c r="R955" s="3"/>
      <c r="S955" s="1"/>
      <c r="T955" s="1"/>
      <c r="U955" s="1"/>
      <c r="V955" s="3"/>
      <c r="W955" s="1"/>
      <c r="X955" s="1"/>
      <c r="Y955" s="1"/>
      <c r="Z955" s="1"/>
      <c r="AA955" s="3">
        <f>Tabla1315[[#This Row],[COSTO TOTAL]]</f>
        <v>0</v>
      </c>
      <c r="AB955" s="1"/>
      <c r="AC955" s="1"/>
      <c r="AD955" s="1"/>
      <c r="AE955" s="1"/>
    </row>
    <row r="956" spans="1:31">
      <c r="A956" s="1" t="s">
        <v>867</v>
      </c>
      <c r="B956" s="2">
        <v>43441</v>
      </c>
      <c r="C956" s="1">
        <v>7633960</v>
      </c>
      <c r="D956" s="1" t="s">
        <v>16</v>
      </c>
      <c r="E956" s="1" t="s">
        <v>995</v>
      </c>
      <c r="F956" s="1" t="s">
        <v>113</v>
      </c>
      <c r="G956" s="1" t="s">
        <v>24</v>
      </c>
      <c r="H956" s="1">
        <v>4501611222</v>
      </c>
      <c r="I956" s="1" t="s">
        <v>996</v>
      </c>
      <c r="J956" s="1" t="s">
        <v>997</v>
      </c>
      <c r="K956" s="1">
        <v>6</v>
      </c>
      <c r="L956" s="1" t="s">
        <v>26</v>
      </c>
      <c r="M956" s="3"/>
      <c r="N956" s="3">
        <f t="shared" si="25"/>
        <v>0</v>
      </c>
      <c r="O956" s="1"/>
      <c r="P956" s="1"/>
      <c r="Q956" s="3"/>
      <c r="R956" s="3"/>
      <c r="S956" s="1"/>
      <c r="T956" s="1"/>
      <c r="U956" s="1"/>
      <c r="V956" s="3"/>
      <c r="W956" s="1"/>
      <c r="X956" s="1"/>
      <c r="Y956" s="1"/>
      <c r="Z956" s="1"/>
      <c r="AA956" s="3">
        <f>Tabla1315[[#This Row],[COSTO TOTAL]]</f>
        <v>0</v>
      </c>
      <c r="AB956" s="1"/>
      <c r="AC956" s="1"/>
      <c r="AD956" s="1"/>
      <c r="AE956" s="1"/>
    </row>
    <row r="957" spans="1:31">
      <c r="A957" s="43" t="s">
        <v>867</v>
      </c>
      <c r="B957" s="44">
        <v>43420</v>
      </c>
      <c r="C957" s="43">
        <v>7639439</v>
      </c>
      <c r="D957" s="43" t="s">
        <v>16</v>
      </c>
      <c r="E957" s="43" t="s">
        <v>990</v>
      </c>
      <c r="F957" s="43" t="s">
        <v>954</v>
      </c>
      <c r="G957" s="43" t="s">
        <v>24</v>
      </c>
      <c r="H957" s="43">
        <v>4501604897</v>
      </c>
      <c r="I957" s="43" t="s">
        <v>991</v>
      </c>
      <c r="J957" s="43" t="s">
        <v>998</v>
      </c>
      <c r="K957" s="43">
        <v>0</v>
      </c>
      <c r="L957" s="43" t="s">
        <v>26</v>
      </c>
      <c r="M957" s="45">
        <v>11870.8</v>
      </c>
      <c r="N957" s="45">
        <f t="shared" si="25"/>
        <v>0</v>
      </c>
      <c r="O957" s="43"/>
      <c r="P957" s="43"/>
      <c r="Q957" s="45"/>
      <c r="R957" s="45"/>
      <c r="S957" s="43"/>
      <c r="T957" s="43"/>
      <c r="U957" s="43"/>
      <c r="V957" s="45"/>
      <c r="W957" s="43"/>
      <c r="X957" s="43"/>
      <c r="Y957" s="43"/>
      <c r="Z957" s="43"/>
      <c r="AA957" s="45">
        <f>Tabla1315[[#This Row],[COSTO TOTAL]]</f>
        <v>0</v>
      </c>
      <c r="AB957" s="43"/>
      <c r="AC957" s="43"/>
      <c r="AD957" s="43" t="s">
        <v>112</v>
      </c>
      <c r="AE957" s="43"/>
    </row>
    <row r="958" spans="1:31">
      <c r="A958" s="1" t="s">
        <v>867</v>
      </c>
      <c r="B958" s="2">
        <v>43348</v>
      </c>
      <c r="C958" s="1">
        <v>7611441</v>
      </c>
      <c r="D958" s="1" t="s">
        <v>16</v>
      </c>
      <c r="E958" s="1" t="s">
        <v>987</v>
      </c>
      <c r="F958" s="1" t="s">
        <v>988</v>
      </c>
      <c r="G958" s="1" t="s">
        <v>24</v>
      </c>
      <c r="H958" s="1">
        <v>4501588276</v>
      </c>
      <c r="I958" s="1" t="s">
        <v>24</v>
      </c>
      <c r="J958" s="1" t="s">
        <v>999</v>
      </c>
      <c r="K958" s="1">
        <v>2</v>
      </c>
      <c r="L958" s="1" t="s">
        <v>26</v>
      </c>
      <c r="M958" s="3">
        <v>1370</v>
      </c>
      <c r="N958" s="3">
        <f t="shared" si="25"/>
        <v>2740</v>
      </c>
      <c r="O958" s="1"/>
      <c r="P958" s="1"/>
      <c r="Q958" s="3"/>
      <c r="R958" s="3"/>
      <c r="S958" s="1"/>
      <c r="T958" s="1"/>
      <c r="U958" s="1"/>
      <c r="V958" s="3"/>
      <c r="W958" s="1"/>
      <c r="X958" s="1"/>
      <c r="Y958" s="1"/>
      <c r="Z958" s="1"/>
      <c r="AA958" s="3">
        <f>Tabla1315[[#This Row],[COSTO TOTAL]]</f>
        <v>2740</v>
      </c>
      <c r="AB958" s="1"/>
      <c r="AC958" s="1"/>
      <c r="AD958" s="1"/>
      <c r="AE958" s="1"/>
    </row>
    <row r="959" spans="1:31">
      <c r="A959" s="1" t="s">
        <v>867</v>
      </c>
      <c r="B959" s="2">
        <v>43348</v>
      </c>
      <c r="C959" s="1">
        <v>7611441</v>
      </c>
      <c r="D959" s="1" t="s">
        <v>16</v>
      </c>
      <c r="E959" s="1" t="s">
        <v>987</v>
      </c>
      <c r="F959" s="1" t="s">
        <v>988</v>
      </c>
      <c r="G959" s="1" t="s">
        <v>24</v>
      </c>
      <c r="H959" s="1">
        <v>4501588276</v>
      </c>
      <c r="I959" s="1" t="s">
        <v>24</v>
      </c>
      <c r="J959" s="1" t="s">
        <v>1000</v>
      </c>
      <c r="K959" s="1">
        <v>2</v>
      </c>
      <c r="L959" s="1" t="s">
        <v>26</v>
      </c>
      <c r="M959" s="3">
        <v>320</v>
      </c>
      <c r="N959" s="3">
        <f t="shared" si="25"/>
        <v>640</v>
      </c>
      <c r="O959" s="1"/>
      <c r="P959" s="1"/>
      <c r="Q959" s="3"/>
      <c r="R959" s="3"/>
      <c r="S959" s="1"/>
      <c r="T959" s="1"/>
      <c r="U959" s="1"/>
      <c r="V959" s="3"/>
      <c r="W959" s="1"/>
      <c r="X959" s="1"/>
      <c r="Y959" s="1"/>
      <c r="Z959" s="1"/>
      <c r="AA959" s="3">
        <f>Tabla1315[[#This Row],[COSTO TOTAL]]</f>
        <v>640</v>
      </c>
      <c r="AB959" s="1"/>
      <c r="AC959" s="1"/>
      <c r="AD959" s="1"/>
      <c r="AE959" s="1"/>
    </row>
    <row r="960" spans="1:31">
      <c r="A960" s="1" t="s">
        <v>867</v>
      </c>
      <c r="B960" s="2">
        <v>43773</v>
      </c>
      <c r="C960" s="1" t="s">
        <v>22</v>
      </c>
      <c r="D960" s="1" t="s">
        <v>16</v>
      </c>
      <c r="E960" s="1" t="s">
        <v>24</v>
      </c>
      <c r="F960" s="1" t="s">
        <v>703</v>
      </c>
      <c r="G960" s="1" t="s">
        <v>24</v>
      </c>
      <c r="H960" s="1">
        <v>4501710199</v>
      </c>
      <c r="I960" s="1" t="s">
        <v>24</v>
      </c>
      <c r="J960" s="1" t="s">
        <v>1001</v>
      </c>
      <c r="K960" s="1">
        <v>0</v>
      </c>
      <c r="L960" s="1" t="s">
        <v>26</v>
      </c>
      <c r="M960" s="3">
        <v>13927.32</v>
      </c>
      <c r="N960" s="3">
        <f t="shared" si="25"/>
        <v>0</v>
      </c>
      <c r="O960" s="1"/>
      <c r="P960" s="1"/>
      <c r="Q960" s="3"/>
      <c r="R960" s="3"/>
      <c r="S960" s="1"/>
      <c r="T960" s="1"/>
      <c r="U960" s="1"/>
      <c r="V960" s="3"/>
      <c r="W960" s="1"/>
      <c r="X960" s="1"/>
      <c r="Y960" s="1"/>
      <c r="Z960" s="1"/>
      <c r="AA960" s="3">
        <f>Tabla1315[[#This Row],[COSTO TOTAL]]</f>
        <v>0</v>
      </c>
      <c r="AB960" s="1"/>
      <c r="AC960" s="1"/>
      <c r="AD960" s="1" t="s">
        <v>112</v>
      </c>
      <c r="AE960" s="1"/>
    </row>
    <row r="961" spans="1:31">
      <c r="A961" s="1" t="s">
        <v>867</v>
      </c>
      <c r="B961" s="2">
        <v>43773</v>
      </c>
      <c r="C961" s="1" t="s">
        <v>22</v>
      </c>
      <c r="D961" s="1" t="s">
        <v>16</v>
      </c>
      <c r="E961" s="1" t="s">
        <v>24</v>
      </c>
      <c r="F961" s="1" t="s">
        <v>703</v>
      </c>
      <c r="G961" s="1" t="s">
        <v>24</v>
      </c>
      <c r="H961" s="1">
        <v>4501708652</v>
      </c>
      <c r="I961" s="1" t="s">
        <v>24</v>
      </c>
      <c r="J961" s="1" t="s">
        <v>1001</v>
      </c>
      <c r="K961" s="1">
        <v>0</v>
      </c>
      <c r="L961" s="1" t="s">
        <v>26</v>
      </c>
      <c r="M961" s="3">
        <v>16014.48</v>
      </c>
      <c r="N961" s="3">
        <f t="shared" si="25"/>
        <v>0</v>
      </c>
      <c r="O961" s="1"/>
      <c r="P961" s="1"/>
      <c r="Q961" s="3"/>
      <c r="R961" s="3"/>
      <c r="S961" s="1"/>
      <c r="T961" s="1"/>
      <c r="U961" s="1"/>
      <c r="V961" s="3"/>
      <c r="W961" s="1"/>
      <c r="X961" s="1"/>
      <c r="Y961" s="1"/>
      <c r="Z961" s="1"/>
      <c r="AA961" s="3">
        <f>Tabla1315[[#This Row],[COSTO TOTAL]]</f>
        <v>0</v>
      </c>
      <c r="AB961" s="1"/>
      <c r="AC961" s="1"/>
      <c r="AD961" s="1" t="s">
        <v>112</v>
      </c>
      <c r="AE961" s="1"/>
    </row>
    <row r="962" spans="1:31">
      <c r="A962" s="1" t="s">
        <v>867</v>
      </c>
      <c r="B962" s="2">
        <v>43819</v>
      </c>
      <c r="C962" s="1" t="s">
        <v>22</v>
      </c>
      <c r="D962" s="1" t="s">
        <v>16</v>
      </c>
      <c r="E962" s="1" t="s">
        <v>24</v>
      </c>
      <c r="F962" s="1" t="s">
        <v>1052</v>
      </c>
      <c r="G962" s="1" t="s">
        <v>24</v>
      </c>
      <c r="H962" s="1">
        <v>4501735611</v>
      </c>
      <c r="I962" s="1" t="s">
        <v>24</v>
      </c>
      <c r="J962" s="1" t="s">
        <v>1053</v>
      </c>
      <c r="K962" s="1">
        <v>0</v>
      </c>
      <c r="L962" s="1" t="s">
        <v>26</v>
      </c>
      <c r="M962" s="3"/>
      <c r="N962" s="3">
        <f t="shared" si="25"/>
        <v>0</v>
      </c>
      <c r="O962" s="1"/>
      <c r="P962" s="1"/>
      <c r="Q962" s="3"/>
      <c r="R962" s="3"/>
      <c r="S962" s="1"/>
      <c r="T962" s="1"/>
      <c r="U962" s="1"/>
      <c r="V962" s="3"/>
      <c r="W962" s="1"/>
      <c r="X962" s="1"/>
      <c r="Y962" s="1"/>
      <c r="Z962" s="1"/>
      <c r="AA962" s="3">
        <f>Tabla1315[[#This Row],[COSTO TOTAL]]</f>
        <v>0</v>
      </c>
      <c r="AB962" s="1"/>
      <c r="AC962" s="1"/>
      <c r="AD962" s="1" t="s">
        <v>112</v>
      </c>
      <c r="AE962" s="1"/>
    </row>
    <row r="963" spans="1:31">
      <c r="A963" s="1" t="s">
        <v>802</v>
      </c>
      <c r="B963" s="2">
        <v>43846</v>
      </c>
      <c r="C963" s="1" t="s">
        <v>22</v>
      </c>
      <c r="D963" s="1" t="s">
        <v>16</v>
      </c>
      <c r="E963" s="1" t="s">
        <v>24</v>
      </c>
      <c r="F963" s="1" t="s">
        <v>113</v>
      </c>
      <c r="G963" s="1" t="s">
        <v>24</v>
      </c>
      <c r="H963" s="1">
        <v>4501736148</v>
      </c>
      <c r="I963" s="1" t="s">
        <v>1129</v>
      </c>
      <c r="J963" s="1" t="s">
        <v>1056</v>
      </c>
      <c r="K963" s="1">
        <v>1</v>
      </c>
      <c r="L963" s="1" t="s">
        <v>26</v>
      </c>
      <c r="M963" s="3">
        <v>156</v>
      </c>
      <c r="N963" s="3">
        <f t="shared" si="25"/>
        <v>156</v>
      </c>
      <c r="O963" s="1"/>
      <c r="P963" s="1"/>
      <c r="Q963" s="3"/>
      <c r="R963" s="3"/>
      <c r="S963" s="1"/>
      <c r="T963" s="1"/>
      <c r="U963" s="1"/>
      <c r="V963" s="3"/>
      <c r="W963" s="1"/>
      <c r="X963" s="1"/>
      <c r="Y963" s="1"/>
      <c r="Z963" s="1"/>
      <c r="AA963" s="3">
        <f>Tabla1315[[#This Row],[COSTO TOTAL]]</f>
        <v>156</v>
      </c>
      <c r="AB963" s="1"/>
      <c r="AC963" s="1"/>
      <c r="AD963" s="1"/>
      <c r="AE963" s="1"/>
    </row>
    <row r="964" spans="1:31">
      <c r="A964" s="1" t="s">
        <v>802</v>
      </c>
      <c r="B964" s="2">
        <v>43861</v>
      </c>
      <c r="C964" s="1" t="s">
        <v>22</v>
      </c>
      <c r="D964" s="1" t="s">
        <v>16</v>
      </c>
      <c r="E964" s="1" t="s">
        <v>24</v>
      </c>
      <c r="F964" s="1" t="s">
        <v>113</v>
      </c>
      <c r="G964" s="1" t="s">
        <v>24</v>
      </c>
      <c r="H964" s="1">
        <v>4501643125</v>
      </c>
      <c r="I964" s="1" t="s">
        <v>24</v>
      </c>
      <c r="J964" s="1" t="s">
        <v>1128</v>
      </c>
      <c r="K964" s="1">
        <v>1</v>
      </c>
      <c r="L964" s="1" t="s">
        <v>26</v>
      </c>
      <c r="M964" s="3">
        <v>324</v>
      </c>
      <c r="N964" s="3">
        <f t="shared" si="25"/>
        <v>324</v>
      </c>
      <c r="O964" s="1"/>
      <c r="P964" s="1"/>
      <c r="Q964" s="3"/>
      <c r="R964" s="3"/>
      <c r="S964" s="1"/>
      <c r="T964" s="1"/>
      <c r="U964" s="1"/>
      <c r="V964" s="3"/>
      <c r="W964" s="1"/>
      <c r="X964" s="1"/>
      <c r="Y964" s="1"/>
      <c r="Z964" s="1"/>
      <c r="AA964" s="3">
        <f>Tabla1315[[#This Row],[COSTO TOTAL]]</f>
        <v>324</v>
      </c>
      <c r="AB964" s="1"/>
      <c r="AC964" s="1"/>
      <c r="AD964" s="1"/>
      <c r="AE964" s="1"/>
    </row>
    <row r="965" spans="1:31">
      <c r="A965" s="1" t="s">
        <v>802</v>
      </c>
      <c r="B965" s="2">
        <v>43861</v>
      </c>
      <c r="C965" s="1" t="s">
        <v>22</v>
      </c>
      <c r="D965" s="1" t="s">
        <v>16</v>
      </c>
      <c r="E965" s="1" t="s">
        <v>24</v>
      </c>
      <c r="F965" s="1" t="s">
        <v>113</v>
      </c>
      <c r="G965" s="1" t="s">
        <v>24</v>
      </c>
      <c r="H965" s="1">
        <v>4501643125</v>
      </c>
      <c r="I965" s="1" t="s">
        <v>24</v>
      </c>
      <c r="J965" s="1" t="s">
        <v>1129</v>
      </c>
      <c r="K965" s="1">
        <v>1</v>
      </c>
      <c r="L965" s="1" t="s">
        <v>26</v>
      </c>
      <c r="M965" s="3">
        <v>264</v>
      </c>
      <c r="N965" s="3">
        <f t="shared" si="25"/>
        <v>264</v>
      </c>
      <c r="O965" s="1"/>
      <c r="P965" s="1"/>
      <c r="Q965" s="3"/>
      <c r="R965" s="3"/>
      <c r="S965" s="1"/>
      <c r="T965" s="1"/>
      <c r="U965" s="1"/>
      <c r="V965" s="3"/>
      <c r="W965" s="1"/>
      <c r="X965" s="1"/>
      <c r="Y965" s="1"/>
      <c r="Z965" s="1"/>
      <c r="AA965" s="3">
        <f>Tabla1315[[#This Row],[COSTO TOTAL]]</f>
        <v>264</v>
      </c>
      <c r="AB965" s="1"/>
      <c r="AC965" s="1"/>
      <c r="AD965" s="1"/>
      <c r="AE965" s="1"/>
    </row>
    <row r="966" spans="1:31">
      <c r="A966" s="1" t="s">
        <v>802</v>
      </c>
      <c r="B966" s="2">
        <v>43861</v>
      </c>
      <c r="C966" s="1" t="s">
        <v>22</v>
      </c>
      <c r="D966" s="1" t="s">
        <v>16</v>
      </c>
      <c r="E966" s="1" t="s">
        <v>24</v>
      </c>
      <c r="F966" s="1" t="s">
        <v>113</v>
      </c>
      <c r="G966" s="1" t="s">
        <v>24</v>
      </c>
      <c r="H966" s="1">
        <v>4501747878</v>
      </c>
      <c r="I966" s="1" t="s">
        <v>24</v>
      </c>
      <c r="J966" s="1" t="s">
        <v>1130</v>
      </c>
      <c r="K966" s="1">
        <v>4</v>
      </c>
      <c r="L966" s="1" t="s">
        <v>26</v>
      </c>
      <c r="M966" s="3">
        <v>30</v>
      </c>
      <c r="N966" s="3">
        <f t="shared" si="25"/>
        <v>120</v>
      </c>
      <c r="O966" s="1"/>
      <c r="P966" s="1"/>
      <c r="Q966" s="3"/>
      <c r="R966" s="3"/>
      <c r="S966" s="1"/>
      <c r="T966" s="1"/>
      <c r="U966" s="1"/>
      <c r="V966" s="3"/>
      <c r="W966" s="1"/>
      <c r="X966" s="1"/>
      <c r="Y966" s="1"/>
      <c r="Z966" s="1"/>
      <c r="AA966" s="3">
        <f>Tabla1315[[#This Row],[COSTO TOTAL]]</f>
        <v>120</v>
      </c>
      <c r="AB966" s="1"/>
      <c r="AC966" s="1"/>
      <c r="AD966" s="1"/>
      <c r="AE966" s="1"/>
    </row>
    <row r="967" spans="1:31">
      <c r="A967" s="1" t="s">
        <v>802</v>
      </c>
      <c r="B967" s="2">
        <v>43874</v>
      </c>
      <c r="C967" s="1" t="s">
        <v>22</v>
      </c>
      <c r="D967" s="1" t="s">
        <v>16</v>
      </c>
      <c r="E967" s="1" t="s">
        <v>24</v>
      </c>
      <c r="F967" s="1" t="s">
        <v>113</v>
      </c>
      <c r="G967" s="1" t="s">
        <v>24</v>
      </c>
      <c r="H967" s="1">
        <v>4501746699</v>
      </c>
      <c r="I967" s="1" t="s">
        <v>24</v>
      </c>
      <c r="J967" s="1" t="s">
        <v>1188</v>
      </c>
      <c r="K967" s="1">
        <v>1</v>
      </c>
      <c r="L967" s="1" t="s">
        <v>26</v>
      </c>
      <c r="M967" s="3">
        <v>665.23</v>
      </c>
      <c r="N967" s="3">
        <f t="shared" si="25"/>
        <v>665.23</v>
      </c>
      <c r="O967" s="1"/>
      <c r="P967" s="1"/>
      <c r="Q967" s="3"/>
      <c r="R967" s="3"/>
      <c r="S967" s="1"/>
      <c r="T967" s="1"/>
      <c r="U967" s="1"/>
      <c r="V967" s="3"/>
      <c r="W967" s="1"/>
      <c r="X967" s="1"/>
      <c r="Y967" s="1"/>
      <c r="Z967" s="1"/>
      <c r="AA967" s="3">
        <f>Tabla1315[[#This Row],[COSTO TOTAL]]</f>
        <v>665.23</v>
      </c>
      <c r="AB967" s="1"/>
      <c r="AC967" s="1"/>
      <c r="AD967" s="1"/>
      <c r="AE967" s="1"/>
    </row>
    <row r="968" spans="1:31">
      <c r="A968" s="1" t="s">
        <v>802</v>
      </c>
      <c r="B968" s="2">
        <v>43874</v>
      </c>
      <c r="C968" s="1" t="s">
        <v>22</v>
      </c>
      <c r="D968" s="1" t="s">
        <v>16</v>
      </c>
      <c r="E968" s="1" t="s">
        <v>24</v>
      </c>
      <c r="F968" s="1" t="s">
        <v>113</v>
      </c>
      <c r="G968" s="1" t="s">
        <v>24</v>
      </c>
      <c r="H968" s="1">
        <v>4501746699</v>
      </c>
      <c r="I968" s="1" t="s">
        <v>24</v>
      </c>
      <c r="J968" s="1" t="s">
        <v>1189</v>
      </c>
      <c r="K968" s="1">
        <v>2</v>
      </c>
      <c r="L968" s="1" t="s">
        <v>26</v>
      </c>
      <c r="M968" s="3">
        <v>496.58</v>
      </c>
      <c r="N968" s="3">
        <f t="shared" si="25"/>
        <v>993.16</v>
      </c>
      <c r="O968" s="1"/>
      <c r="P968" s="1"/>
      <c r="Q968" s="3"/>
      <c r="R968" s="3"/>
      <c r="S968" s="1"/>
      <c r="T968" s="1"/>
      <c r="U968" s="1"/>
      <c r="V968" s="3"/>
      <c r="W968" s="1"/>
      <c r="X968" s="1"/>
      <c r="Y968" s="1"/>
      <c r="Z968" s="1"/>
      <c r="AA968" s="3">
        <f>Tabla1315[[#This Row],[COSTO TOTAL]]</f>
        <v>993.16</v>
      </c>
      <c r="AB968" s="1"/>
      <c r="AC968" s="1"/>
      <c r="AD968" s="1"/>
      <c r="AE968" s="1"/>
    </row>
    <row r="969" spans="1:31">
      <c r="A969" s="1" t="s">
        <v>802</v>
      </c>
      <c r="B969" s="2">
        <v>43874</v>
      </c>
      <c r="C969" s="1" t="s">
        <v>22</v>
      </c>
      <c r="D969" s="1" t="s">
        <v>16</v>
      </c>
      <c r="E969" s="1" t="s">
        <v>24</v>
      </c>
      <c r="F969" s="1" t="s">
        <v>113</v>
      </c>
      <c r="G969" s="1" t="s">
        <v>24</v>
      </c>
      <c r="H969" s="1">
        <v>4501746699</v>
      </c>
      <c r="I969" s="1" t="s">
        <v>24</v>
      </c>
      <c r="J969" s="1" t="s">
        <v>1190</v>
      </c>
      <c r="K969" s="1">
        <v>2</v>
      </c>
      <c r="L969" s="1" t="s">
        <v>26</v>
      </c>
      <c r="M969" s="3">
        <v>241.73</v>
      </c>
      <c r="N969" s="3">
        <f t="shared" si="25"/>
        <v>483.46</v>
      </c>
      <c r="O969" s="1"/>
      <c r="P969" s="1"/>
      <c r="Q969" s="3"/>
      <c r="R969" s="3"/>
      <c r="S969" s="1"/>
      <c r="T969" s="1"/>
      <c r="U969" s="1"/>
      <c r="V969" s="3"/>
      <c r="W969" s="1"/>
      <c r="X969" s="1"/>
      <c r="Y969" s="1"/>
      <c r="Z969" s="1"/>
      <c r="AA969" s="3">
        <f>Tabla1315[[#This Row],[COSTO TOTAL]]</f>
        <v>483.46</v>
      </c>
      <c r="AB969" s="1"/>
      <c r="AC969" s="1"/>
      <c r="AD969" s="1"/>
      <c r="AE969" s="1"/>
    </row>
    <row r="970" spans="1:31">
      <c r="A970" s="1" t="s">
        <v>802</v>
      </c>
      <c r="B970" s="2">
        <v>43874</v>
      </c>
      <c r="C970" s="1" t="s">
        <v>22</v>
      </c>
      <c r="D970" s="1" t="s">
        <v>16</v>
      </c>
      <c r="E970" s="1" t="s">
        <v>24</v>
      </c>
      <c r="F970" s="1" t="s">
        <v>113</v>
      </c>
      <c r="G970" s="1" t="s">
        <v>24</v>
      </c>
      <c r="H970" s="1">
        <v>4501746699</v>
      </c>
      <c r="I970" s="1" t="s">
        <v>24</v>
      </c>
      <c r="J970" s="1" t="s">
        <v>655</v>
      </c>
      <c r="K970" s="1">
        <v>1</v>
      </c>
      <c r="L970" s="1" t="s">
        <v>26</v>
      </c>
      <c r="M970" s="3"/>
      <c r="N970" s="3">
        <f t="shared" si="25"/>
        <v>0</v>
      </c>
      <c r="O970" s="1"/>
      <c r="P970" s="1"/>
      <c r="Q970" s="3"/>
      <c r="R970" s="3"/>
      <c r="S970" s="1"/>
      <c r="T970" s="1"/>
      <c r="U970" s="1"/>
      <c r="V970" s="3"/>
      <c r="W970" s="1"/>
      <c r="X970" s="1"/>
      <c r="Y970" s="1"/>
      <c r="Z970" s="1"/>
      <c r="AA970" s="3">
        <f>Tabla1315[[#This Row],[COSTO TOTAL]]</f>
        <v>0</v>
      </c>
      <c r="AB970" s="1"/>
      <c r="AC970" s="1"/>
      <c r="AD970" s="1"/>
      <c r="AE970" s="1"/>
    </row>
    <row r="971" spans="1:31">
      <c r="A971" s="1" t="s">
        <v>802</v>
      </c>
      <c r="B971" s="2">
        <v>43874</v>
      </c>
      <c r="C971" s="1" t="s">
        <v>22</v>
      </c>
      <c r="D971" s="1" t="s">
        <v>16</v>
      </c>
      <c r="E971" s="1" t="s">
        <v>24</v>
      </c>
      <c r="F971" s="1" t="s">
        <v>113</v>
      </c>
      <c r="G971" s="1" t="s">
        <v>24</v>
      </c>
      <c r="H971" s="46">
        <v>4501746699</v>
      </c>
      <c r="I971" s="1" t="s">
        <v>24</v>
      </c>
      <c r="J971" s="1" t="s">
        <v>1262</v>
      </c>
      <c r="K971" s="1">
        <v>1</v>
      </c>
      <c r="L971" s="1" t="s">
        <v>26</v>
      </c>
      <c r="M971" s="3"/>
      <c r="N971" s="3">
        <f t="shared" si="25"/>
        <v>0</v>
      </c>
      <c r="O971" s="1"/>
      <c r="P971" s="1"/>
      <c r="Q971" s="3"/>
      <c r="R971" s="3"/>
      <c r="S971" s="1"/>
      <c r="T971" s="1"/>
      <c r="U971" s="1"/>
      <c r="V971" s="3"/>
      <c r="W971" s="1"/>
      <c r="X971" s="1"/>
      <c r="Y971" s="1"/>
      <c r="Z971" s="1"/>
      <c r="AA971" s="3">
        <f>Tabla1315[[#This Row],[COSTO TOTAL]]</f>
        <v>0</v>
      </c>
      <c r="AB971" s="1"/>
      <c r="AC971" s="1"/>
      <c r="AD971" s="1"/>
      <c r="AE971" s="1"/>
    </row>
    <row r="972" spans="1:31">
      <c r="A972" s="1" t="s">
        <v>802</v>
      </c>
      <c r="B972" s="2">
        <v>43874</v>
      </c>
      <c r="C972" s="1" t="s">
        <v>22</v>
      </c>
      <c r="D972" s="1" t="s">
        <v>16</v>
      </c>
      <c r="E972" s="1" t="s">
        <v>24</v>
      </c>
      <c r="F972" s="1" t="s">
        <v>113</v>
      </c>
      <c r="G972" s="1" t="s">
        <v>24</v>
      </c>
      <c r="H972" s="1">
        <v>4501746699</v>
      </c>
      <c r="I972" s="1" t="s">
        <v>24</v>
      </c>
      <c r="J972" s="1" t="s">
        <v>656</v>
      </c>
      <c r="K972" s="1">
        <v>1</v>
      </c>
      <c r="L972" s="1" t="s">
        <v>26</v>
      </c>
      <c r="M972" s="3"/>
      <c r="N972" s="3">
        <f t="shared" si="25"/>
        <v>0</v>
      </c>
      <c r="O972" s="1"/>
      <c r="P972" s="1"/>
      <c r="Q972" s="3"/>
      <c r="R972" s="3"/>
      <c r="S972" s="1"/>
      <c r="T972" s="1"/>
      <c r="U972" s="1"/>
      <c r="V972" s="3"/>
      <c r="W972" s="1"/>
      <c r="X972" s="1"/>
      <c r="Y972" s="1"/>
      <c r="Z972" s="1"/>
      <c r="AA972" s="3">
        <f>Tabla1315[[#This Row],[COSTO TOTAL]]</f>
        <v>0</v>
      </c>
      <c r="AB972" s="1"/>
      <c r="AC972" s="1"/>
      <c r="AD972" s="1"/>
      <c r="AE972" s="1"/>
    </row>
    <row r="973" spans="1:31">
      <c r="A973" s="1" t="s">
        <v>802</v>
      </c>
      <c r="B973" s="2">
        <v>43874</v>
      </c>
      <c r="C973" s="1" t="s">
        <v>22</v>
      </c>
      <c r="D973" s="1" t="s">
        <v>16</v>
      </c>
      <c r="E973" s="1" t="s">
        <v>24</v>
      </c>
      <c r="F973" s="1" t="s">
        <v>969</v>
      </c>
      <c r="G973" s="1" t="s">
        <v>24</v>
      </c>
      <c r="H973" s="1">
        <v>4501728393</v>
      </c>
      <c r="I973" s="1" t="s">
        <v>24</v>
      </c>
      <c r="J973" s="1" t="s">
        <v>1296</v>
      </c>
      <c r="K973" s="1">
        <v>0</v>
      </c>
      <c r="L973" s="1" t="s">
        <v>26</v>
      </c>
      <c r="M973" s="3">
        <v>105723.4</v>
      </c>
      <c r="N973" s="3">
        <f t="shared" si="25"/>
        <v>0</v>
      </c>
      <c r="O973" s="1"/>
      <c r="P973" s="1"/>
      <c r="Q973" s="3"/>
      <c r="R973" s="3"/>
      <c r="S973" s="1"/>
      <c r="T973" s="1"/>
      <c r="U973" s="1"/>
      <c r="V973" s="3"/>
      <c r="W973" s="1"/>
      <c r="X973" s="1"/>
      <c r="Y973" s="1"/>
      <c r="Z973" s="1"/>
      <c r="AA973" s="3">
        <f>Tabla1315[[#This Row],[COSTO TOTAL]]</f>
        <v>0</v>
      </c>
      <c r="AB973" s="1"/>
      <c r="AC973" s="1"/>
      <c r="AD973" s="1" t="s">
        <v>112</v>
      </c>
      <c r="AE973" s="1"/>
    </row>
    <row r="974" spans="1:31">
      <c r="A974" s="1" t="s">
        <v>802</v>
      </c>
      <c r="B974" s="2">
        <v>43864</v>
      </c>
      <c r="C974" s="1" t="s">
        <v>22</v>
      </c>
      <c r="D974" s="1" t="s">
        <v>16</v>
      </c>
      <c r="E974" s="1" t="s">
        <v>24</v>
      </c>
      <c r="F974" s="1" t="s">
        <v>877</v>
      </c>
      <c r="G974" s="1" t="s">
        <v>24</v>
      </c>
      <c r="H974" s="1">
        <v>4501749106</v>
      </c>
      <c r="I974" s="1" t="s">
        <v>24</v>
      </c>
      <c r="J974" s="1" t="s">
        <v>1300</v>
      </c>
      <c r="K974" s="1">
        <v>0</v>
      </c>
      <c r="L974" s="1" t="s">
        <v>26</v>
      </c>
      <c r="M974" s="3">
        <v>3592.48</v>
      </c>
      <c r="N974" s="3">
        <f t="shared" si="25"/>
        <v>0</v>
      </c>
      <c r="O974" s="1"/>
      <c r="P974" s="1"/>
      <c r="Q974" s="3"/>
      <c r="R974" s="3"/>
      <c r="S974" s="1"/>
      <c r="T974" s="1"/>
      <c r="U974" s="1"/>
      <c r="V974" s="3"/>
      <c r="W974" s="1"/>
      <c r="X974" s="1"/>
      <c r="Y974" s="1"/>
      <c r="Z974" s="1"/>
      <c r="AA974" s="3">
        <f>Tabla1315[[#This Row],[COSTO TOTAL]]</f>
        <v>0</v>
      </c>
      <c r="AB974" s="1"/>
      <c r="AC974" s="1"/>
      <c r="AD974" s="1" t="s">
        <v>112</v>
      </c>
      <c r="AE974" s="1"/>
    </row>
    <row r="975" spans="1:31">
      <c r="A975" s="1" t="s">
        <v>802</v>
      </c>
      <c r="B975" s="2">
        <v>43901</v>
      </c>
      <c r="C975" s="1" t="s">
        <v>22</v>
      </c>
      <c r="D975" s="1" t="s">
        <v>16</v>
      </c>
      <c r="E975" s="1" t="s">
        <v>1343</v>
      </c>
      <c r="F975" s="1" t="s">
        <v>113</v>
      </c>
      <c r="G975" s="1" t="s">
        <v>24</v>
      </c>
      <c r="H975" s="1">
        <v>4501746699</v>
      </c>
      <c r="I975" s="1" t="s">
        <v>24</v>
      </c>
      <c r="J975" s="1" t="s">
        <v>1344</v>
      </c>
      <c r="K975" s="1">
        <v>1</v>
      </c>
      <c r="L975" s="1" t="s">
        <v>26</v>
      </c>
      <c r="M975" s="3">
        <v>2164.33</v>
      </c>
      <c r="N975" s="3">
        <f t="shared" si="25"/>
        <v>2164.33</v>
      </c>
      <c r="O975" s="1"/>
      <c r="P975" s="1"/>
      <c r="Q975" s="3"/>
      <c r="R975" s="3"/>
      <c r="S975" s="1"/>
      <c r="T975" s="1"/>
      <c r="U975" s="1"/>
      <c r="V975" s="3"/>
      <c r="W975" s="1"/>
      <c r="X975" s="1"/>
      <c r="Y975" s="1"/>
      <c r="Z975" s="1"/>
      <c r="AA975" s="3">
        <f>Tabla1315[[#This Row],[COSTO TOTAL]]</f>
        <v>2164.33</v>
      </c>
      <c r="AB975" s="1"/>
      <c r="AC975" s="1" t="s">
        <v>112</v>
      </c>
      <c r="AD975" s="1"/>
      <c r="AE975" s="1"/>
    </row>
    <row r="976" spans="1:31">
      <c r="A976" s="1" t="s">
        <v>802</v>
      </c>
      <c r="B976" s="2">
        <v>43901</v>
      </c>
      <c r="C976" s="1" t="s">
        <v>22</v>
      </c>
      <c r="D976" s="1" t="s">
        <v>16</v>
      </c>
      <c r="E976" s="1" t="s">
        <v>1343</v>
      </c>
      <c r="F976" s="1" t="s">
        <v>113</v>
      </c>
      <c r="G976" s="1" t="s">
        <v>24</v>
      </c>
      <c r="H976" s="1">
        <v>4501746699</v>
      </c>
      <c r="I976" s="1" t="s">
        <v>24</v>
      </c>
      <c r="J976" s="1" t="s">
        <v>1345</v>
      </c>
      <c r="K976" s="1">
        <v>1</v>
      </c>
      <c r="L976" s="1" t="s">
        <v>26</v>
      </c>
      <c r="M976" s="3">
        <v>1058.74</v>
      </c>
      <c r="N976" s="3">
        <f t="shared" ref="N976:N987" si="26">M976*K976</f>
        <v>1058.74</v>
      </c>
      <c r="O976" s="1"/>
      <c r="P976" s="1"/>
      <c r="Q976" s="3"/>
      <c r="R976" s="3"/>
      <c r="S976" s="1"/>
      <c r="T976" s="1"/>
      <c r="U976" s="1"/>
      <c r="V976" s="3"/>
      <c r="W976" s="1"/>
      <c r="X976" s="1"/>
      <c r="Y976" s="1"/>
      <c r="Z976" s="1"/>
      <c r="AA976" s="3">
        <f>Tabla1315[[#This Row],[COSTO TOTAL]]</f>
        <v>1058.74</v>
      </c>
      <c r="AB976" s="1"/>
      <c r="AC976" s="1" t="s">
        <v>112</v>
      </c>
      <c r="AD976" s="1"/>
      <c r="AE976" s="1"/>
    </row>
    <row r="977" spans="1:31">
      <c r="A977" s="1" t="s">
        <v>802</v>
      </c>
      <c r="B977" s="2">
        <v>43901</v>
      </c>
      <c r="C977" s="1" t="s">
        <v>22</v>
      </c>
      <c r="D977" s="1" t="s">
        <v>16</v>
      </c>
      <c r="E977" s="1" t="s">
        <v>1343</v>
      </c>
      <c r="F977" s="1" t="s">
        <v>113</v>
      </c>
      <c r="G977" s="1" t="s">
        <v>24</v>
      </c>
      <c r="H977" s="1">
        <v>4501746699</v>
      </c>
      <c r="I977" s="1" t="s">
        <v>24</v>
      </c>
      <c r="J977" s="1" t="s">
        <v>1346</v>
      </c>
      <c r="K977" s="1">
        <v>1</v>
      </c>
      <c r="L977" s="1" t="s">
        <v>26</v>
      </c>
      <c r="M977" s="3">
        <v>667.1</v>
      </c>
      <c r="N977" s="3">
        <f t="shared" si="26"/>
        <v>667.1</v>
      </c>
      <c r="O977" s="1"/>
      <c r="P977" s="1"/>
      <c r="Q977" s="3"/>
      <c r="R977" s="3"/>
      <c r="S977" s="1"/>
      <c r="T977" s="1"/>
      <c r="U977" s="1"/>
      <c r="V977" s="3"/>
      <c r="W977" s="1"/>
      <c r="X977" s="1"/>
      <c r="Y977" s="1"/>
      <c r="Z977" s="1"/>
      <c r="AA977" s="3">
        <f>Tabla1315[[#This Row],[COSTO TOTAL]]</f>
        <v>667.1</v>
      </c>
      <c r="AB977" s="1"/>
      <c r="AC977" s="1" t="s">
        <v>112</v>
      </c>
      <c r="AD977" s="1"/>
      <c r="AE977" s="1"/>
    </row>
    <row r="978" spans="1:31">
      <c r="A978" s="1" t="s">
        <v>802</v>
      </c>
      <c r="B978" s="2">
        <v>43901</v>
      </c>
      <c r="C978" s="1" t="s">
        <v>22</v>
      </c>
      <c r="D978" s="1" t="s">
        <v>16</v>
      </c>
      <c r="E978" s="1" t="s">
        <v>1343</v>
      </c>
      <c r="F978" s="1" t="s">
        <v>113</v>
      </c>
      <c r="G978" s="1" t="s">
        <v>24</v>
      </c>
      <c r="H978" s="1">
        <v>4501746699</v>
      </c>
      <c r="I978" s="1" t="s">
        <v>24</v>
      </c>
      <c r="J978" s="1" t="s">
        <v>1349</v>
      </c>
      <c r="K978" s="1">
        <v>1</v>
      </c>
      <c r="L978" s="1" t="s">
        <v>26</v>
      </c>
      <c r="M978" s="3">
        <v>3783.36</v>
      </c>
      <c r="N978" s="3">
        <f t="shared" si="26"/>
        <v>3783.36</v>
      </c>
      <c r="O978" s="1"/>
      <c r="P978" s="1"/>
      <c r="Q978" s="3"/>
      <c r="R978" s="3"/>
      <c r="S978" s="1"/>
      <c r="T978" s="1"/>
      <c r="U978" s="1"/>
      <c r="V978" s="3"/>
      <c r="W978" s="1"/>
      <c r="X978" s="1"/>
      <c r="Y978" s="1"/>
      <c r="Z978" s="1"/>
      <c r="AA978" s="3">
        <f>Tabla1315[[#This Row],[COSTO TOTAL]]</f>
        <v>3783.36</v>
      </c>
      <c r="AB978" s="1"/>
      <c r="AC978" s="1" t="s">
        <v>112</v>
      </c>
      <c r="AD978" s="1"/>
      <c r="AE978" s="1"/>
    </row>
    <row r="979" spans="1:31">
      <c r="A979" s="1" t="s">
        <v>802</v>
      </c>
      <c r="B979" s="2">
        <v>43901</v>
      </c>
      <c r="C979" s="1" t="s">
        <v>22</v>
      </c>
      <c r="D979" s="1" t="s">
        <v>16</v>
      </c>
      <c r="E979" s="1" t="s">
        <v>1343</v>
      </c>
      <c r="F979" s="1" t="s">
        <v>113</v>
      </c>
      <c r="G979" s="1" t="s">
        <v>24</v>
      </c>
      <c r="H979" s="1">
        <v>4501746699</v>
      </c>
      <c r="I979" s="1" t="s">
        <v>24</v>
      </c>
      <c r="J979" s="1" t="s">
        <v>1350</v>
      </c>
      <c r="K979" s="1">
        <v>1</v>
      </c>
      <c r="L979" s="1" t="s">
        <v>26</v>
      </c>
      <c r="M979" s="3">
        <v>1461.63</v>
      </c>
      <c r="N979" s="3">
        <f t="shared" si="26"/>
        <v>1461.63</v>
      </c>
      <c r="O979" s="1"/>
      <c r="P979" s="1"/>
      <c r="Q979" s="3"/>
      <c r="R979" s="3"/>
      <c r="S979" s="1"/>
      <c r="T979" s="1"/>
      <c r="U979" s="1"/>
      <c r="V979" s="3"/>
      <c r="W979" s="1"/>
      <c r="X979" s="1"/>
      <c r="Y979" s="1"/>
      <c r="Z979" s="1"/>
      <c r="AA979" s="3">
        <f>Tabla1315[[#This Row],[COSTO TOTAL]]</f>
        <v>1461.63</v>
      </c>
      <c r="AB979" s="1"/>
      <c r="AC979" s="1" t="s">
        <v>112</v>
      </c>
      <c r="AD979" s="1"/>
      <c r="AE979" s="1"/>
    </row>
    <row r="980" spans="1:31">
      <c r="A980" s="1" t="s">
        <v>802</v>
      </c>
      <c r="B980" s="2">
        <v>43901</v>
      </c>
      <c r="C980" s="1" t="s">
        <v>22</v>
      </c>
      <c r="D980" s="1" t="s">
        <v>16</v>
      </c>
      <c r="E980" s="1" t="s">
        <v>1343</v>
      </c>
      <c r="F980" s="1" t="s">
        <v>113</v>
      </c>
      <c r="G980" s="1" t="s">
        <v>24</v>
      </c>
      <c r="H980" s="1">
        <v>4501746699</v>
      </c>
      <c r="I980" s="1" t="s">
        <v>24</v>
      </c>
      <c r="J980" s="1" t="s">
        <v>1351</v>
      </c>
      <c r="K980" s="1">
        <v>1</v>
      </c>
      <c r="L980" s="1" t="s">
        <v>26</v>
      </c>
      <c r="M980" s="3">
        <v>1737.09</v>
      </c>
      <c r="N980" s="3">
        <f t="shared" si="26"/>
        <v>1737.09</v>
      </c>
      <c r="O980" s="1"/>
      <c r="P980" s="1"/>
      <c r="Q980" s="3"/>
      <c r="R980" s="3"/>
      <c r="S980" s="1"/>
      <c r="T980" s="1"/>
      <c r="U980" s="1"/>
      <c r="V980" s="3"/>
      <c r="W980" s="1"/>
      <c r="X980" s="1"/>
      <c r="Y980" s="1"/>
      <c r="Z980" s="1"/>
      <c r="AA980" s="3">
        <f>Tabla1315[[#This Row],[COSTO TOTAL]]</f>
        <v>1737.09</v>
      </c>
      <c r="AB980" s="1"/>
      <c r="AC980" s="1" t="s">
        <v>112</v>
      </c>
      <c r="AD980" s="1"/>
      <c r="AE980" s="1"/>
    </row>
    <row r="981" spans="1:31">
      <c r="A981" s="1" t="s">
        <v>802</v>
      </c>
      <c r="B981" s="2">
        <v>43901</v>
      </c>
      <c r="C981" s="1" t="s">
        <v>22</v>
      </c>
      <c r="D981" s="1" t="s">
        <v>16</v>
      </c>
      <c r="E981" s="1" t="s">
        <v>1354</v>
      </c>
      <c r="F981" s="1" t="s">
        <v>113</v>
      </c>
      <c r="G981" s="1" t="s">
        <v>24</v>
      </c>
      <c r="H981" s="1">
        <v>4501746699</v>
      </c>
      <c r="I981" s="1" t="s">
        <v>24</v>
      </c>
      <c r="J981" s="1" t="s">
        <v>1352</v>
      </c>
      <c r="K981" s="1">
        <v>2</v>
      </c>
      <c r="L981" s="1" t="s">
        <v>26</v>
      </c>
      <c r="M981" s="3">
        <v>389.77</v>
      </c>
      <c r="N981" s="3">
        <f t="shared" si="26"/>
        <v>779.54</v>
      </c>
      <c r="O981" s="1"/>
      <c r="P981" s="1"/>
      <c r="Q981" s="3"/>
      <c r="R981" s="3"/>
      <c r="S981" s="1"/>
      <c r="T981" s="1"/>
      <c r="U981" s="1"/>
      <c r="V981" s="3"/>
      <c r="W981" s="1"/>
      <c r="X981" s="1"/>
      <c r="Y981" s="1"/>
      <c r="Z981" s="1"/>
      <c r="AA981" s="3">
        <f>Tabla1315[[#This Row],[COSTO TOTAL]]</f>
        <v>779.54</v>
      </c>
      <c r="AB981" s="1"/>
      <c r="AC981" s="1" t="s">
        <v>112</v>
      </c>
      <c r="AD981" s="1"/>
      <c r="AE981" s="1"/>
    </row>
    <row r="982" spans="1:31">
      <c r="A982" s="1" t="s">
        <v>802</v>
      </c>
      <c r="B982" s="2">
        <v>43901</v>
      </c>
      <c r="C982" s="1" t="s">
        <v>22</v>
      </c>
      <c r="D982" s="1" t="s">
        <v>16</v>
      </c>
      <c r="E982" s="1" t="s">
        <v>1353</v>
      </c>
      <c r="F982" s="1" t="s">
        <v>224</v>
      </c>
      <c r="G982" s="1" t="s">
        <v>24</v>
      </c>
      <c r="H982" s="1">
        <v>4501762120</v>
      </c>
      <c r="I982" s="1" t="s">
        <v>24</v>
      </c>
      <c r="J982" s="1" t="s">
        <v>1355</v>
      </c>
      <c r="K982" s="1">
        <v>0</v>
      </c>
      <c r="L982" s="1" t="s">
        <v>1424</v>
      </c>
      <c r="M982" s="3">
        <v>6.85</v>
      </c>
      <c r="N982" s="3">
        <f t="shared" ref="N982:N985" si="27">M982*K982</f>
        <v>0</v>
      </c>
      <c r="O982" s="1"/>
      <c r="P982" s="1"/>
      <c r="Q982" s="3"/>
      <c r="R982" s="3"/>
      <c r="S982" s="1"/>
      <c r="T982" s="1"/>
      <c r="U982" s="1"/>
      <c r="V982" s="3"/>
      <c r="W982" s="1"/>
      <c r="X982" s="1"/>
      <c r="Y982" s="1"/>
      <c r="Z982" s="1"/>
      <c r="AA982" s="3">
        <f>Tabla1315[[#This Row],[COSTO TOTAL]]</f>
        <v>0</v>
      </c>
      <c r="AB982" s="1"/>
      <c r="AC982" s="1"/>
      <c r="AD982" s="1" t="s">
        <v>112</v>
      </c>
      <c r="AE982" s="1"/>
    </row>
    <row r="983" spans="1:31">
      <c r="A983" s="1" t="s">
        <v>802</v>
      </c>
      <c r="B983" s="2">
        <v>43901</v>
      </c>
      <c r="C983" s="1" t="s">
        <v>22</v>
      </c>
      <c r="D983" s="1" t="s">
        <v>16</v>
      </c>
      <c r="E983" s="1" t="s">
        <v>1353</v>
      </c>
      <c r="F983" s="1" t="s">
        <v>224</v>
      </c>
      <c r="G983" s="1" t="s">
        <v>24</v>
      </c>
      <c r="H983" s="1">
        <v>4501762120</v>
      </c>
      <c r="I983" s="1" t="s">
        <v>24</v>
      </c>
      <c r="J983" s="1" t="s">
        <v>1356</v>
      </c>
      <c r="K983" s="1">
        <v>46</v>
      </c>
      <c r="L983" s="1" t="s">
        <v>26</v>
      </c>
      <c r="M983" s="3">
        <v>10.76</v>
      </c>
      <c r="N983" s="3">
        <f t="shared" si="27"/>
        <v>494.96</v>
      </c>
      <c r="O983" s="1"/>
      <c r="P983" s="1"/>
      <c r="Q983" s="3"/>
      <c r="R983" s="3"/>
      <c r="S983" s="1"/>
      <c r="T983" s="1"/>
      <c r="U983" s="1"/>
      <c r="V983" s="3"/>
      <c r="W983" s="1"/>
      <c r="X983" s="1"/>
      <c r="Y983" s="1"/>
      <c r="Z983" s="1"/>
      <c r="AA983" s="3">
        <f>Tabla1315[[#This Row],[COSTO TOTAL]]</f>
        <v>494.96</v>
      </c>
      <c r="AB983" s="1"/>
      <c r="AC983" s="1" t="s">
        <v>112</v>
      </c>
      <c r="AD983" s="1"/>
      <c r="AE983" s="1"/>
    </row>
    <row r="984" spans="1:31">
      <c r="A984" s="1" t="s">
        <v>802</v>
      </c>
      <c r="B984" s="2">
        <v>43914</v>
      </c>
      <c r="C984" s="1" t="s">
        <v>22</v>
      </c>
      <c r="D984" s="1" t="s">
        <v>16</v>
      </c>
      <c r="E984" s="1" t="s">
        <v>1353</v>
      </c>
      <c r="F984" s="1" t="s">
        <v>224</v>
      </c>
      <c r="G984" s="1" t="s">
        <v>24</v>
      </c>
      <c r="H984" s="1">
        <v>4501762120</v>
      </c>
      <c r="I984" s="1" t="s">
        <v>24</v>
      </c>
      <c r="J984" s="1" t="s">
        <v>1356</v>
      </c>
      <c r="K984" s="1">
        <v>4</v>
      </c>
      <c r="L984" s="1" t="s">
        <v>26</v>
      </c>
      <c r="M984" s="3">
        <v>10.76</v>
      </c>
      <c r="N984" s="3">
        <f>M984*K984</f>
        <v>43.04</v>
      </c>
      <c r="O984" s="1"/>
      <c r="P984" s="1"/>
      <c r="Q984" s="3"/>
      <c r="R984" s="3"/>
      <c r="S984" s="1"/>
      <c r="T984" s="1"/>
      <c r="U984" s="1"/>
      <c r="V984" s="3"/>
      <c r="W984" s="1"/>
      <c r="X984" s="1"/>
      <c r="Y984" s="1"/>
      <c r="Z984" s="1"/>
      <c r="AA984" s="3">
        <f>Tabla1315[[#This Row],[COSTO TOTAL]]</f>
        <v>43.04</v>
      </c>
      <c r="AB984" s="1"/>
      <c r="AC984" s="1" t="s">
        <v>112</v>
      </c>
      <c r="AD984" s="1"/>
      <c r="AE984" s="1"/>
    </row>
    <row r="985" spans="1:31">
      <c r="A985" s="1" t="s">
        <v>802</v>
      </c>
      <c r="B985" s="2">
        <v>43901</v>
      </c>
      <c r="C985" s="1" t="s">
        <v>22</v>
      </c>
      <c r="D985" s="1" t="s">
        <v>16</v>
      </c>
      <c r="E985" s="1" t="s">
        <v>1353</v>
      </c>
      <c r="F985" s="1" t="s">
        <v>224</v>
      </c>
      <c r="G985" s="1" t="s">
        <v>24</v>
      </c>
      <c r="H985" s="1">
        <v>4501762120</v>
      </c>
      <c r="I985" s="1" t="s">
        <v>24</v>
      </c>
      <c r="J985" s="1" t="s">
        <v>552</v>
      </c>
      <c r="K985" s="1">
        <v>92</v>
      </c>
      <c r="L985" s="1" t="s">
        <v>26</v>
      </c>
      <c r="M985" s="3">
        <v>656.98</v>
      </c>
      <c r="N985" s="3">
        <f t="shared" si="27"/>
        <v>60442.16</v>
      </c>
      <c r="O985" s="1"/>
      <c r="P985" s="1"/>
      <c r="Q985" s="3"/>
      <c r="R985" s="3"/>
      <c r="S985" s="1"/>
      <c r="T985" s="1"/>
      <c r="U985" s="1"/>
      <c r="V985" s="3"/>
      <c r="W985" s="1"/>
      <c r="X985" s="1"/>
      <c r="Y985" s="1"/>
      <c r="Z985" s="1"/>
      <c r="AA985" s="3">
        <f>Tabla1315[[#This Row],[COSTO TOTAL]]</f>
        <v>60442.16</v>
      </c>
      <c r="AB985" s="1"/>
      <c r="AC985" s="1" t="s">
        <v>112</v>
      </c>
      <c r="AD985" s="1" t="s">
        <v>112</v>
      </c>
      <c r="AE985" s="1"/>
    </row>
    <row r="986" spans="1:31">
      <c r="A986" s="1" t="s">
        <v>802</v>
      </c>
      <c r="B986" s="2">
        <v>43901</v>
      </c>
      <c r="C986" s="1" t="s">
        <v>22</v>
      </c>
      <c r="D986" s="1" t="s">
        <v>16</v>
      </c>
      <c r="E986" s="1" t="s">
        <v>1357</v>
      </c>
      <c r="F986" s="1" t="s">
        <v>1237</v>
      </c>
      <c r="G986" s="1" t="s">
        <v>24</v>
      </c>
      <c r="H986" s="1">
        <v>4501760630</v>
      </c>
      <c r="I986" s="1" t="s">
        <v>24</v>
      </c>
      <c r="J986" s="1" t="s">
        <v>1341</v>
      </c>
      <c r="K986" s="1">
        <v>8</v>
      </c>
      <c r="L986" s="1" t="s">
        <v>26</v>
      </c>
      <c r="M986" s="3">
        <v>108.74</v>
      </c>
      <c r="N986" s="3">
        <f>M986*K986</f>
        <v>869.92</v>
      </c>
      <c r="O986" s="1"/>
      <c r="P986" s="1"/>
      <c r="Q986" s="3"/>
      <c r="R986" s="3"/>
      <c r="S986" s="1"/>
      <c r="T986" s="1"/>
      <c r="U986" s="1"/>
      <c r="V986" s="3"/>
      <c r="W986" s="1"/>
      <c r="X986" s="1"/>
      <c r="Y986" s="1"/>
      <c r="Z986" s="1"/>
      <c r="AA986" s="3">
        <f>Tabla1315[[#This Row],[COSTO TOTAL]]</f>
        <v>869.92</v>
      </c>
      <c r="AB986" s="1"/>
      <c r="AC986" s="1" t="s">
        <v>112</v>
      </c>
      <c r="AD986" s="1"/>
      <c r="AE986" s="1"/>
    </row>
    <row r="987" spans="1:31">
      <c r="A987" s="1" t="s">
        <v>802</v>
      </c>
      <c r="B987" s="2">
        <v>43901</v>
      </c>
      <c r="C987" s="1" t="s">
        <v>22</v>
      </c>
      <c r="D987" s="1" t="s">
        <v>16</v>
      </c>
      <c r="E987" s="1" t="s">
        <v>1357</v>
      </c>
      <c r="F987" s="1" t="s">
        <v>1237</v>
      </c>
      <c r="G987" s="1" t="s">
        <v>24</v>
      </c>
      <c r="H987" s="1">
        <v>4501760630</v>
      </c>
      <c r="I987" s="1" t="s">
        <v>24</v>
      </c>
      <c r="J987" s="1" t="s">
        <v>1358</v>
      </c>
      <c r="K987" s="1">
        <v>2</v>
      </c>
      <c r="L987" s="1" t="s">
        <v>26</v>
      </c>
      <c r="M987" s="3">
        <v>1329.02</v>
      </c>
      <c r="N987" s="3">
        <f t="shared" si="26"/>
        <v>2658.04</v>
      </c>
      <c r="O987" s="1"/>
      <c r="P987" s="1"/>
      <c r="Q987" s="3"/>
      <c r="R987" s="3"/>
      <c r="S987" s="1"/>
      <c r="T987" s="1"/>
      <c r="U987" s="1"/>
      <c r="V987" s="3"/>
      <c r="W987" s="1"/>
      <c r="X987" s="1"/>
      <c r="Y987" s="1"/>
      <c r="Z987" s="1"/>
      <c r="AA987" s="3">
        <f>Tabla1315[[#This Row],[COSTO TOTAL]]</f>
        <v>2658.04</v>
      </c>
      <c r="AB987" s="1"/>
      <c r="AC987" s="1" t="s">
        <v>112</v>
      </c>
      <c r="AD987" s="1"/>
      <c r="AE987" s="1"/>
    </row>
    <row r="988" spans="1:31">
      <c r="A988" s="1" t="s">
        <v>802</v>
      </c>
      <c r="B988" s="2">
        <v>43901</v>
      </c>
      <c r="C988" s="1" t="s">
        <v>22</v>
      </c>
      <c r="D988" s="1" t="s">
        <v>16</v>
      </c>
      <c r="E988" s="1" t="s">
        <v>1368</v>
      </c>
      <c r="F988" s="1" t="s">
        <v>1237</v>
      </c>
      <c r="G988" s="1" t="s">
        <v>24</v>
      </c>
      <c r="H988" s="1">
        <v>4501760630</v>
      </c>
      <c r="I988" s="1" t="s">
        <v>24</v>
      </c>
      <c r="J988" s="1" t="s">
        <v>1359</v>
      </c>
      <c r="K988" s="1">
        <v>28</v>
      </c>
      <c r="L988" s="1" t="s">
        <v>26</v>
      </c>
      <c r="M988" s="3">
        <v>26.07</v>
      </c>
      <c r="N988" s="3">
        <f t="shared" ref="N988:N992" si="28">M988*K988</f>
        <v>729.96</v>
      </c>
      <c r="O988" s="1"/>
      <c r="P988" s="1"/>
      <c r="Q988" s="3"/>
      <c r="R988" s="3"/>
      <c r="S988" s="1"/>
      <c r="T988" s="1"/>
      <c r="U988" s="1"/>
      <c r="V988" s="3"/>
      <c r="W988" s="1"/>
      <c r="X988" s="1"/>
      <c r="Y988" s="1"/>
      <c r="Z988" s="1"/>
      <c r="AA988" s="3">
        <f>Tabla1315[[#This Row],[COSTO TOTAL]]</f>
        <v>729.96</v>
      </c>
      <c r="AB988" s="1"/>
      <c r="AC988" s="1" t="s">
        <v>112</v>
      </c>
      <c r="AD988" s="1" t="s">
        <v>112</v>
      </c>
      <c r="AE988" s="1"/>
    </row>
    <row r="989" spans="1:31">
      <c r="A989" s="1" t="s">
        <v>802</v>
      </c>
      <c r="B989" s="2">
        <v>43901</v>
      </c>
      <c r="C989" s="1" t="s">
        <v>22</v>
      </c>
      <c r="D989" s="1" t="s">
        <v>16</v>
      </c>
      <c r="E989" s="1" t="s">
        <v>1369</v>
      </c>
      <c r="F989" s="1" t="s">
        <v>1237</v>
      </c>
      <c r="G989" s="1" t="s">
        <v>24</v>
      </c>
      <c r="H989" s="1">
        <v>4501760630</v>
      </c>
      <c r="I989" s="1" t="s">
        <v>24</v>
      </c>
      <c r="J989" s="1" t="s">
        <v>1360</v>
      </c>
      <c r="K989" s="1">
        <v>7</v>
      </c>
      <c r="L989" s="1" t="s">
        <v>26</v>
      </c>
      <c r="M989" s="3">
        <v>64.28</v>
      </c>
      <c r="N989" s="3">
        <f t="shared" si="28"/>
        <v>449.96000000000004</v>
      </c>
      <c r="O989" s="1"/>
      <c r="P989" s="1"/>
      <c r="Q989" s="3"/>
      <c r="R989" s="3"/>
      <c r="S989" s="1"/>
      <c r="T989" s="1"/>
      <c r="U989" s="1"/>
      <c r="V989" s="3"/>
      <c r="W989" s="1"/>
      <c r="X989" s="1"/>
      <c r="Y989" s="1"/>
      <c r="Z989" s="1"/>
      <c r="AA989" s="3">
        <f>Tabla1315[[#This Row],[COSTO TOTAL]]</f>
        <v>449.96000000000004</v>
      </c>
      <c r="AB989" s="1"/>
      <c r="AC989" s="1" t="s">
        <v>112</v>
      </c>
      <c r="AD989" s="1"/>
      <c r="AE989" s="1"/>
    </row>
    <row r="990" spans="1:31">
      <c r="A990" s="1" t="s">
        <v>802</v>
      </c>
      <c r="B990" s="2">
        <v>43901</v>
      </c>
      <c r="C990" s="1" t="s">
        <v>22</v>
      </c>
      <c r="D990" s="1" t="s">
        <v>16</v>
      </c>
      <c r="E990" s="1" t="s">
        <v>1370</v>
      </c>
      <c r="F990" s="1" t="s">
        <v>1237</v>
      </c>
      <c r="G990" s="1" t="s">
        <v>24</v>
      </c>
      <c r="H990" s="1">
        <v>4501760630</v>
      </c>
      <c r="I990" s="1" t="s">
        <v>24</v>
      </c>
      <c r="J990" s="1" t="s">
        <v>1361</v>
      </c>
      <c r="K990" s="1">
        <v>2</v>
      </c>
      <c r="L990" s="1" t="s">
        <v>26</v>
      </c>
      <c r="M990" s="3">
        <v>17.7</v>
      </c>
      <c r="N990" s="3">
        <f t="shared" si="28"/>
        <v>35.4</v>
      </c>
      <c r="O990" s="1"/>
      <c r="P990" s="1"/>
      <c r="Q990" s="3"/>
      <c r="R990" s="3"/>
      <c r="S990" s="1"/>
      <c r="T990" s="1"/>
      <c r="U990" s="1"/>
      <c r="V990" s="3"/>
      <c r="W990" s="1"/>
      <c r="X990" s="1"/>
      <c r="Y990" s="1"/>
      <c r="Z990" s="1"/>
      <c r="AA990" s="3">
        <f>Tabla1315[[#This Row],[COSTO TOTAL]]</f>
        <v>35.4</v>
      </c>
      <c r="AB990" s="1"/>
      <c r="AC990" s="1" t="s">
        <v>112</v>
      </c>
      <c r="AD990" s="1"/>
      <c r="AE990" s="1"/>
    </row>
    <row r="991" spans="1:31">
      <c r="A991" s="1" t="s">
        <v>802</v>
      </c>
      <c r="B991" s="2">
        <v>43901</v>
      </c>
      <c r="C991" s="1" t="s">
        <v>22</v>
      </c>
      <c r="D991" s="1" t="s">
        <v>16</v>
      </c>
      <c r="E991" s="1" t="s">
        <v>1371</v>
      </c>
      <c r="F991" s="1" t="s">
        <v>1237</v>
      </c>
      <c r="G991" s="1" t="s">
        <v>24</v>
      </c>
      <c r="H991" s="1">
        <v>4501760630</v>
      </c>
      <c r="I991" s="1" t="s">
        <v>24</v>
      </c>
      <c r="J991" s="1" t="s">
        <v>1362</v>
      </c>
      <c r="K991" s="1">
        <v>2</v>
      </c>
      <c r="L991" s="1" t="s">
        <v>26</v>
      </c>
      <c r="M991" s="3">
        <v>106</v>
      </c>
      <c r="N991" s="3">
        <f t="shared" si="28"/>
        <v>212</v>
      </c>
      <c r="O991" s="1"/>
      <c r="P991" s="1"/>
      <c r="Q991" s="3"/>
      <c r="R991" s="3"/>
      <c r="S991" s="1"/>
      <c r="T991" s="1"/>
      <c r="U991" s="1"/>
      <c r="V991" s="3"/>
      <c r="W991" s="1"/>
      <c r="X991" s="1"/>
      <c r="Y991" s="1"/>
      <c r="Z991" s="1"/>
      <c r="AA991" s="3">
        <f>Tabla1315[[#This Row],[COSTO TOTAL]]</f>
        <v>212</v>
      </c>
      <c r="AB991" s="1"/>
      <c r="AC991" s="1" t="s">
        <v>112</v>
      </c>
      <c r="AD991" s="1"/>
      <c r="AE991" s="1"/>
    </row>
    <row r="992" spans="1:31">
      <c r="A992" s="1" t="s">
        <v>802</v>
      </c>
      <c r="B992" s="2">
        <v>43901</v>
      </c>
      <c r="C992" s="1" t="s">
        <v>22</v>
      </c>
      <c r="D992" s="1" t="s">
        <v>16</v>
      </c>
      <c r="E992" s="1" t="s">
        <v>1372</v>
      </c>
      <c r="F992" s="1" t="s">
        <v>1237</v>
      </c>
      <c r="G992" s="1" t="s">
        <v>24</v>
      </c>
      <c r="H992" s="1">
        <v>4501760630</v>
      </c>
      <c r="I992" s="1" t="s">
        <v>24</v>
      </c>
      <c r="J992" s="1" t="s">
        <v>1363</v>
      </c>
      <c r="K992" s="1">
        <v>1</v>
      </c>
      <c r="L992" s="1" t="s">
        <v>26</v>
      </c>
      <c r="M992" s="3">
        <v>392</v>
      </c>
      <c r="N992" s="3">
        <f t="shared" si="28"/>
        <v>392</v>
      </c>
      <c r="O992" s="1"/>
      <c r="P992" s="1"/>
      <c r="Q992" s="3"/>
      <c r="R992" s="3"/>
      <c r="S992" s="1"/>
      <c r="T992" s="1"/>
      <c r="U992" s="1"/>
      <c r="V992" s="3"/>
      <c r="W992" s="1"/>
      <c r="X992" s="1"/>
      <c r="Y992" s="1"/>
      <c r="Z992" s="1"/>
      <c r="AA992" s="3">
        <f>Tabla1315[[#This Row],[COSTO TOTAL]]</f>
        <v>392</v>
      </c>
      <c r="AB992" s="1"/>
      <c r="AC992" s="1" t="s">
        <v>112</v>
      </c>
      <c r="AD992" s="1"/>
      <c r="AE992" s="1"/>
    </row>
    <row r="993" spans="1:31">
      <c r="A993" s="1" t="s">
        <v>802</v>
      </c>
      <c r="B993" s="2">
        <v>43903</v>
      </c>
      <c r="C993" s="1" t="s">
        <v>22</v>
      </c>
      <c r="D993" s="1" t="s">
        <v>16</v>
      </c>
      <c r="E993" s="1" t="s">
        <v>1378</v>
      </c>
      <c r="F993" s="1" t="s">
        <v>122</v>
      </c>
      <c r="G993" s="1" t="s">
        <v>24</v>
      </c>
      <c r="H993" s="1">
        <v>4501759766</v>
      </c>
      <c r="I993" s="1" t="s">
        <v>24</v>
      </c>
      <c r="J993" s="1" t="s">
        <v>1379</v>
      </c>
      <c r="K993" s="1">
        <v>24</v>
      </c>
      <c r="L993" s="1" t="s">
        <v>26</v>
      </c>
      <c r="M993" s="3">
        <v>600</v>
      </c>
      <c r="N993" s="3">
        <f t="shared" ref="N993:N1001" si="29">M993*K993</f>
        <v>14400</v>
      </c>
      <c r="O993" s="1"/>
      <c r="P993" s="1"/>
      <c r="Q993" s="3"/>
      <c r="R993" s="3"/>
      <c r="S993" s="1"/>
      <c r="T993" s="1"/>
      <c r="U993" s="1"/>
      <c r="V993" s="3"/>
      <c r="W993" s="1"/>
      <c r="X993" s="1"/>
      <c r="Y993" s="1"/>
      <c r="Z993" s="1"/>
      <c r="AA993" s="3">
        <f>Tabla1315[[#This Row],[COSTO TOTAL]]</f>
        <v>14400</v>
      </c>
      <c r="AB993" s="1"/>
      <c r="AC993" s="1" t="s">
        <v>112</v>
      </c>
      <c r="AD993" s="1"/>
      <c r="AE993" s="1"/>
    </row>
    <row r="994" spans="1:31">
      <c r="A994" s="1" t="s">
        <v>802</v>
      </c>
      <c r="B994" s="2">
        <v>43903</v>
      </c>
      <c r="C994" s="1" t="s">
        <v>22</v>
      </c>
      <c r="D994" s="1" t="s">
        <v>16</v>
      </c>
      <c r="E994" s="1" t="s">
        <v>1378</v>
      </c>
      <c r="F994" s="1" t="s">
        <v>122</v>
      </c>
      <c r="G994" s="1" t="s">
        <v>24</v>
      </c>
      <c r="H994" s="1">
        <v>4501759766</v>
      </c>
      <c r="I994" s="1" t="s">
        <v>24</v>
      </c>
      <c r="J994" s="1" t="s">
        <v>1380</v>
      </c>
      <c r="K994" s="1">
        <v>48</v>
      </c>
      <c r="L994" s="1" t="s">
        <v>26</v>
      </c>
      <c r="M994" s="3">
        <v>292.31</v>
      </c>
      <c r="N994" s="3">
        <f t="shared" si="29"/>
        <v>14030.880000000001</v>
      </c>
      <c r="O994" s="1"/>
      <c r="P994" s="1"/>
      <c r="Q994" s="3"/>
      <c r="R994" s="3"/>
      <c r="S994" s="1"/>
      <c r="T994" s="1"/>
      <c r="U994" s="1"/>
      <c r="V994" s="3"/>
      <c r="W994" s="1"/>
      <c r="X994" s="1"/>
      <c r="Y994" s="1"/>
      <c r="Z994" s="1"/>
      <c r="AA994" s="3">
        <f>Tabla1315[[#This Row],[COSTO TOTAL]]</f>
        <v>14030.880000000001</v>
      </c>
      <c r="AB994" s="1"/>
      <c r="AC994" s="1" t="s">
        <v>112</v>
      </c>
      <c r="AD994" s="1"/>
      <c r="AE994" s="1"/>
    </row>
    <row r="995" spans="1:31">
      <c r="A995" s="1" t="s">
        <v>802</v>
      </c>
      <c r="B995" s="2">
        <v>43914</v>
      </c>
      <c r="C995" s="1" t="s">
        <v>22</v>
      </c>
      <c r="D995" s="1" t="s">
        <v>16</v>
      </c>
      <c r="E995" s="1" t="s">
        <v>1420</v>
      </c>
      <c r="F995" s="1" t="s">
        <v>113</v>
      </c>
      <c r="G995" s="1" t="s">
        <v>24</v>
      </c>
      <c r="H995" s="1">
        <v>4501757270</v>
      </c>
      <c r="I995" s="1" t="s">
        <v>24</v>
      </c>
      <c r="J995" s="1" t="s">
        <v>1421</v>
      </c>
      <c r="K995" s="1">
        <v>0</v>
      </c>
      <c r="L995" s="1" t="s">
        <v>26</v>
      </c>
      <c r="M995" s="3">
        <v>3500</v>
      </c>
      <c r="N995" s="3">
        <f t="shared" si="29"/>
        <v>0</v>
      </c>
      <c r="O995" s="1"/>
      <c r="P995" s="1"/>
      <c r="Q995" s="3"/>
      <c r="R995" s="3"/>
      <c r="S995" s="1"/>
      <c r="T995" s="1"/>
      <c r="U995" s="1"/>
      <c r="V995" s="3"/>
      <c r="W995" s="1"/>
      <c r="X995" s="1"/>
      <c r="Y995" s="1"/>
      <c r="Z995" s="1"/>
      <c r="AA995" s="3">
        <f>Tabla1315[[#This Row],[COSTO TOTAL]]</f>
        <v>0</v>
      </c>
      <c r="AB995" s="1"/>
      <c r="AC995" s="1"/>
      <c r="AD995" s="1" t="s">
        <v>112</v>
      </c>
      <c r="AE995" s="1"/>
    </row>
    <row r="996" spans="1:31">
      <c r="A996" s="1" t="s">
        <v>1430</v>
      </c>
      <c r="B996" s="2">
        <v>43914</v>
      </c>
      <c r="C996" s="1" t="s">
        <v>22</v>
      </c>
      <c r="D996" s="1" t="s">
        <v>16</v>
      </c>
      <c r="E996" s="1" t="s">
        <v>1353</v>
      </c>
      <c r="F996" s="1" t="s">
        <v>122</v>
      </c>
      <c r="G996" s="1" t="s">
        <v>24</v>
      </c>
      <c r="H996" s="1">
        <v>4501760750</v>
      </c>
      <c r="I996" s="1" t="s">
        <v>24</v>
      </c>
      <c r="J996" s="1" t="s">
        <v>1425</v>
      </c>
      <c r="K996" s="1">
        <v>3</v>
      </c>
      <c r="L996" s="1" t="s">
        <v>26</v>
      </c>
      <c r="M996" s="3">
        <v>4676.07</v>
      </c>
      <c r="N996" s="3">
        <f t="shared" ref="N996:N999" si="30">M996*K996</f>
        <v>14028.21</v>
      </c>
      <c r="O996" s="1"/>
      <c r="P996" s="1"/>
      <c r="Q996" s="3"/>
      <c r="R996" s="3"/>
      <c r="S996" s="1"/>
      <c r="T996" s="1"/>
      <c r="U996" s="1"/>
      <c r="V996" s="3"/>
      <c r="W996" s="1"/>
      <c r="X996" s="1"/>
      <c r="Y996" s="1"/>
      <c r="Z996" s="1"/>
      <c r="AA996" s="3">
        <f>Tabla1315[[#This Row],[COSTO TOTAL]]</f>
        <v>14028.21</v>
      </c>
      <c r="AB996" s="1"/>
      <c r="AC996" s="1" t="s">
        <v>112</v>
      </c>
      <c r="AD996" s="1"/>
      <c r="AE996" s="1"/>
    </row>
    <row r="997" spans="1:31">
      <c r="A997" s="1" t="s">
        <v>1431</v>
      </c>
      <c r="B997" s="2">
        <v>43914</v>
      </c>
      <c r="C997" s="1" t="s">
        <v>22</v>
      </c>
      <c r="D997" s="1" t="s">
        <v>16</v>
      </c>
      <c r="E997" s="1" t="s">
        <v>1353</v>
      </c>
      <c r="F997" s="1" t="s">
        <v>122</v>
      </c>
      <c r="G997" s="1" t="s">
        <v>24</v>
      </c>
      <c r="H997" s="1">
        <v>4501760750</v>
      </c>
      <c r="I997" s="1" t="s">
        <v>24</v>
      </c>
      <c r="J997" s="1" t="s">
        <v>1426</v>
      </c>
      <c r="K997" s="1">
        <v>3</v>
      </c>
      <c r="L997" s="1" t="s">
        <v>26</v>
      </c>
      <c r="M997" s="3">
        <v>827.83</v>
      </c>
      <c r="N997" s="3">
        <f t="shared" si="30"/>
        <v>2483.4900000000002</v>
      </c>
      <c r="O997" s="1"/>
      <c r="P997" s="1"/>
      <c r="Q997" s="3"/>
      <c r="R997" s="3"/>
      <c r="S997" s="1"/>
      <c r="T997" s="1"/>
      <c r="U997" s="1"/>
      <c r="V997" s="3"/>
      <c r="W997" s="1"/>
      <c r="X997" s="1"/>
      <c r="Y997" s="1"/>
      <c r="Z997" s="1"/>
      <c r="AA997" s="3">
        <f>Tabla1315[[#This Row],[COSTO TOTAL]]</f>
        <v>2483.4900000000002</v>
      </c>
      <c r="AB997" s="1"/>
      <c r="AC997" s="1" t="s">
        <v>112</v>
      </c>
      <c r="AD997" s="1"/>
      <c r="AE997" s="1"/>
    </row>
    <row r="998" spans="1:31">
      <c r="A998" s="1" t="s">
        <v>1431</v>
      </c>
      <c r="B998" s="2">
        <v>43914</v>
      </c>
      <c r="C998" s="1" t="s">
        <v>22</v>
      </c>
      <c r="D998" s="1" t="s">
        <v>16</v>
      </c>
      <c r="E998" s="1" t="s">
        <v>1353</v>
      </c>
      <c r="F998" s="1" t="s">
        <v>122</v>
      </c>
      <c r="G998" s="1" t="s">
        <v>24</v>
      </c>
      <c r="H998" s="1">
        <v>4501760750</v>
      </c>
      <c r="I998" s="1" t="s">
        <v>24</v>
      </c>
      <c r="J998" s="1" t="s">
        <v>1427</v>
      </c>
      <c r="K998" s="1">
        <v>8</v>
      </c>
      <c r="L998" s="1" t="s">
        <v>26</v>
      </c>
      <c r="M998" s="3">
        <v>612.23</v>
      </c>
      <c r="N998" s="3">
        <f t="shared" si="30"/>
        <v>4897.84</v>
      </c>
      <c r="O998" s="1"/>
      <c r="P998" s="1"/>
      <c r="Q998" s="3"/>
      <c r="R998" s="3"/>
      <c r="S998" s="1"/>
      <c r="T998" s="1"/>
      <c r="U998" s="1"/>
      <c r="V998" s="3"/>
      <c r="W998" s="1"/>
      <c r="X998" s="1"/>
      <c r="Y998" s="1"/>
      <c r="Z998" s="1"/>
      <c r="AA998" s="3">
        <f>Tabla1315[[#This Row],[COSTO TOTAL]]</f>
        <v>4897.84</v>
      </c>
      <c r="AB998" s="1"/>
      <c r="AC998" s="1" t="s">
        <v>112</v>
      </c>
      <c r="AD998" s="1"/>
      <c r="AE998" s="1"/>
    </row>
    <row r="999" spans="1:31">
      <c r="A999" s="1" t="s">
        <v>1431</v>
      </c>
      <c r="B999" s="2">
        <v>43914</v>
      </c>
      <c r="C999" s="1" t="s">
        <v>22</v>
      </c>
      <c r="D999" s="1" t="s">
        <v>16</v>
      </c>
      <c r="E999" s="1" t="s">
        <v>1353</v>
      </c>
      <c r="F999" s="1" t="s">
        <v>122</v>
      </c>
      <c r="G999" s="1" t="s">
        <v>24</v>
      </c>
      <c r="H999" s="1">
        <v>4501760750</v>
      </c>
      <c r="I999" s="1" t="s">
        <v>24</v>
      </c>
      <c r="J999" s="1" t="s">
        <v>1428</v>
      </c>
      <c r="K999" s="1">
        <v>1</v>
      </c>
      <c r="L999" s="1" t="s">
        <v>26</v>
      </c>
      <c r="M999" s="3">
        <v>1273.97</v>
      </c>
      <c r="N999" s="3">
        <f t="shared" si="30"/>
        <v>1273.97</v>
      </c>
      <c r="O999" s="1"/>
      <c r="P999" s="1"/>
      <c r="Q999" s="3"/>
      <c r="R999" s="3"/>
      <c r="S999" s="1"/>
      <c r="T999" s="1"/>
      <c r="U999" s="1"/>
      <c r="V999" s="3"/>
      <c r="W999" s="1"/>
      <c r="X999" s="1"/>
      <c r="Y999" s="1"/>
      <c r="Z999" s="1"/>
      <c r="AA999" s="3">
        <f>Tabla1315[[#This Row],[COSTO TOTAL]]</f>
        <v>1273.97</v>
      </c>
      <c r="AB999" s="1"/>
      <c r="AC999" s="1" t="s">
        <v>112</v>
      </c>
      <c r="AD999" s="1"/>
      <c r="AE999" s="1"/>
    </row>
    <row r="1000" spans="1:31">
      <c r="A1000" s="1" t="s">
        <v>149</v>
      </c>
      <c r="B1000" s="2">
        <v>43914</v>
      </c>
      <c r="C1000" s="1" t="s">
        <v>22</v>
      </c>
      <c r="D1000" s="1" t="s">
        <v>16</v>
      </c>
      <c r="E1000" s="1" t="s">
        <v>1353</v>
      </c>
      <c r="F1000" s="1" t="s">
        <v>122</v>
      </c>
      <c r="G1000" s="1" t="s">
        <v>24</v>
      </c>
      <c r="H1000" s="1">
        <v>4501760750</v>
      </c>
      <c r="I1000" s="1" t="s">
        <v>24</v>
      </c>
      <c r="J1000" s="1" t="s">
        <v>1429</v>
      </c>
      <c r="K1000" s="1">
        <v>1</v>
      </c>
      <c r="L1000" s="1" t="s">
        <v>26</v>
      </c>
      <c r="M1000" s="3">
        <v>609.59</v>
      </c>
      <c r="N1000" s="3">
        <f t="shared" si="29"/>
        <v>609.59</v>
      </c>
      <c r="O1000" s="1"/>
      <c r="P1000" s="1"/>
      <c r="Q1000" s="3"/>
      <c r="R1000" s="3"/>
      <c r="S1000" s="1"/>
      <c r="T1000" s="1"/>
      <c r="U1000" s="1"/>
      <c r="V1000" s="3"/>
      <c r="W1000" s="1"/>
      <c r="X1000" s="1"/>
      <c r="Y1000" s="1"/>
      <c r="Z1000" s="1"/>
      <c r="AA1000" s="3">
        <f>Tabla1315[[#This Row],[COSTO TOTAL]]</f>
        <v>609.59</v>
      </c>
      <c r="AB1000" s="1"/>
      <c r="AC1000" s="1" t="s">
        <v>112</v>
      </c>
      <c r="AD1000" s="1"/>
      <c r="AE1000" s="1"/>
    </row>
    <row r="1001" spans="1:31">
      <c r="A1001" s="1"/>
      <c r="B1001" s="2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"/>
      <c r="N1001" s="3">
        <f t="shared" si="29"/>
        <v>0</v>
      </c>
      <c r="O1001" s="1"/>
      <c r="P1001" s="1"/>
      <c r="Q1001" s="3"/>
      <c r="R1001" s="3"/>
      <c r="S1001" s="1"/>
      <c r="T1001" s="1"/>
      <c r="U1001" s="1"/>
      <c r="V1001" s="3"/>
      <c r="W1001" s="1"/>
      <c r="X1001" s="1"/>
      <c r="Y1001" s="1"/>
      <c r="Z1001" s="1"/>
      <c r="AA1001" s="3">
        <f>Tabla1315[[#This Row],[COSTO TOTAL]]</f>
        <v>0</v>
      </c>
      <c r="AB1001" s="1"/>
      <c r="AC1001" s="1"/>
      <c r="AD1001" s="1"/>
      <c r="AE1001" s="1"/>
    </row>
    <row r="1002" spans="1:31">
      <c r="A1002" s="9"/>
      <c r="B1002" s="10"/>
      <c r="C1002" s="9"/>
      <c r="D1002" s="9"/>
      <c r="E1002" s="9"/>
      <c r="F1002" s="9"/>
      <c r="G1002" s="9"/>
      <c r="H1002" s="9"/>
      <c r="I1002" s="9"/>
      <c r="J1002" s="9" t="s">
        <v>796</v>
      </c>
      <c r="K1002" s="9"/>
      <c r="L1002" s="9"/>
      <c r="M1002" s="11"/>
      <c r="N1002" s="11"/>
      <c r="O1002" s="9"/>
      <c r="P1002" s="9"/>
      <c r="Q1002" s="11"/>
      <c r="R1002" s="11"/>
      <c r="S1002" s="9"/>
      <c r="T1002" s="9"/>
      <c r="U1002" s="9"/>
      <c r="V1002" s="11"/>
      <c r="W1002" s="9"/>
      <c r="X1002" s="9"/>
      <c r="Y1002" s="9"/>
      <c r="Z1002" s="9"/>
      <c r="AA1002" s="9"/>
      <c r="AB1002" s="9"/>
      <c r="AC1002" s="9"/>
      <c r="AD1002" s="9"/>
      <c r="AE1002" s="1"/>
    </row>
    <row r="1003" spans="1:31">
      <c r="A1003" s="1" t="s">
        <v>299</v>
      </c>
      <c r="B1003" s="2">
        <v>43017</v>
      </c>
      <c r="C1003" s="1" t="s">
        <v>22</v>
      </c>
      <c r="D1003" s="1" t="s">
        <v>796</v>
      </c>
      <c r="E1003" s="1" t="s">
        <v>24</v>
      </c>
      <c r="F1003" s="1" t="s">
        <v>164</v>
      </c>
      <c r="G1003" s="1" t="s">
        <v>24</v>
      </c>
      <c r="H1003" s="1">
        <v>4501480666</v>
      </c>
      <c r="I1003" s="1" t="s">
        <v>24</v>
      </c>
      <c r="J1003" s="1" t="s">
        <v>797</v>
      </c>
      <c r="K1003" s="1">
        <v>6</v>
      </c>
      <c r="L1003" s="1" t="s">
        <v>26</v>
      </c>
      <c r="M1003" s="3">
        <v>780</v>
      </c>
      <c r="N1003" s="3">
        <f t="shared" si="25"/>
        <v>4680</v>
      </c>
      <c r="O1003" s="1"/>
      <c r="P1003" s="3"/>
      <c r="Q1003" s="1"/>
      <c r="R1003" s="1"/>
      <c r="S1003" s="1"/>
      <c r="T1003" s="1"/>
      <c r="U1003" s="1"/>
      <c r="V1003" s="3"/>
      <c r="W1003" s="1"/>
      <c r="X1003" s="1"/>
      <c r="Y1003" s="1"/>
      <c r="Z1003" s="1"/>
      <c r="AA1003" s="1"/>
      <c r="AB1003" s="3">
        <f>Tabla1315[[#This Row],[COSTO TOTAL]]</f>
        <v>4680</v>
      </c>
      <c r="AC1003" s="1"/>
      <c r="AD1003" s="1"/>
      <c r="AE1003" s="1"/>
    </row>
    <row r="1004" spans="1:31">
      <c r="A1004" s="1" t="s">
        <v>299</v>
      </c>
      <c r="B1004" s="2">
        <v>43059</v>
      </c>
      <c r="C1004" s="1" t="s">
        <v>22</v>
      </c>
      <c r="D1004" s="1" t="s">
        <v>796</v>
      </c>
      <c r="E1004" s="1" t="s">
        <v>24</v>
      </c>
      <c r="F1004" s="1" t="s">
        <v>113</v>
      </c>
      <c r="G1004" s="1" t="s">
        <v>24</v>
      </c>
      <c r="H1004" s="1">
        <v>4501496072</v>
      </c>
      <c r="I1004" s="1" t="s">
        <v>24</v>
      </c>
      <c r="J1004" s="1" t="s">
        <v>798</v>
      </c>
      <c r="K1004" s="1">
        <v>1</v>
      </c>
      <c r="L1004" s="1" t="s">
        <v>54</v>
      </c>
      <c r="M1004" s="3">
        <v>5140</v>
      </c>
      <c r="N1004" s="3">
        <f t="shared" si="25"/>
        <v>5140</v>
      </c>
      <c r="O1004" s="1"/>
      <c r="P1004" s="3"/>
      <c r="Q1004" s="1"/>
      <c r="R1004" s="1"/>
      <c r="S1004" s="1"/>
      <c r="T1004" s="1"/>
      <c r="U1004" s="1"/>
      <c r="V1004" s="3"/>
      <c r="W1004" s="1"/>
      <c r="X1004" s="1"/>
      <c r="Y1004" s="1"/>
      <c r="Z1004" s="1"/>
      <c r="AA1004" s="1"/>
      <c r="AB1004" s="3">
        <f>Tabla1315[[#This Row],[COSTO TOTAL]]</f>
        <v>5140</v>
      </c>
      <c r="AC1004" s="1"/>
      <c r="AD1004" s="1"/>
      <c r="AE1004" s="1"/>
    </row>
    <row r="1005" spans="1:31" ht="16">
      <c r="A1005" s="35"/>
      <c r="B1005" s="36"/>
      <c r="C1005" s="35"/>
      <c r="D1005" s="35"/>
      <c r="E1005" s="35"/>
      <c r="F1005" s="35"/>
      <c r="G1005" s="35"/>
      <c r="H1005" s="35"/>
      <c r="I1005" s="35"/>
      <c r="J1005" s="38" t="s">
        <v>1170</v>
      </c>
      <c r="K1005" s="35"/>
      <c r="L1005" s="35"/>
      <c r="M1005" s="37"/>
      <c r="N1005" s="39"/>
      <c r="O1005" s="35"/>
      <c r="P1005" s="37"/>
      <c r="Q1005" s="35"/>
      <c r="R1005" s="35"/>
      <c r="S1005" s="35"/>
      <c r="T1005" s="35"/>
      <c r="U1005" s="35"/>
      <c r="V1005" s="37"/>
      <c r="W1005" s="35"/>
      <c r="X1005" s="35"/>
      <c r="Y1005" s="35"/>
      <c r="Z1005" s="35"/>
      <c r="AA1005" s="35"/>
      <c r="AB1005" s="37"/>
      <c r="AC1005" s="35"/>
      <c r="AD1005" s="35"/>
      <c r="AE1005" s="35"/>
    </row>
    <row r="1006" spans="1:31">
      <c r="A1006" s="1" t="s">
        <v>149</v>
      </c>
      <c r="B1006" s="2">
        <v>43508</v>
      </c>
      <c r="C1006" s="1">
        <v>7848252</v>
      </c>
      <c r="D1006" s="1" t="s">
        <v>1170</v>
      </c>
      <c r="E1006" s="1" t="s">
        <v>24</v>
      </c>
      <c r="F1006" s="1" t="s">
        <v>1171</v>
      </c>
      <c r="G1006" s="1" t="s">
        <v>24</v>
      </c>
      <c r="H1006" s="1" t="s">
        <v>24</v>
      </c>
      <c r="I1006" s="1" t="s">
        <v>24</v>
      </c>
      <c r="J1006" s="1" t="s">
        <v>1172</v>
      </c>
      <c r="K1006" s="1">
        <v>0</v>
      </c>
      <c r="L1006" s="1" t="s">
        <v>26</v>
      </c>
      <c r="M1006" s="3"/>
      <c r="N1006" s="3">
        <f t="shared" si="25"/>
        <v>0</v>
      </c>
      <c r="O1006" s="1"/>
      <c r="P1006" s="3"/>
      <c r="Q1006" s="1"/>
      <c r="R1006" s="1"/>
      <c r="S1006" s="1"/>
      <c r="T1006" s="1"/>
      <c r="U1006" s="1"/>
      <c r="V1006" s="3"/>
      <c r="W1006" s="1"/>
      <c r="X1006" s="1"/>
      <c r="Y1006" s="1"/>
      <c r="Z1006" s="1"/>
      <c r="AA1006" s="1"/>
      <c r="AB1006" s="3"/>
      <c r="AC1006" s="1"/>
      <c r="AD1006" s="1" t="s">
        <v>112</v>
      </c>
      <c r="AE1006" s="1"/>
    </row>
    <row r="1007" spans="1:31">
      <c r="A1007" s="1" t="s">
        <v>149</v>
      </c>
      <c r="B1007" s="2">
        <v>43508</v>
      </c>
      <c r="C1007" s="1">
        <v>7848252</v>
      </c>
      <c r="D1007" s="1" t="s">
        <v>1170</v>
      </c>
      <c r="E1007" s="1" t="s">
        <v>24</v>
      </c>
      <c r="F1007" s="1" t="s">
        <v>1171</v>
      </c>
      <c r="G1007" s="1" t="s">
        <v>24</v>
      </c>
      <c r="H1007" s="1" t="s">
        <v>24</v>
      </c>
      <c r="I1007" s="1" t="s">
        <v>24</v>
      </c>
      <c r="J1007" s="1" t="s">
        <v>1173</v>
      </c>
      <c r="K1007" s="1">
        <v>1</v>
      </c>
      <c r="L1007" s="1" t="s">
        <v>26</v>
      </c>
      <c r="M1007" s="3"/>
      <c r="N1007" s="3">
        <f t="shared" si="25"/>
        <v>0</v>
      </c>
      <c r="O1007" s="1"/>
      <c r="P1007" s="3"/>
      <c r="Q1007" s="1"/>
      <c r="R1007" s="1"/>
      <c r="S1007" s="1"/>
      <c r="T1007" s="1"/>
      <c r="U1007" s="1"/>
      <c r="V1007" s="3"/>
      <c r="W1007" s="1"/>
      <c r="X1007" s="1"/>
      <c r="Y1007" s="1"/>
      <c r="Z1007" s="1"/>
      <c r="AA1007" s="1"/>
      <c r="AB1007" s="3"/>
      <c r="AC1007" s="1"/>
      <c r="AD1007" s="1"/>
      <c r="AE1007" s="1"/>
    </row>
    <row r="1008" spans="1:31">
      <c r="A1008" s="1" t="s">
        <v>149</v>
      </c>
      <c r="B1008" s="2">
        <v>43508</v>
      </c>
      <c r="C1008" s="1">
        <v>7848252</v>
      </c>
      <c r="D1008" s="1" t="s">
        <v>1170</v>
      </c>
      <c r="E1008" s="1" t="s">
        <v>24</v>
      </c>
      <c r="F1008" s="1" t="s">
        <v>1171</v>
      </c>
      <c r="G1008" s="1" t="s">
        <v>24</v>
      </c>
      <c r="H1008" s="1" t="s">
        <v>24</v>
      </c>
      <c r="I1008" s="1" t="s">
        <v>24</v>
      </c>
      <c r="J1008" s="1" t="s">
        <v>1175</v>
      </c>
      <c r="K1008" s="1">
        <v>0</v>
      </c>
      <c r="L1008" s="1" t="s">
        <v>26</v>
      </c>
      <c r="M1008" s="3"/>
      <c r="N1008" s="3">
        <f t="shared" si="25"/>
        <v>0</v>
      </c>
      <c r="O1008" s="1"/>
      <c r="P1008" s="3"/>
      <c r="Q1008" s="1"/>
      <c r="R1008" s="1"/>
      <c r="S1008" s="1"/>
      <c r="T1008" s="1"/>
      <c r="U1008" s="1"/>
      <c r="V1008" s="3"/>
      <c r="W1008" s="1"/>
      <c r="X1008" s="1"/>
      <c r="Y1008" s="1"/>
      <c r="Z1008" s="1"/>
      <c r="AA1008" s="1"/>
      <c r="AB1008" s="3"/>
      <c r="AC1008" s="1"/>
      <c r="AD1008" s="1" t="s">
        <v>112</v>
      </c>
      <c r="AE1008" s="1"/>
    </row>
    <row r="1009" spans="1:33">
      <c r="A1009" s="1" t="s">
        <v>149</v>
      </c>
      <c r="B1009" s="2">
        <v>43508</v>
      </c>
      <c r="C1009" s="1">
        <v>7848252</v>
      </c>
      <c r="D1009" s="1" t="s">
        <v>1170</v>
      </c>
      <c r="E1009" s="1" t="s">
        <v>24</v>
      </c>
      <c r="F1009" s="1" t="s">
        <v>1171</v>
      </c>
      <c r="G1009" s="1" t="s">
        <v>24</v>
      </c>
      <c r="H1009" s="1" t="s">
        <v>24</v>
      </c>
      <c r="I1009" s="1" t="s">
        <v>24</v>
      </c>
      <c r="J1009" s="1" t="s">
        <v>1174</v>
      </c>
      <c r="K1009" s="1">
        <v>0</v>
      </c>
      <c r="L1009" s="1" t="s">
        <v>26</v>
      </c>
      <c r="M1009" s="3"/>
      <c r="N1009" s="3">
        <f t="shared" si="25"/>
        <v>0</v>
      </c>
      <c r="O1009" s="1"/>
      <c r="P1009" s="3"/>
      <c r="Q1009" s="1"/>
      <c r="R1009" s="1"/>
      <c r="S1009" s="1"/>
      <c r="T1009" s="1"/>
      <c r="U1009" s="1"/>
      <c r="V1009" s="3"/>
      <c r="W1009" s="1"/>
      <c r="X1009" s="1"/>
      <c r="Y1009" s="1"/>
      <c r="Z1009" s="1"/>
      <c r="AA1009" s="1"/>
      <c r="AB1009" s="3"/>
      <c r="AC1009" s="1"/>
      <c r="AD1009" s="1" t="s">
        <v>112</v>
      </c>
      <c r="AE1009" s="1"/>
    </row>
    <row r="1010" spans="1:33">
      <c r="A1010" s="1" t="s">
        <v>149</v>
      </c>
      <c r="B1010" s="2">
        <v>43508</v>
      </c>
      <c r="C1010" s="1">
        <v>7848252</v>
      </c>
      <c r="D1010" s="1" t="s">
        <v>1170</v>
      </c>
      <c r="E1010" s="1" t="s">
        <v>24</v>
      </c>
      <c r="F1010" s="1" t="s">
        <v>1171</v>
      </c>
      <c r="G1010" s="1" t="s">
        <v>24</v>
      </c>
      <c r="H1010" s="1" t="s">
        <v>24</v>
      </c>
      <c r="I1010" s="1" t="s">
        <v>24</v>
      </c>
      <c r="J1010" s="1" t="s">
        <v>1176</v>
      </c>
      <c r="K1010" s="1">
        <v>1</v>
      </c>
      <c r="L1010" s="1" t="s">
        <v>26</v>
      </c>
      <c r="M1010" s="3"/>
      <c r="N1010" s="3">
        <f t="shared" si="25"/>
        <v>0</v>
      </c>
      <c r="O1010" s="1"/>
      <c r="P1010" s="3"/>
      <c r="Q1010" s="1"/>
      <c r="R1010" s="1"/>
      <c r="S1010" s="1"/>
      <c r="T1010" s="1"/>
      <c r="U1010" s="1"/>
      <c r="V1010" s="3"/>
      <c r="W1010" s="1"/>
      <c r="X1010" s="1"/>
      <c r="Y1010" s="1"/>
      <c r="Z1010" s="1"/>
      <c r="AA1010" s="1"/>
      <c r="AB1010" s="3"/>
      <c r="AC1010" s="1"/>
      <c r="AD1010" s="1" t="s">
        <v>112</v>
      </c>
      <c r="AE1010" s="1"/>
    </row>
    <row r="1011" spans="1:33">
      <c r="A1011" s="1" t="s">
        <v>149</v>
      </c>
      <c r="B1011" s="2">
        <v>43508</v>
      </c>
      <c r="C1011" s="1">
        <v>7848252</v>
      </c>
      <c r="D1011" s="1" t="s">
        <v>1170</v>
      </c>
      <c r="E1011" s="1" t="s">
        <v>24</v>
      </c>
      <c r="F1011" s="1" t="s">
        <v>1171</v>
      </c>
      <c r="G1011" s="1" t="s">
        <v>24</v>
      </c>
      <c r="H1011" s="1" t="s">
        <v>24</v>
      </c>
      <c r="I1011" s="1" t="s">
        <v>24</v>
      </c>
      <c r="J1011" s="1" t="s">
        <v>1177</v>
      </c>
      <c r="K1011" s="1">
        <v>0</v>
      </c>
      <c r="L1011" s="1" t="s">
        <v>26</v>
      </c>
      <c r="M1011" s="3"/>
      <c r="N1011" s="3">
        <f t="shared" si="25"/>
        <v>0</v>
      </c>
      <c r="O1011" s="1"/>
      <c r="P1011" s="3"/>
      <c r="Q1011" s="1"/>
      <c r="R1011" s="1"/>
      <c r="S1011" s="1"/>
      <c r="T1011" s="1"/>
      <c r="U1011" s="1"/>
      <c r="V1011" s="3"/>
      <c r="W1011" s="1"/>
      <c r="X1011" s="1"/>
      <c r="Y1011" s="1"/>
      <c r="Z1011" s="1"/>
      <c r="AA1011" s="1"/>
      <c r="AB1011" s="3"/>
      <c r="AC1011" s="1"/>
      <c r="AD1011" s="1" t="s">
        <v>112</v>
      </c>
      <c r="AE1011" s="1"/>
    </row>
    <row r="1012" spans="1:33">
      <c r="A1012" s="1" t="s">
        <v>149</v>
      </c>
      <c r="B1012" s="2">
        <v>43508</v>
      </c>
      <c r="C1012" s="1">
        <v>7848249</v>
      </c>
      <c r="D1012" s="1" t="s">
        <v>1170</v>
      </c>
      <c r="E1012" s="1" t="s">
        <v>24</v>
      </c>
      <c r="F1012" s="1" t="s">
        <v>1171</v>
      </c>
      <c r="G1012" s="1" t="s">
        <v>24</v>
      </c>
      <c r="H1012" s="1" t="s">
        <v>24</v>
      </c>
      <c r="I1012" s="1" t="s">
        <v>24</v>
      </c>
      <c r="J1012" s="1" t="s">
        <v>1178</v>
      </c>
      <c r="K1012" s="1">
        <v>1</v>
      </c>
      <c r="L1012" s="1" t="s">
        <v>26</v>
      </c>
      <c r="M1012" s="3"/>
      <c r="N1012" s="3">
        <f t="shared" si="25"/>
        <v>0</v>
      </c>
      <c r="O1012" s="1"/>
      <c r="P1012" s="3"/>
      <c r="Q1012" s="1"/>
      <c r="R1012" s="1"/>
      <c r="S1012" s="1"/>
      <c r="T1012" s="1"/>
      <c r="U1012" s="1"/>
      <c r="V1012" s="3"/>
      <c r="W1012" s="1"/>
      <c r="X1012" s="1"/>
      <c r="Y1012" s="1"/>
      <c r="Z1012" s="1"/>
      <c r="AA1012" s="1"/>
      <c r="AB1012" s="3"/>
      <c r="AC1012" s="1"/>
      <c r="AD1012" s="1"/>
      <c r="AE1012" s="1"/>
    </row>
    <row r="1013" spans="1:33">
      <c r="A1013" s="1" t="s">
        <v>149</v>
      </c>
      <c r="B1013" s="2">
        <v>43508</v>
      </c>
      <c r="C1013" s="1">
        <v>7848249</v>
      </c>
      <c r="D1013" s="1" t="s">
        <v>1170</v>
      </c>
      <c r="E1013" s="1" t="s">
        <v>24</v>
      </c>
      <c r="F1013" s="1" t="s">
        <v>1181</v>
      </c>
      <c r="G1013" s="1" t="s">
        <v>24</v>
      </c>
      <c r="H1013" s="1" t="s">
        <v>24</v>
      </c>
      <c r="I1013" s="1" t="s">
        <v>24</v>
      </c>
      <c r="J1013" s="1" t="s">
        <v>1179</v>
      </c>
      <c r="K1013" s="1">
        <v>5</v>
      </c>
      <c r="L1013" s="1" t="s">
        <v>26</v>
      </c>
      <c r="M1013" s="3"/>
      <c r="N1013" s="3">
        <f t="shared" si="25"/>
        <v>0</v>
      </c>
      <c r="O1013" s="1"/>
      <c r="P1013" s="3"/>
      <c r="Q1013" s="1"/>
      <c r="R1013" s="1"/>
      <c r="S1013" s="1"/>
      <c r="T1013" s="1"/>
      <c r="U1013" s="1"/>
      <c r="V1013" s="3"/>
      <c r="W1013" s="1"/>
      <c r="X1013" s="1"/>
      <c r="Y1013" s="1"/>
      <c r="Z1013" s="1"/>
      <c r="AA1013" s="1"/>
      <c r="AB1013" s="3"/>
      <c r="AC1013" s="1"/>
      <c r="AD1013" s="1"/>
      <c r="AE1013" s="1"/>
    </row>
    <row r="1014" spans="1:33">
      <c r="A1014" s="1" t="s">
        <v>149</v>
      </c>
      <c r="B1014" s="2">
        <v>43508</v>
      </c>
      <c r="C1014" s="1">
        <v>7848249</v>
      </c>
      <c r="D1014" s="1" t="s">
        <v>1170</v>
      </c>
      <c r="E1014" s="1" t="s">
        <v>24</v>
      </c>
      <c r="F1014" s="1" t="s">
        <v>1171</v>
      </c>
      <c r="G1014" s="1" t="s">
        <v>24</v>
      </c>
      <c r="H1014" s="1" t="s">
        <v>24</v>
      </c>
      <c r="I1014" s="1" t="s">
        <v>24</v>
      </c>
      <c r="J1014" s="1" t="s">
        <v>1180</v>
      </c>
      <c r="K1014" s="1">
        <v>1</v>
      </c>
      <c r="L1014" s="1" t="s">
        <v>26</v>
      </c>
      <c r="M1014" s="3"/>
      <c r="N1014" s="3">
        <f t="shared" si="25"/>
        <v>0</v>
      </c>
      <c r="O1014" s="1"/>
      <c r="P1014" s="3"/>
      <c r="Q1014" s="1"/>
      <c r="R1014" s="1"/>
      <c r="S1014" s="1"/>
      <c r="T1014" s="1"/>
      <c r="U1014" s="1"/>
      <c r="V1014" s="3"/>
      <c r="W1014" s="1"/>
      <c r="X1014" s="1"/>
      <c r="Y1014" s="1"/>
      <c r="Z1014" s="1"/>
      <c r="AA1014" s="1"/>
      <c r="AB1014" s="3"/>
      <c r="AC1014" s="1"/>
      <c r="AD1014" s="1"/>
      <c r="AE1014" s="1"/>
    </row>
    <row r="1015" spans="1:33">
      <c r="A1015" s="1"/>
      <c r="B1015" s="2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"/>
      <c r="N1015" s="3">
        <f t="shared" si="25"/>
        <v>0</v>
      </c>
      <c r="O1015" s="1"/>
      <c r="P1015" s="3"/>
      <c r="Q1015" s="1"/>
      <c r="R1015" s="1"/>
      <c r="S1015" s="1"/>
      <c r="T1015" s="1"/>
      <c r="U1015" s="1"/>
      <c r="V1015" s="3"/>
      <c r="W1015" s="1"/>
      <c r="X1015" s="1"/>
      <c r="Y1015" s="1"/>
      <c r="Z1015" s="1"/>
      <c r="AA1015" s="1"/>
      <c r="AB1015" s="3"/>
      <c r="AC1015" s="1"/>
      <c r="AD1015" s="1"/>
      <c r="AE1015" s="1"/>
    </row>
    <row r="1016" spans="1:33" ht="19">
      <c r="A1016" s="21"/>
      <c r="B1016" s="22"/>
      <c r="C1016" s="21"/>
      <c r="D1016" s="21"/>
      <c r="E1016" s="21"/>
      <c r="F1016" s="21"/>
      <c r="G1016" s="21"/>
      <c r="H1016" s="21"/>
      <c r="I1016" s="21"/>
      <c r="J1016" s="21"/>
      <c r="K1016" s="21"/>
      <c r="L1016" s="21"/>
      <c r="M1016" s="20" t="s">
        <v>1006</v>
      </c>
      <c r="N1016" s="19">
        <f>SUM(N3:N1015)</f>
        <v>20473413.369000014</v>
      </c>
      <c r="O1016" s="18"/>
      <c r="P1016" s="17">
        <f>SUBTOTAL(109,Tabla1315[ALHONDRA GONZALEZ])</f>
        <v>5459949.629999999</v>
      </c>
      <c r="Q1016" s="17">
        <f>SUBTOTAL(109,Tabla1315[ARMANDO ORDOÑEZ])</f>
        <v>287665.74999999988</v>
      </c>
      <c r="R1016" s="17">
        <f>SUBTOTAL(109,Tabla1315[DANIEL VAZQUEZ])</f>
        <v>147976.63899999997</v>
      </c>
      <c r="S1016" s="17">
        <f>SUBTOTAL(109,Tabla1315[FRANCISCO OROZCO])</f>
        <v>3557142.5599999987</v>
      </c>
      <c r="T1016" s="17">
        <f>SUBTOTAL(109,Tabla1315[GERARDO HERNANDEZ])</f>
        <v>770655.01</v>
      </c>
      <c r="U1016" s="17">
        <f>SUBTOTAL(109,Tabla1315[HECTOR ALVAREZ])</f>
        <v>3866960.399999999</v>
      </c>
      <c r="V1016" s="17">
        <f>SUBTOTAL(109,Tabla1315[HUGO ALEJANDRO JAIME])</f>
        <v>529088.34</v>
      </c>
      <c r="W1016" s="17">
        <f>SUBTOTAL(109,Tabla1315[JESÚS MANZANO])</f>
        <v>1324075.1999999997</v>
      </c>
      <c r="X1016" s="17">
        <f>SUBTOTAL(109,Tabla1315[JUAN LUIS MARTÍNEZ])</f>
        <v>26852.440000000002</v>
      </c>
      <c r="Y1016" s="17">
        <f>SUBTOTAL(109,Tabla1315[[MARCO DE HARO ]])</f>
        <v>11596</v>
      </c>
      <c r="Z1016" s="17">
        <f>SUBTOTAL(109,Tabla1315[MARIO DAVILA])</f>
        <v>3615180.1500000008</v>
      </c>
      <c r="AA1016" s="17">
        <f>SUBTOTAL(109,Tabla1315[NICOLAS FLORES])</f>
        <v>866451.24999999977</v>
      </c>
      <c r="AB1016" s="17">
        <f>SUBTOTAL(109,Tabla1315[OSCAR GONZALEZ])</f>
        <v>9820</v>
      </c>
      <c r="AC1016" s="18"/>
      <c r="AD1016" s="18"/>
      <c r="AE1016" s="18"/>
    </row>
    <row r="1020" spans="1:33" ht="16">
      <c r="AF1020" s="34"/>
      <c r="AG1020" s="34"/>
    </row>
  </sheetData>
  <phoneticPr fontId="14" type="noConversion"/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34A60-C1CD-4832-B57A-11B7FAF7DFB9}">
  <dimension ref="A1:B15"/>
  <sheetViews>
    <sheetView zoomScale="71" zoomScaleNormal="71" workbookViewId="0">
      <selection activeCell="B2" sqref="B2"/>
    </sheetView>
  </sheetViews>
  <sheetFormatPr baseColWidth="10" defaultColWidth="11.5" defaultRowHeight="15"/>
  <cols>
    <col min="1" max="1" width="26.33203125" bestFit="1" customWidth="1"/>
    <col min="2" max="2" width="19.83203125" bestFit="1" customWidth="1"/>
  </cols>
  <sheetData>
    <row r="1" spans="1:2">
      <c r="A1" s="51" t="s">
        <v>1103</v>
      </c>
      <c r="B1" s="52" t="s">
        <v>1338</v>
      </c>
    </row>
    <row r="2" spans="1:2">
      <c r="A2" s="26" t="s">
        <v>15</v>
      </c>
      <c r="B2" s="27">
        <v>5475344.0299999993</v>
      </c>
    </row>
    <row r="3" spans="1:2">
      <c r="A3" s="26" t="s">
        <v>155</v>
      </c>
      <c r="B3" s="27">
        <v>287665.74999999988</v>
      </c>
    </row>
    <row r="4" spans="1:2">
      <c r="A4" s="26" t="s">
        <v>1057</v>
      </c>
      <c r="B4" s="27">
        <v>151476.63899999997</v>
      </c>
    </row>
    <row r="5" spans="1:2">
      <c r="A5" s="26" t="s">
        <v>18</v>
      </c>
      <c r="B5" s="27">
        <v>3557142.5599999987</v>
      </c>
    </row>
    <row r="6" spans="1:2">
      <c r="A6" s="26" t="s">
        <v>14</v>
      </c>
      <c r="B6" s="27">
        <v>770655.01</v>
      </c>
    </row>
    <row r="7" spans="1:2">
      <c r="A7" s="26" t="s">
        <v>245</v>
      </c>
      <c r="B7" s="27">
        <v>3866960.399999999</v>
      </c>
    </row>
    <row r="8" spans="1:2">
      <c r="A8" s="26" t="s">
        <v>874</v>
      </c>
      <c r="B8" s="27">
        <v>529088.34</v>
      </c>
    </row>
    <row r="9" spans="1:2">
      <c r="A9" s="26" t="s">
        <v>23</v>
      </c>
      <c r="B9" s="27">
        <v>1324075.1999999997</v>
      </c>
    </row>
    <row r="10" spans="1:2">
      <c r="A10" s="26" t="s">
        <v>712</v>
      </c>
      <c r="B10" s="27">
        <v>26852.440000000002</v>
      </c>
    </row>
    <row r="11" spans="1:2">
      <c r="A11" s="26" t="s">
        <v>717</v>
      </c>
      <c r="B11" s="27">
        <v>11596</v>
      </c>
    </row>
    <row r="12" spans="1:2">
      <c r="A12" s="26" t="s">
        <v>17</v>
      </c>
      <c r="B12" s="27">
        <v>3615180.1500000008</v>
      </c>
    </row>
    <row r="13" spans="1:2">
      <c r="A13" s="26" t="s">
        <v>16</v>
      </c>
      <c r="B13" s="27">
        <v>866451.24999999977</v>
      </c>
    </row>
    <row r="14" spans="1:2">
      <c r="A14" s="26" t="s">
        <v>796</v>
      </c>
      <c r="B14" s="27">
        <v>9820</v>
      </c>
    </row>
    <row r="15" spans="1:2">
      <c r="A15" s="53" t="s">
        <v>1102</v>
      </c>
      <c r="B15" s="54">
        <v>20492307.768999998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27B68-51C8-4B62-BBC9-DFBEE4A7BEFA}">
  <dimension ref="A2:AG1095"/>
  <sheetViews>
    <sheetView zoomScale="75" zoomScaleNormal="55" workbookViewId="0">
      <selection activeCell="M1" sqref="M1:M1048576"/>
    </sheetView>
  </sheetViews>
  <sheetFormatPr baseColWidth="10" defaultColWidth="11.5" defaultRowHeight="15"/>
  <cols>
    <col min="1" max="1" width="32.33203125" customWidth="1"/>
    <col min="2" max="2" width="18.1640625" bestFit="1" customWidth="1"/>
    <col min="3" max="3" width="17.33203125" bestFit="1" customWidth="1"/>
    <col min="4" max="4" width="29.5" bestFit="1" customWidth="1"/>
    <col min="5" max="5" width="57.5" customWidth="1"/>
    <col min="6" max="6" width="57" customWidth="1"/>
    <col min="7" max="7" width="20.33203125" bestFit="1" customWidth="1"/>
    <col min="8" max="8" width="23" bestFit="1" customWidth="1"/>
    <col min="9" max="9" width="31" customWidth="1"/>
    <col min="10" max="10" width="91.33203125" customWidth="1"/>
    <col min="11" max="11" width="15.6640625" bestFit="1" customWidth="1"/>
    <col min="12" max="12" width="30.33203125" customWidth="1"/>
    <col min="13" max="13" width="49.5" customWidth="1"/>
    <col min="14" max="14" width="117.5" customWidth="1"/>
    <col min="15" max="15" width="222.33203125" hidden="1" customWidth="1"/>
    <col min="16" max="16" width="38.5" bestFit="1" customWidth="1"/>
    <col min="17" max="17" width="36.5" bestFit="1" customWidth="1"/>
    <col min="18" max="18" width="32.1640625" bestFit="1" customWidth="1"/>
    <col min="19" max="19" width="36.33203125" bestFit="1" customWidth="1"/>
    <col min="20" max="20" width="39.33203125" bestFit="1" customWidth="1"/>
    <col min="21" max="21" width="32.83203125" bestFit="1" customWidth="1"/>
    <col min="22" max="22" width="41.83203125" bestFit="1" customWidth="1"/>
    <col min="23" max="23" width="31" bestFit="1" customWidth="1"/>
    <col min="24" max="24" width="36.5" bestFit="1" customWidth="1"/>
    <col min="25" max="25" width="32.1640625" bestFit="1" customWidth="1"/>
    <col min="26" max="26" width="28" bestFit="1" customWidth="1"/>
    <col min="27" max="27" width="31.33203125" bestFit="1" customWidth="1"/>
    <col min="28" max="28" width="33.1640625" bestFit="1" customWidth="1"/>
    <col min="29" max="29" width="21.83203125" bestFit="1" customWidth="1"/>
    <col min="30" max="30" width="19" bestFit="1" customWidth="1"/>
    <col min="31" max="31" width="23.33203125" bestFit="1" customWidth="1"/>
    <col min="32" max="32" width="28.5" bestFit="1" customWidth="1"/>
    <col min="33" max="33" width="17.1640625" bestFit="1" customWidth="1"/>
  </cols>
  <sheetData>
    <row r="2" spans="1:33" ht="16">
      <c r="A2" s="4" t="s">
        <v>0</v>
      </c>
      <c r="B2" s="5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6" t="s">
        <v>12</v>
      </c>
      <c r="N2" s="7" t="s">
        <v>13</v>
      </c>
      <c r="O2" s="4" t="s">
        <v>20</v>
      </c>
      <c r="P2" s="1" t="s">
        <v>15</v>
      </c>
      <c r="Q2" s="4" t="s">
        <v>155</v>
      </c>
      <c r="R2" s="4" t="s">
        <v>1057</v>
      </c>
      <c r="S2" s="1" t="s">
        <v>18</v>
      </c>
      <c r="T2" s="1" t="s">
        <v>14</v>
      </c>
      <c r="U2" s="1" t="s">
        <v>245</v>
      </c>
      <c r="V2" s="1" t="s">
        <v>874</v>
      </c>
      <c r="W2" s="1" t="s">
        <v>23</v>
      </c>
      <c r="X2" s="1" t="s">
        <v>712</v>
      </c>
      <c r="Y2" s="1" t="s">
        <v>717</v>
      </c>
      <c r="Z2" s="1" t="s">
        <v>17</v>
      </c>
      <c r="AA2" s="1" t="s">
        <v>16</v>
      </c>
      <c r="AB2" s="1" t="s">
        <v>796</v>
      </c>
      <c r="AC2" s="4" t="s">
        <v>156</v>
      </c>
      <c r="AD2" s="4" t="s">
        <v>157</v>
      </c>
      <c r="AE2" s="4" t="s">
        <v>1137</v>
      </c>
      <c r="AF2" t="s">
        <v>1103</v>
      </c>
      <c r="AG2" t="s">
        <v>12</v>
      </c>
    </row>
    <row r="3" spans="1:33">
      <c r="A3" s="1" t="s">
        <v>246</v>
      </c>
      <c r="B3" s="2">
        <v>43810</v>
      </c>
      <c r="C3" s="1" t="s">
        <v>24</v>
      </c>
      <c r="D3" s="1" t="s">
        <v>15</v>
      </c>
      <c r="E3" s="1" t="s">
        <v>24</v>
      </c>
      <c r="F3" s="1" t="s">
        <v>24</v>
      </c>
      <c r="G3" s="1" t="s">
        <v>24</v>
      </c>
      <c r="H3" s="1">
        <v>4501736144</v>
      </c>
      <c r="I3" s="1" t="s">
        <v>24</v>
      </c>
      <c r="J3" s="1" t="s">
        <v>247</v>
      </c>
      <c r="K3" s="1">
        <v>0</v>
      </c>
      <c r="L3" s="1" t="s">
        <v>26</v>
      </c>
      <c r="M3" s="3">
        <v>638</v>
      </c>
      <c r="N3" s="3">
        <f t="shared" ref="N3:N66" si="0">M3*K3</f>
        <v>0</v>
      </c>
      <c r="O3" s="1"/>
      <c r="P3" s="3">
        <f>Tabla13157[[#This Row],[COSTO TOTAL]]</f>
        <v>0</v>
      </c>
      <c r="Q3" s="1"/>
      <c r="R3" s="1"/>
      <c r="S3" s="1"/>
      <c r="T3" s="1"/>
      <c r="U3" s="1"/>
      <c r="V3" s="3"/>
      <c r="W3" s="1"/>
      <c r="X3" s="1"/>
      <c r="Y3" s="1"/>
      <c r="Z3" s="1"/>
      <c r="AA3" s="1"/>
      <c r="AB3" s="1"/>
      <c r="AC3" s="1"/>
      <c r="AD3" s="1" t="s">
        <v>112</v>
      </c>
      <c r="AE3" s="1"/>
      <c r="AF3" t="s">
        <v>15</v>
      </c>
      <c r="AG3" s="12">
        <f>P1075</f>
        <v>5475344.0299999993</v>
      </c>
    </row>
    <row r="4" spans="1:33">
      <c r="A4" s="1" t="s">
        <v>248</v>
      </c>
      <c r="B4" s="2">
        <v>43205</v>
      </c>
      <c r="C4" s="1" t="s">
        <v>24</v>
      </c>
      <c r="D4" s="1" t="s">
        <v>15</v>
      </c>
      <c r="E4" s="1" t="s">
        <v>24</v>
      </c>
      <c r="F4" s="1" t="s">
        <v>113</v>
      </c>
      <c r="G4" s="1" t="s">
        <v>24</v>
      </c>
      <c r="H4" s="1" t="s">
        <v>24</v>
      </c>
      <c r="I4" s="1" t="s">
        <v>24</v>
      </c>
      <c r="J4" s="1" t="s">
        <v>249</v>
      </c>
      <c r="K4" s="1">
        <v>2</v>
      </c>
      <c r="L4" s="1" t="s">
        <v>26</v>
      </c>
      <c r="M4" s="3"/>
      <c r="N4" s="3">
        <f t="shared" si="0"/>
        <v>0</v>
      </c>
      <c r="O4" s="1"/>
      <c r="P4" s="3">
        <f>Tabla13157[[#This Row],[COSTO TOTAL]]</f>
        <v>0</v>
      </c>
      <c r="Q4" s="1"/>
      <c r="R4" s="1"/>
      <c r="S4" s="1"/>
      <c r="T4" s="1"/>
      <c r="U4" s="1"/>
      <c r="V4" s="3"/>
      <c r="W4" s="1"/>
      <c r="X4" s="1"/>
      <c r="Y4" s="1"/>
      <c r="Z4" s="1"/>
      <c r="AA4" s="1"/>
      <c r="AB4" s="1"/>
      <c r="AC4" s="1"/>
      <c r="AD4" s="1"/>
      <c r="AE4" s="1"/>
      <c r="AF4" t="s">
        <v>155</v>
      </c>
      <c r="AG4" s="12">
        <f>Q1075</f>
        <v>287961.47999999992</v>
      </c>
    </row>
    <row r="5" spans="1:33">
      <c r="A5" s="1" t="s">
        <v>248</v>
      </c>
      <c r="B5" s="2">
        <v>43205</v>
      </c>
      <c r="C5" s="1">
        <v>7571586</v>
      </c>
      <c r="D5" s="1" t="s">
        <v>15</v>
      </c>
      <c r="E5" s="1" t="s">
        <v>24</v>
      </c>
      <c r="F5" s="1" t="s">
        <v>113</v>
      </c>
      <c r="G5" s="1" t="s">
        <v>24</v>
      </c>
      <c r="H5" s="1">
        <v>4501641925</v>
      </c>
      <c r="I5" s="1" t="s">
        <v>24</v>
      </c>
      <c r="J5" s="1" t="s">
        <v>250</v>
      </c>
      <c r="K5" s="1">
        <v>6</v>
      </c>
      <c r="L5" s="1" t="s">
        <v>26</v>
      </c>
      <c r="M5" s="3">
        <v>165</v>
      </c>
      <c r="N5" s="3">
        <f t="shared" si="0"/>
        <v>990</v>
      </c>
      <c r="O5" s="1"/>
      <c r="P5" s="3">
        <f>Tabla13157[[#This Row],[COSTO TOTAL]]</f>
        <v>990</v>
      </c>
      <c r="Q5" s="1"/>
      <c r="R5" s="1"/>
      <c r="S5" s="1"/>
      <c r="T5" s="1"/>
      <c r="U5" s="1"/>
      <c r="V5" s="3"/>
      <c r="W5" s="1"/>
      <c r="X5" s="1"/>
      <c r="Y5" s="1"/>
      <c r="Z5" s="1"/>
      <c r="AA5" s="1"/>
      <c r="AB5" s="1"/>
      <c r="AC5" s="1"/>
      <c r="AD5" s="1"/>
      <c r="AE5" s="1"/>
      <c r="AF5" t="s">
        <v>1057</v>
      </c>
      <c r="AG5" s="12">
        <f>R1075</f>
        <v>149702.95899999997</v>
      </c>
    </row>
    <row r="6" spans="1:33">
      <c r="A6" s="1" t="s">
        <v>248</v>
      </c>
      <c r="B6" s="2">
        <v>43205</v>
      </c>
      <c r="C6" s="1">
        <v>7571586</v>
      </c>
      <c r="D6" s="1" t="s">
        <v>15</v>
      </c>
      <c r="E6" s="1" t="s">
        <v>24</v>
      </c>
      <c r="F6" s="1" t="s">
        <v>113</v>
      </c>
      <c r="G6" s="1" t="s">
        <v>24</v>
      </c>
      <c r="H6" s="1">
        <v>4501641925</v>
      </c>
      <c r="I6" s="1" t="s">
        <v>24</v>
      </c>
      <c r="J6" s="1" t="s">
        <v>251</v>
      </c>
      <c r="K6" s="1">
        <v>4</v>
      </c>
      <c r="L6" s="1" t="s">
        <v>26</v>
      </c>
      <c r="M6" s="3">
        <v>210</v>
      </c>
      <c r="N6" s="3">
        <f t="shared" si="0"/>
        <v>840</v>
      </c>
      <c r="O6" s="1"/>
      <c r="P6" s="3">
        <f>Tabla13157[[#This Row],[COSTO TOTAL]]</f>
        <v>840</v>
      </c>
      <c r="Q6" s="1"/>
      <c r="R6" s="1"/>
      <c r="S6" s="1"/>
      <c r="T6" s="1"/>
      <c r="U6" s="1"/>
      <c r="V6" s="3"/>
      <c r="W6" s="1"/>
      <c r="X6" s="1"/>
      <c r="Y6" s="1"/>
      <c r="Z6" s="1"/>
      <c r="AA6" s="1"/>
      <c r="AB6" s="1"/>
      <c r="AC6" s="1"/>
      <c r="AD6" s="1"/>
      <c r="AE6" s="1"/>
      <c r="AF6" t="s">
        <v>18</v>
      </c>
      <c r="AG6" s="12">
        <f>S1075</f>
        <v>3582085.9699999988</v>
      </c>
    </row>
    <row r="7" spans="1:33">
      <c r="A7" s="1" t="s">
        <v>248</v>
      </c>
      <c r="B7" s="2">
        <v>43205</v>
      </c>
      <c r="C7" s="1">
        <v>7571586</v>
      </c>
      <c r="D7" s="1" t="s">
        <v>15</v>
      </c>
      <c r="E7" s="1" t="s">
        <v>24</v>
      </c>
      <c r="F7" s="1" t="s">
        <v>113</v>
      </c>
      <c r="G7" s="1" t="s">
        <v>24</v>
      </c>
      <c r="H7" s="1">
        <v>4501641925</v>
      </c>
      <c r="I7" s="1" t="s">
        <v>24</v>
      </c>
      <c r="J7" s="1" t="s">
        <v>252</v>
      </c>
      <c r="K7" s="1">
        <v>23</v>
      </c>
      <c r="L7" s="1" t="s">
        <v>26</v>
      </c>
      <c r="M7" s="3">
        <v>276</v>
      </c>
      <c r="N7" s="3">
        <f t="shared" si="0"/>
        <v>6348</v>
      </c>
      <c r="O7" s="1"/>
      <c r="P7" s="3">
        <f>Tabla13157[[#This Row],[COSTO TOTAL]]</f>
        <v>6348</v>
      </c>
      <c r="Q7" s="1"/>
      <c r="R7" s="1"/>
      <c r="S7" s="1"/>
      <c r="T7" s="1"/>
      <c r="U7" s="1"/>
      <c r="V7" s="3"/>
      <c r="W7" s="1"/>
      <c r="X7" s="1"/>
      <c r="Y7" s="1"/>
      <c r="Z7" s="1"/>
      <c r="AA7" s="1"/>
      <c r="AB7" s="1"/>
      <c r="AC7" s="1"/>
      <c r="AD7" s="1"/>
      <c r="AE7" s="1"/>
      <c r="AF7" t="s">
        <v>14</v>
      </c>
      <c r="AG7" s="12">
        <f>T1075</f>
        <v>729309.61</v>
      </c>
    </row>
    <row r="8" spans="1:33">
      <c r="A8" s="1" t="s">
        <v>248</v>
      </c>
      <c r="B8" s="2">
        <v>43205</v>
      </c>
      <c r="C8" s="1">
        <v>7571586</v>
      </c>
      <c r="D8" s="1" t="s">
        <v>15</v>
      </c>
      <c r="E8" s="1" t="s">
        <v>24</v>
      </c>
      <c r="F8" s="1" t="s">
        <v>113</v>
      </c>
      <c r="G8" s="1" t="s">
        <v>24</v>
      </c>
      <c r="H8" s="1">
        <v>4501641925</v>
      </c>
      <c r="I8" s="1" t="s">
        <v>24</v>
      </c>
      <c r="J8" s="1" t="s">
        <v>253</v>
      </c>
      <c r="K8" s="1">
        <v>30</v>
      </c>
      <c r="L8" s="1" t="s">
        <v>26</v>
      </c>
      <c r="M8" s="3">
        <v>410</v>
      </c>
      <c r="N8" s="3">
        <f t="shared" si="0"/>
        <v>12300</v>
      </c>
      <c r="O8" s="1"/>
      <c r="P8" s="3">
        <f>Tabla13157[[#This Row],[COSTO TOTAL]]</f>
        <v>12300</v>
      </c>
      <c r="Q8" s="1"/>
      <c r="R8" s="1"/>
      <c r="S8" s="1"/>
      <c r="T8" s="1"/>
      <c r="U8" s="1"/>
      <c r="V8" s="3"/>
      <c r="W8" s="1"/>
      <c r="X8" s="1"/>
      <c r="Y8" s="1"/>
      <c r="Z8" s="1"/>
      <c r="AA8" s="1"/>
      <c r="AB8" s="1"/>
      <c r="AC8" s="1"/>
      <c r="AD8" s="1"/>
      <c r="AE8" s="1"/>
      <c r="AF8" t="s">
        <v>245</v>
      </c>
      <c r="AG8" s="12">
        <f>U1075</f>
        <v>3794192.5999999992</v>
      </c>
    </row>
    <row r="9" spans="1:33">
      <c r="A9" s="1" t="s">
        <v>248</v>
      </c>
      <c r="B9" s="2">
        <v>43205</v>
      </c>
      <c r="C9" s="1">
        <v>7571586</v>
      </c>
      <c r="D9" s="1" t="s">
        <v>15</v>
      </c>
      <c r="E9" s="1" t="s">
        <v>24</v>
      </c>
      <c r="F9" s="1" t="s">
        <v>113</v>
      </c>
      <c r="G9" s="1" t="s">
        <v>24</v>
      </c>
      <c r="H9" s="1">
        <v>4501641925</v>
      </c>
      <c r="I9" s="1" t="s">
        <v>24</v>
      </c>
      <c r="J9" s="1" t="s">
        <v>254</v>
      </c>
      <c r="K9" s="1">
        <v>36</v>
      </c>
      <c r="L9" s="1" t="s">
        <v>26</v>
      </c>
      <c r="M9" s="3">
        <v>464</v>
      </c>
      <c r="N9" s="3">
        <f t="shared" si="0"/>
        <v>16704</v>
      </c>
      <c r="O9" s="1"/>
      <c r="P9" s="3">
        <f>Tabla13157[[#This Row],[COSTO TOTAL]]</f>
        <v>16704</v>
      </c>
      <c r="Q9" s="1"/>
      <c r="R9" s="1"/>
      <c r="S9" s="1"/>
      <c r="T9" s="1"/>
      <c r="U9" s="1"/>
      <c r="V9" s="3"/>
      <c r="W9" s="1"/>
      <c r="X9" s="1"/>
      <c r="Y9" s="1"/>
      <c r="Z9" s="1"/>
      <c r="AA9" s="1"/>
      <c r="AB9" s="1"/>
      <c r="AC9" s="1"/>
      <c r="AD9" s="1"/>
      <c r="AE9" s="1"/>
      <c r="AF9" t="s">
        <v>874</v>
      </c>
      <c r="AG9" s="12">
        <f>V1075</f>
        <v>529088.34</v>
      </c>
    </row>
    <row r="10" spans="1:33">
      <c r="A10" s="1" t="s">
        <v>248</v>
      </c>
      <c r="B10" s="2">
        <v>43205</v>
      </c>
      <c r="C10" s="1">
        <v>7571586</v>
      </c>
      <c r="D10" s="1" t="s">
        <v>15</v>
      </c>
      <c r="E10" s="1" t="s">
        <v>24</v>
      </c>
      <c r="F10" s="1" t="s">
        <v>113</v>
      </c>
      <c r="G10" s="1" t="s">
        <v>24</v>
      </c>
      <c r="H10" s="1">
        <v>4501641925</v>
      </c>
      <c r="I10" s="1" t="s">
        <v>24</v>
      </c>
      <c r="J10" s="1" t="s">
        <v>255</v>
      </c>
      <c r="K10" s="1">
        <v>19</v>
      </c>
      <c r="L10" s="1" t="s">
        <v>26</v>
      </c>
      <c r="M10" s="3">
        <v>616</v>
      </c>
      <c r="N10" s="3">
        <f t="shared" si="0"/>
        <v>11704</v>
      </c>
      <c r="O10" s="1"/>
      <c r="P10" s="3">
        <f>Tabla13157[[#This Row],[COSTO TOTAL]]</f>
        <v>11704</v>
      </c>
      <c r="Q10" s="1"/>
      <c r="R10" s="1"/>
      <c r="S10" s="1"/>
      <c r="T10" s="1"/>
      <c r="U10" s="1"/>
      <c r="V10" s="3"/>
      <c r="W10" s="1"/>
      <c r="X10" s="1"/>
      <c r="Y10" s="1"/>
      <c r="Z10" s="1"/>
      <c r="AA10" s="1"/>
      <c r="AB10" s="1"/>
      <c r="AC10" s="1"/>
      <c r="AD10" s="1"/>
      <c r="AE10" s="1"/>
      <c r="AF10" t="s">
        <v>23</v>
      </c>
      <c r="AG10" s="12">
        <f>W1075</f>
        <v>1324075.1999999997</v>
      </c>
    </row>
    <row r="11" spans="1:33">
      <c r="A11" s="1" t="s">
        <v>248</v>
      </c>
      <c r="B11" s="2">
        <v>43205</v>
      </c>
      <c r="C11" s="1">
        <v>7571586</v>
      </c>
      <c r="D11" s="1" t="s">
        <v>15</v>
      </c>
      <c r="E11" s="1" t="s">
        <v>24</v>
      </c>
      <c r="F11" s="1" t="s">
        <v>113</v>
      </c>
      <c r="G11" s="1" t="s">
        <v>24</v>
      </c>
      <c r="H11" s="1">
        <v>4501641925</v>
      </c>
      <c r="I11" s="1" t="s">
        <v>24</v>
      </c>
      <c r="J11" s="1" t="s">
        <v>256</v>
      </c>
      <c r="K11" s="1">
        <v>3</v>
      </c>
      <c r="L11" s="1" t="s">
        <v>26</v>
      </c>
      <c r="M11" s="3">
        <v>758</v>
      </c>
      <c r="N11" s="3">
        <f t="shared" si="0"/>
        <v>2274</v>
      </c>
      <c r="O11" s="1"/>
      <c r="P11" s="3">
        <f>Tabla13157[[#This Row],[COSTO TOTAL]]</f>
        <v>2274</v>
      </c>
      <c r="Q11" s="1"/>
      <c r="R11" s="1"/>
      <c r="S11" s="1"/>
      <c r="T11" s="1"/>
      <c r="U11" s="1"/>
      <c r="V11" s="3"/>
      <c r="W11" s="1"/>
      <c r="X11" s="1"/>
      <c r="Y11" s="1"/>
      <c r="Z11" s="1"/>
      <c r="AA11" s="1"/>
      <c r="AB11" s="1"/>
      <c r="AC11" s="1"/>
      <c r="AD11" s="1"/>
      <c r="AE11" s="1"/>
      <c r="AF11" t="s">
        <v>712</v>
      </c>
      <c r="AG11" s="12">
        <f>X1075</f>
        <v>25780.440000000002</v>
      </c>
    </row>
    <row r="12" spans="1:33">
      <c r="A12" s="1" t="s">
        <v>248</v>
      </c>
      <c r="B12" s="2">
        <v>43205</v>
      </c>
      <c r="C12" s="1">
        <v>7571586</v>
      </c>
      <c r="D12" s="1" t="s">
        <v>15</v>
      </c>
      <c r="E12" s="1" t="s">
        <v>24</v>
      </c>
      <c r="F12" s="1" t="s">
        <v>113</v>
      </c>
      <c r="G12" s="1" t="s">
        <v>24</v>
      </c>
      <c r="H12" s="1">
        <v>4501641925</v>
      </c>
      <c r="I12" s="1" t="s">
        <v>24</v>
      </c>
      <c r="J12" s="1" t="s">
        <v>257</v>
      </c>
      <c r="K12" s="1">
        <v>4</v>
      </c>
      <c r="L12" s="1" t="s">
        <v>26</v>
      </c>
      <c r="M12" s="3">
        <v>1014</v>
      </c>
      <c r="N12" s="3">
        <f t="shared" si="0"/>
        <v>4056</v>
      </c>
      <c r="O12" s="1"/>
      <c r="P12" s="3">
        <f>Tabla13157[[#This Row],[COSTO TOTAL]]</f>
        <v>4056</v>
      </c>
      <c r="Q12" s="1"/>
      <c r="R12" s="1"/>
      <c r="S12" s="1"/>
      <c r="T12" s="1"/>
      <c r="U12" s="1"/>
      <c r="V12" s="3"/>
      <c r="W12" s="1"/>
      <c r="X12" s="1"/>
      <c r="Y12" s="1"/>
      <c r="Z12" s="1"/>
      <c r="AA12" s="1"/>
      <c r="AB12" s="1"/>
      <c r="AC12" s="1"/>
      <c r="AD12" s="1"/>
      <c r="AE12" s="1"/>
      <c r="AF12" t="s">
        <v>717</v>
      </c>
      <c r="AG12" s="12">
        <f>Y1075</f>
        <v>11596</v>
      </c>
    </row>
    <row r="13" spans="1:33">
      <c r="A13" s="1" t="s">
        <v>248</v>
      </c>
      <c r="B13" s="2">
        <v>43205</v>
      </c>
      <c r="C13" s="1">
        <v>7571586</v>
      </c>
      <c r="D13" s="1" t="s">
        <v>15</v>
      </c>
      <c r="E13" s="1" t="s">
        <v>24</v>
      </c>
      <c r="F13" s="1" t="s">
        <v>113</v>
      </c>
      <c r="G13" s="1" t="s">
        <v>24</v>
      </c>
      <c r="H13" s="1">
        <v>4501641925</v>
      </c>
      <c r="I13" s="1" t="s">
        <v>24</v>
      </c>
      <c r="J13" s="1" t="s">
        <v>258</v>
      </c>
      <c r="K13" s="1">
        <v>4</v>
      </c>
      <c r="L13" s="1" t="s">
        <v>26</v>
      </c>
      <c r="M13" s="3">
        <v>1572</v>
      </c>
      <c r="N13" s="3">
        <f t="shared" si="0"/>
        <v>6288</v>
      </c>
      <c r="O13" s="1"/>
      <c r="P13" s="3">
        <f>Tabla13157[[#This Row],[COSTO TOTAL]]</f>
        <v>6288</v>
      </c>
      <c r="Q13" s="1"/>
      <c r="R13" s="1"/>
      <c r="S13" s="1"/>
      <c r="T13" s="1"/>
      <c r="U13" s="1"/>
      <c r="V13" s="3"/>
      <c r="W13" s="1"/>
      <c r="X13" s="1"/>
      <c r="Y13" s="1"/>
      <c r="Z13" s="1"/>
      <c r="AA13" s="1"/>
      <c r="AB13" s="1"/>
      <c r="AC13" s="1"/>
      <c r="AD13" s="1"/>
      <c r="AE13" s="1"/>
      <c r="AF13" t="s">
        <v>17</v>
      </c>
      <c r="AG13" s="12">
        <f>Z1075</f>
        <v>3612628.1500000008</v>
      </c>
    </row>
    <row r="14" spans="1:33">
      <c r="A14" s="1" t="s">
        <v>248</v>
      </c>
      <c r="B14" s="2">
        <v>43205</v>
      </c>
      <c r="C14" s="1">
        <v>7571586</v>
      </c>
      <c r="D14" s="1" t="s">
        <v>15</v>
      </c>
      <c r="E14" s="1" t="s">
        <v>24</v>
      </c>
      <c r="F14" s="1" t="s">
        <v>113</v>
      </c>
      <c r="G14" s="1" t="s">
        <v>24</v>
      </c>
      <c r="H14" s="1">
        <v>4501641925</v>
      </c>
      <c r="I14" s="1" t="s">
        <v>24</v>
      </c>
      <c r="J14" s="1" t="s">
        <v>259</v>
      </c>
      <c r="K14" s="1">
        <v>3</v>
      </c>
      <c r="L14" s="1" t="s">
        <v>26</v>
      </c>
      <c r="M14" s="3">
        <v>7200</v>
      </c>
      <c r="N14" s="3">
        <f t="shared" si="0"/>
        <v>21600</v>
      </c>
      <c r="O14" s="1"/>
      <c r="P14" s="3">
        <f>Tabla13157[[#This Row],[COSTO TOTAL]]</f>
        <v>21600</v>
      </c>
      <c r="Q14" s="1"/>
      <c r="R14" s="1"/>
      <c r="S14" s="1"/>
      <c r="T14" s="1"/>
      <c r="U14" s="1"/>
      <c r="V14" s="3"/>
      <c r="W14" s="1"/>
      <c r="X14" s="1"/>
      <c r="Y14" s="1"/>
      <c r="Z14" s="1"/>
      <c r="AA14" s="1"/>
      <c r="AB14" s="1"/>
      <c r="AC14" s="1"/>
      <c r="AD14" s="1"/>
      <c r="AE14" s="1"/>
      <c r="AF14" t="s">
        <v>16</v>
      </c>
      <c r="AG14" s="12">
        <f>AA1075</f>
        <v>630577.32999999984</v>
      </c>
    </row>
    <row r="15" spans="1:33">
      <c r="A15" s="1" t="s">
        <v>248</v>
      </c>
      <c r="B15" s="2">
        <v>43205</v>
      </c>
      <c r="C15" s="1">
        <v>7571586</v>
      </c>
      <c r="D15" s="1" t="s">
        <v>15</v>
      </c>
      <c r="E15" s="1" t="s">
        <v>24</v>
      </c>
      <c r="F15" s="1" t="s">
        <v>113</v>
      </c>
      <c r="G15" s="1" t="s">
        <v>24</v>
      </c>
      <c r="H15" s="1">
        <v>4501641925</v>
      </c>
      <c r="I15" s="1" t="s">
        <v>24</v>
      </c>
      <c r="J15" s="1" t="s">
        <v>260</v>
      </c>
      <c r="K15" s="1">
        <v>3</v>
      </c>
      <c r="L15" s="1" t="s">
        <v>26</v>
      </c>
      <c r="M15" s="3">
        <v>5116</v>
      </c>
      <c r="N15" s="3">
        <f t="shared" si="0"/>
        <v>15348</v>
      </c>
      <c r="O15" s="1"/>
      <c r="P15" s="3">
        <f>Tabla13157[[#This Row],[COSTO TOTAL]]</f>
        <v>15348</v>
      </c>
      <c r="Q15" s="1"/>
      <c r="R15" s="1"/>
      <c r="S15" s="1"/>
      <c r="T15" s="1"/>
      <c r="U15" s="1"/>
      <c r="V15" s="3"/>
      <c r="W15" s="1"/>
      <c r="X15" s="1"/>
      <c r="Y15" s="1"/>
      <c r="Z15" s="1"/>
      <c r="AA15" s="1"/>
      <c r="AB15" s="1"/>
      <c r="AC15" s="1"/>
      <c r="AD15" s="1"/>
      <c r="AE15" s="1"/>
      <c r="AF15" t="s">
        <v>796</v>
      </c>
      <c r="AG15" s="12">
        <f>AB1075</f>
        <v>9820</v>
      </c>
    </row>
    <row r="16" spans="1:33">
      <c r="A16" s="1" t="s">
        <v>248</v>
      </c>
      <c r="B16" s="2">
        <v>43205</v>
      </c>
      <c r="C16" s="1">
        <v>7571586</v>
      </c>
      <c r="D16" s="1" t="s">
        <v>15</v>
      </c>
      <c r="E16" s="1" t="s">
        <v>24</v>
      </c>
      <c r="F16" s="1" t="s">
        <v>113</v>
      </c>
      <c r="G16" s="1" t="s">
        <v>24</v>
      </c>
      <c r="H16" s="1">
        <v>4501641925</v>
      </c>
      <c r="I16" s="1" t="s">
        <v>24</v>
      </c>
      <c r="J16" s="1" t="s">
        <v>261</v>
      </c>
      <c r="K16" s="1">
        <v>1</v>
      </c>
      <c r="L16" s="1" t="s">
        <v>26</v>
      </c>
      <c r="M16" s="3">
        <v>6090</v>
      </c>
      <c r="N16" s="3">
        <f t="shared" si="0"/>
        <v>6090</v>
      </c>
      <c r="O16" s="1"/>
      <c r="P16" s="3">
        <f>Tabla13157[[#This Row],[COSTO TOTAL]]</f>
        <v>6090</v>
      </c>
      <c r="Q16" s="1"/>
      <c r="R16" s="1"/>
      <c r="S16" s="1"/>
      <c r="T16" s="1"/>
      <c r="U16" s="1"/>
      <c r="V16" s="3"/>
      <c r="W16" s="1"/>
      <c r="X16" s="1"/>
      <c r="Y16" s="1"/>
      <c r="Z16" s="1"/>
      <c r="AA16" s="1"/>
      <c r="AB16" s="1"/>
      <c r="AC16" s="1"/>
      <c r="AD16" s="1"/>
      <c r="AE16" s="1"/>
    </row>
    <row r="17" spans="1:31">
      <c r="A17" s="1" t="s">
        <v>248</v>
      </c>
      <c r="B17" s="2">
        <v>43205</v>
      </c>
      <c r="C17" s="1">
        <v>7571586</v>
      </c>
      <c r="D17" s="1" t="s">
        <v>15</v>
      </c>
      <c r="E17" s="1" t="s">
        <v>24</v>
      </c>
      <c r="F17" s="1" t="s">
        <v>113</v>
      </c>
      <c r="G17" s="1" t="s">
        <v>24</v>
      </c>
      <c r="H17" s="1">
        <v>4501641925</v>
      </c>
      <c r="I17" s="1" t="s">
        <v>24</v>
      </c>
      <c r="J17" s="1" t="s">
        <v>262</v>
      </c>
      <c r="K17" s="1">
        <v>2</v>
      </c>
      <c r="L17" s="1" t="s">
        <v>26</v>
      </c>
      <c r="M17" s="3">
        <v>30910</v>
      </c>
      <c r="N17" s="3">
        <f t="shared" si="0"/>
        <v>61820</v>
      </c>
      <c r="O17" s="1"/>
      <c r="P17" s="3">
        <f>Tabla13157[[#This Row],[COSTO TOTAL]]</f>
        <v>61820</v>
      </c>
      <c r="Q17" s="1"/>
      <c r="R17" s="1"/>
      <c r="S17" s="1"/>
      <c r="T17" s="1"/>
      <c r="U17" s="1"/>
      <c r="V17" s="3"/>
      <c r="W17" s="1"/>
      <c r="X17" s="1"/>
      <c r="Y17" s="1"/>
      <c r="Z17" s="1"/>
      <c r="AA17" s="1"/>
      <c r="AB17" s="1"/>
      <c r="AC17" s="1"/>
      <c r="AD17" s="1"/>
      <c r="AE17" s="1"/>
    </row>
    <row r="18" spans="1:31">
      <c r="A18" s="1" t="s">
        <v>248</v>
      </c>
      <c r="B18" s="2">
        <v>43205</v>
      </c>
      <c r="C18" s="1">
        <v>7571586</v>
      </c>
      <c r="D18" s="1" t="s">
        <v>15</v>
      </c>
      <c r="E18" s="1" t="s">
        <v>24</v>
      </c>
      <c r="F18" s="1" t="s">
        <v>113</v>
      </c>
      <c r="G18" s="1" t="s">
        <v>24</v>
      </c>
      <c r="H18" s="1">
        <v>4501641925</v>
      </c>
      <c r="I18" s="1" t="s">
        <v>24</v>
      </c>
      <c r="J18" s="1" t="s">
        <v>263</v>
      </c>
      <c r="K18" s="1">
        <v>1</v>
      </c>
      <c r="L18" s="1" t="s">
        <v>26</v>
      </c>
      <c r="M18" s="3">
        <v>7700</v>
      </c>
      <c r="N18" s="3">
        <f t="shared" si="0"/>
        <v>7700</v>
      </c>
      <c r="O18" s="1"/>
      <c r="P18" s="3">
        <f>Tabla13157[[#This Row],[COSTO TOTAL]]</f>
        <v>7700</v>
      </c>
      <c r="Q18" s="1"/>
      <c r="R18" s="1"/>
      <c r="S18" s="1"/>
      <c r="T18" s="1"/>
      <c r="U18" s="1"/>
      <c r="V18" s="3"/>
      <c r="W18" s="1"/>
      <c r="X18" s="1"/>
      <c r="Y18" s="1"/>
      <c r="Z18" s="1"/>
      <c r="AA18" s="1"/>
      <c r="AB18" s="1"/>
      <c r="AC18" s="1"/>
      <c r="AD18" s="1"/>
      <c r="AE18" s="1"/>
    </row>
    <row r="19" spans="1:31">
      <c r="A19" s="1" t="s">
        <v>248</v>
      </c>
      <c r="B19" s="2">
        <v>43205</v>
      </c>
      <c r="C19" s="1">
        <v>7571586</v>
      </c>
      <c r="D19" s="1" t="s">
        <v>15</v>
      </c>
      <c r="E19" s="1" t="s">
        <v>24</v>
      </c>
      <c r="F19" s="1" t="s">
        <v>113</v>
      </c>
      <c r="G19" s="1" t="s">
        <v>24</v>
      </c>
      <c r="H19" s="1">
        <v>4501641925</v>
      </c>
      <c r="I19" s="1" t="s">
        <v>24</v>
      </c>
      <c r="J19" s="1" t="s">
        <v>259</v>
      </c>
      <c r="K19" s="1">
        <v>3</v>
      </c>
      <c r="L19" s="1" t="s">
        <v>26</v>
      </c>
      <c r="M19" s="3">
        <v>7200</v>
      </c>
      <c r="N19" s="3">
        <f t="shared" si="0"/>
        <v>21600</v>
      </c>
      <c r="O19" s="1"/>
      <c r="P19" s="3">
        <f>Tabla13157[[#This Row],[COSTO TOTAL]]</f>
        <v>21600</v>
      </c>
      <c r="Q19" s="1"/>
      <c r="R19" s="1"/>
      <c r="S19" s="1"/>
      <c r="T19" s="1"/>
      <c r="U19" s="1"/>
      <c r="V19" s="3"/>
      <c r="W19" s="1"/>
      <c r="X19" s="1"/>
      <c r="Y19" s="1"/>
      <c r="Z19" s="1"/>
      <c r="AA19" s="1"/>
      <c r="AB19" s="1"/>
      <c r="AC19" s="1"/>
      <c r="AD19" s="1"/>
      <c r="AE19" s="1"/>
    </row>
    <row r="20" spans="1:31">
      <c r="A20" s="1" t="s">
        <v>248</v>
      </c>
      <c r="B20" s="2">
        <v>43205</v>
      </c>
      <c r="C20" s="1">
        <v>7571586</v>
      </c>
      <c r="D20" s="1" t="s">
        <v>15</v>
      </c>
      <c r="E20" s="1" t="s">
        <v>24</v>
      </c>
      <c r="F20" s="1" t="s">
        <v>113</v>
      </c>
      <c r="G20" s="1" t="s">
        <v>24</v>
      </c>
      <c r="H20" s="1">
        <v>4501641925</v>
      </c>
      <c r="I20" s="1" t="s">
        <v>24</v>
      </c>
      <c r="J20" s="1" t="s">
        <v>264</v>
      </c>
      <c r="K20" s="1">
        <v>2</v>
      </c>
      <c r="L20" s="1" t="s">
        <v>26</v>
      </c>
      <c r="M20" s="3">
        <v>7700</v>
      </c>
      <c r="N20" s="3">
        <f t="shared" si="0"/>
        <v>15400</v>
      </c>
      <c r="O20" s="1"/>
      <c r="P20" s="3">
        <f>Tabla13157[[#This Row],[COSTO TOTAL]]</f>
        <v>15400</v>
      </c>
      <c r="Q20" s="1"/>
      <c r="R20" s="1"/>
      <c r="S20" s="1"/>
      <c r="T20" s="1"/>
      <c r="U20" s="1"/>
      <c r="V20" s="3"/>
      <c r="W20" s="1"/>
      <c r="X20" s="1"/>
      <c r="Y20" s="1"/>
      <c r="Z20" s="1"/>
      <c r="AA20" s="1"/>
      <c r="AB20" s="1"/>
      <c r="AC20" s="1"/>
      <c r="AD20" s="1"/>
      <c r="AE20" s="1"/>
    </row>
    <row r="21" spans="1:31">
      <c r="A21" s="1" t="s">
        <v>248</v>
      </c>
      <c r="B21" s="2">
        <v>43205</v>
      </c>
      <c r="C21" s="1">
        <v>7571586</v>
      </c>
      <c r="D21" s="1" t="s">
        <v>15</v>
      </c>
      <c r="E21" s="1" t="s">
        <v>24</v>
      </c>
      <c r="F21" s="1" t="s">
        <v>113</v>
      </c>
      <c r="G21" s="1" t="s">
        <v>24</v>
      </c>
      <c r="H21" s="1">
        <v>4501641925</v>
      </c>
      <c r="I21" s="1" t="s">
        <v>24</v>
      </c>
      <c r="J21" s="1" t="s">
        <v>265</v>
      </c>
      <c r="K21" s="1">
        <v>9</v>
      </c>
      <c r="L21" s="1" t="s">
        <v>26</v>
      </c>
      <c r="M21" s="3">
        <v>780</v>
      </c>
      <c r="N21" s="3">
        <f t="shared" si="0"/>
        <v>7020</v>
      </c>
      <c r="O21" s="1"/>
      <c r="P21" s="3">
        <f>Tabla13157[[#This Row],[COSTO TOTAL]]</f>
        <v>7020</v>
      </c>
      <c r="Q21" s="1"/>
      <c r="R21" s="1"/>
      <c r="S21" s="1"/>
      <c r="T21" s="1"/>
      <c r="U21" s="1"/>
      <c r="V21" s="3"/>
      <c r="W21" s="1"/>
      <c r="X21" s="1"/>
      <c r="Y21" s="1"/>
      <c r="Z21" s="1"/>
      <c r="AA21" s="1"/>
      <c r="AB21" s="1"/>
      <c r="AC21" s="1"/>
      <c r="AD21" s="1"/>
      <c r="AE21" s="1"/>
    </row>
    <row r="22" spans="1:31">
      <c r="A22" s="1" t="s">
        <v>266</v>
      </c>
      <c r="B22" s="2">
        <v>43172</v>
      </c>
      <c r="C22" s="1">
        <v>7538028</v>
      </c>
      <c r="D22" s="1" t="s">
        <v>15</v>
      </c>
      <c r="E22" s="1" t="s">
        <v>267</v>
      </c>
      <c r="F22" s="1" t="s">
        <v>268</v>
      </c>
      <c r="G22" s="1" t="s">
        <v>24</v>
      </c>
      <c r="H22" s="1">
        <v>4501526737</v>
      </c>
      <c r="I22" s="1" t="s">
        <v>24</v>
      </c>
      <c r="J22" s="1" t="s">
        <v>269</v>
      </c>
      <c r="K22" s="1">
        <v>1</v>
      </c>
      <c r="L22" s="1" t="s">
        <v>26</v>
      </c>
      <c r="M22" s="3">
        <v>28080</v>
      </c>
      <c r="N22" s="3">
        <f t="shared" si="0"/>
        <v>28080</v>
      </c>
      <c r="O22" s="1" t="s">
        <v>270</v>
      </c>
      <c r="P22" s="3">
        <f>Tabla13157[[#This Row],[COSTO TOTAL]]</f>
        <v>28080</v>
      </c>
      <c r="Q22" s="1"/>
      <c r="R22" s="1"/>
      <c r="S22" s="1"/>
      <c r="T22" s="1"/>
      <c r="U22" s="1"/>
      <c r="V22" s="3"/>
      <c r="W22" s="1"/>
      <c r="X22" s="1"/>
      <c r="Y22" s="1"/>
      <c r="Z22" s="1"/>
      <c r="AA22" s="1"/>
      <c r="AB22" s="1"/>
      <c r="AC22" s="1"/>
      <c r="AD22" s="1"/>
      <c r="AE22" s="1"/>
    </row>
    <row r="23" spans="1:31">
      <c r="A23" s="1" t="s">
        <v>266</v>
      </c>
      <c r="B23" s="2">
        <v>43172</v>
      </c>
      <c r="C23" s="1">
        <v>7538028</v>
      </c>
      <c r="D23" s="1" t="s">
        <v>15</v>
      </c>
      <c r="E23" s="1" t="s">
        <v>267</v>
      </c>
      <c r="F23" s="1" t="s">
        <v>268</v>
      </c>
      <c r="G23" s="1" t="s">
        <v>24</v>
      </c>
      <c r="H23" s="1">
        <v>4501526737</v>
      </c>
      <c r="I23" s="1" t="s">
        <v>24</v>
      </c>
      <c r="J23" s="1" t="s">
        <v>271</v>
      </c>
      <c r="K23" s="1">
        <v>1</v>
      </c>
      <c r="L23" s="1" t="s">
        <v>26</v>
      </c>
      <c r="M23" s="3">
        <v>26280</v>
      </c>
      <c r="N23" s="3">
        <f t="shared" si="0"/>
        <v>26280</v>
      </c>
      <c r="O23" s="1" t="s">
        <v>270</v>
      </c>
      <c r="P23" s="3">
        <f>Tabla13157[[#This Row],[COSTO TOTAL]]</f>
        <v>26280</v>
      </c>
      <c r="Q23" s="1"/>
      <c r="R23" s="1"/>
      <c r="S23" s="1"/>
      <c r="T23" s="1"/>
      <c r="U23" s="1"/>
      <c r="V23" s="3"/>
      <c r="W23" s="1"/>
      <c r="X23" s="1"/>
      <c r="Y23" s="1"/>
      <c r="Z23" s="1"/>
      <c r="AA23" s="1"/>
      <c r="AB23" s="1"/>
      <c r="AC23" s="1"/>
      <c r="AD23" s="1"/>
      <c r="AE23" s="1"/>
    </row>
    <row r="24" spans="1:31">
      <c r="A24" s="1" t="s">
        <v>272</v>
      </c>
      <c r="B24" s="2" t="s">
        <v>37</v>
      </c>
      <c r="C24" s="1" t="s">
        <v>273</v>
      </c>
      <c r="D24" s="1" t="s">
        <v>15</v>
      </c>
      <c r="E24" s="1" t="s">
        <v>24</v>
      </c>
      <c r="F24" s="1" t="s">
        <v>24</v>
      </c>
      <c r="G24" s="1"/>
      <c r="H24" s="1" t="s">
        <v>22</v>
      </c>
      <c r="I24" s="1" t="s">
        <v>24</v>
      </c>
      <c r="J24" s="1" t="s">
        <v>274</v>
      </c>
      <c r="K24" s="1">
        <v>5</v>
      </c>
      <c r="L24" s="1" t="s">
        <v>26</v>
      </c>
      <c r="M24" s="3"/>
      <c r="N24" s="3">
        <f t="shared" si="0"/>
        <v>0</v>
      </c>
      <c r="O24" s="1"/>
      <c r="P24" s="3">
        <f>Tabla13157[[#This Row],[COSTO TOTAL]]</f>
        <v>0</v>
      </c>
      <c r="Q24" s="1"/>
      <c r="R24" s="1"/>
      <c r="S24" s="1"/>
      <c r="T24" s="1"/>
      <c r="U24" s="1"/>
      <c r="V24" s="3"/>
      <c r="W24" s="1"/>
      <c r="X24" s="1"/>
      <c r="Y24" s="1"/>
      <c r="Z24" s="1"/>
      <c r="AA24" s="1"/>
      <c r="AB24" s="1"/>
      <c r="AC24" s="1"/>
      <c r="AD24" s="1"/>
      <c r="AE24" s="1"/>
    </row>
    <row r="25" spans="1:31">
      <c r="A25" s="1" t="s">
        <v>275</v>
      </c>
      <c r="B25" s="2">
        <v>42836</v>
      </c>
      <c r="C25" s="1">
        <v>7413130</v>
      </c>
      <c r="D25" s="1" t="s">
        <v>15</v>
      </c>
      <c r="E25" s="1" t="s">
        <v>276</v>
      </c>
      <c r="F25" s="1" t="s">
        <v>277</v>
      </c>
      <c r="G25" s="1"/>
      <c r="H25" s="1">
        <v>4501424102</v>
      </c>
      <c r="I25" s="1" t="s">
        <v>24</v>
      </c>
      <c r="J25" s="1" t="s">
        <v>278</v>
      </c>
      <c r="K25" s="1">
        <v>4</v>
      </c>
      <c r="L25" s="1" t="s">
        <v>26</v>
      </c>
      <c r="M25" s="3">
        <v>36809.599999999999</v>
      </c>
      <c r="N25" s="3">
        <f t="shared" si="0"/>
        <v>147238.39999999999</v>
      </c>
      <c r="O25" s="1"/>
      <c r="P25" s="3">
        <f>Tabla13157[[#This Row],[COSTO TOTAL]]</f>
        <v>147238.39999999999</v>
      </c>
      <c r="Q25" s="1"/>
      <c r="R25" s="1"/>
      <c r="S25" s="1"/>
      <c r="T25" s="1"/>
      <c r="U25" s="1"/>
      <c r="V25" s="3"/>
      <c r="W25" s="1"/>
      <c r="X25" s="1"/>
      <c r="Y25" s="1"/>
      <c r="Z25" s="1"/>
      <c r="AA25" s="1"/>
      <c r="AB25" s="1"/>
      <c r="AC25" s="1"/>
      <c r="AD25" s="1"/>
      <c r="AE25" s="1"/>
    </row>
    <row r="26" spans="1:31">
      <c r="A26" s="1" t="s">
        <v>279</v>
      </c>
      <c r="B26" s="2" t="s">
        <v>37</v>
      </c>
      <c r="C26" s="1">
        <v>7499127</v>
      </c>
      <c r="D26" s="1" t="s">
        <v>15</v>
      </c>
      <c r="E26" s="1" t="s">
        <v>24</v>
      </c>
      <c r="F26" s="1" t="s">
        <v>24</v>
      </c>
      <c r="G26" s="1"/>
      <c r="H26" s="1" t="s">
        <v>22</v>
      </c>
      <c r="I26" s="1" t="s">
        <v>24</v>
      </c>
      <c r="J26" s="1" t="s">
        <v>280</v>
      </c>
      <c r="K26" s="1">
        <v>12</v>
      </c>
      <c r="L26" s="1" t="s">
        <v>26</v>
      </c>
      <c r="M26" s="3">
        <v>238.78</v>
      </c>
      <c r="N26" s="3">
        <f t="shared" si="0"/>
        <v>2865.36</v>
      </c>
      <c r="O26" s="1"/>
      <c r="P26" s="3">
        <f>Tabla13157[[#This Row],[COSTO TOTAL]]</f>
        <v>2865.36</v>
      </c>
      <c r="Q26" s="1"/>
      <c r="R26" s="1"/>
      <c r="S26" s="1"/>
      <c r="T26" s="1"/>
      <c r="U26" s="1"/>
      <c r="V26" s="3"/>
      <c r="W26" s="1"/>
      <c r="X26" s="1"/>
      <c r="Y26" s="1"/>
      <c r="Z26" s="1"/>
      <c r="AA26" s="1"/>
      <c r="AB26" s="1"/>
      <c r="AC26" s="1"/>
      <c r="AD26" s="1"/>
      <c r="AE26" s="1"/>
    </row>
    <row r="27" spans="1:31">
      <c r="A27" s="1" t="s">
        <v>279</v>
      </c>
      <c r="B27" s="2">
        <v>42783</v>
      </c>
      <c r="C27" s="1">
        <v>7386637</v>
      </c>
      <c r="D27" s="1" t="s">
        <v>15</v>
      </c>
      <c r="E27" s="1" t="s">
        <v>281</v>
      </c>
      <c r="F27" s="1" t="s">
        <v>282</v>
      </c>
      <c r="G27" s="1" t="s">
        <v>24</v>
      </c>
      <c r="H27" s="1">
        <v>4501399562</v>
      </c>
      <c r="I27" s="1" t="s">
        <v>24</v>
      </c>
      <c r="J27" s="1" t="s">
        <v>283</v>
      </c>
      <c r="K27" s="1">
        <v>1</v>
      </c>
      <c r="L27" s="1" t="s">
        <v>26</v>
      </c>
      <c r="M27" s="3">
        <v>8740</v>
      </c>
      <c r="N27" s="3">
        <f t="shared" si="0"/>
        <v>8740</v>
      </c>
      <c r="O27" s="1"/>
      <c r="P27" s="3">
        <f>Tabla13157[[#This Row],[COSTO TOTAL]]</f>
        <v>8740</v>
      </c>
      <c r="Q27" s="1"/>
      <c r="R27" s="1"/>
      <c r="S27" s="1"/>
      <c r="T27" s="1"/>
      <c r="U27" s="1"/>
      <c r="V27" s="3"/>
      <c r="W27" s="1"/>
      <c r="X27" s="1"/>
      <c r="Y27" s="1"/>
      <c r="Z27" s="1"/>
      <c r="AA27" s="1"/>
      <c r="AB27" s="1"/>
      <c r="AC27" s="1"/>
      <c r="AD27" s="1"/>
      <c r="AE27" s="1"/>
    </row>
    <row r="28" spans="1:31">
      <c r="A28" s="1" t="s">
        <v>284</v>
      </c>
      <c r="B28" s="2">
        <v>43355</v>
      </c>
      <c r="C28" s="1">
        <v>7444991</v>
      </c>
      <c r="D28" s="1" t="s">
        <v>15</v>
      </c>
      <c r="E28" s="1" t="s">
        <v>285</v>
      </c>
      <c r="F28" s="1" t="s">
        <v>286</v>
      </c>
      <c r="G28" s="1"/>
      <c r="H28" s="1">
        <v>4501451479</v>
      </c>
      <c r="I28" s="1" t="s">
        <v>24</v>
      </c>
      <c r="J28" s="1" t="s">
        <v>287</v>
      </c>
      <c r="K28" s="1">
        <v>4</v>
      </c>
      <c r="L28" s="1" t="s">
        <v>26</v>
      </c>
      <c r="M28" s="3">
        <v>2095.14</v>
      </c>
      <c r="N28" s="3">
        <f t="shared" si="0"/>
        <v>8380.56</v>
      </c>
      <c r="O28" s="1"/>
      <c r="P28" s="3">
        <f>Tabla13157[[#This Row],[COSTO TOTAL]]</f>
        <v>8380.56</v>
      </c>
      <c r="Q28" s="1"/>
      <c r="R28" s="1"/>
      <c r="S28" s="1"/>
      <c r="T28" s="1"/>
      <c r="U28" s="1"/>
      <c r="V28" s="3"/>
      <c r="W28" s="1"/>
      <c r="X28" s="1"/>
      <c r="Y28" s="1"/>
      <c r="Z28" s="1"/>
      <c r="AA28" s="1"/>
      <c r="AB28" s="1"/>
      <c r="AC28" s="1"/>
      <c r="AD28" s="1"/>
      <c r="AE28" s="1"/>
    </row>
    <row r="29" spans="1:31">
      <c r="A29" s="1" t="s">
        <v>288</v>
      </c>
      <c r="B29" s="2">
        <v>43816</v>
      </c>
      <c r="C29" s="1" t="s">
        <v>24</v>
      </c>
      <c r="D29" s="1" t="s">
        <v>15</v>
      </c>
      <c r="E29" s="1" t="s">
        <v>24</v>
      </c>
      <c r="F29" s="1" t="s">
        <v>113</v>
      </c>
      <c r="G29" s="1" t="s">
        <v>24</v>
      </c>
      <c r="H29" s="1">
        <v>4501723712</v>
      </c>
      <c r="I29" s="1" t="s">
        <v>24</v>
      </c>
      <c r="J29" s="1" t="s">
        <v>289</v>
      </c>
      <c r="K29" s="1">
        <v>1</v>
      </c>
      <c r="L29" s="1" t="s">
        <v>26</v>
      </c>
      <c r="M29" s="3">
        <v>515300</v>
      </c>
      <c r="N29" s="3">
        <f t="shared" si="0"/>
        <v>515300</v>
      </c>
      <c r="O29" s="1"/>
      <c r="P29" s="3">
        <f>Tabla13157[[#This Row],[COSTO TOTAL]]</f>
        <v>515300</v>
      </c>
      <c r="Q29" s="1"/>
      <c r="R29" s="1"/>
      <c r="S29" s="1"/>
      <c r="T29" s="1"/>
      <c r="U29" s="1"/>
      <c r="V29" s="3"/>
      <c r="W29" s="1"/>
      <c r="X29" s="1"/>
      <c r="Y29" s="1"/>
      <c r="Z29" s="1"/>
      <c r="AA29" s="1"/>
      <c r="AB29" s="1"/>
      <c r="AC29" s="1"/>
      <c r="AD29" s="1"/>
      <c r="AE29" s="1"/>
    </row>
    <row r="30" spans="1:31">
      <c r="A30" s="1" t="s">
        <v>290</v>
      </c>
      <c r="B30" s="2" t="s">
        <v>37</v>
      </c>
      <c r="C30" s="1" t="s">
        <v>24</v>
      </c>
      <c r="D30" s="1" t="s">
        <v>15</v>
      </c>
      <c r="E30" s="1" t="s">
        <v>24</v>
      </c>
      <c r="F30" s="1" t="s">
        <v>291</v>
      </c>
      <c r="G30" s="1" t="s">
        <v>24</v>
      </c>
      <c r="H30" s="1">
        <v>4501599664</v>
      </c>
      <c r="I30" s="1" t="s">
        <v>24</v>
      </c>
      <c r="J30" s="1" t="s">
        <v>292</v>
      </c>
      <c r="K30" s="1">
        <v>7</v>
      </c>
      <c r="L30" s="1" t="s">
        <v>26</v>
      </c>
      <c r="M30" s="3">
        <v>682.5</v>
      </c>
      <c r="N30" s="3">
        <f t="shared" si="0"/>
        <v>4777.5</v>
      </c>
      <c r="O30" s="1"/>
      <c r="P30" s="3">
        <f>Tabla13157[[#This Row],[COSTO TOTAL]]</f>
        <v>4777.5</v>
      </c>
      <c r="Q30" s="1"/>
      <c r="R30" s="1"/>
      <c r="S30" s="1"/>
      <c r="T30" s="1"/>
      <c r="U30" s="1"/>
      <c r="V30" s="3"/>
      <c r="W30" s="1"/>
      <c r="X30" s="1"/>
      <c r="Y30" s="1"/>
      <c r="Z30" s="1"/>
      <c r="AA30" s="1"/>
      <c r="AB30" s="1"/>
      <c r="AC30" s="1"/>
      <c r="AD30" s="1"/>
      <c r="AE30" s="1"/>
    </row>
    <row r="31" spans="1:31">
      <c r="A31" s="1" t="s">
        <v>293</v>
      </c>
      <c r="B31" s="2">
        <v>43556</v>
      </c>
      <c r="C31" s="1">
        <v>7704170</v>
      </c>
      <c r="D31" s="1" t="s">
        <v>15</v>
      </c>
      <c r="E31" s="1" t="s">
        <v>294</v>
      </c>
      <c r="F31" s="1" t="s">
        <v>295</v>
      </c>
      <c r="G31" s="1" t="s">
        <v>24</v>
      </c>
      <c r="H31" s="1">
        <v>4501648570</v>
      </c>
      <c r="I31" s="1" t="s">
        <v>24</v>
      </c>
      <c r="J31" s="1" t="s">
        <v>292</v>
      </c>
      <c r="K31" s="1">
        <v>10</v>
      </c>
      <c r="L31" s="1" t="s">
        <v>26</v>
      </c>
      <c r="M31" s="3">
        <v>670</v>
      </c>
      <c r="N31" s="3">
        <f t="shared" si="0"/>
        <v>6700</v>
      </c>
      <c r="O31" s="1"/>
      <c r="P31" s="3">
        <f>Tabla13157[[#This Row],[COSTO TOTAL]]</f>
        <v>6700</v>
      </c>
      <c r="Q31" s="1"/>
      <c r="R31" s="1"/>
      <c r="S31" s="1"/>
      <c r="T31" s="1"/>
      <c r="U31" s="1"/>
      <c r="V31" s="3"/>
      <c r="W31" s="1"/>
      <c r="X31" s="1"/>
      <c r="Y31" s="1"/>
      <c r="Z31" s="1"/>
      <c r="AA31" s="1"/>
      <c r="AB31" s="1"/>
      <c r="AC31" s="1"/>
      <c r="AD31" s="1"/>
      <c r="AE31" s="1"/>
    </row>
    <row r="32" spans="1:31">
      <c r="A32" s="1" t="s">
        <v>296</v>
      </c>
      <c r="B32" s="2">
        <v>43748</v>
      </c>
      <c r="C32" s="1" t="s">
        <v>24</v>
      </c>
      <c r="D32" s="1" t="s">
        <v>15</v>
      </c>
      <c r="E32" s="1" t="s">
        <v>24</v>
      </c>
      <c r="F32" s="1" t="s">
        <v>297</v>
      </c>
      <c r="G32" s="1" t="s">
        <v>24</v>
      </c>
      <c r="H32" s="1" t="s">
        <v>24</v>
      </c>
      <c r="I32" s="1" t="s">
        <v>24</v>
      </c>
      <c r="J32" s="1" t="s">
        <v>298</v>
      </c>
      <c r="K32" s="1">
        <v>1</v>
      </c>
      <c r="L32" s="1" t="s">
        <v>26</v>
      </c>
      <c r="M32" s="3">
        <v>0</v>
      </c>
      <c r="N32" s="3">
        <f t="shared" si="0"/>
        <v>0</v>
      </c>
      <c r="O32" s="1"/>
      <c r="P32" s="3">
        <f>Tabla13157[[#This Row],[COSTO TOTAL]]</f>
        <v>0</v>
      </c>
      <c r="Q32" s="1"/>
      <c r="R32" s="1"/>
      <c r="S32" s="1"/>
      <c r="T32" s="1"/>
      <c r="U32" s="1"/>
      <c r="V32" s="3"/>
      <c r="W32" s="1"/>
      <c r="X32" s="1"/>
      <c r="Y32" s="1"/>
      <c r="Z32" s="1"/>
      <c r="AA32" s="1"/>
      <c r="AB32" s="1"/>
      <c r="AC32" s="1"/>
      <c r="AD32" s="1"/>
      <c r="AE32" s="1"/>
    </row>
    <row r="33" spans="1:31">
      <c r="A33" s="1" t="s">
        <v>296</v>
      </c>
      <c r="B33" s="2">
        <v>43809</v>
      </c>
      <c r="C33" s="1" t="s">
        <v>24</v>
      </c>
      <c r="D33" s="1" t="s">
        <v>15</v>
      </c>
      <c r="E33" s="1" t="s">
        <v>24</v>
      </c>
      <c r="F33" s="1" t="s">
        <v>381</v>
      </c>
      <c r="G33" s="1" t="s">
        <v>24</v>
      </c>
      <c r="H33" s="1">
        <v>4501707064</v>
      </c>
      <c r="I33" s="1" t="s">
        <v>24</v>
      </c>
      <c r="J33" s="1" t="s">
        <v>1082</v>
      </c>
      <c r="K33" s="1">
        <v>1</v>
      </c>
      <c r="L33" s="1" t="s">
        <v>26</v>
      </c>
      <c r="M33" s="3">
        <v>326382.59999999998</v>
      </c>
      <c r="N33" s="3">
        <f t="shared" si="0"/>
        <v>326382.59999999998</v>
      </c>
      <c r="O33" s="1"/>
      <c r="P33" s="3">
        <f>Tabla13157[[#This Row],[COSTO TOTAL]]</f>
        <v>326382.59999999998</v>
      </c>
      <c r="Q33" s="1"/>
      <c r="R33" s="1"/>
      <c r="S33" s="1"/>
      <c r="T33" s="1"/>
      <c r="U33" s="1"/>
      <c r="V33" s="3"/>
      <c r="W33" s="1"/>
      <c r="X33" s="1"/>
      <c r="Y33" s="1"/>
      <c r="Z33" s="1"/>
      <c r="AA33" s="1"/>
      <c r="AB33" s="1"/>
      <c r="AC33" s="1"/>
      <c r="AD33" s="1"/>
      <c r="AE33" s="1"/>
    </row>
    <row r="34" spans="1:31">
      <c r="A34" s="1" t="s">
        <v>296</v>
      </c>
      <c r="B34" s="2">
        <v>43809</v>
      </c>
      <c r="C34" s="1"/>
      <c r="D34" s="1" t="s">
        <v>15</v>
      </c>
      <c r="E34" s="1" t="s">
        <v>24</v>
      </c>
      <c r="F34" s="1" t="s">
        <v>381</v>
      </c>
      <c r="G34" s="1" t="s">
        <v>24</v>
      </c>
      <c r="H34" s="1">
        <v>4501707064</v>
      </c>
      <c r="I34" s="1" t="s">
        <v>24</v>
      </c>
      <c r="J34" s="1" t="s">
        <v>1083</v>
      </c>
      <c r="K34" s="1">
        <v>1</v>
      </c>
      <c r="L34" s="1" t="s">
        <v>26</v>
      </c>
      <c r="M34" s="3">
        <v>82245.399999999994</v>
      </c>
      <c r="N34" s="3">
        <f t="shared" si="0"/>
        <v>82245.399999999994</v>
      </c>
      <c r="O34" s="1"/>
      <c r="P34" s="3">
        <f>Tabla13157[[#This Row],[COSTO TOTAL]]</f>
        <v>82245.399999999994</v>
      </c>
      <c r="Q34" s="1"/>
      <c r="R34" s="1"/>
      <c r="S34" s="1"/>
      <c r="T34" s="1"/>
      <c r="U34" s="1"/>
      <c r="V34" s="3"/>
      <c r="W34" s="1"/>
      <c r="X34" s="1"/>
      <c r="Y34" s="1"/>
      <c r="Z34" s="1"/>
      <c r="AA34" s="1"/>
      <c r="AB34" s="1"/>
      <c r="AC34" s="1"/>
      <c r="AD34" s="1"/>
      <c r="AE34" s="1"/>
    </row>
    <row r="35" spans="1:31">
      <c r="A35" s="1" t="s">
        <v>296</v>
      </c>
      <c r="B35" s="2">
        <v>43809</v>
      </c>
      <c r="C35" s="1"/>
      <c r="D35" s="1" t="s">
        <v>15</v>
      </c>
      <c r="E35" s="1" t="s">
        <v>24</v>
      </c>
      <c r="F35" s="1" t="s">
        <v>381</v>
      </c>
      <c r="G35" s="1" t="s">
        <v>24</v>
      </c>
      <c r="H35" s="1">
        <v>4501707064</v>
      </c>
      <c r="I35" s="1" t="s">
        <v>24</v>
      </c>
      <c r="J35" s="1" t="s">
        <v>1084</v>
      </c>
      <c r="K35" s="1">
        <v>1</v>
      </c>
      <c r="L35" s="1" t="s">
        <v>26</v>
      </c>
      <c r="M35" s="3">
        <v>118689.8</v>
      </c>
      <c r="N35" s="3">
        <f t="shared" si="0"/>
        <v>118689.8</v>
      </c>
      <c r="O35" s="1"/>
      <c r="P35" s="3">
        <f>Tabla13157[[#This Row],[COSTO TOTAL]]</f>
        <v>118689.8</v>
      </c>
      <c r="Q35" s="1"/>
      <c r="R35" s="1"/>
      <c r="S35" s="1"/>
      <c r="T35" s="1"/>
      <c r="U35" s="1"/>
      <c r="V35" s="3"/>
      <c r="W35" s="1"/>
      <c r="X35" s="1"/>
      <c r="Y35" s="1"/>
      <c r="Z35" s="1"/>
      <c r="AA35" s="1"/>
      <c r="AB35" s="1"/>
      <c r="AC35" s="1"/>
      <c r="AD35" s="1"/>
      <c r="AE35" s="1"/>
    </row>
    <row r="36" spans="1:31">
      <c r="A36" s="1" t="s">
        <v>296</v>
      </c>
      <c r="B36" s="2">
        <v>43809</v>
      </c>
      <c r="C36" s="1"/>
      <c r="D36" s="1" t="s">
        <v>15</v>
      </c>
      <c r="E36" s="1" t="s">
        <v>24</v>
      </c>
      <c r="F36" s="1" t="s">
        <v>381</v>
      </c>
      <c r="G36" s="1" t="s">
        <v>24</v>
      </c>
      <c r="H36" s="1">
        <v>4501707064</v>
      </c>
      <c r="I36" s="1" t="s">
        <v>24</v>
      </c>
      <c r="J36" s="1" t="s">
        <v>1085</v>
      </c>
      <c r="K36" s="1">
        <v>1</v>
      </c>
      <c r="L36" s="1" t="s">
        <v>26</v>
      </c>
      <c r="M36" s="3">
        <v>118689.8</v>
      </c>
      <c r="N36" s="3">
        <f t="shared" si="0"/>
        <v>118689.8</v>
      </c>
      <c r="O36" s="1"/>
      <c r="P36" s="3">
        <f>Tabla13157[[#This Row],[COSTO TOTAL]]</f>
        <v>118689.8</v>
      </c>
      <c r="Q36" s="1"/>
      <c r="R36" s="1"/>
      <c r="S36" s="1"/>
      <c r="T36" s="1"/>
      <c r="U36" s="1"/>
      <c r="V36" s="3"/>
      <c r="W36" s="1"/>
      <c r="X36" s="1"/>
      <c r="Y36" s="1"/>
      <c r="Z36" s="1"/>
      <c r="AA36" s="1"/>
      <c r="AB36" s="1"/>
      <c r="AC36" s="1"/>
      <c r="AD36" s="1"/>
      <c r="AE36" s="1"/>
    </row>
    <row r="37" spans="1:31">
      <c r="A37" s="1" t="s">
        <v>296</v>
      </c>
      <c r="B37" s="2">
        <v>43809</v>
      </c>
      <c r="C37" s="1"/>
      <c r="D37" s="1" t="s">
        <v>15</v>
      </c>
      <c r="E37" s="1" t="s">
        <v>24</v>
      </c>
      <c r="F37" s="1" t="s">
        <v>381</v>
      </c>
      <c r="G37" s="1" t="s">
        <v>24</v>
      </c>
      <c r="H37" s="1">
        <v>4501707064</v>
      </c>
      <c r="I37" s="1" t="s">
        <v>24</v>
      </c>
      <c r="J37" s="1" t="s">
        <v>1086</v>
      </c>
      <c r="K37" s="1">
        <v>1</v>
      </c>
      <c r="L37" s="1" t="s">
        <v>26</v>
      </c>
      <c r="M37" s="3">
        <v>34307.4</v>
      </c>
      <c r="N37" s="3">
        <f t="shared" si="0"/>
        <v>34307.4</v>
      </c>
      <c r="O37" s="1"/>
      <c r="P37" s="3">
        <f>Tabla13157[[#This Row],[COSTO TOTAL]]</f>
        <v>34307.4</v>
      </c>
      <c r="Q37" s="1"/>
      <c r="R37" s="1"/>
      <c r="S37" s="1"/>
      <c r="T37" s="1"/>
      <c r="U37" s="1"/>
      <c r="V37" s="3"/>
      <c r="W37" s="1"/>
      <c r="X37" s="1"/>
      <c r="Y37" s="1"/>
      <c r="Z37" s="1"/>
      <c r="AA37" s="1"/>
      <c r="AB37" s="1"/>
      <c r="AC37" s="1"/>
      <c r="AD37" s="1"/>
      <c r="AE37" s="1"/>
    </row>
    <row r="38" spans="1:31">
      <c r="A38" s="1" t="s">
        <v>296</v>
      </c>
      <c r="B38" s="2">
        <v>43809</v>
      </c>
      <c r="C38" s="1"/>
      <c r="D38" s="1" t="s">
        <v>15</v>
      </c>
      <c r="E38" s="1" t="s">
        <v>24</v>
      </c>
      <c r="F38" s="1" t="s">
        <v>381</v>
      </c>
      <c r="G38" s="1" t="s">
        <v>24</v>
      </c>
      <c r="H38" s="1">
        <v>4501707064</v>
      </c>
      <c r="I38" s="1" t="s">
        <v>24</v>
      </c>
      <c r="J38" s="1" t="s">
        <v>1087</v>
      </c>
      <c r="K38" s="1">
        <v>1</v>
      </c>
      <c r="L38" s="1" t="s">
        <v>26</v>
      </c>
      <c r="M38" s="3">
        <v>34307.4</v>
      </c>
      <c r="N38" s="3">
        <f t="shared" si="0"/>
        <v>34307.4</v>
      </c>
      <c r="O38" s="1"/>
      <c r="P38" s="3">
        <f>Tabla13157[[#This Row],[COSTO TOTAL]]</f>
        <v>34307.4</v>
      </c>
      <c r="Q38" s="1"/>
      <c r="R38" s="1"/>
      <c r="S38" s="1"/>
      <c r="T38" s="1"/>
      <c r="U38" s="1"/>
      <c r="V38" s="3"/>
      <c r="W38" s="1"/>
      <c r="X38" s="1"/>
      <c r="Y38" s="1"/>
      <c r="Z38" s="1"/>
      <c r="AA38" s="1"/>
      <c r="AB38" s="1"/>
      <c r="AC38" s="1"/>
      <c r="AD38" s="1"/>
      <c r="AE38" s="1"/>
    </row>
    <row r="39" spans="1:31">
      <c r="A39" s="1" t="s">
        <v>296</v>
      </c>
      <c r="B39" s="2">
        <v>43809</v>
      </c>
      <c r="C39" s="1"/>
      <c r="D39" s="1" t="s">
        <v>15</v>
      </c>
      <c r="E39" s="1" t="s">
        <v>24</v>
      </c>
      <c r="F39" s="1" t="s">
        <v>381</v>
      </c>
      <c r="G39" s="1" t="s">
        <v>24</v>
      </c>
      <c r="H39" s="1">
        <v>4501707064</v>
      </c>
      <c r="I39" s="1" t="s">
        <v>24</v>
      </c>
      <c r="J39" s="1" t="s">
        <v>1088</v>
      </c>
      <c r="K39" s="1">
        <v>1</v>
      </c>
      <c r="L39" s="1" t="s">
        <v>26</v>
      </c>
      <c r="M39" s="3">
        <v>147317.79999999999</v>
      </c>
      <c r="N39" s="3">
        <f t="shared" si="0"/>
        <v>147317.79999999999</v>
      </c>
      <c r="O39" s="1"/>
      <c r="P39" s="3">
        <f>Tabla13157[[#This Row],[COSTO TOTAL]]</f>
        <v>147317.79999999999</v>
      </c>
      <c r="Q39" s="1"/>
      <c r="R39" s="1"/>
      <c r="S39" s="1"/>
      <c r="T39" s="1"/>
      <c r="U39" s="1"/>
      <c r="V39" s="3"/>
      <c r="W39" s="1"/>
      <c r="X39" s="1"/>
      <c r="Y39" s="1"/>
      <c r="Z39" s="1"/>
      <c r="AA39" s="1"/>
      <c r="AB39" s="1"/>
      <c r="AC39" s="1"/>
      <c r="AD39" s="1"/>
      <c r="AE39" s="1"/>
    </row>
    <row r="40" spans="1:31">
      <c r="A40" s="1" t="s">
        <v>296</v>
      </c>
      <c r="B40" s="2">
        <v>43809</v>
      </c>
      <c r="C40" s="1"/>
      <c r="D40" s="1" t="s">
        <v>15</v>
      </c>
      <c r="E40" s="1" t="s">
        <v>24</v>
      </c>
      <c r="F40" s="1" t="s">
        <v>381</v>
      </c>
      <c r="G40" s="1" t="s">
        <v>24</v>
      </c>
      <c r="H40" s="1">
        <v>4501707064</v>
      </c>
      <c r="I40" s="1" t="s">
        <v>24</v>
      </c>
      <c r="J40" s="1" t="s">
        <v>1089</v>
      </c>
      <c r="K40" s="1">
        <v>1</v>
      </c>
      <c r="L40" s="1" t="s">
        <v>26</v>
      </c>
      <c r="M40" s="3">
        <v>280485.40000000002</v>
      </c>
      <c r="N40" s="3">
        <f t="shared" si="0"/>
        <v>280485.40000000002</v>
      </c>
      <c r="O40" s="1"/>
      <c r="P40" s="3">
        <f>Tabla13157[[#This Row],[COSTO TOTAL]]</f>
        <v>280485.40000000002</v>
      </c>
      <c r="Q40" s="1"/>
      <c r="R40" s="1"/>
      <c r="S40" s="1"/>
      <c r="T40" s="1"/>
      <c r="U40" s="1"/>
      <c r="V40" s="3"/>
      <c r="W40" s="1"/>
      <c r="X40" s="1"/>
      <c r="Y40" s="1"/>
      <c r="Z40" s="1"/>
      <c r="AA40" s="1"/>
      <c r="AB40" s="1"/>
      <c r="AC40" s="1"/>
      <c r="AD40" s="1"/>
      <c r="AE40" s="1"/>
    </row>
    <row r="41" spans="1:31">
      <c r="A41" s="1" t="s">
        <v>296</v>
      </c>
      <c r="B41" s="2">
        <v>43809</v>
      </c>
      <c r="C41" s="1"/>
      <c r="D41" s="1" t="s">
        <v>15</v>
      </c>
      <c r="E41" s="1" t="s">
        <v>24</v>
      </c>
      <c r="F41" s="1" t="s">
        <v>381</v>
      </c>
      <c r="G41" s="1" t="s">
        <v>24</v>
      </c>
      <c r="H41" s="1">
        <v>4501707064</v>
      </c>
      <c r="I41" s="1" t="s">
        <v>24</v>
      </c>
      <c r="J41" s="1" t="s">
        <v>1090</v>
      </c>
      <c r="K41" s="1">
        <v>1</v>
      </c>
      <c r="L41" s="1" t="s">
        <v>26</v>
      </c>
      <c r="M41" s="3">
        <v>113203</v>
      </c>
      <c r="N41" s="3">
        <f t="shared" si="0"/>
        <v>113203</v>
      </c>
      <c r="O41" s="1"/>
      <c r="P41" s="3">
        <f>Tabla13157[[#This Row],[COSTO TOTAL]]</f>
        <v>113203</v>
      </c>
      <c r="Q41" s="1"/>
      <c r="R41" s="1"/>
      <c r="S41" s="1"/>
      <c r="T41" s="1"/>
      <c r="U41" s="1"/>
      <c r="V41" s="3"/>
      <c r="W41" s="1"/>
      <c r="X41" s="1"/>
      <c r="Y41" s="1"/>
      <c r="Z41" s="1"/>
      <c r="AA41" s="1"/>
      <c r="AB41" s="1"/>
      <c r="AC41" s="1"/>
      <c r="AD41" s="1"/>
      <c r="AE41" s="1"/>
    </row>
    <row r="42" spans="1:31">
      <c r="A42" s="1" t="s">
        <v>296</v>
      </c>
      <c r="B42" s="2">
        <v>43809</v>
      </c>
      <c r="C42" s="1"/>
      <c r="D42" s="1" t="s">
        <v>15</v>
      </c>
      <c r="E42" s="1" t="s">
        <v>24</v>
      </c>
      <c r="F42" s="1" t="s">
        <v>381</v>
      </c>
      <c r="G42" s="1" t="s">
        <v>24</v>
      </c>
      <c r="H42" s="1">
        <v>4501707064</v>
      </c>
      <c r="I42" s="1" t="s">
        <v>24</v>
      </c>
      <c r="J42" s="1" t="s">
        <v>1091</v>
      </c>
      <c r="K42" s="1">
        <v>1</v>
      </c>
      <c r="L42" s="1" t="s">
        <v>26</v>
      </c>
      <c r="M42" s="3">
        <v>117245.8</v>
      </c>
      <c r="N42" s="3">
        <f t="shared" si="0"/>
        <v>117245.8</v>
      </c>
      <c r="O42" s="1"/>
      <c r="P42" s="3">
        <f>Tabla13157[[#This Row],[COSTO TOTAL]]</f>
        <v>117245.8</v>
      </c>
      <c r="Q42" s="1"/>
      <c r="R42" s="1"/>
      <c r="S42" s="1"/>
      <c r="T42" s="1"/>
      <c r="U42" s="1"/>
      <c r="V42" s="3"/>
      <c r="W42" s="1"/>
      <c r="X42" s="1"/>
      <c r="Y42" s="1"/>
      <c r="Z42" s="1"/>
      <c r="AA42" s="1"/>
      <c r="AB42" s="1"/>
      <c r="AC42" s="1"/>
      <c r="AD42" s="1"/>
      <c r="AE42" s="1"/>
    </row>
    <row r="43" spans="1:31">
      <c r="A43" s="1" t="s">
        <v>296</v>
      </c>
      <c r="B43" s="2">
        <v>43809</v>
      </c>
      <c r="C43" s="1"/>
      <c r="D43" s="1" t="s">
        <v>15</v>
      </c>
      <c r="E43" s="1" t="s">
        <v>24</v>
      </c>
      <c r="F43" s="1" t="s">
        <v>381</v>
      </c>
      <c r="G43" s="1" t="s">
        <v>24</v>
      </c>
      <c r="H43" s="1">
        <v>4501707064</v>
      </c>
      <c r="I43" s="1" t="s">
        <v>24</v>
      </c>
      <c r="J43" s="1" t="s">
        <v>1092</v>
      </c>
      <c r="K43" s="1">
        <v>1</v>
      </c>
      <c r="L43" s="1" t="s">
        <v>26</v>
      </c>
      <c r="M43" s="3">
        <v>171825.8</v>
      </c>
      <c r="N43" s="3">
        <f t="shared" si="0"/>
        <v>171825.8</v>
      </c>
      <c r="O43" s="1"/>
      <c r="P43" s="3">
        <f>Tabla13157[[#This Row],[COSTO TOTAL]]</f>
        <v>171825.8</v>
      </c>
      <c r="Q43" s="1"/>
      <c r="R43" s="1"/>
      <c r="S43" s="1"/>
      <c r="T43" s="1"/>
      <c r="U43" s="1"/>
      <c r="V43" s="3"/>
      <c r="W43" s="1"/>
      <c r="X43" s="1"/>
      <c r="Y43" s="1"/>
      <c r="Z43" s="1"/>
      <c r="AA43" s="1"/>
      <c r="AB43" s="1"/>
      <c r="AC43" s="1"/>
      <c r="AD43" s="1"/>
      <c r="AE43" s="1"/>
    </row>
    <row r="44" spans="1:31">
      <c r="A44" s="1" t="s">
        <v>296</v>
      </c>
      <c r="B44" s="2">
        <v>43809</v>
      </c>
      <c r="C44" s="1"/>
      <c r="D44" s="1" t="s">
        <v>15</v>
      </c>
      <c r="E44" s="1" t="s">
        <v>24</v>
      </c>
      <c r="F44" s="1" t="s">
        <v>381</v>
      </c>
      <c r="G44" s="1" t="s">
        <v>24</v>
      </c>
      <c r="H44" s="1">
        <v>4501714344</v>
      </c>
      <c r="I44" s="1" t="s">
        <v>24</v>
      </c>
      <c r="J44" s="1" t="s">
        <v>1093</v>
      </c>
      <c r="K44" s="1">
        <v>1</v>
      </c>
      <c r="L44" s="1" t="s">
        <v>26</v>
      </c>
      <c r="M44" s="3">
        <v>85659.4</v>
      </c>
      <c r="N44" s="3">
        <f t="shared" si="0"/>
        <v>85659.4</v>
      </c>
      <c r="O44" s="1"/>
      <c r="P44" s="3">
        <f>Tabla13157[[#This Row],[COSTO TOTAL]]</f>
        <v>85659.4</v>
      </c>
      <c r="Q44" s="1"/>
      <c r="R44" s="1"/>
      <c r="S44" s="1"/>
      <c r="T44" s="1"/>
      <c r="U44" s="1"/>
      <c r="V44" s="3"/>
      <c r="W44" s="1"/>
      <c r="X44" s="1"/>
      <c r="Y44" s="1"/>
      <c r="Z44" s="1"/>
      <c r="AA44" s="1"/>
      <c r="AB44" s="1"/>
      <c r="AC44" s="1"/>
      <c r="AD44" s="1"/>
      <c r="AE44" s="1"/>
    </row>
    <row r="45" spans="1:31">
      <c r="A45" s="1" t="s">
        <v>296</v>
      </c>
      <c r="B45" s="2">
        <v>43809</v>
      </c>
      <c r="C45" s="1"/>
      <c r="D45" s="1" t="s">
        <v>15</v>
      </c>
      <c r="E45" s="1" t="s">
        <v>24</v>
      </c>
      <c r="F45" s="1" t="s">
        <v>381</v>
      </c>
      <c r="G45" s="1" t="s">
        <v>24</v>
      </c>
      <c r="H45" s="1">
        <v>4501714344</v>
      </c>
      <c r="I45" s="1" t="s">
        <v>24</v>
      </c>
      <c r="J45" s="1" t="s">
        <v>1094</v>
      </c>
      <c r="K45" s="1">
        <v>1</v>
      </c>
      <c r="L45" s="1" t="s">
        <v>26</v>
      </c>
      <c r="M45" s="3">
        <v>98300.6</v>
      </c>
      <c r="N45" s="3">
        <f t="shared" si="0"/>
        <v>98300.6</v>
      </c>
      <c r="O45" s="1"/>
      <c r="P45" s="3">
        <f>Tabla13157[[#This Row],[COSTO TOTAL]]</f>
        <v>98300.6</v>
      </c>
      <c r="Q45" s="1"/>
      <c r="R45" s="1"/>
      <c r="S45" s="1"/>
      <c r="T45" s="1"/>
      <c r="U45" s="1"/>
      <c r="V45" s="3"/>
      <c r="W45" s="1"/>
      <c r="X45" s="1"/>
      <c r="Y45" s="1"/>
      <c r="Z45" s="1"/>
      <c r="AA45" s="1"/>
      <c r="AB45" s="1"/>
      <c r="AC45" s="1"/>
      <c r="AD45" s="1"/>
      <c r="AE45" s="1"/>
    </row>
    <row r="46" spans="1:31">
      <c r="A46" s="1" t="s">
        <v>296</v>
      </c>
      <c r="B46" s="2">
        <v>43809</v>
      </c>
      <c r="C46" s="1"/>
      <c r="D46" s="1" t="s">
        <v>15</v>
      </c>
      <c r="E46" s="1" t="s">
        <v>24</v>
      </c>
      <c r="F46" s="1" t="s">
        <v>381</v>
      </c>
      <c r="G46" s="1" t="s">
        <v>24</v>
      </c>
      <c r="H46" s="1">
        <v>4501714344</v>
      </c>
      <c r="I46" s="1" t="s">
        <v>24</v>
      </c>
      <c r="J46" s="1" t="s">
        <v>1095</v>
      </c>
      <c r="K46" s="1">
        <v>1</v>
      </c>
      <c r="L46" s="1" t="s">
        <v>26</v>
      </c>
      <c r="M46" s="3">
        <v>117456.4</v>
      </c>
      <c r="N46" s="3">
        <f t="shared" si="0"/>
        <v>117456.4</v>
      </c>
      <c r="O46" s="1"/>
      <c r="P46" s="3">
        <f>Tabla13157[[#This Row],[COSTO TOTAL]]</f>
        <v>117456.4</v>
      </c>
      <c r="Q46" s="1"/>
      <c r="R46" s="1"/>
      <c r="S46" s="1"/>
      <c r="T46" s="1"/>
      <c r="U46" s="1"/>
      <c r="V46" s="3"/>
      <c r="W46" s="1"/>
      <c r="X46" s="1"/>
      <c r="Y46" s="1"/>
      <c r="Z46" s="1"/>
      <c r="AA46" s="1"/>
      <c r="AB46" s="1"/>
      <c r="AC46" s="1"/>
      <c r="AD46" s="1"/>
      <c r="AE46" s="1"/>
    </row>
    <row r="47" spans="1:31">
      <c r="A47" s="1" t="s">
        <v>296</v>
      </c>
      <c r="B47" s="2">
        <v>43809</v>
      </c>
      <c r="C47" s="1"/>
      <c r="D47" s="1" t="s">
        <v>15</v>
      </c>
      <c r="E47" s="1" t="s">
        <v>24</v>
      </c>
      <c r="F47" s="1" t="s">
        <v>381</v>
      </c>
      <c r="G47" s="1" t="s">
        <v>24</v>
      </c>
      <c r="H47" s="1">
        <v>4501714344</v>
      </c>
      <c r="I47" s="1" t="s">
        <v>24</v>
      </c>
      <c r="J47" s="1" t="s">
        <v>1096</v>
      </c>
      <c r="K47" s="1">
        <v>1</v>
      </c>
      <c r="L47" s="1" t="s">
        <v>26</v>
      </c>
      <c r="M47" s="3">
        <v>47134</v>
      </c>
      <c r="N47" s="3">
        <f t="shared" si="0"/>
        <v>47134</v>
      </c>
      <c r="O47" s="1"/>
      <c r="P47" s="3">
        <f>Tabla13157[[#This Row],[COSTO TOTAL]]</f>
        <v>47134</v>
      </c>
      <c r="Q47" s="1"/>
      <c r="R47" s="1"/>
      <c r="S47" s="1"/>
      <c r="T47" s="1"/>
      <c r="U47" s="1"/>
      <c r="V47" s="3"/>
      <c r="W47" s="1"/>
      <c r="X47" s="1"/>
      <c r="Y47" s="1"/>
      <c r="Z47" s="1"/>
      <c r="AA47" s="1"/>
      <c r="AB47" s="1"/>
      <c r="AC47" s="1"/>
      <c r="AD47" s="1"/>
      <c r="AE47" s="1"/>
    </row>
    <row r="48" spans="1:31">
      <c r="A48" s="1" t="s">
        <v>296</v>
      </c>
      <c r="B48" s="2">
        <v>43809</v>
      </c>
      <c r="C48" s="1"/>
      <c r="D48" s="1" t="s">
        <v>15</v>
      </c>
      <c r="E48" s="1" t="s">
        <v>24</v>
      </c>
      <c r="F48" s="1" t="s">
        <v>381</v>
      </c>
      <c r="G48" s="1" t="s">
        <v>24</v>
      </c>
      <c r="H48" s="1">
        <v>4501714344</v>
      </c>
      <c r="I48" s="1" t="s">
        <v>24</v>
      </c>
      <c r="J48" s="1" t="s">
        <v>1097</v>
      </c>
      <c r="K48" s="1">
        <v>1</v>
      </c>
      <c r="L48" s="1" t="s">
        <v>26</v>
      </c>
      <c r="M48" s="3">
        <v>67068</v>
      </c>
      <c r="N48" s="3">
        <f t="shared" si="0"/>
        <v>67068</v>
      </c>
      <c r="O48" s="1"/>
      <c r="P48" s="3">
        <f>Tabla13157[[#This Row],[COSTO TOTAL]]</f>
        <v>67068</v>
      </c>
      <c r="Q48" s="1"/>
      <c r="R48" s="1"/>
      <c r="S48" s="1"/>
      <c r="T48" s="1"/>
      <c r="U48" s="1"/>
      <c r="V48" s="3"/>
      <c r="W48" s="1"/>
      <c r="X48" s="1"/>
      <c r="Y48" s="1"/>
      <c r="Z48" s="1"/>
      <c r="AA48" s="1"/>
      <c r="AB48" s="1"/>
      <c r="AC48" s="1"/>
      <c r="AD48" s="1"/>
      <c r="AE48" s="1"/>
    </row>
    <row r="49" spans="1:31">
      <c r="A49" s="1" t="s">
        <v>296</v>
      </c>
      <c r="B49" s="2">
        <v>43809</v>
      </c>
      <c r="C49" s="1"/>
      <c r="D49" s="1" t="s">
        <v>15</v>
      </c>
      <c r="E49" s="1" t="s">
        <v>24</v>
      </c>
      <c r="F49" s="1" t="s">
        <v>381</v>
      </c>
      <c r="G49" s="1" t="s">
        <v>24</v>
      </c>
      <c r="H49" s="1">
        <v>4501714344</v>
      </c>
      <c r="I49" s="1" t="s">
        <v>24</v>
      </c>
      <c r="J49" s="1" t="s">
        <v>1098</v>
      </c>
      <c r="K49" s="1">
        <v>1</v>
      </c>
      <c r="L49" s="1" t="s">
        <v>26</v>
      </c>
      <c r="M49" s="3">
        <v>163064</v>
      </c>
      <c r="N49" s="3">
        <f t="shared" si="0"/>
        <v>163064</v>
      </c>
      <c r="O49" s="1"/>
      <c r="P49" s="3">
        <f>Tabla13157[[#This Row],[COSTO TOTAL]]</f>
        <v>163064</v>
      </c>
      <c r="Q49" s="1"/>
      <c r="R49" s="1"/>
      <c r="S49" s="1"/>
      <c r="T49" s="1"/>
      <c r="U49" s="1"/>
      <c r="V49" s="3"/>
      <c r="W49" s="1"/>
      <c r="X49" s="1"/>
      <c r="Y49" s="1"/>
      <c r="Z49" s="1"/>
      <c r="AA49" s="1"/>
      <c r="AB49" s="1"/>
      <c r="AC49" s="1"/>
      <c r="AD49" s="1"/>
      <c r="AE49" s="1"/>
    </row>
    <row r="50" spans="1:31">
      <c r="A50" s="1" t="s">
        <v>296</v>
      </c>
      <c r="B50" s="2">
        <v>43809</v>
      </c>
      <c r="C50" s="1"/>
      <c r="D50" s="1" t="s">
        <v>15</v>
      </c>
      <c r="E50" s="1" t="s">
        <v>24</v>
      </c>
      <c r="F50" s="1" t="s">
        <v>381</v>
      </c>
      <c r="G50" s="1" t="s">
        <v>24</v>
      </c>
      <c r="H50" s="1">
        <v>4501714344</v>
      </c>
      <c r="I50" s="1" t="s">
        <v>24</v>
      </c>
      <c r="J50" s="1" t="s">
        <v>1099</v>
      </c>
      <c r="K50" s="1">
        <v>1</v>
      </c>
      <c r="L50" s="1" t="s">
        <v>26</v>
      </c>
      <c r="M50" s="3">
        <v>109212.6</v>
      </c>
      <c r="N50" s="3">
        <f t="shared" si="0"/>
        <v>109212.6</v>
      </c>
      <c r="O50" s="1"/>
      <c r="P50" s="3">
        <f>Tabla13157[[#This Row],[COSTO TOTAL]]</f>
        <v>109212.6</v>
      </c>
      <c r="Q50" s="1"/>
      <c r="R50" s="1"/>
      <c r="S50" s="1"/>
      <c r="T50" s="1"/>
      <c r="U50" s="1"/>
      <c r="V50" s="3"/>
      <c r="W50" s="1"/>
      <c r="X50" s="1"/>
      <c r="Y50" s="1"/>
      <c r="Z50" s="1"/>
      <c r="AA50" s="1"/>
      <c r="AB50" s="1"/>
      <c r="AC50" s="1"/>
      <c r="AD50" s="1"/>
      <c r="AE50" s="1"/>
    </row>
    <row r="51" spans="1:31">
      <c r="A51" s="1" t="s">
        <v>296</v>
      </c>
      <c r="B51" s="2">
        <v>43809</v>
      </c>
      <c r="C51" s="1"/>
      <c r="D51" s="1" t="s">
        <v>15</v>
      </c>
      <c r="E51" s="1" t="s">
        <v>24</v>
      </c>
      <c r="F51" s="1" t="s">
        <v>381</v>
      </c>
      <c r="G51" s="1" t="s">
        <v>24</v>
      </c>
      <c r="H51" s="1">
        <v>4501714344</v>
      </c>
      <c r="I51" s="1" t="s">
        <v>24</v>
      </c>
      <c r="J51" s="1" t="s">
        <v>1100</v>
      </c>
      <c r="K51" s="1">
        <v>1</v>
      </c>
      <c r="L51" s="1" t="s">
        <v>26</v>
      </c>
      <c r="M51" s="3">
        <v>482348.4</v>
      </c>
      <c r="N51" s="3">
        <f t="shared" si="0"/>
        <v>482348.4</v>
      </c>
      <c r="O51" s="1"/>
      <c r="P51" s="3">
        <f>Tabla13157[[#This Row],[COSTO TOTAL]]</f>
        <v>482348.4</v>
      </c>
      <c r="Q51" s="1"/>
      <c r="R51" s="1"/>
      <c r="S51" s="1"/>
      <c r="T51" s="1"/>
      <c r="U51" s="1"/>
      <c r="V51" s="3"/>
      <c r="W51" s="1"/>
      <c r="X51" s="1"/>
      <c r="Y51" s="1"/>
      <c r="Z51" s="1"/>
      <c r="AA51" s="1"/>
      <c r="AB51" s="1"/>
      <c r="AC51" s="1"/>
      <c r="AD51" s="1"/>
      <c r="AE51" s="1"/>
    </row>
    <row r="52" spans="1:31">
      <c r="A52" s="1" t="s">
        <v>296</v>
      </c>
      <c r="B52" s="2">
        <v>43809</v>
      </c>
      <c r="C52" s="1"/>
      <c r="D52" s="1" t="s">
        <v>15</v>
      </c>
      <c r="E52" s="1" t="s">
        <v>24</v>
      </c>
      <c r="F52" s="1" t="s">
        <v>381</v>
      </c>
      <c r="G52" s="1" t="s">
        <v>24</v>
      </c>
      <c r="H52" s="1">
        <v>4501714344</v>
      </c>
      <c r="I52" s="1" t="s">
        <v>24</v>
      </c>
      <c r="J52" s="1" t="s">
        <v>1101</v>
      </c>
      <c r="K52" s="1">
        <v>1</v>
      </c>
      <c r="L52" s="1" t="s">
        <v>26</v>
      </c>
      <c r="M52" s="3">
        <v>590962.6</v>
      </c>
      <c r="N52" s="3">
        <f t="shared" si="0"/>
        <v>590962.6</v>
      </c>
      <c r="O52" s="1"/>
      <c r="P52" s="3">
        <f>Tabla13157[[#This Row],[COSTO TOTAL]]</f>
        <v>590962.6</v>
      </c>
      <c r="Q52" s="1"/>
      <c r="R52" s="1"/>
      <c r="S52" s="1"/>
      <c r="T52" s="1"/>
      <c r="U52" s="1"/>
      <c r="V52" s="3"/>
      <c r="W52" s="1"/>
      <c r="X52" s="1"/>
      <c r="Y52" s="1"/>
      <c r="Z52" s="1"/>
      <c r="AA52" s="1"/>
      <c r="AB52" s="1"/>
      <c r="AC52" s="1"/>
      <c r="AD52" s="1"/>
      <c r="AE52" s="1"/>
    </row>
    <row r="53" spans="1:31">
      <c r="A53" s="1" t="s">
        <v>299</v>
      </c>
      <c r="B53" s="2">
        <v>43420</v>
      </c>
      <c r="C53" s="1">
        <v>7644381</v>
      </c>
      <c r="D53" s="1" t="s">
        <v>15</v>
      </c>
      <c r="E53" s="1" t="s">
        <v>300</v>
      </c>
      <c r="F53" s="1" t="s">
        <v>113</v>
      </c>
      <c r="G53" s="1"/>
      <c r="H53" s="1">
        <v>4501611233</v>
      </c>
      <c r="I53" s="1" t="s">
        <v>301</v>
      </c>
      <c r="J53" s="1" t="s">
        <v>302</v>
      </c>
      <c r="K53" s="1">
        <v>3</v>
      </c>
      <c r="L53" s="1" t="s">
        <v>26</v>
      </c>
      <c r="M53" s="3"/>
      <c r="N53" s="3">
        <f t="shared" si="0"/>
        <v>0</v>
      </c>
      <c r="O53" s="1"/>
      <c r="P53" s="3">
        <f>Tabla13157[[#This Row],[COSTO TOTAL]]</f>
        <v>0</v>
      </c>
      <c r="Q53" s="1"/>
      <c r="R53" s="1"/>
      <c r="S53" s="1"/>
      <c r="T53" s="1"/>
      <c r="U53" s="1"/>
      <c r="V53" s="3"/>
      <c r="W53" s="1"/>
      <c r="X53" s="1"/>
      <c r="Y53" s="1"/>
      <c r="Z53" s="1"/>
      <c r="AA53" s="1"/>
      <c r="AB53" s="1"/>
      <c r="AC53" s="1"/>
      <c r="AD53" s="1"/>
      <c r="AE53" s="1"/>
    </row>
    <row r="54" spans="1:31">
      <c r="A54" s="1" t="s">
        <v>299</v>
      </c>
      <c r="B54" s="2">
        <v>43420</v>
      </c>
      <c r="C54" s="1">
        <v>7644381</v>
      </c>
      <c r="D54" s="1" t="s">
        <v>15</v>
      </c>
      <c r="E54" s="1" t="s">
        <v>300</v>
      </c>
      <c r="F54" s="1" t="s">
        <v>113</v>
      </c>
      <c r="G54" s="1"/>
      <c r="H54" s="1">
        <v>4501611233</v>
      </c>
      <c r="I54" s="1" t="s">
        <v>301</v>
      </c>
      <c r="J54" s="1" t="s">
        <v>303</v>
      </c>
      <c r="K54" s="1">
        <v>2</v>
      </c>
      <c r="L54" s="1" t="s">
        <v>26</v>
      </c>
      <c r="M54" s="3">
        <v>8.25</v>
      </c>
      <c r="N54" s="3">
        <f t="shared" si="0"/>
        <v>16.5</v>
      </c>
      <c r="O54" s="1" t="s">
        <v>304</v>
      </c>
      <c r="P54" s="3">
        <f>Tabla13157[[#This Row],[COSTO TOTAL]]</f>
        <v>16.5</v>
      </c>
      <c r="Q54" s="1"/>
      <c r="R54" s="1"/>
      <c r="S54" s="1"/>
      <c r="T54" s="1"/>
      <c r="U54" s="1"/>
      <c r="V54" s="3"/>
      <c r="W54" s="1"/>
      <c r="X54" s="1"/>
      <c r="Y54" s="1"/>
      <c r="Z54" s="1"/>
      <c r="AA54" s="1"/>
      <c r="AB54" s="1"/>
      <c r="AC54" s="1"/>
      <c r="AD54" s="1"/>
      <c r="AE54" s="1"/>
    </row>
    <row r="55" spans="1:31">
      <c r="A55" s="1" t="s">
        <v>299</v>
      </c>
      <c r="B55" s="2">
        <v>43420</v>
      </c>
      <c r="C55" s="1">
        <v>7644381</v>
      </c>
      <c r="D55" s="1" t="s">
        <v>15</v>
      </c>
      <c r="E55" s="1" t="s">
        <v>300</v>
      </c>
      <c r="F55" s="1" t="s">
        <v>113</v>
      </c>
      <c r="G55" s="1"/>
      <c r="H55" s="1">
        <v>4501611233</v>
      </c>
      <c r="I55" s="1" t="s">
        <v>301</v>
      </c>
      <c r="J55" s="1" t="s">
        <v>305</v>
      </c>
      <c r="K55" s="1">
        <v>2</v>
      </c>
      <c r="L55" s="1" t="s">
        <v>26</v>
      </c>
      <c r="M55" s="3">
        <v>20.5</v>
      </c>
      <c r="N55" s="3">
        <f t="shared" si="0"/>
        <v>41</v>
      </c>
      <c r="O55" s="1"/>
      <c r="P55" s="3">
        <f>Tabla13157[[#This Row],[COSTO TOTAL]]</f>
        <v>41</v>
      </c>
      <c r="Q55" s="1"/>
      <c r="R55" s="1"/>
      <c r="S55" s="1"/>
      <c r="T55" s="1"/>
      <c r="U55" s="1"/>
      <c r="V55" s="3"/>
      <c r="W55" s="1"/>
      <c r="X55" s="1"/>
      <c r="Y55" s="1"/>
      <c r="Z55" s="1"/>
      <c r="AA55" s="1"/>
      <c r="AB55" s="1"/>
      <c r="AC55" s="1"/>
      <c r="AD55" s="1"/>
      <c r="AE55" s="1"/>
    </row>
    <row r="56" spans="1:31">
      <c r="A56" s="1" t="s">
        <v>299</v>
      </c>
      <c r="B56" s="2">
        <v>43420</v>
      </c>
      <c r="C56" s="1">
        <v>7644381</v>
      </c>
      <c r="D56" s="1" t="s">
        <v>15</v>
      </c>
      <c r="E56" s="1" t="s">
        <v>300</v>
      </c>
      <c r="F56" s="1" t="s">
        <v>113</v>
      </c>
      <c r="G56" s="1"/>
      <c r="H56" s="1">
        <v>4501611233</v>
      </c>
      <c r="I56" s="1" t="s">
        <v>301</v>
      </c>
      <c r="J56" s="1" t="s">
        <v>306</v>
      </c>
      <c r="K56" s="1">
        <v>20</v>
      </c>
      <c r="L56" s="1" t="s">
        <v>26</v>
      </c>
      <c r="M56" s="3">
        <v>23.2</v>
      </c>
      <c r="N56" s="3">
        <f t="shared" si="0"/>
        <v>464</v>
      </c>
      <c r="O56" s="1" t="s">
        <v>307</v>
      </c>
      <c r="P56" s="3">
        <f>Tabla13157[[#This Row],[COSTO TOTAL]]</f>
        <v>464</v>
      </c>
      <c r="Q56" s="1"/>
      <c r="R56" s="1"/>
      <c r="S56" s="1"/>
      <c r="T56" s="1"/>
      <c r="U56" s="1"/>
      <c r="V56" s="3"/>
      <c r="W56" s="1"/>
      <c r="X56" s="1"/>
      <c r="Y56" s="1"/>
      <c r="Z56" s="1"/>
      <c r="AA56" s="1"/>
      <c r="AB56" s="1"/>
      <c r="AC56" s="1"/>
      <c r="AD56" s="1"/>
      <c r="AE56" s="1"/>
    </row>
    <row r="57" spans="1:31">
      <c r="A57" s="1" t="s">
        <v>299</v>
      </c>
      <c r="B57" s="2">
        <v>43420</v>
      </c>
      <c r="C57" s="1">
        <v>7644381</v>
      </c>
      <c r="D57" s="1" t="s">
        <v>15</v>
      </c>
      <c r="E57" s="1" t="s">
        <v>300</v>
      </c>
      <c r="F57" s="1" t="s">
        <v>113</v>
      </c>
      <c r="G57" s="1"/>
      <c r="H57" s="1">
        <v>4501611233</v>
      </c>
      <c r="I57" s="1" t="s">
        <v>301</v>
      </c>
      <c r="J57" s="1" t="s">
        <v>308</v>
      </c>
      <c r="K57" s="1">
        <v>1</v>
      </c>
      <c r="L57" s="1" t="s">
        <v>26</v>
      </c>
      <c r="M57" s="3">
        <v>30.8</v>
      </c>
      <c r="N57" s="3">
        <f t="shared" si="0"/>
        <v>30.8</v>
      </c>
      <c r="O57" s="1" t="s">
        <v>309</v>
      </c>
      <c r="P57" s="3">
        <f>Tabla13157[[#This Row],[COSTO TOTAL]]</f>
        <v>30.8</v>
      </c>
      <c r="Q57" s="1"/>
      <c r="R57" s="1"/>
      <c r="S57" s="1"/>
      <c r="T57" s="1"/>
      <c r="U57" s="1"/>
      <c r="V57" s="3"/>
      <c r="W57" s="1"/>
      <c r="X57" s="1"/>
      <c r="Y57" s="1"/>
      <c r="Z57" s="1"/>
      <c r="AA57" s="1"/>
      <c r="AB57" s="1"/>
      <c r="AC57" s="1"/>
      <c r="AD57" s="1"/>
      <c r="AE57" s="1"/>
    </row>
    <row r="58" spans="1:31">
      <c r="A58" s="1" t="s">
        <v>299</v>
      </c>
      <c r="B58" s="2">
        <v>43420</v>
      </c>
      <c r="C58" s="1">
        <v>7644381</v>
      </c>
      <c r="D58" s="1" t="s">
        <v>15</v>
      </c>
      <c r="E58" s="1" t="s">
        <v>300</v>
      </c>
      <c r="F58" s="1" t="s">
        <v>113</v>
      </c>
      <c r="G58" s="1"/>
      <c r="H58" s="1">
        <v>4501611233</v>
      </c>
      <c r="I58" s="1" t="s">
        <v>301</v>
      </c>
      <c r="J58" s="1" t="s">
        <v>310</v>
      </c>
      <c r="K58" s="1">
        <v>8</v>
      </c>
      <c r="L58" s="1" t="s">
        <v>26</v>
      </c>
      <c r="M58" s="3">
        <v>50.7</v>
      </c>
      <c r="N58" s="3">
        <f t="shared" si="0"/>
        <v>405.6</v>
      </c>
      <c r="O58" s="1" t="s">
        <v>311</v>
      </c>
      <c r="P58" s="3">
        <f>Tabla13157[[#This Row],[COSTO TOTAL]]</f>
        <v>405.6</v>
      </c>
      <c r="Q58" s="1"/>
      <c r="R58" s="1"/>
      <c r="S58" s="1"/>
      <c r="T58" s="1"/>
      <c r="U58" s="1"/>
      <c r="V58" s="3"/>
      <c r="W58" s="1"/>
      <c r="X58" s="1"/>
      <c r="Y58" s="1"/>
      <c r="Z58" s="1"/>
      <c r="AA58" s="1"/>
      <c r="AB58" s="1"/>
      <c r="AC58" s="1"/>
      <c r="AD58" s="1"/>
      <c r="AE58" s="1"/>
    </row>
    <row r="59" spans="1:31">
      <c r="A59" s="1" t="s">
        <v>299</v>
      </c>
      <c r="B59" s="2">
        <v>43420</v>
      </c>
      <c r="C59" s="1">
        <v>7644381</v>
      </c>
      <c r="D59" s="1" t="s">
        <v>15</v>
      </c>
      <c r="E59" s="1" t="s">
        <v>300</v>
      </c>
      <c r="F59" s="1" t="s">
        <v>113</v>
      </c>
      <c r="G59" s="1"/>
      <c r="H59" s="1">
        <v>4501611233</v>
      </c>
      <c r="I59" s="1" t="s">
        <v>301</v>
      </c>
      <c r="J59" s="1" t="s">
        <v>312</v>
      </c>
      <c r="K59" s="1">
        <v>18</v>
      </c>
      <c r="L59" s="1" t="s">
        <v>26</v>
      </c>
      <c r="M59" s="3">
        <v>78.599999999999994</v>
      </c>
      <c r="N59" s="3">
        <f t="shared" si="0"/>
        <v>1414.8</v>
      </c>
      <c r="O59" s="1" t="s">
        <v>313</v>
      </c>
      <c r="P59" s="3">
        <f>Tabla13157[[#This Row],[COSTO TOTAL]]</f>
        <v>1414.8</v>
      </c>
      <c r="Q59" s="1"/>
      <c r="R59" s="1"/>
      <c r="S59" s="1"/>
      <c r="T59" s="1"/>
      <c r="U59" s="1"/>
      <c r="V59" s="3"/>
      <c r="W59" s="1"/>
      <c r="X59" s="1"/>
      <c r="Y59" s="1"/>
      <c r="Z59" s="1"/>
      <c r="AA59" s="1"/>
      <c r="AB59" s="1"/>
      <c r="AC59" s="1"/>
      <c r="AD59" s="1"/>
      <c r="AE59" s="1"/>
    </row>
    <row r="60" spans="1:31">
      <c r="A60" s="1" t="s">
        <v>299</v>
      </c>
      <c r="B60" s="2">
        <v>43420</v>
      </c>
      <c r="C60" s="1">
        <v>7644381</v>
      </c>
      <c r="D60" s="1" t="s">
        <v>15</v>
      </c>
      <c r="E60" s="1" t="s">
        <v>300</v>
      </c>
      <c r="F60" s="1" t="s">
        <v>113</v>
      </c>
      <c r="G60" s="1"/>
      <c r="H60" s="1">
        <v>4501611233</v>
      </c>
      <c r="I60" s="1" t="s">
        <v>301</v>
      </c>
      <c r="J60" s="1" t="s">
        <v>314</v>
      </c>
      <c r="K60" s="1">
        <v>27</v>
      </c>
      <c r="L60" s="1" t="s">
        <v>26</v>
      </c>
      <c r="M60" s="3"/>
      <c r="N60" s="3">
        <f t="shared" si="0"/>
        <v>0</v>
      </c>
      <c r="O60" s="1"/>
      <c r="P60" s="3">
        <f>Tabla13157[[#This Row],[COSTO TOTAL]]</f>
        <v>0</v>
      </c>
      <c r="Q60" s="1"/>
      <c r="R60" s="1"/>
      <c r="S60" s="1"/>
      <c r="T60" s="1"/>
      <c r="U60" s="1"/>
      <c r="V60" s="3"/>
      <c r="W60" s="1"/>
      <c r="X60" s="1"/>
      <c r="Y60" s="1"/>
      <c r="Z60" s="1"/>
      <c r="AA60" s="1"/>
      <c r="AB60" s="1"/>
      <c r="AC60" s="1"/>
      <c r="AD60" s="1"/>
      <c r="AE60" s="1"/>
    </row>
    <row r="61" spans="1:31">
      <c r="A61" s="1" t="s">
        <v>315</v>
      </c>
      <c r="B61" s="2">
        <v>43346</v>
      </c>
      <c r="C61" s="1" t="s">
        <v>22</v>
      </c>
      <c r="D61" s="1" t="s">
        <v>15</v>
      </c>
      <c r="E61" s="1" t="s">
        <v>316</v>
      </c>
      <c r="F61" s="1" t="s">
        <v>60</v>
      </c>
      <c r="G61" s="1" t="s">
        <v>24</v>
      </c>
      <c r="H61" s="1" t="s">
        <v>24</v>
      </c>
      <c r="I61" s="1" t="s">
        <v>24</v>
      </c>
      <c r="J61" s="1" t="s">
        <v>317</v>
      </c>
      <c r="K61" s="1">
        <v>1</v>
      </c>
      <c r="L61" s="1" t="s">
        <v>26</v>
      </c>
      <c r="M61" s="3"/>
      <c r="N61" s="3">
        <f t="shared" si="0"/>
        <v>0</v>
      </c>
      <c r="O61" s="1"/>
      <c r="P61" s="3">
        <f>Tabla13157[[#This Row],[COSTO TOTAL]]</f>
        <v>0</v>
      </c>
      <c r="Q61" s="1"/>
      <c r="R61" s="1"/>
      <c r="S61" s="1"/>
      <c r="T61" s="1"/>
      <c r="U61" s="1"/>
      <c r="V61" s="3"/>
      <c r="W61" s="1"/>
      <c r="X61" s="1"/>
      <c r="Y61" s="1"/>
      <c r="Z61" s="1"/>
      <c r="AA61" s="1"/>
      <c r="AB61" s="1"/>
      <c r="AC61" s="1"/>
      <c r="AD61" s="1"/>
      <c r="AE61" s="1"/>
    </row>
    <row r="62" spans="1:31">
      <c r="A62" s="1" t="s">
        <v>315</v>
      </c>
      <c r="B62" s="2">
        <v>43565</v>
      </c>
      <c r="C62" s="1" t="s">
        <v>24</v>
      </c>
      <c r="D62" s="1" t="s">
        <v>15</v>
      </c>
      <c r="E62" s="1" t="s">
        <v>24</v>
      </c>
      <c r="F62" s="1" t="s">
        <v>113</v>
      </c>
      <c r="G62" s="1" t="s">
        <v>24</v>
      </c>
      <c r="H62" s="1" t="s">
        <v>24</v>
      </c>
      <c r="I62" s="1" t="s">
        <v>24</v>
      </c>
      <c r="J62" s="1" t="s">
        <v>318</v>
      </c>
      <c r="K62" s="1">
        <v>8</v>
      </c>
      <c r="L62" s="1" t="s">
        <v>26</v>
      </c>
      <c r="M62" s="3"/>
      <c r="N62" s="3">
        <f t="shared" si="0"/>
        <v>0</v>
      </c>
      <c r="O62" s="1" t="s">
        <v>319</v>
      </c>
      <c r="P62" s="3">
        <f>Tabla13157[[#This Row],[COSTO TOTAL]]</f>
        <v>0</v>
      </c>
      <c r="Q62" s="1"/>
      <c r="R62" s="1"/>
      <c r="S62" s="1"/>
      <c r="T62" s="1"/>
      <c r="U62" s="1"/>
      <c r="V62" s="3"/>
      <c r="W62" s="1"/>
      <c r="X62" s="1"/>
      <c r="Y62" s="1"/>
      <c r="Z62" s="1"/>
      <c r="AA62" s="1"/>
      <c r="AB62" s="1"/>
      <c r="AC62" s="1"/>
      <c r="AD62" s="1"/>
      <c r="AE62" s="1"/>
    </row>
    <row r="63" spans="1:31">
      <c r="A63" s="1" t="s">
        <v>315</v>
      </c>
      <c r="B63" s="2">
        <v>43565</v>
      </c>
      <c r="C63" s="1" t="s">
        <v>24</v>
      </c>
      <c r="D63" s="1" t="s">
        <v>15</v>
      </c>
      <c r="E63" s="1" t="s">
        <v>24</v>
      </c>
      <c r="F63" s="1" t="s">
        <v>113</v>
      </c>
      <c r="G63" s="1" t="s">
        <v>24</v>
      </c>
      <c r="H63" s="1" t="s">
        <v>24</v>
      </c>
      <c r="I63" s="1" t="s">
        <v>24</v>
      </c>
      <c r="J63" s="1" t="s">
        <v>320</v>
      </c>
      <c r="K63" s="1">
        <v>8</v>
      </c>
      <c r="L63" s="1" t="s">
        <v>26</v>
      </c>
      <c r="M63" s="3"/>
      <c r="N63" s="3">
        <f t="shared" si="0"/>
        <v>0</v>
      </c>
      <c r="O63" s="1" t="s">
        <v>319</v>
      </c>
      <c r="P63" s="3">
        <f>Tabla13157[[#This Row],[COSTO TOTAL]]</f>
        <v>0</v>
      </c>
      <c r="Q63" s="1"/>
      <c r="R63" s="1"/>
      <c r="S63" s="1"/>
      <c r="T63" s="1"/>
      <c r="U63" s="1"/>
      <c r="V63" s="3"/>
      <c r="W63" s="1"/>
      <c r="X63" s="1"/>
      <c r="Y63" s="1"/>
      <c r="Z63" s="1"/>
      <c r="AA63" s="1"/>
      <c r="AB63" s="1"/>
      <c r="AC63" s="1"/>
      <c r="AD63" s="1"/>
      <c r="AE63" s="1"/>
    </row>
    <row r="64" spans="1:31">
      <c r="A64" s="1" t="s">
        <v>315</v>
      </c>
      <c r="B64" s="2">
        <v>43621</v>
      </c>
      <c r="C64" s="1">
        <v>7634177</v>
      </c>
      <c r="D64" s="1" t="s">
        <v>15</v>
      </c>
      <c r="E64" s="1" t="s">
        <v>24</v>
      </c>
      <c r="F64" s="1" t="s">
        <v>113</v>
      </c>
      <c r="G64" s="1" t="s">
        <v>24</v>
      </c>
      <c r="H64" s="1">
        <v>4501672800</v>
      </c>
      <c r="I64" s="1" t="s">
        <v>24</v>
      </c>
      <c r="J64" s="1" t="s">
        <v>321</v>
      </c>
      <c r="K64" s="1">
        <v>4</v>
      </c>
      <c r="L64" s="1" t="s">
        <v>26</v>
      </c>
      <c r="M64" s="3"/>
      <c r="N64" s="3">
        <f t="shared" si="0"/>
        <v>0</v>
      </c>
      <c r="O64" s="1"/>
      <c r="P64" s="3">
        <f>Tabla13157[[#This Row],[COSTO TOTAL]]</f>
        <v>0</v>
      </c>
      <c r="Q64" s="1"/>
      <c r="R64" s="1"/>
      <c r="S64" s="1"/>
      <c r="T64" s="1"/>
      <c r="U64" s="1"/>
      <c r="V64" s="3"/>
      <c r="W64" s="1"/>
      <c r="X64" s="1"/>
      <c r="Y64" s="1"/>
      <c r="Z64" s="1"/>
      <c r="AA64" s="1"/>
      <c r="AB64" s="1"/>
      <c r="AC64" s="1"/>
      <c r="AD64" s="1"/>
      <c r="AE64" s="1"/>
    </row>
    <row r="65" spans="1:31">
      <c r="A65" s="1" t="s">
        <v>315</v>
      </c>
      <c r="B65" s="2">
        <v>43621</v>
      </c>
      <c r="C65" s="1">
        <v>7634177</v>
      </c>
      <c r="D65" s="1" t="s">
        <v>15</v>
      </c>
      <c r="E65" s="1" t="s">
        <v>24</v>
      </c>
      <c r="F65" s="1" t="s">
        <v>113</v>
      </c>
      <c r="G65" s="1" t="s">
        <v>24</v>
      </c>
      <c r="H65" s="1">
        <v>4501672800</v>
      </c>
      <c r="I65" s="1" t="s">
        <v>24</v>
      </c>
      <c r="J65" s="1" t="s">
        <v>322</v>
      </c>
      <c r="K65" s="1">
        <v>4</v>
      </c>
      <c r="L65" s="1" t="s">
        <v>26</v>
      </c>
      <c r="M65" s="3">
        <v>165</v>
      </c>
      <c r="N65" s="3">
        <f t="shared" si="0"/>
        <v>660</v>
      </c>
      <c r="O65" s="1"/>
      <c r="P65" s="3">
        <f>Tabla13157[[#This Row],[COSTO TOTAL]]</f>
        <v>660</v>
      </c>
      <c r="Q65" s="1"/>
      <c r="R65" s="1"/>
      <c r="S65" s="1"/>
      <c r="T65" s="1"/>
      <c r="U65" s="1"/>
      <c r="V65" s="3"/>
      <c r="W65" s="1"/>
      <c r="X65" s="1"/>
      <c r="Y65" s="1"/>
      <c r="Z65" s="1"/>
      <c r="AA65" s="1"/>
      <c r="AB65" s="1"/>
      <c r="AC65" s="1"/>
      <c r="AD65" s="1"/>
      <c r="AE65" s="1"/>
    </row>
    <row r="66" spans="1:31">
      <c r="A66" s="1" t="s">
        <v>315</v>
      </c>
      <c r="B66" s="2">
        <v>43621</v>
      </c>
      <c r="C66" s="1">
        <v>7634177</v>
      </c>
      <c r="D66" s="1" t="s">
        <v>15</v>
      </c>
      <c r="E66" s="1" t="s">
        <v>24</v>
      </c>
      <c r="F66" s="1" t="s">
        <v>113</v>
      </c>
      <c r="G66" s="1" t="s">
        <v>24</v>
      </c>
      <c r="H66" s="1">
        <v>4501672800</v>
      </c>
      <c r="I66" s="1" t="s">
        <v>24</v>
      </c>
      <c r="J66" s="1" t="s">
        <v>323</v>
      </c>
      <c r="K66" s="1">
        <v>26</v>
      </c>
      <c r="L66" s="1" t="s">
        <v>26</v>
      </c>
      <c r="M66" s="3">
        <v>210</v>
      </c>
      <c r="N66" s="3">
        <f t="shared" si="0"/>
        <v>5460</v>
      </c>
      <c r="O66" s="1"/>
      <c r="P66" s="3">
        <f>Tabla13157[[#This Row],[COSTO TOTAL]]</f>
        <v>5460</v>
      </c>
      <c r="Q66" s="1"/>
      <c r="R66" s="1"/>
      <c r="S66" s="1"/>
      <c r="T66" s="1"/>
      <c r="U66" s="1"/>
      <c r="V66" s="3"/>
      <c r="W66" s="1"/>
      <c r="X66" s="1"/>
      <c r="Y66" s="1"/>
      <c r="Z66" s="1"/>
      <c r="AA66" s="1"/>
      <c r="AB66" s="1"/>
      <c r="AC66" s="1"/>
      <c r="AD66" s="1"/>
      <c r="AE66" s="1"/>
    </row>
    <row r="67" spans="1:31">
      <c r="A67" s="1" t="s">
        <v>315</v>
      </c>
      <c r="B67" s="2">
        <v>43621</v>
      </c>
      <c r="C67" s="1">
        <v>7634177</v>
      </c>
      <c r="D67" s="1" t="s">
        <v>15</v>
      </c>
      <c r="E67" s="1" t="s">
        <v>24</v>
      </c>
      <c r="F67" s="1" t="s">
        <v>113</v>
      </c>
      <c r="G67" s="1" t="s">
        <v>24</v>
      </c>
      <c r="H67" s="1">
        <v>4501672800</v>
      </c>
      <c r="I67" s="1" t="s">
        <v>24</v>
      </c>
      <c r="J67" s="1" t="s">
        <v>324</v>
      </c>
      <c r="K67" s="1">
        <v>15</v>
      </c>
      <c r="L67" s="1" t="s">
        <v>26</v>
      </c>
      <c r="M67" s="3">
        <v>276</v>
      </c>
      <c r="N67" s="3">
        <f t="shared" ref="N67:N120" si="1">M67*K67</f>
        <v>4140</v>
      </c>
      <c r="O67" s="1"/>
      <c r="P67" s="3">
        <f>Tabla13157[[#This Row],[COSTO TOTAL]]</f>
        <v>4140</v>
      </c>
      <c r="Q67" s="1"/>
      <c r="R67" s="1"/>
      <c r="S67" s="1"/>
      <c r="T67" s="1"/>
      <c r="U67" s="1"/>
      <c r="V67" s="3"/>
      <c r="W67" s="1"/>
      <c r="X67" s="1"/>
      <c r="Y67" s="1"/>
      <c r="Z67" s="1"/>
      <c r="AA67" s="1"/>
      <c r="AB67" s="1"/>
      <c r="AC67" s="1"/>
      <c r="AD67" s="1"/>
      <c r="AE67" s="1"/>
    </row>
    <row r="68" spans="1:31">
      <c r="A68" s="1" t="s">
        <v>315</v>
      </c>
      <c r="B68" s="2">
        <v>43621</v>
      </c>
      <c r="C68" s="1">
        <v>7634177</v>
      </c>
      <c r="D68" s="1" t="s">
        <v>15</v>
      </c>
      <c r="E68" s="1" t="s">
        <v>24</v>
      </c>
      <c r="F68" s="1" t="s">
        <v>113</v>
      </c>
      <c r="G68" s="1" t="s">
        <v>24</v>
      </c>
      <c r="H68" s="1">
        <v>4501672800</v>
      </c>
      <c r="I68" s="1" t="s">
        <v>24</v>
      </c>
      <c r="J68" s="1" t="s">
        <v>325</v>
      </c>
      <c r="K68" s="1">
        <v>14</v>
      </c>
      <c r="L68" s="1" t="s">
        <v>26</v>
      </c>
      <c r="M68" s="3">
        <v>464</v>
      </c>
      <c r="N68" s="3">
        <f t="shared" si="1"/>
        <v>6496</v>
      </c>
      <c r="O68" s="1"/>
      <c r="P68" s="3">
        <f>Tabla13157[[#This Row],[COSTO TOTAL]]</f>
        <v>6496</v>
      </c>
      <c r="Q68" s="1"/>
      <c r="R68" s="1"/>
      <c r="S68" s="1"/>
      <c r="T68" s="1"/>
      <c r="U68" s="1"/>
      <c r="V68" s="3"/>
      <c r="W68" s="1"/>
      <c r="X68" s="1"/>
      <c r="Y68" s="1"/>
      <c r="Z68" s="1"/>
      <c r="AA68" s="1"/>
      <c r="AB68" s="1"/>
      <c r="AC68" s="1"/>
      <c r="AD68" s="1"/>
      <c r="AE68" s="1"/>
    </row>
    <row r="69" spans="1:31">
      <c r="A69" s="1" t="s">
        <v>315</v>
      </c>
      <c r="B69" s="2">
        <v>43621</v>
      </c>
      <c r="C69" s="1">
        <v>7634177</v>
      </c>
      <c r="D69" s="1" t="s">
        <v>15</v>
      </c>
      <c r="E69" s="1" t="s">
        <v>24</v>
      </c>
      <c r="F69" s="1" t="s">
        <v>113</v>
      </c>
      <c r="G69" s="1" t="s">
        <v>24</v>
      </c>
      <c r="H69" s="1">
        <v>4501672800</v>
      </c>
      <c r="I69" s="1" t="s">
        <v>24</v>
      </c>
      <c r="J69" s="1" t="s">
        <v>326</v>
      </c>
      <c r="K69" s="1">
        <v>14</v>
      </c>
      <c r="L69" s="1" t="s">
        <v>26</v>
      </c>
      <c r="M69" s="3">
        <v>616</v>
      </c>
      <c r="N69" s="3">
        <f t="shared" si="1"/>
        <v>8624</v>
      </c>
      <c r="O69" s="1"/>
      <c r="P69" s="3">
        <f>Tabla13157[[#This Row],[COSTO TOTAL]]</f>
        <v>8624</v>
      </c>
      <c r="Q69" s="1"/>
      <c r="R69" s="1"/>
      <c r="S69" s="1"/>
      <c r="T69" s="1"/>
      <c r="U69" s="1"/>
      <c r="V69" s="3"/>
      <c r="W69" s="1"/>
      <c r="X69" s="1"/>
      <c r="Y69" s="1"/>
      <c r="Z69" s="1"/>
      <c r="AA69" s="1"/>
      <c r="AB69" s="1"/>
      <c r="AC69" s="1"/>
      <c r="AD69" s="1"/>
      <c r="AE69" s="1"/>
    </row>
    <row r="70" spans="1:31">
      <c r="A70" s="1" t="s">
        <v>315</v>
      </c>
      <c r="B70" s="2">
        <v>43621</v>
      </c>
      <c r="C70" s="1">
        <v>7634177</v>
      </c>
      <c r="D70" s="1" t="s">
        <v>15</v>
      </c>
      <c r="E70" s="1" t="s">
        <v>24</v>
      </c>
      <c r="F70" s="1" t="s">
        <v>113</v>
      </c>
      <c r="G70" s="1" t="s">
        <v>24</v>
      </c>
      <c r="H70" s="1">
        <v>4501672800</v>
      </c>
      <c r="I70" s="1" t="s">
        <v>24</v>
      </c>
      <c r="J70" s="1" t="s">
        <v>327</v>
      </c>
      <c r="K70" s="1">
        <v>2</v>
      </c>
      <c r="L70" s="1" t="s">
        <v>26</v>
      </c>
      <c r="M70" s="3">
        <v>1014</v>
      </c>
      <c r="N70" s="3">
        <f t="shared" si="1"/>
        <v>2028</v>
      </c>
      <c r="O70" s="1"/>
      <c r="P70" s="3">
        <f>Tabla13157[[#This Row],[COSTO TOTAL]]</f>
        <v>2028</v>
      </c>
      <c r="Q70" s="1"/>
      <c r="R70" s="1"/>
      <c r="S70" s="1"/>
      <c r="T70" s="1"/>
      <c r="U70" s="1"/>
      <c r="V70" s="3"/>
      <c r="W70" s="1"/>
      <c r="X70" s="1"/>
      <c r="Y70" s="1"/>
      <c r="Z70" s="1"/>
      <c r="AA70" s="1"/>
      <c r="AB70" s="1"/>
      <c r="AC70" s="1"/>
      <c r="AD70" s="1"/>
      <c r="AE70" s="1"/>
    </row>
    <row r="71" spans="1:31">
      <c r="A71" s="1" t="s">
        <v>315</v>
      </c>
      <c r="B71" s="2">
        <v>43621</v>
      </c>
      <c r="C71" s="1">
        <v>7634177</v>
      </c>
      <c r="D71" s="1" t="s">
        <v>15</v>
      </c>
      <c r="E71" s="1" t="s">
        <v>24</v>
      </c>
      <c r="F71" s="1" t="s">
        <v>113</v>
      </c>
      <c r="G71" s="1" t="s">
        <v>24</v>
      </c>
      <c r="H71" s="1">
        <v>4501672800</v>
      </c>
      <c r="I71" s="1" t="s">
        <v>24</v>
      </c>
      <c r="J71" s="1" t="s">
        <v>328</v>
      </c>
      <c r="K71" s="1">
        <v>1</v>
      </c>
      <c r="L71" s="1" t="s">
        <v>26</v>
      </c>
      <c r="M71" s="3">
        <v>1572</v>
      </c>
      <c r="N71" s="3">
        <f t="shared" si="1"/>
        <v>1572</v>
      </c>
      <c r="O71" s="1"/>
      <c r="P71" s="3">
        <f>Tabla13157[[#This Row],[COSTO TOTAL]]</f>
        <v>1572</v>
      </c>
      <c r="Q71" s="1"/>
      <c r="R71" s="1"/>
      <c r="S71" s="1"/>
      <c r="T71" s="1"/>
      <c r="U71" s="1"/>
      <c r="V71" s="3"/>
      <c r="W71" s="1"/>
      <c r="X71" s="1"/>
      <c r="Y71" s="1"/>
      <c r="Z71" s="1"/>
      <c r="AA71" s="1"/>
      <c r="AB71" s="1"/>
      <c r="AC71" s="1"/>
      <c r="AD71" s="1"/>
      <c r="AE71" s="1"/>
    </row>
    <row r="72" spans="1:31">
      <c r="A72" s="1" t="s">
        <v>315</v>
      </c>
      <c r="B72" s="2">
        <v>43621</v>
      </c>
      <c r="C72" s="1">
        <v>7634177</v>
      </c>
      <c r="D72" s="1" t="s">
        <v>15</v>
      </c>
      <c r="E72" s="1" t="s">
        <v>24</v>
      </c>
      <c r="F72" s="1" t="s">
        <v>113</v>
      </c>
      <c r="G72" s="1" t="s">
        <v>24</v>
      </c>
      <c r="H72" s="1">
        <v>4501672800</v>
      </c>
      <c r="I72" s="1" t="s">
        <v>24</v>
      </c>
      <c r="J72" s="1" t="s">
        <v>329</v>
      </c>
      <c r="K72" s="1">
        <v>1</v>
      </c>
      <c r="L72" s="1" t="s">
        <v>26</v>
      </c>
      <c r="M72" s="3"/>
      <c r="N72" s="3">
        <f t="shared" si="1"/>
        <v>0</v>
      </c>
      <c r="O72" s="1"/>
      <c r="P72" s="3">
        <f>Tabla13157[[#This Row],[COSTO TOTAL]]</f>
        <v>0</v>
      </c>
      <c r="Q72" s="1"/>
      <c r="R72" s="1"/>
      <c r="S72" s="1"/>
      <c r="T72" s="1"/>
      <c r="U72" s="1"/>
      <c r="V72" s="3"/>
      <c r="W72" s="1"/>
      <c r="X72" s="1"/>
      <c r="Y72" s="1"/>
      <c r="Z72" s="1"/>
      <c r="AA72" s="1"/>
      <c r="AB72" s="1"/>
      <c r="AC72" s="1"/>
      <c r="AD72" s="1"/>
      <c r="AE72" s="1"/>
    </row>
    <row r="73" spans="1:31">
      <c r="A73" s="1" t="s">
        <v>330</v>
      </c>
      <c r="B73" s="2">
        <v>43420</v>
      </c>
      <c r="C73" s="1">
        <v>7644380</v>
      </c>
      <c r="D73" s="1" t="s">
        <v>15</v>
      </c>
      <c r="E73" s="1" t="s">
        <v>300</v>
      </c>
      <c r="F73" s="1" t="s">
        <v>113</v>
      </c>
      <c r="G73" s="1" t="s">
        <v>24</v>
      </c>
      <c r="H73" s="1">
        <v>4501611212</v>
      </c>
      <c r="I73" s="1" t="s">
        <v>301</v>
      </c>
      <c r="J73" s="1" t="s">
        <v>331</v>
      </c>
      <c r="K73" s="1">
        <v>0</v>
      </c>
      <c r="L73" s="1" t="s">
        <v>26</v>
      </c>
      <c r="M73" s="3">
        <v>13.8</v>
      </c>
      <c r="N73" s="3">
        <f t="shared" si="1"/>
        <v>0</v>
      </c>
      <c r="O73" s="1" t="s">
        <v>332</v>
      </c>
      <c r="P73" s="3">
        <f>Tabla13157[[#This Row],[COSTO TOTAL]]</f>
        <v>0</v>
      </c>
      <c r="Q73" s="1"/>
      <c r="R73" s="1"/>
      <c r="S73" s="1"/>
      <c r="T73" s="1"/>
      <c r="U73" s="1"/>
      <c r="V73" s="3"/>
      <c r="W73" s="1"/>
      <c r="X73" s="1"/>
      <c r="Y73" s="1"/>
      <c r="Z73" s="1"/>
      <c r="AA73" s="1"/>
      <c r="AB73" s="1"/>
      <c r="AC73" s="1"/>
      <c r="AD73" s="1"/>
      <c r="AE73" s="1"/>
    </row>
    <row r="74" spans="1:31">
      <c r="A74" s="1" t="s">
        <v>330</v>
      </c>
      <c r="B74" s="2">
        <v>43420</v>
      </c>
      <c r="C74" s="1">
        <v>7644380</v>
      </c>
      <c r="D74" s="1" t="s">
        <v>15</v>
      </c>
      <c r="E74" s="1" t="s">
        <v>300</v>
      </c>
      <c r="F74" s="1" t="s">
        <v>113</v>
      </c>
      <c r="G74" s="1" t="s">
        <v>24</v>
      </c>
      <c r="H74" s="1">
        <v>4501611212</v>
      </c>
      <c r="I74" s="1" t="s">
        <v>301</v>
      </c>
      <c r="J74" s="1" t="s">
        <v>333</v>
      </c>
      <c r="K74" s="1">
        <v>95</v>
      </c>
      <c r="L74" s="1" t="s">
        <v>26</v>
      </c>
      <c r="M74" s="3">
        <v>23.2</v>
      </c>
      <c r="N74" s="3">
        <f t="shared" si="1"/>
        <v>2204</v>
      </c>
      <c r="O74" s="1" t="s">
        <v>334</v>
      </c>
      <c r="P74" s="3">
        <f>Tabla13157[[#This Row],[COSTO TOTAL]]</f>
        <v>2204</v>
      </c>
      <c r="Q74" s="1"/>
      <c r="R74" s="1"/>
      <c r="S74" s="1"/>
      <c r="T74" s="1"/>
      <c r="U74" s="1"/>
      <c r="V74" s="3"/>
      <c r="W74" s="1"/>
      <c r="X74" s="1"/>
      <c r="Y74" s="1"/>
      <c r="Z74" s="1"/>
      <c r="AA74" s="1"/>
      <c r="AB74" s="1"/>
      <c r="AC74" s="1"/>
      <c r="AD74" s="1"/>
      <c r="AE74" s="1"/>
    </row>
    <row r="75" spans="1:31">
      <c r="A75" s="1" t="s">
        <v>330</v>
      </c>
      <c r="B75" s="2">
        <v>43420</v>
      </c>
      <c r="C75" s="1">
        <v>7644380</v>
      </c>
      <c r="D75" s="1" t="s">
        <v>15</v>
      </c>
      <c r="E75" s="1" t="s">
        <v>300</v>
      </c>
      <c r="F75" s="1" t="s">
        <v>113</v>
      </c>
      <c r="G75" s="1" t="s">
        <v>24</v>
      </c>
      <c r="H75" s="1">
        <v>4501611212</v>
      </c>
      <c r="I75" s="1" t="s">
        <v>301</v>
      </c>
      <c r="J75" s="1" t="s">
        <v>335</v>
      </c>
      <c r="K75" s="1">
        <v>58</v>
      </c>
      <c r="L75" s="1" t="s">
        <v>26</v>
      </c>
      <c r="M75" s="3">
        <v>30.8</v>
      </c>
      <c r="N75" s="3">
        <f t="shared" si="1"/>
        <v>1786.4</v>
      </c>
      <c r="O75" s="1" t="s">
        <v>336</v>
      </c>
      <c r="P75" s="3">
        <f>Tabla13157[[#This Row],[COSTO TOTAL]]</f>
        <v>1786.4</v>
      </c>
      <c r="Q75" s="1"/>
      <c r="R75" s="1"/>
      <c r="S75" s="1"/>
      <c r="T75" s="1"/>
      <c r="U75" s="1"/>
      <c r="V75" s="3"/>
      <c r="W75" s="1"/>
      <c r="X75" s="1"/>
      <c r="Y75" s="1"/>
      <c r="Z75" s="1"/>
      <c r="AA75" s="1"/>
      <c r="AB75" s="1"/>
      <c r="AC75" s="1"/>
      <c r="AD75" s="1"/>
      <c r="AE75" s="1"/>
    </row>
    <row r="76" spans="1:31">
      <c r="A76" s="1" t="s">
        <v>330</v>
      </c>
      <c r="B76" s="2">
        <v>43420</v>
      </c>
      <c r="C76" s="1">
        <v>7644380</v>
      </c>
      <c r="D76" s="1" t="s">
        <v>15</v>
      </c>
      <c r="E76" s="1" t="s">
        <v>300</v>
      </c>
      <c r="F76" s="1" t="s">
        <v>113</v>
      </c>
      <c r="G76" s="1" t="s">
        <v>24</v>
      </c>
      <c r="H76" s="1">
        <v>4501611212</v>
      </c>
      <c r="I76" s="1" t="s">
        <v>301</v>
      </c>
      <c r="J76" s="1" t="s">
        <v>337</v>
      </c>
      <c r="K76" s="1">
        <v>41</v>
      </c>
      <c r="L76" s="1" t="s">
        <v>26</v>
      </c>
      <c r="M76" s="3">
        <v>50.7</v>
      </c>
      <c r="N76" s="3">
        <f t="shared" si="1"/>
        <v>2078.7000000000003</v>
      </c>
      <c r="O76" s="1" t="s">
        <v>338</v>
      </c>
      <c r="P76" s="3">
        <f>Tabla13157[[#This Row],[COSTO TOTAL]]</f>
        <v>2078.7000000000003</v>
      </c>
      <c r="Q76" s="1"/>
      <c r="R76" s="1"/>
      <c r="S76" s="1"/>
      <c r="T76" s="1"/>
      <c r="U76" s="1"/>
      <c r="V76" s="3"/>
      <c r="W76" s="1"/>
      <c r="X76" s="1"/>
      <c r="Y76" s="1"/>
      <c r="Z76" s="1"/>
      <c r="AA76" s="1"/>
      <c r="AB76" s="1"/>
      <c r="AC76" s="1"/>
      <c r="AD76" s="1"/>
      <c r="AE76" s="1"/>
    </row>
    <row r="77" spans="1:31">
      <c r="A77" s="1" t="s">
        <v>330</v>
      </c>
      <c r="B77" s="2">
        <v>43420</v>
      </c>
      <c r="C77" s="1">
        <v>7644380</v>
      </c>
      <c r="D77" s="1" t="s">
        <v>15</v>
      </c>
      <c r="E77" s="1" t="s">
        <v>300</v>
      </c>
      <c r="F77" s="1" t="s">
        <v>113</v>
      </c>
      <c r="G77" s="1" t="s">
        <v>24</v>
      </c>
      <c r="H77" s="1">
        <v>4501611212</v>
      </c>
      <c r="I77" s="1" t="s">
        <v>301</v>
      </c>
      <c r="J77" s="1" t="s">
        <v>339</v>
      </c>
      <c r="K77" s="1">
        <v>10</v>
      </c>
      <c r="L77" s="1" t="s">
        <v>26</v>
      </c>
      <c r="M77" s="3">
        <v>78.599999999999994</v>
      </c>
      <c r="N77" s="3">
        <f t="shared" si="1"/>
        <v>786</v>
      </c>
      <c r="O77" s="1" t="s">
        <v>340</v>
      </c>
      <c r="P77" s="3">
        <f>Tabla13157[[#This Row],[COSTO TOTAL]]</f>
        <v>786</v>
      </c>
      <c r="Q77" s="1"/>
      <c r="R77" s="1"/>
      <c r="S77" s="1"/>
      <c r="T77" s="1"/>
      <c r="U77" s="1"/>
      <c r="V77" s="3"/>
      <c r="W77" s="1"/>
      <c r="X77" s="1"/>
      <c r="Y77" s="1"/>
      <c r="Z77" s="1"/>
      <c r="AA77" s="1"/>
      <c r="AB77" s="1"/>
      <c r="AC77" s="1"/>
      <c r="AD77" s="1"/>
      <c r="AE77" s="1"/>
    </row>
    <row r="78" spans="1:31">
      <c r="A78" s="1" t="s">
        <v>330</v>
      </c>
      <c r="B78" s="2">
        <v>43420</v>
      </c>
      <c r="C78" s="1">
        <v>7644380</v>
      </c>
      <c r="D78" s="1" t="s">
        <v>15</v>
      </c>
      <c r="E78" s="1" t="s">
        <v>300</v>
      </c>
      <c r="F78" s="1" t="s">
        <v>113</v>
      </c>
      <c r="G78" s="1" t="s">
        <v>24</v>
      </c>
      <c r="H78" s="1">
        <v>4501611212</v>
      </c>
      <c r="I78" s="1" t="s">
        <v>301</v>
      </c>
      <c r="J78" s="1" t="s">
        <v>341</v>
      </c>
      <c r="K78" s="1">
        <v>24</v>
      </c>
      <c r="L78" s="1" t="s">
        <v>26</v>
      </c>
      <c r="M78" s="3"/>
      <c r="N78" s="3">
        <f t="shared" si="1"/>
        <v>0</v>
      </c>
      <c r="O78" s="1" t="s">
        <v>342</v>
      </c>
      <c r="P78" s="3">
        <f>Tabla13157[[#This Row],[COSTO TOTAL]]</f>
        <v>0</v>
      </c>
      <c r="Q78" s="1"/>
      <c r="R78" s="1"/>
      <c r="S78" s="1"/>
      <c r="T78" s="1"/>
      <c r="U78" s="1"/>
      <c r="V78" s="3"/>
      <c r="W78" s="1"/>
      <c r="X78" s="1"/>
      <c r="Y78" s="1"/>
      <c r="Z78" s="1"/>
      <c r="AA78" s="1"/>
      <c r="AB78" s="1"/>
      <c r="AC78" s="1"/>
      <c r="AD78" s="1"/>
      <c r="AE78" s="1"/>
    </row>
    <row r="79" spans="1:31">
      <c r="A79" s="1" t="s">
        <v>330</v>
      </c>
      <c r="B79" s="2" t="s">
        <v>37</v>
      </c>
      <c r="C79" s="1">
        <v>7713442</v>
      </c>
      <c r="D79" s="1" t="s">
        <v>15</v>
      </c>
      <c r="E79" s="1" t="s">
        <v>24</v>
      </c>
      <c r="F79" s="1" t="s">
        <v>113</v>
      </c>
      <c r="G79" s="1" t="s">
        <v>24</v>
      </c>
      <c r="H79" s="1">
        <v>4501656736</v>
      </c>
      <c r="I79" s="1" t="s">
        <v>24</v>
      </c>
      <c r="J79" s="1" t="s">
        <v>321</v>
      </c>
      <c r="K79" s="1">
        <v>10</v>
      </c>
      <c r="L79" s="1" t="s">
        <v>26</v>
      </c>
      <c r="M79" s="3"/>
      <c r="N79" s="3">
        <f t="shared" si="1"/>
        <v>0</v>
      </c>
      <c r="O79" s="1"/>
      <c r="P79" s="3">
        <f>Tabla13157[[#This Row],[COSTO TOTAL]]</f>
        <v>0</v>
      </c>
      <c r="Q79" s="1"/>
      <c r="R79" s="1"/>
      <c r="S79" s="1"/>
      <c r="T79" s="1"/>
      <c r="U79" s="1"/>
      <c r="V79" s="3"/>
      <c r="W79" s="1"/>
      <c r="X79" s="1"/>
      <c r="Y79" s="1"/>
      <c r="Z79" s="1"/>
      <c r="AA79" s="1"/>
      <c r="AB79" s="1"/>
      <c r="AC79" s="1"/>
      <c r="AD79" s="1"/>
      <c r="AE79" s="1"/>
    </row>
    <row r="80" spans="1:31">
      <c r="A80" s="1" t="s">
        <v>330</v>
      </c>
      <c r="B80" s="2" t="s">
        <v>37</v>
      </c>
      <c r="C80" s="1">
        <v>7713442</v>
      </c>
      <c r="D80" s="1" t="s">
        <v>15</v>
      </c>
      <c r="E80" s="1" t="s">
        <v>24</v>
      </c>
      <c r="F80" s="1" t="s">
        <v>113</v>
      </c>
      <c r="G80" s="1" t="s">
        <v>24</v>
      </c>
      <c r="H80" s="1">
        <v>4501656736</v>
      </c>
      <c r="I80" s="1" t="s">
        <v>24</v>
      </c>
      <c r="J80" s="1" t="s">
        <v>343</v>
      </c>
      <c r="K80" s="1">
        <v>15</v>
      </c>
      <c r="L80" s="1" t="s">
        <v>26</v>
      </c>
      <c r="M80" s="3"/>
      <c r="N80" s="3">
        <f t="shared" si="1"/>
        <v>0</v>
      </c>
      <c r="O80" s="1"/>
      <c r="P80" s="3">
        <f>Tabla13157[[#This Row],[COSTO TOTAL]]</f>
        <v>0</v>
      </c>
      <c r="Q80" s="1"/>
      <c r="R80" s="1"/>
      <c r="S80" s="1"/>
      <c r="T80" s="1"/>
      <c r="U80" s="1"/>
      <c r="V80" s="3"/>
      <c r="W80" s="1"/>
      <c r="X80" s="1"/>
      <c r="Y80" s="1"/>
      <c r="Z80" s="1"/>
      <c r="AA80" s="1"/>
      <c r="AB80" s="1"/>
      <c r="AC80" s="1"/>
      <c r="AD80" s="1"/>
      <c r="AE80" s="1"/>
    </row>
    <row r="81" spans="1:31">
      <c r="A81" s="1" t="s">
        <v>330</v>
      </c>
      <c r="B81" s="2" t="s">
        <v>37</v>
      </c>
      <c r="C81" s="1">
        <v>7713442</v>
      </c>
      <c r="D81" s="1" t="s">
        <v>15</v>
      </c>
      <c r="E81" s="1" t="s">
        <v>24</v>
      </c>
      <c r="F81" s="1" t="s">
        <v>113</v>
      </c>
      <c r="G81" s="1" t="s">
        <v>24</v>
      </c>
      <c r="H81" s="1">
        <v>4501656736</v>
      </c>
      <c r="I81" s="1" t="s">
        <v>24</v>
      </c>
      <c r="J81" s="1" t="s">
        <v>322</v>
      </c>
      <c r="K81" s="1">
        <v>44</v>
      </c>
      <c r="L81" s="1" t="s">
        <v>26</v>
      </c>
      <c r="M81" s="3"/>
      <c r="N81" s="3">
        <f t="shared" si="1"/>
        <v>0</v>
      </c>
      <c r="O81" s="1"/>
      <c r="P81" s="3">
        <f>Tabla13157[[#This Row],[COSTO TOTAL]]</f>
        <v>0</v>
      </c>
      <c r="Q81" s="1"/>
      <c r="R81" s="1"/>
      <c r="S81" s="1"/>
      <c r="T81" s="1"/>
      <c r="U81" s="1"/>
      <c r="V81" s="3"/>
      <c r="W81" s="1"/>
      <c r="X81" s="1"/>
      <c r="Y81" s="1"/>
      <c r="Z81" s="1"/>
      <c r="AA81" s="1"/>
      <c r="AB81" s="1"/>
      <c r="AC81" s="1"/>
      <c r="AD81" s="1"/>
      <c r="AE81" s="1"/>
    </row>
    <row r="82" spans="1:31">
      <c r="A82" s="1" t="s">
        <v>330</v>
      </c>
      <c r="B82" s="2" t="s">
        <v>37</v>
      </c>
      <c r="C82" s="1">
        <v>7713442</v>
      </c>
      <c r="D82" s="1" t="s">
        <v>15</v>
      </c>
      <c r="E82" s="1" t="s">
        <v>24</v>
      </c>
      <c r="F82" s="1" t="s">
        <v>113</v>
      </c>
      <c r="G82" s="1" t="s">
        <v>24</v>
      </c>
      <c r="H82" s="1">
        <v>4501656736</v>
      </c>
      <c r="I82" s="1" t="s">
        <v>24</v>
      </c>
      <c r="J82" s="1" t="s">
        <v>324</v>
      </c>
      <c r="K82" s="1">
        <v>125</v>
      </c>
      <c r="L82" s="1" t="s">
        <v>26</v>
      </c>
      <c r="M82" s="3"/>
      <c r="N82" s="3">
        <f t="shared" si="1"/>
        <v>0</v>
      </c>
      <c r="O82" s="1"/>
      <c r="P82" s="3">
        <f>Tabla13157[[#This Row],[COSTO TOTAL]]</f>
        <v>0</v>
      </c>
      <c r="Q82" s="1"/>
      <c r="R82" s="1"/>
      <c r="S82" s="1"/>
      <c r="T82" s="1"/>
      <c r="U82" s="1"/>
      <c r="V82" s="3"/>
      <c r="W82" s="1"/>
      <c r="X82" s="1"/>
      <c r="Y82" s="1"/>
      <c r="Z82" s="1"/>
      <c r="AA82" s="1"/>
      <c r="AB82" s="1"/>
      <c r="AC82" s="1"/>
      <c r="AD82" s="1"/>
      <c r="AE82" s="1"/>
    </row>
    <row r="83" spans="1:31">
      <c r="A83" s="1" t="s">
        <v>330</v>
      </c>
      <c r="B83" s="2" t="s">
        <v>37</v>
      </c>
      <c r="C83" s="1">
        <v>7713442</v>
      </c>
      <c r="D83" s="1" t="s">
        <v>15</v>
      </c>
      <c r="E83" s="1" t="s">
        <v>24</v>
      </c>
      <c r="F83" s="1" t="s">
        <v>113</v>
      </c>
      <c r="G83" s="1" t="s">
        <v>24</v>
      </c>
      <c r="H83" s="1">
        <v>4501656736</v>
      </c>
      <c r="I83" s="1" t="s">
        <v>24</v>
      </c>
      <c r="J83" s="1" t="s">
        <v>344</v>
      </c>
      <c r="K83" s="1">
        <v>30</v>
      </c>
      <c r="L83" s="1" t="s">
        <v>26</v>
      </c>
      <c r="M83" s="3"/>
      <c r="N83" s="3">
        <f t="shared" si="1"/>
        <v>0</v>
      </c>
      <c r="O83" s="1"/>
      <c r="P83" s="3">
        <f>Tabla13157[[#This Row],[COSTO TOTAL]]</f>
        <v>0</v>
      </c>
      <c r="Q83" s="1"/>
      <c r="R83" s="1"/>
      <c r="S83" s="1"/>
      <c r="T83" s="1"/>
      <c r="U83" s="1"/>
      <c r="V83" s="3"/>
      <c r="W83" s="1"/>
      <c r="X83" s="1"/>
      <c r="Y83" s="1"/>
      <c r="Z83" s="1"/>
      <c r="AA83" s="1"/>
      <c r="AB83" s="1"/>
      <c r="AC83" s="1"/>
      <c r="AD83" s="1"/>
      <c r="AE83" s="1"/>
    </row>
    <row r="84" spans="1:31">
      <c r="A84" s="1" t="s">
        <v>330</v>
      </c>
      <c r="B84" s="2" t="s">
        <v>37</v>
      </c>
      <c r="C84" s="1">
        <v>7713442</v>
      </c>
      <c r="D84" s="1" t="s">
        <v>15</v>
      </c>
      <c r="E84" s="1" t="s">
        <v>24</v>
      </c>
      <c r="F84" s="1" t="s">
        <v>113</v>
      </c>
      <c r="G84" s="1" t="s">
        <v>24</v>
      </c>
      <c r="H84" s="1">
        <v>4501656736</v>
      </c>
      <c r="I84" s="1" t="s">
        <v>24</v>
      </c>
      <c r="J84" s="1" t="s">
        <v>325</v>
      </c>
      <c r="K84" s="1">
        <v>203</v>
      </c>
      <c r="L84" s="1" t="s">
        <v>26</v>
      </c>
      <c r="M84" s="3"/>
      <c r="N84" s="3">
        <f t="shared" si="1"/>
        <v>0</v>
      </c>
      <c r="O84" s="1"/>
      <c r="P84" s="3">
        <f>Tabla13157[[#This Row],[COSTO TOTAL]]</f>
        <v>0</v>
      </c>
      <c r="Q84" s="1"/>
      <c r="R84" s="1"/>
      <c r="S84" s="1"/>
      <c r="T84" s="1"/>
      <c r="U84" s="1"/>
      <c r="V84" s="3"/>
      <c r="W84" s="1"/>
      <c r="X84" s="1"/>
      <c r="Y84" s="1"/>
      <c r="Z84" s="1"/>
      <c r="AA84" s="1"/>
      <c r="AB84" s="1"/>
      <c r="AC84" s="1"/>
      <c r="AD84" s="1"/>
      <c r="AE84" s="1"/>
    </row>
    <row r="85" spans="1:31">
      <c r="A85" s="1" t="s">
        <v>330</v>
      </c>
      <c r="B85" s="2" t="s">
        <v>37</v>
      </c>
      <c r="C85" s="1">
        <v>7713442</v>
      </c>
      <c r="D85" s="1" t="s">
        <v>15</v>
      </c>
      <c r="E85" s="1" t="s">
        <v>24</v>
      </c>
      <c r="F85" s="1" t="s">
        <v>113</v>
      </c>
      <c r="G85" s="1" t="s">
        <v>24</v>
      </c>
      <c r="H85" s="1">
        <v>4501656736</v>
      </c>
      <c r="I85" s="1" t="s">
        <v>24</v>
      </c>
      <c r="J85" s="1" t="s">
        <v>326</v>
      </c>
      <c r="K85" s="1">
        <v>77</v>
      </c>
      <c r="L85" s="1" t="s">
        <v>26</v>
      </c>
      <c r="M85" s="3"/>
      <c r="N85" s="3">
        <f t="shared" si="1"/>
        <v>0</v>
      </c>
      <c r="O85" s="1"/>
      <c r="P85" s="3">
        <f>Tabla13157[[#This Row],[COSTO TOTAL]]</f>
        <v>0</v>
      </c>
      <c r="Q85" s="1"/>
      <c r="R85" s="1"/>
      <c r="S85" s="1"/>
      <c r="T85" s="1"/>
      <c r="U85" s="1"/>
      <c r="V85" s="3"/>
      <c r="W85" s="1"/>
      <c r="X85" s="1"/>
      <c r="Y85" s="1"/>
      <c r="Z85" s="1"/>
      <c r="AA85" s="1"/>
      <c r="AB85" s="1"/>
      <c r="AC85" s="1"/>
      <c r="AD85" s="1"/>
      <c r="AE85" s="1"/>
    </row>
    <row r="86" spans="1:31">
      <c r="A86" s="1" t="s">
        <v>330</v>
      </c>
      <c r="B86" s="2" t="s">
        <v>37</v>
      </c>
      <c r="C86" s="1">
        <v>7713442</v>
      </c>
      <c r="D86" s="1" t="s">
        <v>15</v>
      </c>
      <c r="E86" s="1" t="s">
        <v>24</v>
      </c>
      <c r="F86" s="1" t="s">
        <v>113</v>
      </c>
      <c r="G86" s="1" t="s">
        <v>24</v>
      </c>
      <c r="H86" s="1">
        <v>4501656736</v>
      </c>
      <c r="I86" s="1" t="s">
        <v>24</v>
      </c>
      <c r="J86" s="1" t="s">
        <v>327</v>
      </c>
      <c r="K86" s="1">
        <v>30</v>
      </c>
      <c r="L86" s="1" t="s">
        <v>26</v>
      </c>
      <c r="M86" s="3"/>
      <c r="N86" s="3">
        <f t="shared" si="1"/>
        <v>0</v>
      </c>
      <c r="O86" s="1"/>
      <c r="P86" s="3">
        <f>Tabla13157[[#This Row],[COSTO TOTAL]]</f>
        <v>0</v>
      </c>
      <c r="Q86" s="1"/>
      <c r="R86" s="1"/>
      <c r="S86" s="1"/>
      <c r="T86" s="1"/>
      <c r="U86" s="1"/>
      <c r="V86" s="3"/>
      <c r="W86" s="1"/>
      <c r="X86" s="1"/>
      <c r="Y86" s="1"/>
      <c r="Z86" s="1"/>
      <c r="AA86" s="1"/>
      <c r="AB86" s="1"/>
      <c r="AC86" s="1"/>
      <c r="AD86" s="1"/>
      <c r="AE86" s="1"/>
    </row>
    <row r="87" spans="1:31">
      <c r="A87" s="1" t="s">
        <v>330</v>
      </c>
      <c r="B87" s="2" t="s">
        <v>37</v>
      </c>
      <c r="C87" s="1">
        <v>7713442</v>
      </c>
      <c r="D87" s="1" t="s">
        <v>15</v>
      </c>
      <c r="E87" s="1" t="s">
        <v>24</v>
      </c>
      <c r="F87" s="1" t="s">
        <v>113</v>
      </c>
      <c r="G87" s="1" t="s">
        <v>24</v>
      </c>
      <c r="H87" s="1">
        <v>4501656736</v>
      </c>
      <c r="I87" s="1" t="s">
        <v>24</v>
      </c>
      <c r="J87" s="1" t="s">
        <v>328</v>
      </c>
      <c r="K87" s="1">
        <v>22</v>
      </c>
      <c r="L87" s="1" t="s">
        <v>26</v>
      </c>
      <c r="M87" s="3"/>
      <c r="N87" s="3">
        <f t="shared" si="1"/>
        <v>0</v>
      </c>
      <c r="O87" s="1"/>
      <c r="P87" s="3">
        <f>Tabla13157[[#This Row],[COSTO TOTAL]]</f>
        <v>0</v>
      </c>
      <c r="Q87" s="1"/>
      <c r="R87" s="1"/>
      <c r="S87" s="1"/>
      <c r="T87" s="1"/>
      <c r="U87" s="1"/>
      <c r="V87" s="3"/>
      <c r="W87" s="1"/>
      <c r="X87" s="1"/>
      <c r="Y87" s="1"/>
      <c r="Z87" s="1"/>
      <c r="AA87" s="1"/>
      <c r="AB87" s="1"/>
      <c r="AC87" s="1"/>
      <c r="AD87" s="1"/>
      <c r="AE87" s="1"/>
    </row>
    <row r="88" spans="1:31">
      <c r="A88" s="1" t="s">
        <v>330</v>
      </c>
      <c r="B88" s="2" t="s">
        <v>37</v>
      </c>
      <c r="C88" s="1">
        <v>7713442</v>
      </c>
      <c r="D88" s="1" t="s">
        <v>15</v>
      </c>
      <c r="E88" s="1" t="s">
        <v>24</v>
      </c>
      <c r="F88" s="1" t="s">
        <v>113</v>
      </c>
      <c r="G88" s="1" t="s">
        <v>24</v>
      </c>
      <c r="H88" s="1">
        <v>4501656736</v>
      </c>
      <c r="I88" s="1" t="s">
        <v>24</v>
      </c>
      <c r="J88" s="1" t="s">
        <v>329</v>
      </c>
      <c r="K88" s="1">
        <v>10</v>
      </c>
      <c r="L88" s="1" t="s">
        <v>26</v>
      </c>
      <c r="M88" s="3"/>
      <c r="N88" s="3">
        <f t="shared" si="1"/>
        <v>0</v>
      </c>
      <c r="O88" s="1"/>
      <c r="P88" s="3">
        <f>Tabla13157[[#This Row],[COSTO TOTAL]]</f>
        <v>0</v>
      </c>
      <c r="Q88" s="1"/>
      <c r="R88" s="1"/>
      <c r="S88" s="1"/>
      <c r="T88" s="1"/>
      <c r="U88" s="1"/>
      <c r="V88" s="3"/>
      <c r="W88" s="1"/>
      <c r="X88" s="1"/>
      <c r="Y88" s="1"/>
      <c r="Z88" s="1"/>
      <c r="AA88" s="1"/>
      <c r="AB88" s="1"/>
      <c r="AC88" s="1"/>
      <c r="AD88" s="1"/>
      <c r="AE88" s="1"/>
    </row>
    <row r="89" spans="1:31">
      <c r="A89" s="1" t="s">
        <v>345</v>
      </c>
      <c r="B89" s="2" t="s">
        <v>37</v>
      </c>
      <c r="C89" s="1" t="s">
        <v>22</v>
      </c>
      <c r="D89" s="1" t="s">
        <v>15</v>
      </c>
      <c r="E89" s="1" t="s">
        <v>24</v>
      </c>
      <c r="F89" s="1" t="s">
        <v>113</v>
      </c>
      <c r="G89" s="1" t="s">
        <v>24</v>
      </c>
      <c r="H89" s="1" t="s">
        <v>22</v>
      </c>
      <c r="I89" s="1" t="s">
        <v>24</v>
      </c>
      <c r="J89" s="1" t="s">
        <v>346</v>
      </c>
      <c r="K89" s="1">
        <v>1</v>
      </c>
      <c r="L89" s="1" t="s">
        <v>26</v>
      </c>
      <c r="M89" s="3"/>
      <c r="N89" s="3">
        <f t="shared" si="1"/>
        <v>0</v>
      </c>
      <c r="O89" s="1"/>
      <c r="P89" s="3">
        <f>Tabla13157[[#This Row],[COSTO TOTAL]]</f>
        <v>0</v>
      </c>
      <c r="Q89" s="1"/>
      <c r="R89" s="1"/>
      <c r="S89" s="1"/>
      <c r="T89" s="1"/>
      <c r="U89" s="1"/>
      <c r="V89" s="3"/>
      <c r="W89" s="1"/>
      <c r="X89" s="1"/>
      <c r="Y89" s="1"/>
      <c r="Z89" s="1"/>
      <c r="AA89" s="1"/>
      <c r="AB89" s="1"/>
      <c r="AC89" s="1"/>
      <c r="AD89" s="1"/>
      <c r="AE89" s="1"/>
    </row>
    <row r="90" spans="1:31">
      <c r="A90" s="1" t="s">
        <v>345</v>
      </c>
      <c r="B90" s="2" t="s">
        <v>37</v>
      </c>
      <c r="C90" s="1" t="s">
        <v>22</v>
      </c>
      <c r="D90" s="1" t="s">
        <v>15</v>
      </c>
      <c r="E90" s="1" t="s">
        <v>24</v>
      </c>
      <c r="F90" s="1" t="s">
        <v>24</v>
      </c>
      <c r="G90" s="1"/>
      <c r="H90" s="1" t="s">
        <v>22</v>
      </c>
      <c r="I90" s="1" t="s">
        <v>24</v>
      </c>
      <c r="J90" s="1" t="s">
        <v>347</v>
      </c>
      <c r="K90" s="1">
        <v>2</v>
      </c>
      <c r="L90" s="1" t="s">
        <v>26</v>
      </c>
      <c r="M90" s="3"/>
      <c r="N90" s="3">
        <f t="shared" si="1"/>
        <v>0</v>
      </c>
      <c r="O90" s="1"/>
      <c r="P90" s="3">
        <f>Tabla13157[[#This Row],[COSTO TOTAL]]</f>
        <v>0</v>
      </c>
      <c r="Q90" s="1"/>
      <c r="R90" s="1"/>
      <c r="S90" s="1"/>
      <c r="T90" s="1"/>
      <c r="U90" s="1"/>
      <c r="V90" s="3"/>
      <c r="W90" s="1"/>
      <c r="X90" s="1"/>
      <c r="Y90" s="1"/>
      <c r="Z90" s="1"/>
      <c r="AA90" s="1"/>
      <c r="AB90" s="1"/>
      <c r="AC90" s="1"/>
      <c r="AD90" s="1"/>
      <c r="AE90" s="1"/>
    </row>
    <row r="91" spans="1:31">
      <c r="A91" s="1" t="s">
        <v>345</v>
      </c>
      <c r="B91" s="2" t="s">
        <v>37</v>
      </c>
      <c r="C91" s="1" t="s">
        <v>22</v>
      </c>
      <c r="D91" s="1" t="s">
        <v>15</v>
      </c>
      <c r="E91" s="1" t="s">
        <v>24</v>
      </c>
      <c r="F91" s="1" t="s">
        <v>24</v>
      </c>
      <c r="G91" s="1"/>
      <c r="H91" s="1" t="s">
        <v>22</v>
      </c>
      <c r="I91" s="1" t="s">
        <v>24</v>
      </c>
      <c r="J91" s="1" t="s">
        <v>348</v>
      </c>
      <c r="K91" s="1">
        <v>2</v>
      </c>
      <c r="L91" s="1" t="s">
        <v>26</v>
      </c>
      <c r="M91" s="3"/>
      <c r="N91" s="3">
        <f t="shared" si="1"/>
        <v>0</v>
      </c>
      <c r="O91" s="1"/>
      <c r="P91" s="3">
        <f>Tabla13157[[#This Row],[COSTO TOTAL]]</f>
        <v>0</v>
      </c>
      <c r="Q91" s="1"/>
      <c r="R91" s="1"/>
      <c r="S91" s="1"/>
      <c r="T91" s="1"/>
      <c r="U91" s="1"/>
      <c r="V91" s="3"/>
      <c r="W91" s="1"/>
      <c r="X91" s="1"/>
      <c r="Y91" s="1"/>
      <c r="Z91" s="1"/>
      <c r="AA91" s="1"/>
      <c r="AB91" s="1"/>
      <c r="AC91" s="1"/>
      <c r="AD91" s="1"/>
      <c r="AE91" s="1"/>
    </row>
    <row r="92" spans="1:31">
      <c r="A92" s="1" t="s">
        <v>345</v>
      </c>
      <c r="B92" s="2" t="s">
        <v>37</v>
      </c>
      <c r="C92" s="1" t="s">
        <v>22</v>
      </c>
      <c r="D92" s="1" t="s">
        <v>15</v>
      </c>
      <c r="E92" s="1" t="s">
        <v>24</v>
      </c>
      <c r="F92" s="1" t="s">
        <v>24</v>
      </c>
      <c r="G92" s="1"/>
      <c r="H92" s="1" t="s">
        <v>22</v>
      </c>
      <c r="I92" s="1" t="s">
        <v>24</v>
      </c>
      <c r="J92" s="1" t="s">
        <v>349</v>
      </c>
      <c r="K92" s="1">
        <v>6</v>
      </c>
      <c r="L92" s="1" t="s">
        <v>26</v>
      </c>
      <c r="M92" s="3"/>
      <c r="N92" s="3">
        <f t="shared" si="1"/>
        <v>0</v>
      </c>
      <c r="O92" s="1"/>
      <c r="P92" s="3">
        <f>Tabla13157[[#This Row],[COSTO TOTAL]]</f>
        <v>0</v>
      </c>
      <c r="Q92" s="1"/>
      <c r="R92" s="1"/>
      <c r="S92" s="1"/>
      <c r="T92" s="1"/>
      <c r="U92" s="1"/>
      <c r="V92" s="3"/>
      <c r="W92" s="1"/>
      <c r="X92" s="1"/>
      <c r="Y92" s="1"/>
      <c r="Z92" s="1"/>
      <c r="AA92" s="1"/>
      <c r="AB92" s="1"/>
      <c r="AC92" s="1"/>
      <c r="AD92" s="1"/>
      <c r="AE92" s="1"/>
    </row>
    <row r="93" spans="1:31">
      <c r="A93" s="1" t="s">
        <v>345</v>
      </c>
      <c r="B93" s="2" t="s">
        <v>37</v>
      </c>
      <c r="C93" s="1" t="s">
        <v>22</v>
      </c>
      <c r="D93" s="1" t="s">
        <v>15</v>
      </c>
      <c r="E93" s="1" t="s">
        <v>24</v>
      </c>
      <c r="F93" s="1" t="s">
        <v>24</v>
      </c>
      <c r="G93" s="1"/>
      <c r="H93" s="1" t="s">
        <v>22</v>
      </c>
      <c r="I93" s="1" t="s">
        <v>24</v>
      </c>
      <c r="J93" s="1" t="s">
        <v>350</v>
      </c>
      <c r="K93" s="1">
        <v>4</v>
      </c>
      <c r="L93" s="1" t="s">
        <v>26</v>
      </c>
      <c r="M93" s="3"/>
      <c r="N93" s="3">
        <f t="shared" si="1"/>
        <v>0</v>
      </c>
      <c r="O93" s="1"/>
      <c r="P93" s="3">
        <f>Tabla13157[[#This Row],[COSTO TOTAL]]</f>
        <v>0</v>
      </c>
      <c r="Q93" s="1"/>
      <c r="R93" s="1"/>
      <c r="S93" s="1"/>
      <c r="T93" s="1"/>
      <c r="U93" s="1"/>
      <c r="V93" s="3"/>
      <c r="W93" s="1"/>
      <c r="X93" s="1"/>
      <c r="Y93" s="1"/>
      <c r="Z93" s="1"/>
      <c r="AA93" s="1"/>
      <c r="AB93" s="1"/>
      <c r="AC93" s="1"/>
      <c r="AD93" s="1"/>
      <c r="AE93" s="1"/>
    </row>
    <row r="94" spans="1:31">
      <c r="A94" s="1" t="s">
        <v>345</v>
      </c>
      <c r="B94" s="2" t="s">
        <v>37</v>
      </c>
      <c r="C94" s="1" t="s">
        <v>22</v>
      </c>
      <c r="D94" s="1" t="s">
        <v>15</v>
      </c>
      <c r="E94" s="1" t="s">
        <v>24</v>
      </c>
      <c r="F94" s="1" t="s">
        <v>24</v>
      </c>
      <c r="G94" s="1"/>
      <c r="H94" s="1" t="s">
        <v>22</v>
      </c>
      <c r="I94" s="1" t="s">
        <v>24</v>
      </c>
      <c r="J94" s="1" t="s">
        <v>351</v>
      </c>
      <c r="K94" s="1">
        <v>2</v>
      </c>
      <c r="L94" s="1" t="s">
        <v>26</v>
      </c>
      <c r="M94" s="3"/>
      <c r="N94" s="3">
        <f t="shared" si="1"/>
        <v>0</v>
      </c>
      <c r="O94" s="1"/>
      <c r="P94" s="3">
        <f>Tabla13157[[#This Row],[COSTO TOTAL]]</f>
        <v>0</v>
      </c>
      <c r="Q94" s="1"/>
      <c r="R94" s="1"/>
      <c r="S94" s="1"/>
      <c r="T94" s="1"/>
      <c r="U94" s="1"/>
      <c r="V94" s="3"/>
      <c r="W94" s="1"/>
      <c r="X94" s="1"/>
      <c r="Y94" s="1"/>
      <c r="Z94" s="1"/>
      <c r="AA94" s="1"/>
      <c r="AB94" s="1"/>
      <c r="AC94" s="1"/>
      <c r="AD94" s="1"/>
      <c r="AE94" s="1"/>
    </row>
    <row r="95" spans="1:31">
      <c r="A95" s="1" t="s">
        <v>345</v>
      </c>
      <c r="B95" s="2" t="s">
        <v>37</v>
      </c>
      <c r="C95" s="1" t="s">
        <v>22</v>
      </c>
      <c r="D95" s="1" t="s">
        <v>15</v>
      </c>
      <c r="E95" s="1" t="s">
        <v>24</v>
      </c>
      <c r="F95" s="1" t="s">
        <v>24</v>
      </c>
      <c r="G95" s="1"/>
      <c r="H95" s="1" t="s">
        <v>22</v>
      </c>
      <c r="I95" s="1" t="s">
        <v>24</v>
      </c>
      <c r="J95" s="1" t="s">
        <v>351</v>
      </c>
      <c r="K95" s="1">
        <v>5</v>
      </c>
      <c r="L95" s="1" t="s">
        <v>26</v>
      </c>
      <c r="M95" s="3"/>
      <c r="N95" s="3">
        <f t="shared" si="1"/>
        <v>0</v>
      </c>
      <c r="O95" s="1"/>
      <c r="P95" s="3">
        <f>Tabla13157[[#This Row],[COSTO TOTAL]]</f>
        <v>0</v>
      </c>
      <c r="Q95" s="1"/>
      <c r="R95" s="1"/>
      <c r="S95" s="1"/>
      <c r="T95" s="1"/>
      <c r="U95" s="1"/>
      <c r="V95" s="3"/>
      <c r="W95" s="1"/>
      <c r="X95" s="1"/>
      <c r="Y95" s="1"/>
      <c r="Z95" s="1"/>
      <c r="AA95" s="1"/>
      <c r="AB95" s="1"/>
      <c r="AC95" s="1"/>
      <c r="AD95" s="1"/>
      <c r="AE95" s="1"/>
    </row>
    <row r="96" spans="1:31">
      <c r="A96" s="1" t="s">
        <v>345</v>
      </c>
      <c r="B96" s="2" t="s">
        <v>37</v>
      </c>
      <c r="C96" s="1" t="s">
        <v>22</v>
      </c>
      <c r="D96" s="1" t="s">
        <v>15</v>
      </c>
      <c r="E96" s="1" t="s">
        <v>24</v>
      </c>
      <c r="F96" s="1" t="s">
        <v>24</v>
      </c>
      <c r="G96" s="1"/>
      <c r="H96" s="1" t="s">
        <v>22</v>
      </c>
      <c r="I96" s="1" t="s">
        <v>24</v>
      </c>
      <c r="J96" s="1" t="s">
        <v>347</v>
      </c>
      <c r="K96" s="1">
        <v>2</v>
      </c>
      <c r="L96" s="1" t="s">
        <v>26</v>
      </c>
      <c r="M96" s="3"/>
      <c r="N96" s="3">
        <f t="shared" si="1"/>
        <v>0</v>
      </c>
      <c r="O96" s="1"/>
      <c r="P96" s="3">
        <f>Tabla13157[[#This Row],[COSTO TOTAL]]</f>
        <v>0</v>
      </c>
      <c r="Q96" s="1"/>
      <c r="R96" s="1"/>
      <c r="S96" s="1"/>
      <c r="T96" s="1"/>
      <c r="U96" s="1"/>
      <c r="V96" s="3"/>
      <c r="W96" s="1"/>
      <c r="X96" s="1"/>
      <c r="Y96" s="1"/>
      <c r="Z96" s="1"/>
      <c r="AA96" s="1"/>
      <c r="AB96" s="1"/>
      <c r="AC96" s="1"/>
      <c r="AD96" s="1"/>
      <c r="AE96" s="1"/>
    </row>
    <row r="97" spans="1:31">
      <c r="A97" s="1" t="s">
        <v>352</v>
      </c>
      <c r="B97" s="2">
        <v>43343</v>
      </c>
      <c r="C97" s="1" t="s">
        <v>353</v>
      </c>
      <c r="D97" s="1" t="s">
        <v>15</v>
      </c>
      <c r="E97" s="1" t="s">
        <v>24</v>
      </c>
      <c r="F97" s="1" t="s">
        <v>354</v>
      </c>
      <c r="G97" s="1"/>
      <c r="H97" s="1">
        <v>4501502805</v>
      </c>
      <c r="I97" s="1" t="s">
        <v>24</v>
      </c>
      <c r="J97" s="1" t="s">
        <v>1264</v>
      </c>
      <c r="K97" s="1">
        <v>10</v>
      </c>
      <c r="L97" s="1" t="s">
        <v>26</v>
      </c>
      <c r="M97" s="3"/>
      <c r="N97" s="3">
        <f t="shared" si="1"/>
        <v>0</v>
      </c>
      <c r="O97" s="1"/>
      <c r="P97" s="3">
        <f>Tabla13157[[#This Row],[COSTO TOTAL]]</f>
        <v>0</v>
      </c>
      <c r="Q97" s="1"/>
      <c r="R97" s="1"/>
      <c r="S97" s="1"/>
      <c r="T97" s="1"/>
      <c r="U97" s="1"/>
      <c r="V97" s="3"/>
      <c r="W97" s="1"/>
      <c r="X97" s="1"/>
      <c r="Y97" s="1"/>
      <c r="Z97" s="1"/>
      <c r="AA97" s="1"/>
      <c r="AB97" s="1"/>
      <c r="AC97" s="1"/>
      <c r="AD97" s="1"/>
      <c r="AE97" s="1"/>
    </row>
    <row r="98" spans="1:31">
      <c r="A98" s="1" t="s">
        <v>352</v>
      </c>
      <c r="B98" s="2">
        <v>43343</v>
      </c>
      <c r="C98" s="1" t="s">
        <v>353</v>
      </c>
      <c r="D98" s="1" t="s">
        <v>15</v>
      </c>
      <c r="E98" s="1" t="s">
        <v>24</v>
      </c>
      <c r="F98" s="1" t="s">
        <v>354</v>
      </c>
      <c r="G98" s="1"/>
      <c r="H98" s="1">
        <v>4501502805</v>
      </c>
      <c r="I98" s="1" t="s">
        <v>24</v>
      </c>
      <c r="J98" s="1" t="s">
        <v>1265</v>
      </c>
      <c r="K98" s="1">
        <v>1</v>
      </c>
      <c r="L98" s="1" t="s">
        <v>26</v>
      </c>
      <c r="M98" s="3"/>
      <c r="N98" s="3">
        <f t="shared" si="1"/>
        <v>0</v>
      </c>
      <c r="O98" s="1"/>
      <c r="P98" s="3">
        <f>Tabla13157[[#This Row],[COSTO TOTAL]]</f>
        <v>0</v>
      </c>
      <c r="Q98" s="1"/>
      <c r="R98" s="1"/>
      <c r="S98" s="1"/>
      <c r="T98" s="1"/>
      <c r="U98" s="1"/>
      <c r="V98" s="3"/>
      <c r="W98" s="1"/>
      <c r="X98" s="1"/>
      <c r="Y98" s="1"/>
      <c r="Z98" s="1"/>
      <c r="AA98" s="1"/>
      <c r="AB98" s="1"/>
      <c r="AC98" s="1"/>
      <c r="AD98" s="1"/>
      <c r="AE98" s="1"/>
    </row>
    <row r="99" spans="1:31">
      <c r="A99" s="1" t="s">
        <v>352</v>
      </c>
      <c r="B99" s="2">
        <v>43343</v>
      </c>
      <c r="C99" s="1" t="s">
        <v>353</v>
      </c>
      <c r="D99" s="1" t="s">
        <v>15</v>
      </c>
      <c r="E99" s="1" t="s">
        <v>24</v>
      </c>
      <c r="F99" s="1" t="s">
        <v>354</v>
      </c>
      <c r="G99" s="1"/>
      <c r="H99" s="1">
        <v>4501502805</v>
      </c>
      <c r="I99" s="1" t="s">
        <v>24</v>
      </c>
      <c r="J99" s="1" t="s">
        <v>1266</v>
      </c>
      <c r="K99" s="1">
        <v>1</v>
      </c>
      <c r="L99" s="1" t="s">
        <v>26</v>
      </c>
      <c r="M99" s="3"/>
      <c r="N99" s="3">
        <f t="shared" si="1"/>
        <v>0</v>
      </c>
      <c r="O99" s="1"/>
      <c r="P99" s="3">
        <f>Tabla13157[[#This Row],[COSTO TOTAL]]</f>
        <v>0</v>
      </c>
      <c r="Q99" s="1"/>
      <c r="R99" s="1"/>
      <c r="S99" s="1"/>
      <c r="T99" s="1"/>
      <c r="U99" s="1"/>
      <c r="V99" s="3"/>
      <c r="W99" s="1"/>
      <c r="X99" s="1"/>
      <c r="Y99" s="1"/>
      <c r="Z99" s="1"/>
      <c r="AA99" s="1"/>
      <c r="AB99" s="1"/>
      <c r="AC99" s="1"/>
      <c r="AD99" s="1"/>
      <c r="AE99" s="1"/>
    </row>
    <row r="100" spans="1:31">
      <c r="A100" s="1" t="s">
        <v>352</v>
      </c>
      <c r="B100" s="2" t="s">
        <v>37</v>
      </c>
      <c r="C100" s="1" t="s">
        <v>22</v>
      </c>
      <c r="D100" s="1" t="s">
        <v>15</v>
      </c>
      <c r="E100" s="1" t="s">
        <v>24</v>
      </c>
      <c r="F100" s="1" t="s">
        <v>24</v>
      </c>
      <c r="G100" s="1"/>
      <c r="H100" s="1" t="s">
        <v>22</v>
      </c>
      <c r="I100" s="1" t="s">
        <v>24</v>
      </c>
      <c r="J100" s="1" t="s">
        <v>356</v>
      </c>
      <c r="K100" s="1">
        <v>2</v>
      </c>
      <c r="L100" s="1" t="s">
        <v>26</v>
      </c>
      <c r="M100" s="3"/>
      <c r="N100" s="3">
        <f t="shared" si="1"/>
        <v>0</v>
      </c>
      <c r="O100" s="1"/>
      <c r="P100" s="3">
        <f>Tabla13157[[#This Row],[COSTO TOTAL]]</f>
        <v>0</v>
      </c>
      <c r="Q100" s="1"/>
      <c r="R100" s="1"/>
      <c r="S100" s="1"/>
      <c r="T100" s="1"/>
      <c r="U100" s="1"/>
      <c r="V100" s="3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>
      <c r="A101" s="1" t="s">
        <v>352</v>
      </c>
      <c r="B101" s="2">
        <v>43202</v>
      </c>
      <c r="C101" s="1">
        <v>7556202</v>
      </c>
      <c r="D101" s="1" t="s">
        <v>15</v>
      </c>
      <c r="E101" s="1" t="s">
        <v>357</v>
      </c>
      <c r="F101" s="1" t="s">
        <v>358</v>
      </c>
      <c r="G101" s="1"/>
      <c r="H101" s="1">
        <v>4501540015</v>
      </c>
      <c r="I101" s="1" t="s">
        <v>24</v>
      </c>
      <c r="J101" s="1" t="s">
        <v>359</v>
      </c>
      <c r="K101" s="1">
        <v>1</v>
      </c>
      <c r="L101" s="1" t="s">
        <v>26</v>
      </c>
      <c r="M101" s="3">
        <v>1580</v>
      </c>
      <c r="N101" s="3">
        <f t="shared" si="1"/>
        <v>1580</v>
      </c>
      <c r="O101" s="1"/>
      <c r="P101" s="3">
        <f>Tabla13157[[#This Row],[COSTO TOTAL]]</f>
        <v>1580</v>
      </c>
      <c r="Q101" s="1"/>
      <c r="R101" s="1"/>
      <c r="S101" s="1"/>
      <c r="T101" s="1"/>
      <c r="U101" s="1"/>
      <c r="V101" s="3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>
      <c r="A102" s="1" t="s">
        <v>352</v>
      </c>
      <c r="B102" s="2">
        <v>43202</v>
      </c>
      <c r="C102" s="1">
        <v>7556202</v>
      </c>
      <c r="D102" s="1" t="s">
        <v>15</v>
      </c>
      <c r="E102" s="1" t="s">
        <v>357</v>
      </c>
      <c r="F102" s="1" t="s">
        <v>358</v>
      </c>
      <c r="G102" s="1"/>
      <c r="H102" s="1">
        <v>4501540015</v>
      </c>
      <c r="I102" s="1" t="s">
        <v>24</v>
      </c>
      <c r="J102" s="1" t="s">
        <v>360</v>
      </c>
      <c r="K102" s="1">
        <v>2</v>
      </c>
      <c r="L102" s="1" t="s">
        <v>26</v>
      </c>
      <c r="M102" s="3">
        <v>1560</v>
      </c>
      <c r="N102" s="3">
        <f t="shared" si="1"/>
        <v>3120</v>
      </c>
      <c r="O102" s="1"/>
      <c r="P102" s="3">
        <f>Tabla13157[[#This Row],[COSTO TOTAL]]</f>
        <v>3120</v>
      </c>
      <c r="Q102" s="1"/>
      <c r="R102" s="1"/>
      <c r="S102" s="1"/>
      <c r="T102" s="1"/>
      <c r="U102" s="1"/>
      <c r="V102" s="3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>
      <c r="A103" s="1" t="s">
        <v>352</v>
      </c>
      <c r="B103" s="2">
        <v>43822</v>
      </c>
      <c r="C103" s="1">
        <v>7793421</v>
      </c>
      <c r="D103" s="1" t="s">
        <v>15</v>
      </c>
      <c r="E103" s="1" t="s">
        <v>24</v>
      </c>
      <c r="F103" s="1" t="s">
        <v>361</v>
      </c>
      <c r="G103" s="1" t="s">
        <v>24</v>
      </c>
      <c r="H103" s="1">
        <v>4501709861</v>
      </c>
      <c r="I103" s="1" t="s">
        <v>24</v>
      </c>
      <c r="J103" s="1" t="s">
        <v>362</v>
      </c>
      <c r="K103" s="1">
        <v>4</v>
      </c>
      <c r="L103" s="1" t="s">
        <v>26</v>
      </c>
      <c r="M103" s="3">
        <v>14100</v>
      </c>
      <c r="N103" s="3">
        <f t="shared" si="1"/>
        <v>56400</v>
      </c>
      <c r="O103" s="1"/>
      <c r="P103" s="3">
        <f>Tabla13157[[#This Row],[COSTO TOTAL]]</f>
        <v>56400</v>
      </c>
      <c r="Q103" s="1"/>
      <c r="R103" s="1"/>
      <c r="S103" s="1"/>
      <c r="T103" s="1"/>
      <c r="U103" s="1"/>
      <c r="V103" s="3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>
      <c r="A104" s="1" t="s">
        <v>352</v>
      </c>
      <c r="B104" s="2">
        <v>43822</v>
      </c>
      <c r="C104" s="1">
        <v>7793421</v>
      </c>
      <c r="D104" s="1" t="s">
        <v>15</v>
      </c>
      <c r="E104" s="1" t="s">
        <v>24</v>
      </c>
      <c r="F104" s="1" t="s">
        <v>361</v>
      </c>
      <c r="G104" s="1" t="s">
        <v>24</v>
      </c>
      <c r="H104" s="1">
        <v>4501709861</v>
      </c>
      <c r="I104" s="1" t="s">
        <v>24</v>
      </c>
      <c r="J104" s="1" t="s">
        <v>363</v>
      </c>
      <c r="K104" s="1">
        <v>2</v>
      </c>
      <c r="L104" s="1" t="s">
        <v>26</v>
      </c>
      <c r="M104" s="3">
        <v>3980</v>
      </c>
      <c r="N104" s="3">
        <f t="shared" si="1"/>
        <v>7960</v>
      </c>
      <c r="O104" s="1"/>
      <c r="P104" s="3">
        <f>Tabla13157[[#This Row],[COSTO TOTAL]]</f>
        <v>7960</v>
      </c>
      <c r="Q104" s="1"/>
      <c r="R104" s="1"/>
      <c r="S104" s="1"/>
      <c r="T104" s="1"/>
      <c r="U104" s="1"/>
      <c r="V104" s="3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>
      <c r="A105" s="1" t="s">
        <v>352</v>
      </c>
      <c r="B105" s="2">
        <v>43822</v>
      </c>
      <c r="C105" s="1">
        <v>7793421</v>
      </c>
      <c r="D105" s="1" t="s">
        <v>15</v>
      </c>
      <c r="E105" s="1" t="s">
        <v>24</v>
      </c>
      <c r="F105" s="1" t="s">
        <v>361</v>
      </c>
      <c r="G105" s="1" t="s">
        <v>24</v>
      </c>
      <c r="H105" s="1">
        <v>4501709861</v>
      </c>
      <c r="I105" s="1" t="s">
        <v>24</v>
      </c>
      <c r="J105" s="1" t="s">
        <v>364</v>
      </c>
      <c r="K105" s="1">
        <v>2</v>
      </c>
      <c r="L105" s="1" t="s">
        <v>26</v>
      </c>
      <c r="M105" s="3">
        <v>1480</v>
      </c>
      <c r="N105" s="3">
        <f t="shared" si="1"/>
        <v>2960</v>
      </c>
      <c r="O105" s="1"/>
      <c r="P105" s="3">
        <f>Tabla13157[[#This Row],[COSTO TOTAL]]</f>
        <v>2960</v>
      </c>
      <c r="Q105" s="1"/>
      <c r="R105" s="1"/>
      <c r="S105" s="1"/>
      <c r="T105" s="1"/>
      <c r="U105" s="1"/>
      <c r="V105" s="3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>
      <c r="A106" s="1" t="s">
        <v>352</v>
      </c>
      <c r="B106" s="2">
        <v>43822</v>
      </c>
      <c r="C106" s="1">
        <v>7793421</v>
      </c>
      <c r="D106" s="1" t="s">
        <v>15</v>
      </c>
      <c r="E106" s="1" t="s">
        <v>24</v>
      </c>
      <c r="F106" s="1" t="s">
        <v>361</v>
      </c>
      <c r="G106" s="1" t="s">
        <v>24</v>
      </c>
      <c r="H106" s="1">
        <v>4501709861</v>
      </c>
      <c r="I106" s="1" t="s">
        <v>24</v>
      </c>
      <c r="J106" s="1" t="s">
        <v>365</v>
      </c>
      <c r="K106" s="1">
        <v>2</v>
      </c>
      <c r="L106" s="1" t="s">
        <v>26</v>
      </c>
      <c r="M106" s="3">
        <v>9240</v>
      </c>
      <c r="N106" s="3">
        <f t="shared" si="1"/>
        <v>18480</v>
      </c>
      <c r="O106" s="1"/>
      <c r="P106" s="3">
        <f>Tabla13157[[#This Row],[COSTO TOTAL]]</f>
        <v>18480</v>
      </c>
      <c r="Q106" s="1"/>
      <c r="R106" s="1"/>
      <c r="S106" s="1"/>
      <c r="T106" s="1"/>
      <c r="U106" s="1"/>
      <c r="V106" s="3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>
      <c r="A107" s="1" t="s">
        <v>352</v>
      </c>
      <c r="B107" s="2">
        <v>43822</v>
      </c>
      <c r="C107" s="1">
        <v>7793421</v>
      </c>
      <c r="D107" s="1" t="s">
        <v>15</v>
      </c>
      <c r="E107" s="1" t="s">
        <v>24</v>
      </c>
      <c r="F107" s="1" t="s">
        <v>361</v>
      </c>
      <c r="G107" s="1" t="s">
        <v>24</v>
      </c>
      <c r="H107" s="1">
        <v>4501709861</v>
      </c>
      <c r="I107" s="1" t="s">
        <v>24</v>
      </c>
      <c r="J107" s="1" t="s">
        <v>366</v>
      </c>
      <c r="K107" s="1">
        <v>2</v>
      </c>
      <c r="L107" s="1" t="s">
        <v>26</v>
      </c>
      <c r="M107" s="3">
        <v>5340</v>
      </c>
      <c r="N107" s="3">
        <f t="shared" si="1"/>
        <v>10680</v>
      </c>
      <c r="O107" s="1"/>
      <c r="P107" s="3">
        <f>Tabla13157[[#This Row],[COSTO TOTAL]]</f>
        <v>10680</v>
      </c>
      <c r="Q107" s="1"/>
      <c r="R107" s="1"/>
      <c r="S107" s="1"/>
      <c r="T107" s="1"/>
      <c r="U107" s="1"/>
      <c r="V107" s="3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>
      <c r="A108" s="1" t="s">
        <v>368</v>
      </c>
      <c r="B108" s="2" t="s">
        <v>37</v>
      </c>
      <c r="C108" s="1">
        <v>7469918</v>
      </c>
      <c r="D108" s="1" t="s">
        <v>15</v>
      </c>
      <c r="E108" s="1" t="s">
        <v>24</v>
      </c>
      <c r="F108" s="1" t="s">
        <v>24</v>
      </c>
      <c r="G108" s="1"/>
      <c r="H108" s="1">
        <v>4501480730</v>
      </c>
      <c r="I108" s="1" t="s">
        <v>24</v>
      </c>
      <c r="J108" s="1" t="s">
        <v>369</v>
      </c>
      <c r="K108" s="1">
        <v>3</v>
      </c>
      <c r="L108" s="1" t="s">
        <v>26</v>
      </c>
      <c r="M108" s="3">
        <v>1330</v>
      </c>
      <c r="N108" s="3">
        <f t="shared" si="1"/>
        <v>3990</v>
      </c>
      <c r="O108" s="1" t="s">
        <v>370</v>
      </c>
      <c r="P108" s="3">
        <f>Tabla13157[[#This Row],[COSTO TOTAL]]</f>
        <v>3990</v>
      </c>
      <c r="Q108" s="1"/>
      <c r="R108" s="1"/>
      <c r="S108" s="1"/>
      <c r="T108" s="1"/>
      <c r="U108" s="1"/>
      <c r="V108" s="3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>
      <c r="A109" s="1" t="s">
        <v>368</v>
      </c>
      <c r="B109" s="2" t="s">
        <v>37</v>
      </c>
      <c r="C109" s="1">
        <v>7469918</v>
      </c>
      <c r="D109" s="1" t="s">
        <v>15</v>
      </c>
      <c r="E109" s="1" t="s">
        <v>24</v>
      </c>
      <c r="F109" s="1" t="s">
        <v>24</v>
      </c>
      <c r="G109" s="1"/>
      <c r="H109" s="1">
        <v>4501480730</v>
      </c>
      <c r="I109" s="1" t="s">
        <v>24</v>
      </c>
      <c r="J109" s="1" t="s">
        <v>371</v>
      </c>
      <c r="K109" s="1">
        <v>2</v>
      </c>
      <c r="L109" s="1" t="s">
        <v>26</v>
      </c>
      <c r="M109" s="3">
        <v>1000</v>
      </c>
      <c r="N109" s="3">
        <f t="shared" si="1"/>
        <v>2000</v>
      </c>
      <c r="O109" s="1" t="s">
        <v>372</v>
      </c>
      <c r="P109" s="3">
        <f>Tabla13157[[#This Row],[COSTO TOTAL]]</f>
        <v>2000</v>
      </c>
      <c r="Q109" s="1"/>
      <c r="R109" s="1"/>
      <c r="S109" s="1"/>
      <c r="T109" s="1"/>
      <c r="U109" s="1"/>
      <c r="V109" s="3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>
      <c r="A110" s="1" t="s">
        <v>368</v>
      </c>
      <c r="B110" s="2">
        <v>43206</v>
      </c>
      <c r="C110" s="1">
        <v>7520512</v>
      </c>
      <c r="D110" s="1" t="s">
        <v>15</v>
      </c>
      <c r="E110" s="1" t="s">
        <v>373</v>
      </c>
      <c r="F110" s="1" t="s">
        <v>374</v>
      </c>
      <c r="G110" s="1"/>
      <c r="H110" s="1">
        <v>4501528872</v>
      </c>
      <c r="I110" s="1" t="s">
        <v>24</v>
      </c>
      <c r="J110" s="1" t="s">
        <v>375</v>
      </c>
      <c r="K110" s="1">
        <v>1</v>
      </c>
      <c r="L110" s="1" t="s">
        <v>26</v>
      </c>
      <c r="M110" s="3">
        <v>41164</v>
      </c>
      <c r="N110" s="3">
        <f t="shared" si="1"/>
        <v>41164</v>
      </c>
      <c r="O110" s="1"/>
      <c r="P110" s="3">
        <f>Tabla13157[[#This Row],[COSTO TOTAL]]</f>
        <v>41164</v>
      </c>
      <c r="Q110" s="1"/>
      <c r="R110" s="1"/>
      <c r="S110" s="1"/>
      <c r="T110" s="1"/>
      <c r="U110" s="1"/>
      <c r="V110" s="3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>
      <c r="A111" s="1" t="s">
        <v>376</v>
      </c>
      <c r="B111" s="2">
        <v>43692</v>
      </c>
      <c r="C111" s="1">
        <v>7741799</v>
      </c>
      <c r="D111" s="1" t="s">
        <v>15</v>
      </c>
      <c r="E111" s="1" t="s">
        <v>24</v>
      </c>
      <c r="F111" s="1" t="s">
        <v>377</v>
      </c>
      <c r="G111" s="1" t="s">
        <v>24</v>
      </c>
      <c r="H111" s="1">
        <v>4501685387</v>
      </c>
      <c r="I111" s="1" t="s">
        <v>24</v>
      </c>
      <c r="J111" s="1" t="s">
        <v>378</v>
      </c>
      <c r="K111" s="1">
        <v>1</v>
      </c>
      <c r="L111" s="1" t="s">
        <v>379</v>
      </c>
      <c r="M111" s="3">
        <v>304907.81</v>
      </c>
      <c r="N111" s="3">
        <f t="shared" si="1"/>
        <v>304907.81</v>
      </c>
      <c r="O111" s="1"/>
      <c r="P111" s="3">
        <f>Tabla13157[[#This Row],[COSTO TOTAL]]</f>
        <v>304907.81</v>
      </c>
      <c r="Q111" s="1"/>
      <c r="R111" s="1"/>
      <c r="S111" s="1"/>
      <c r="T111" s="1"/>
      <c r="U111" s="1"/>
      <c r="V111" s="3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>
      <c r="A112" s="1" t="s">
        <v>380</v>
      </c>
      <c r="B112" s="2">
        <v>43826</v>
      </c>
      <c r="C112" s="1" t="s">
        <v>24</v>
      </c>
      <c r="D112" s="1" t="s">
        <v>15</v>
      </c>
      <c r="E112" s="1" t="s">
        <v>24</v>
      </c>
      <c r="F112" s="1" t="s">
        <v>381</v>
      </c>
      <c r="G112" s="1" t="s">
        <v>24</v>
      </c>
      <c r="H112" s="1">
        <v>4501713103</v>
      </c>
      <c r="I112" s="1" t="s">
        <v>24</v>
      </c>
      <c r="J112" s="1" t="s">
        <v>382</v>
      </c>
      <c r="K112" s="1">
        <v>1</v>
      </c>
      <c r="L112" s="1" t="s">
        <v>26</v>
      </c>
      <c r="M112" s="3">
        <v>76000</v>
      </c>
      <c r="N112" s="3">
        <f t="shared" si="1"/>
        <v>76000</v>
      </c>
      <c r="O112" s="1"/>
      <c r="P112" s="3">
        <f>Tabla13157[[#This Row],[COSTO TOTAL]]</f>
        <v>76000</v>
      </c>
      <c r="Q112" s="1"/>
      <c r="R112" s="1"/>
      <c r="S112" s="1"/>
      <c r="T112" s="1"/>
      <c r="U112" s="1"/>
      <c r="V112" s="3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>
      <c r="A113" s="1" t="s">
        <v>383</v>
      </c>
      <c r="B113" s="2">
        <v>43826</v>
      </c>
      <c r="C113" s="1" t="s">
        <v>24</v>
      </c>
      <c r="D113" s="1" t="s">
        <v>15</v>
      </c>
      <c r="E113" s="1" t="s">
        <v>24</v>
      </c>
      <c r="F113" s="1" t="s">
        <v>381</v>
      </c>
      <c r="G113" s="1" t="s">
        <v>24</v>
      </c>
      <c r="H113" s="1">
        <v>4501713103</v>
      </c>
      <c r="I113" s="1" t="s">
        <v>24</v>
      </c>
      <c r="J113" s="1" t="s">
        <v>384</v>
      </c>
      <c r="K113" s="1">
        <v>1</v>
      </c>
      <c r="L113" s="1" t="s">
        <v>26</v>
      </c>
      <c r="M113" s="3">
        <v>40000</v>
      </c>
      <c r="N113" s="3">
        <f t="shared" si="1"/>
        <v>40000</v>
      </c>
      <c r="O113" s="1"/>
      <c r="P113" s="3">
        <f>Tabla13157[[#This Row],[COSTO TOTAL]]</f>
        <v>40000</v>
      </c>
      <c r="Q113" s="1"/>
      <c r="R113" s="1"/>
      <c r="S113" s="1"/>
      <c r="T113" s="1"/>
      <c r="U113" s="1"/>
      <c r="V113" s="3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>
      <c r="A114" s="1" t="s">
        <v>380</v>
      </c>
      <c r="B114" s="2">
        <v>43826</v>
      </c>
      <c r="C114" s="1" t="s">
        <v>24</v>
      </c>
      <c r="D114" s="1" t="s">
        <v>15</v>
      </c>
      <c r="E114" s="1" t="s">
        <v>24</v>
      </c>
      <c r="F114" s="1" t="s">
        <v>381</v>
      </c>
      <c r="G114" s="1" t="s">
        <v>24</v>
      </c>
      <c r="H114" s="1">
        <v>4501713103</v>
      </c>
      <c r="I114" s="1" t="s">
        <v>24</v>
      </c>
      <c r="J114" s="1" t="s">
        <v>385</v>
      </c>
      <c r="K114" s="1">
        <v>1</v>
      </c>
      <c r="L114" s="1" t="s">
        <v>26</v>
      </c>
      <c r="M114" s="3">
        <v>580000</v>
      </c>
      <c r="N114" s="3">
        <f t="shared" si="1"/>
        <v>580000</v>
      </c>
      <c r="O114" s="1"/>
      <c r="P114" s="3">
        <f>Tabla13157[[#This Row],[COSTO TOTAL]]</f>
        <v>580000</v>
      </c>
      <c r="Q114" s="1"/>
      <c r="R114" s="1"/>
      <c r="S114" s="1"/>
      <c r="T114" s="1"/>
      <c r="U114" s="1"/>
      <c r="V114" s="3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>
      <c r="A115" s="1" t="s">
        <v>592</v>
      </c>
      <c r="B115" s="2">
        <v>43496</v>
      </c>
      <c r="C115" s="1" t="s">
        <v>24</v>
      </c>
      <c r="D115" s="1" t="s">
        <v>15</v>
      </c>
      <c r="E115" s="1" t="s">
        <v>24</v>
      </c>
      <c r="F115" s="1" t="s">
        <v>1124</v>
      </c>
      <c r="G115" s="1" t="s">
        <v>24</v>
      </c>
      <c r="H115" s="1">
        <v>4501746748</v>
      </c>
      <c r="I115" s="1" t="s">
        <v>24</v>
      </c>
      <c r="J115" s="1" t="s">
        <v>1125</v>
      </c>
      <c r="K115" s="1">
        <v>10</v>
      </c>
      <c r="L115" s="1" t="s">
        <v>26</v>
      </c>
      <c r="M115" s="3">
        <v>15</v>
      </c>
      <c r="N115" s="3">
        <f t="shared" si="1"/>
        <v>150</v>
      </c>
      <c r="O115" s="1"/>
      <c r="P115" s="3">
        <f>Tabla13157[[#This Row],[COSTO TOTAL]]</f>
        <v>150</v>
      </c>
      <c r="Q115" s="1"/>
      <c r="R115" s="1"/>
      <c r="S115" s="1"/>
      <c r="T115" s="1"/>
      <c r="U115" s="1"/>
      <c r="V115" s="3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>
      <c r="A116" s="1" t="s">
        <v>1436</v>
      </c>
      <c r="B116" s="2">
        <v>43496</v>
      </c>
      <c r="C116" s="1" t="s">
        <v>24</v>
      </c>
      <c r="D116" s="1" t="s">
        <v>15</v>
      </c>
      <c r="E116" s="1" t="s">
        <v>24</v>
      </c>
      <c r="F116" s="1" t="s">
        <v>1124</v>
      </c>
      <c r="G116" s="1" t="s">
        <v>24</v>
      </c>
      <c r="H116" s="1">
        <v>4501746748</v>
      </c>
      <c r="I116" s="1" t="s">
        <v>24</v>
      </c>
      <c r="J116" s="1" t="s">
        <v>1126</v>
      </c>
      <c r="K116" s="1">
        <v>0</v>
      </c>
      <c r="L116" s="1" t="s">
        <v>26</v>
      </c>
      <c r="M116" s="3">
        <v>430</v>
      </c>
      <c r="N116" s="3">
        <f t="shared" si="1"/>
        <v>0</v>
      </c>
      <c r="O116" s="1"/>
      <c r="P116" s="3">
        <f>Tabla13157[[#This Row],[COSTO TOTAL]]</f>
        <v>0</v>
      </c>
      <c r="Q116" s="1"/>
      <c r="R116" s="1"/>
      <c r="S116" s="1"/>
      <c r="T116" s="1"/>
      <c r="U116" s="1"/>
      <c r="V116" s="3"/>
      <c r="W116" s="1"/>
      <c r="X116" s="1"/>
      <c r="Y116" s="1"/>
      <c r="Z116" s="1"/>
      <c r="AA116" s="1"/>
      <c r="AB116" s="1"/>
      <c r="AC116" s="1"/>
      <c r="AD116" s="1" t="s">
        <v>112</v>
      </c>
      <c r="AE116" s="1"/>
    </row>
    <row r="117" spans="1:31">
      <c r="A117" s="1" t="s">
        <v>1436</v>
      </c>
      <c r="B117" s="2">
        <v>43925</v>
      </c>
      <c r="C117" s="1" t="s">
        <v>24</v>
      </c>
      <c r="D117" s="1" t="s">
        <v>15</v>
      </c>
      <c r="E117" s="1" t="s">
        <v>24</v>
      </c>
      <c r="F117" s="1" t="s">
        <v>113</v>
      </c>
      <c r="G117" s="1" t="s">
        <v>24</v>
      </c>
      <c r="H117" s="1">
        <v>4501763638</v>
      </c>
      <c r="I117" s="1" t="s">
        <v>24</v>
      </c>
      <c r="J117" s="1" t="s">
        <v>1433</v>
      </c>
      <c r="K117" s="1">
        <v>2</v>
      </c>
      <c r="L117" s="1" t="s">
        <v>26</v>
      </c>
      <c r="M117" s="3">
        <v>4937.2</v>
      </c>
      <c r="N117" s="3">
        <f t="shared" si="1"/>
        <v>9874.4</v>
      </c>
      <c r="O117" s="1"/>
      <c r="P117" s="3">
        <f>Tabla13157[[#This Row],[COSTO TOTAL]]</f>
        <v>9874.4</v>
      </c>
      <c r="Q117" s="1"/>
      <c r="R117" s="1"/>
      <c r="S117" s="1"/>
      <c r="T117" s="1"/>
      <c r="U117" s="1"/>
      <c r="V117" s="3"/>
      <c r="W117" s="1"/>
      <c r="X117" s="1"/>
      <c r="Y117" s="1"/>
      <c r="Z117" s="1"/>
      <c r="AA117" s="1"/>
      <c r="AB117" s="1"/>
      <c r="AC117" s="1" t="s">
        <v>112</v>
      </c>
      <c r="AD117" s="1"/>
      <c r="AE117" s="1"/>
    </row>
    <row r="118" spans="1:31">
      <c r="A118" s="1" t="s">
        <v>1436</v>
      </c>
      <c r="B118" s="2">
        <v>43925</v>
      </c>
      <c r="C118" s="1" t="s">
        <v>24</v>
      </c>
      <c r="D118" s="1" t="s">
        <v>15</v>
      </c>
      <c r="E118" s="1" t="s">
        <v>24</v>
      </c>
      <c r="F118" s="1" t="s">
        <v>113</v>
      </c>
      <c r="G118" s="1" t="s">
        <v>24</v>
      </c>
      <c r="H118" s="1">
        <v>4501763638</v>
      </c>
      <c r="I118" s="1" t="s">
        <v>24</v>
      </c>
      <c r="J118" s="1" t="s">
        <v>1434</v>
      </c>
      <c r="K118" s="1">
        <v>2</v>
      </c>
      <c r="L118" s="1" t="s">
        <v>26</v>
      </c>
      <c r="M118" s="3">
        <v>2193</v>
      </c>
      <c r="N118" s="3">
        <f t="shared" si="1"/>
        <v>4386</v>
      </c>
      <c r="O118" s="1"/>
      <c r="P118" s="3">
        <f>Tabla13157[[#This Row],[COSTO TOTAL]]</f>
        <v>4386</v>
      </c>
      <c r="Q118" s="1"/>
      <c r="R118" s="1"/>
      <c r="S118" s="1"/>
      <c r="T118" s="1"/>
      <c r="U118" s="1"/>
      <c r="V118" s="3"/>
      <c r="W118" s="1"/>
      <c r="X118" s="1"/>
      <c r="Y118" s="1"/>
      <c r="Z118" s="1"/>
      <c r="AA118" s="1"/>
      <c r="AB118" s="1"/>
      <c r="AC118" s="1" t="s">
        <v>112</v>
      </c>
      <c r="AD118" s="1"/>
      <c r="AE118" s="1"/>
    </row>
    <row r="119" spans="1:31">
      <c r="A119" s="1" t="s">
        <v>1436</v>
      </c>
      <c r="B119" s="2">
        <v>43925</v>
      </c>
      <c r="C119" s="1" t="s">
        <v>24</v>
      </c>
      <c r="D119" s="1" t="s">
        <v>15</v>
      </c>
      <c r="E119" s="1" t="s">
        <v>24</v>
      </c>
      <c r="F119" s="1" t="s">
        <v>113</v>
      </c>
      <c r="G119" s="1" t="s">
        <v>24</v>
      </c>
      <c r="H119" s="1">
        <v>4501763638</v>
      </c>
      <c r="I119" s="1" t="s">
        <v>24</v>
      </c>
      <c r="J119" s="1" t="s">
        <v>1435</v>
      </c>
      <c r="K119" s="1">
        <v>2</v>
      </c>
      <c r="L119" s="1" t="s">
        <v>26</v>
      </c>
      <c r="M119" s="3">
        <v>567</v>
      </c>
      <c r="N119" s="3">
        <f t="shared" si="1"/>
        <v>1134</v>
      </c>
      <c r="O119" s="1"/>
      <c r="P119" s="3">
        <f>Tabla13157[[#This Row],[COSTO TOTAL]]</f>
        <v>1134</v>
      </c>
      <c r="Q119" s="1"/>
      <c r="R119" s="1"/>
      <c r="S119" s="1"/>
      <c r="T119" s="1"/>
      <c r="U119" s="1"/>
      <c r="V119" s="3"/>
      <c r="W119" s="1"/>
      <c r="X119" s="1"/>
      <c r="Y119" s="1"/>
      <c r="Z119" s="1"/>
      <c r="AA119" s="1"/>
      <c r="AB119" s="1"/>
      <c r="AC119" s="1" t="s">
        <v>112</v>
      </c>
      <c r="AD119" s="1"/>
      <c r="AE119" s="1"/>
    </row>
    <row r="120" spans="1:3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>
        <f t="shared" si="1"/>
        <v>0</v>
      </c>
      <c r="O120" s="1"/>
      <c r="P120" s="3">
        <f>Tabla13157[[#This Row],[COSTO TOTAL]]</f>
        <v>0</v>
      </c>
      <c r="Q120" s="1"/>
      <c r="R120" s="1"/>
      <c r="S120" s="1"/>
      <c r="T120" s="1"/>
      <c r="U120" s="1"/>
      <c r="V120" s="3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>
      <c r="A121" s="9"/>
      <c r="B121" s="10"/>
      <c r="C121" s="9"/>
      <c r="D121" s="9"/>
      <c r="E121" s="9"/>
      <c r="F121" s="9"/>
      <c r="G121" s="9"/>
      <c r="H121" s="9"/>
      <c r="I121" s="9"/>
      <c r="J121" s="9" t="s">
        <v>1005</v>
      </c>
      <c r="K121" s="9"/>
      <c r="L121" s="9"/>
      <c r="M121" s="11"/>
      <c r="N121" s="11"/>
      <c r="O121" s="9"/>
      <c r="P121" s="9"/>
      <c r="Q121" s="9"/>
      <c r="R121" s="9"/>
      <c r="S121" s="9"/>
      <c r="T121" s="9"/>
      <c r="U121" s="9"/>
      <c r="V121" s="11"/>
      <c r="W121" s="9"/>
      <c r="X121" s="9"/>
      <c r="Y121" s="9"/>
      <c r="Z121" s="9"/>
      <c r="AA121" s="9"/>
      <c r="AB121" s="9"/>
      <c r="AC121" s="9"/>
      <c r="AD121" s="9"/>
      <c r="AE121" s="1"/>
    </row>
    <row r="122" spans="1:31">
      <c r="A122" s="1" t="s">
        <v>21</v>
      </c>
      <c r="B122" s="2">
        <v>43661</v>
      </c>
      <c r="C122" s="1" t="s">
        <v>22</v>
      </c>
      <c r="D122" s="1" t="s">
        <v>155</v>
      </c>
      <c r="E122" s="1" t="s">
        <v>24</v>
      </c>
      <c r="F122" s="1" t="s">
        <v>24</v>
      </c>
      <c r="G122" s="1" t="s">
        <v>24</v>
      </c>
      <c r="H122" s="1">
        <v>4501670596</v>
      </c>
      <c r="I122" s="1" t="s">
        <v>24</v>
      </c>
      <c r="J122" s="1" t="s">
        <v>158</v>
      </c>
      <c r="K122" s="1">
        <v>0</v>
      </c>
      <c r="L122" s="1" t="s">
        <v>26</v>
      </c>
      <c r="M122" s="3">
        <v>894</v>
      </c>
      <c r="N122" s="3">
        <f t="shared" ref="N122:N190" si="2">M122*K122</f>
        <v>0</v>
      </c>
      <c r="O122" s="1"/>
      <c r="P122" s="1"/>
      <c r="Q122" s="3">
        <f>Tabla13157[[#This Row],[COSTO TOTAL]]</f>
        <v>0</v>
      </c>
      <c r="R122" s="3"/>
      <c r="S122" s="1"/>
      <c r="T122" s="1"/>
      <c r="U122" s="1"/>
      <c r="V122" s="3"/>
      <c r="W122" s="1"/>
      <c r="X122" s="1"/>
      <c r="Y122" s="1"/>
      <c r="Z122" s="1"/>
      <c r="AA122" s="1"/>
      <c r="AB122" s="1"/>
      <c r="AC122" s="1"/>
      <c r="AD122" s="1" t="s">
        <v>112</v>
      </c>
      <c r="AE122" s="1"/>
    </row>
    <row r="123" spans="1:31">
      <c r="A123" s="1" t="s">
        <v>27</v>
      </c>
      <c r="B123" s="2">
        <v>42931</v>
      </c>
      <c r="C123" s="1" t="s">
        <v>22</v>
      </c>
      <c r="D123" s="1" t="s">
        <v>155</v>
      </c>
      <c r="E123" s="1" t="s">
        <v>159</v>
      </c>
      <c r="F123" s="1" t="s">
        <v>24</v>
      </c>
      <c r="G123" s="1"/>
      <c r="H123" s="1" t="s">
        <v>22</v>
      </c>
      <c r="I123" s="1"/>
      <c r="J123" s="1" t="s">
        <v>160</v>
      </c>
      <c r="K123" s="1">
        <v>1</v>
      </c>
      <c r="L123" s="1" t="s">
        <v>26</v>
      </c>
      <c r="M123" s="3"/>
      <c r="N123" s="3">
        <f t="shared" si="2"/>
        <v>0</v>
      </c>
      <c r="O123" s="1"/>
      <c r="P123" s="1"/>
      <c r="Q123" s="3">
        <f>Tabla13157[[#This Row],[COSTO TOTAL]]</f>
        <v>0</v>
      </c>
      <c r="R123" s="3"/>
      <c r="S123" s="1"/>
      <c r="T123" s="1"/>
      <c r="U123" s="1"/>
      <c r="V123" s="3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>
      <c r="A124" s="1" t="s">
        <v>27</v>
      </c>
      <c r="B124" s="2">
        <v>42931</v>
      </c>
      <c r="C124" s="1" t="s">
        <v>22</v>
      </c>
      <c r="D124" s="1" t="s">
        <v>155</v>
      </c>
      <c r="E124" s="1" t="s">
        <v>159</v>
      </c>
      <c r="F124" s="1" t="s">
        <v>24</v>
      </c>
      <c r="G124" s="1"/>
      <c r="H124" s="1" t="s">
        <v>22</v>
      </c>
      <c r="I124" s="1"/>
      <c r="J124" s="1" t="s">
        <v>161</v>
      </c>
      <c r="K124" s="1">
        <v>1</v>
      </c>
      <c r="L124" s="1" t="s">
        <v>26</v>
      </c>
      <c r="M124" s="3"/>
      <c r="N124" s="3">
        <f t="shared" si="2"/>
        <v>0</v>
      </c>
      <c r="O124" s="1"/>
      <c r="P124" s="1"/>
      <c r="Q124" s="3">
        <f>Tabla13157[[#This Row],[COSTO TOTAL]]</f>
        <v>0</v>
      </c>
      <c r="R124" s="3"/>
      <c r="S124" s="1"/>
      <c r="T124" s="1"/>
      <c r="U124" s="1"/>
      <c r="V124" s="3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>
      <c r="A125" s="1" t="s">
        <v>27</v>
      </c>
      <c r="B125" s="2" t="s">
        <v>37</v>
      </c>
      <c r="C125" s="1" t="s">
        <v>22</v>
      </c>
      <c r="D125" s="1" t="s">
        <v>155</v>
      </c>
      <c r="E125" s="1" t="s">
        <v>24</v>
      </c>
      <c r="F125" s="1" t="s">
        <v>24</v>
      </c>
      <c r="G125" s="1" t="s">
        <v>24</v>
      </c>
      <c r="H125" s="1" t="s">
        <v>24</v>
      </c>
      <c r="I125" s="1" t="s">
        <v>24</v>
      </c>
      <c r="J125" s="1" t="s">
        <v>162</v>
      </c>
      <c r="K125" s="1">
        <v>1</v>
      </c>
      <c r="L125" s="1" t="s">
        <v>26</v>
      </c>
      <c r="M125" s="3"/>
      <c r="N125" s="3">
        <f t="shared" si="2"/>
        <v>0</v>
      </c>
      <c r="O125" s="1"/>
      <c r="P125" s="1"/>
      <c r="Q125" s="3">
        <f>Tabla13157[[#This Row],[COSTO TOTAL]]</f>
        <v>0</v>
      </c>
      <c r="R125" s="3"/>
      <c r="S125" s="1"/>
      <c r="T125" s="1"/>
      <c r="U125" s="1"/>
      <c r="V125" s="3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>
      <c r="A126" s="1" t="s">
        <v>27</v>
      </c>
      <c r="B126" s="2">
        <v>43354</v>
      </c>
      <c r="C126" s="1">
        <v>7336057</v>
      </c>
      <c r="D126" s="1" t="s">
        <v>155</v>
      </c>
      <c r="E126" s="1" t="s">
        <v>163</v>
      </c>
      <c r="F126" s="1" t="s">
        <v>164</v>
      </c>
      <c r="G126" s="1" t="s">
        <v>24</v>
      </c>
      <c r="H126" s="1">
        <v>4501406830</v>
      </c>
      <c r="I126" s="1" t="s">
        <v>24</v>
      </c>
      <c r="J126" s="1" t="s">
        <v>165</v>
      </c>
      <c r="K126" s="1">
        <v>1</v>
      </c>
      <c r="L126" s="1" t="s">
        <v>26</v>
      </c>
      <c r="M126" s="3">
        <v>23903</v>
      </c>
      <c r="N126" s="3">
        <f t="shared" si="2"/>
        <v>23903</v>
      </c>
      <c r="O126" s="1"/>
      <c r="P126" s="1"/>
      <c r="Q126" s="3">
        <f>Tabla13157[[#This Row],[COSTO TOTAL]]</f>
        <v>23903</v>
      </c>
      <c r="R126" s="3"/>
      <c r="S126" s="1"/>
      <c r="T126" s="1"/>
      <c r="U126" s="1"/>
      <c r="V126" s="3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>
      <c r="A127" s="1" t="s">
        <v>31</v>
      </c>
      <c r="B127" s="2">
        <v>43424</v>
      </c>
      <c r="C127" s="1">
        <v>7562568</v>
      </c>
      <c r="D127" s="1" t="s">
        <v>155</v>
      </c>
      <c r="E127" s="1" t="s">
        <v>166</v>
      </c>
      <c r="F127" s="1" t="s">
        <v>76</v>
      </c>
      <c r="G127" s="1" t="s">
        <v>24</v>
      </c>
      <c r="H127" s="1">
        <v>4501613029</v>
      </c>
      <c r="I127" s="1" t="s">
        <v>167</v>
      </c>
      <c r="J127" s="1" t="s">
        <v>168</v>
      </c>
      <c r="K127" s="1">
        <v>6</v>
      </c>
      <c r="L127" s="1" t="s">
        <v>26</v>
      </c>
      <c r="M127" s="3">
        <v>594.79999999999995</v>
      </c>
      <c r="N127" s="3">
        <f t="shared" si="2"/>
        <v>3568.7999999999997</v>
      </c>
      <c r="O127" s="1"/>
      <c r="P127" s="1"/>
      <c r="Q127" s="3">
        <f>Tabla13157[[#This Row],[COSTO TOTAL]]</f>
        <v>3568.7999999999997</v>
      </c>
      <c r="R127" s="3"/>
      <c r="S127" s="1"/>
      <c r="T127" s="1"/>
      <c r="U127" s="1"/>
      <c r="V127" s="3"/>
      <c r="W127" s="1"/>
      <c r="X127" s="1"/>
      <c r="Y127" s="1"/>
      <c r="Z127" s="1"/>
      <c r="AA127" s="1"/>
      <c r="AB127" s="1"/>
      <c r="AC127" s="1"/>
      <c r="AD127" s="1" t="s">
        <v>112</v>
      </c>
      <c r="AE127" s="1"/>
    </row>
    <row r="128" spans="1:31">
      <c r="A128" s="1" t="s">
        <v>31</v>
      </c>
      <c r="B128" s="2">
        <v>43424</v>
      </c>
      <c r="C128" s="1">
        <v>7562568</v>
      </c>
      <c r="D128" s="1" t="s">
        <v>155</v>
      </c>
      <c r="E128" s="1" t="s">
        <v>166</v>
      </c>
      <c r="F128" s="1" t="s">
        <v>76</v>
      </c>
      <c r="G128" s="1" t="s">
        <v>24</v>
      </c>
      <c r="H128" s="1">
        <v>4501613029</v>
      </c>
      <c r="I128" s="1" t="s">
        <v>167</v>
      </c>
      <c r="J128" s="1" t="s">
        <v>169</v>
      </c>
      <c r="K128" s="1">
        <v>16</v>
      </c>
      <c r="L128" s="1" t="s">
        <v>26</v>
      </c>
      <c r="M128" s="3">
        <v>29.33</v>
      </c>
      <c r="N128" s="3">
        <f t="shared" si="2"/>
        <v>469.28</v>
      </c>
      <c r="O128" s="1"/>
      <c r="P128" s="1"/>
      <c r="Q128" s="3">
        <f>Tabla13157[[#This Row],[COSTO TOTAL]]</f>
        <v>469.28</v>
      </c>
      <c r="R128" s="3"/>
      <c r="S128" s="1"/>
      <c r="T128" s="1"/>
      <c r="U128" s="1"/>
      <c r="V128" s="3"/>
      <c r="W128" s="1"/>
      <c r="X128" s="1"/>
      <c r="Y128" s="1"/>
      <c r="Z128" s="1"/>
      <c r="AA128" s="1"/>
      <c r="AB128" s="1"/>
      <c r="AC128" s="1"/>
      <c r="AD128" s="1" t="s">
        <v>112</v>
      </c>
      <c r="AE128" s="1"/>
    </row>
    <row r="129" spans="1:31">
      <c r="A129" s="1" t="s">
        <v>31</v>
      </c>
      <c r="B129" s="2">
        <v>43265</v>
      </c>
      <c r="C129" s="1">
        <v>7567809</v>
      </c>
      <c r="D129" s="1" t="s">
        <v>155</v>
      </c>
      <c r="E129" s="1" t="s">
        <v>170</v>
      </c>
      <c r="F129" s="1" t="s">
        <v>171</v>
      </c>
      <c r="G129" s="1" t="s">
        <v>24</v>
      </c>
      <c r="H129" s="1">
        <v>4501553428</v>
      </c>
      <c r="I129" s="1" t="s">
        <v>24</v>
      </c>
      <c r="J129" s="1" t="s">
        <v>172</v>
      </c>
      <c r="K129" s="1">
        <v>20</v>
      </c>
      <c r="L129" s="1" t="s">
        <v>26</v>
      </c>
      <c r="M129" s="3">
        <v>399.6</v>
      </c>
      <c r="N129" s="3">
        <f t="shared" si="2"/>
        <v>7992</v>
      </c>
      <c r="O129" s="1"/>
      <c r="P129" s="1"/>
      <c r="Q129" s="3">
        <f>Tabla13157[[#This Row],[COSTO TOTAL]]</f>
        <v>7992</v>
      </c>
      <c r="R129" s="3"/>
      <c r="S129" s="1"/>
      <c r="T129" s="1"/>
      <c r="U129" s="1"/>
      <c r="V129" s="3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>
      <c r="A130" s="1" t="s">
        <v>63</v>
      </c>
      <c r="B130" s="2">
        <v>43531</v>
      </c>
      <c r="C130" s="1">
        <v>7696141</v>
      </c>
      <c r="D130" s="1" t="s">
        <v>155</v>
      </c>
      <c r="E130" s="1" t="s">
        <v>173</v>
      </c>
      <c r="F130" s="1" t="s">
        <v>174</v>
      </c>
      <c r="G130" s="1" t="s">
        <v>24</v>
      </c>
      <c r="H130" s="1">
        <v>4501645760</v>
      </c>
      <c r="I130" s="1" t="s">
        <v>175</v>
      </c>
      <c r="J130" s="1" t="s">
        <v>176</v>
      </c>
      <c r="K130" s="1">
        <v>27</v>
      </c>
      <c r="L130" s="1" t="s">
        <v>26</v>
      </c>
      <c r="M130" s="3">
        <v>438</v>
      </c>
      <c r="N130" s="3">
        <f t="shared" si="2"/>
        <v>11826</v>
      </c>
      <c r="O130" s="1" t="s">
        <v>177</v>
      </c>
      <c r="P130" s="1"/>
      <c r="Q130" s="3">
        <f>Tabla13157[[#This Row],[COSTO TOTAL]]</f>
        <v>11826</v>
      </c>
      <c r="R130" s="3"/>
      <c r="S130" s="1"/>
      <c r="T130" s="1"/>
      <c r="U130" s="1"/>
      <c r="V130" s="3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>
      <c r="A131" s="1" t="s">
        <v>63</v>
      </c>
      <c r="B131" s="2">
        <v>43531</v>
      </c>
      <c r="C131" s="1">
        <v>7696141</v>
      </c>
      <c r="D131" s="1" t="s">
        <v>155</v>
      </c>
      <c r="E131" s="1" t="s">
        <v>173</v>
      </c>
      <c r="F131" s="1" t="s">
        <v>174</v>
      </c>
      <c r="G131" s="1" t="s">
        <v>24</v>
      </c>
      <c r="H131" s="1">
        <v>4501645760</v>
      </c>
      <c r="I131" s="1" t="s">
        <v>175</v>
      </c>
      <c r="J131" s="1" t="s">
        <v>178</v>
      </c>
      <c r="K131" s="1">
        <v>3</v>
      </c>
      <c r="L131" s="1" t="s">
        <v>26</v>
      </c>
      <c r="M131" s="3">
        <v>188.65</v>
      </c>
      <c r="N131" s="3">
        <f t="shared" si="2"/>
        <v>565.95000000000005</v>
      </c>
      <c r="O131" s="1" t="s">
        <v>179</v>
      </c>
      <c r="P131" s="1"/>
      <c r="Q131" s="3">
        <f>Tabla13157[[#This Row],[COSTO TOTAL]]</f>
        <v>565.95000000000005</v>
      </c>
      <c r="R131" s="3"/>
      <c r="S131" s="1"/>
      <c r="T131" s="1"/>
      <c r="U131" s="1"/>
      <c r="V131" s="3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>
      <c r="A132" s="1" t="s">
        <v>63</v>
      </c>
      <c r="B132" s="2">
        <v>43531</v>
      </c>
      <c r="C132" s="1">
        <v>7696141</v>
      </c>
      <c r="D132" s="1" t="s">
        <v>155</v>
      </c>
      <c r="E132" s="1" t="s">
        <v>173</v>
      </c>
      <c r="F132" s="1" t="s">
        <v>174</v>
      </c>
      <c r="G132" s="1" t="s">
        <v>24</v>
      </c>
      <c r="H132" s="1" t="s">
        <v>180</v>
      </c>
      <c r="I132" s="1" t="s">
        <v>175</v>
      </c>
      <c r="J132" s="1" t="s">
        <v>181</v>
      </c>
      <c r="K132" s="1">
        <v>20</v>
      </c>
      <c r="L132" s="1" t="s">
        <v>26</v>
      </c>
      <c r="M132" s="3">
        <v>287.97000000000003</v>
      </c>
      <c r="N132" s="3">
        <f t="shared" si="2"/>
        <v>5759.4000000000005</v>
      </c>
      <c r="O132" s="1" t="s">
        <v>182</v>
      </c>
      <c r="P132" s="1"/>
      <c r="Q132" s="3">
        <f>Tabla13157[[#This Row],[COSTO TOTAL]]</f>
        <v>5759.4000000000005</v>
      </c>
      <c r="R132" s="3"/>
      <c r="S132" s="1"/>
      <c r="T132" s="1"/>
      <c r="U132" s="1"/>
      <c r="V132" s="3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>
      <c r="A133" s="1" t="s">
        <v>63</v>
      </c>
      <c r="B133" s="2">
        <v>43531</v>
      </c>
      <c r="C133" s="1">
        <v>7696141</v>
      </c>
      <c r="D133" s="1" t="s">
        <v>155</v>
      </c>
      <c r="E133" s="1" t="s">
        <v>173</v>
      </c>
      <c r="F133" s="1" t="s">
        <v>174</v>
      </c>
      <c r="G133" s="1" t="s">
        <v>24</v>
      </c>
      <c r="H133" s="1" t="s">
        <v>180</v>
      </c>
      <c r="I133" s="1" t="s">
        <v>175</v>
      </c>
      <c r="J133" s="1" t="s">
        <v>183</v>
      </c>
      <c r="K133" s="1">
        <v>19</v>
      </c>
      <c r="L133" s="1" t="s">
        <v>26</v>
      </c>
      <c r="M133" s="3">
        <v>212.46</v>
      </c>
      <c r="N133" s="3">
        <f t="shared" si="2"/>
        <v>4036.7400000000002</v>
      </c>
      <c r="O133" s="1" t="s">
        <v>184</v>
      </c>
      <c r="P133" s="1"/>
      <c r="Q133" s="3">
        <f>Tabla13157[[#This Row],[COSTO TOTAL]]</f>
        <v>4036.7400000000002</v>
      </c>
      <c r="R133" s="3"/>
      <c r="S133" s="1"/>
      <c r="T133" s="1"/>
      <c r="U133" s="1"/>
      <c r="V133" s="3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>
      <c r="A134" s="1" t="s">
        <v>63</v>
      </c>
      <c r="B134" s="2">
        <v>43531</v>
      </c>
      <c r="C134" s="1">
        <v>7696141</v>
      </c>
      <c r="D134" s="1" t="s">
        <v>155</v>
      </c>
      <c r="E134" s="1" t="s">
        <v>173</v>
      </c>
      <c r="F134" s="1" t="s">
        <v>174</v>
      </c>
      <c r="G134" s="1" t="s">
        <v>24</v>
      </c>
      <c r="H134" s="1" t="s">
        <v>180</v>
      </c>
      <c r="I134" s="1" t="s">
        <v>175</v>
      </c>
      <c r="J134" s="1" t="s">
        <v>185</v>
      </c>
      <c r="K134" s="1">
        <v>5</v>
      </c>
      <c r="L134" s="1" t="s">
        <v>26</v>
      </c>
      <c r="M134" s="3">
        <v>4945.17</v>
      </c>
      <c r="N134" s="3">
        <f t="shared" si="2"/>
        <v>24725.85</v>
      </c>
      <c r="O134" s="1" t="s">
        <v>186</v>
      </c>
      <c r="P134" s="1"/>
      <c r="Q134" s="3">
        <f>Tabla13157[[#This Row],[COSTO TOTAL]]</f>
        <v>24725.85</v>
      </c>
      <c r="R134" s="3"/>
      <c r="S134" s="1"/>
      <c r="T134" s="1"/>
      <c r="U134" s="1"/>
      <c r="V134" s="3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>
      <c r="A135" s="1" t="s">
        <v>63</v>
      </c>
      <c r="B135" s="2">
        <v>43531</v>
      </c>
      <c r="C135" s="1">
        <v>7696141</v>
      </c>
      <c r="D135" s="1" t="s">
        <v>155</v>
      </c>
      <c r="E135" s="1" t="s">
        <v>173</v>
      </c>
      <c r="F135" s="1" t="s">
        <v>174</v>
      </c>
      <c r="G135" s="1" t="s">
        <v>24</v>
      </c>
      <c r="H135" s="1" t="s">
        <v>180</v>
      </c>
      <c r="I135" s="1" t="s">
        <v>175</v>
      </c>
      <c r="J135" s="1" t="s">
        <v>187</v>
      </c>
      <c r="K135" s="1">
        <v>5</v>
      </c>
      <c r="L135" s="1" t="s">
        <v>26</v>
      </c>
      <c r="M135" s="3">
        <v>1764.82</v>
      </c>
      <c r="N135" s="3">
        <f t="shared" si="2"/>
        <v>8824.1</v>
      </c>
      <c r="O135" s="1" t="s">
        <v>188</v>
      </c>
      <c r="P135" s="1"/>
      <c r="Q135" s="3">
        <f>Tabla13157[[#This Row],[COSTO TOTAL]]</f>
        <v>8824.1</v>
      </c>
      <c r="R135" s="3"/>
      <c r="S135" s="1"/>
      <c r="T135" s="1"/>
      <c r="U135" s="1"/>
      <c r="V135" s="3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>
      <c r="A136" s="1" t="s">
        <v>63</v>
      </c>
      <c r="B136" s="2">
        <v>43531</v>
      </c>
      <c r="C136" s="1">
        <v>7696140</v>
      </c>
      <c r="D136" s="1" t="s">
        <v>155</v>
      </c>
      <c r="E136" s="1" t="s">
        <v>24</v>
      </c>
      <c r="F136" s="1" t="s">
        <v>76</v>
      </c>
      <c r="G136" s="1" t="s">
        <v>24</v>
      </c>
      <c r="H136" s="1">
        <v>4501645299</v>
      </c>
      <c r="I136" s="1" t="s">
        <v>24</v>
      </c>
      <c r="J136" s="1" t="s">
        <v>189</v>
      </c>
      <c r="K136" s="1">
        <v>0</v>
      </c>
      <c r="L136" s="1" t="s">
        <v>26</v>
      </c>
      <c r="M136" s="3">
        <v>504.1</v>
      </c>
      <c r="N136" s="3">
        <f t="shared" si="2"/>
        <v>0</v>
      </c>
      <c r="O136" s="1" t="s">
        <v>190</v>
      </c>
      <c r="P136" s="1"/>
      <c r="Q136" s="3">
        <f>Tabla13157[[#This Row],[COSTO TOTAL]]</f>
        <v>0</v>
      </c>
      <c r="R136" s="3"/>
      <c r="S136" s="1"/>
      <c r="T136" s="1"/>
      <c r="U136" s="1"/>
      <c r="V136" s="3"/>
      <c r="W136" s="1"/>
      <c r="X136" s="1"/>
      <c r="Y136" s="1"/>
      <c r="Z136" s="1"/>
      <c r="AA136" s="1"/>
      <c r="AB136" s="1"/>
      <c r="AC136" s="1"/>
      <c r="AD136" s="1" t="s">
        <v>112</v>
      </c>
      <c r="AE136" s="1"/>
    </row>
    <row r="137" spans="1:31">
      <c r="A137" s="1" t="s">
        <v>63</v>
      </c>
      <c r="B137" s="2">
        <v>43531</v>
      </c>
      <c r="C137" s="1">
        <v>7696140</v>
      </c>
      <c r="D137" s="1" t="s">
        <v>155</v>
      </c>
      <c r="E137" s="1" t="s">
        <v>24</v>
      </c>
      <c r="F137" s="1" t="s">
        <v>76</v>
      </c>
      <c r="G137" s="1" t="s">
        <v>24</v>
      </c>
      <c r="H137" s="1">
        <v>4501645299</v>
      </c>
      <c r="I137" s="1" t="s">
        <v>24</v>
      </c>
      <c r="J137" s="1" t="s">
        <v>191</v>
      </c>
      <c r="K137" s="1">
        <v>6</v>
      </c>
      <c r="L137" s="1" t="s">
        <v>26</v>
      </c>
      <c r="M137" s="3">
        <v>52.53</v>
      </c>
      <c r="N137" s="3">
        <f t="shared" si="2"/>
        <v>315.18</v>
      </c>
      <c r="O137" s="1"/>
      <c r="P137" s="1"/>
      <c r="Q137" s="3">
        <f>Tabla13157[[#This Row],[COSTO TOTAL]]</f>
        <v>315.18</v>
      </c>
      <c r="R137" s="3"/>
      <c r="S137" s="1"/>
      <c r="T137" s="1"/>
      <c r="U137" s="1"/>
      <c r="V137" s="3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>
      <c r="A138" s="1" t="s">
        <v>63</v>
      </c>
      <c r="B138" s="2">
        <v>43531</v>
      </c>
      <c r="C138" s="1">
        <v>7696140</v>
      </c>
      <c r="D138" s="1" t="s">
        <v>155</v>
      </c>
      <c r="E138" s="1" t="s">
        <v>24</v>
      </c>
      <c r="F138" s="1" t="s">
        <v>76</v>
      </c>
      <c r="G138" s="1" t="s">
        <v>24</v>
      </c>
      <c r="H138" s="1">
        <v>4501645299</v>
      </c>
      <c r="I138" s="1" t="s">
        <v>24</v>
      </c>
      <c r="J138" s="1" t="s">
        <v>192</v>
      </c>
      <c r="K138" s="1">
        <v>2</v>
      </c>
      <c r="L138" s="1" t="s">
        <v>26</v>
      </c>
      <c r="M138" s="3">
        <v>34.5</v>
      </c>
      <c r="N138" s="3">
        <f t="shared" si="2"/>
        <v>69</v>
      </c>
      <c r="O138" s="1"/>
      <c r="P138" s="1"/>
      <c r="Q138" s="3">
        <f>Tabla13157[[#This Row],[COSTO TOTAL]]</f>
        <v>69</v>
      </c>
      <c r="R138" s="3"/>
      <c r="S138" s="1"/>
      <c r="T138" s="1"/>
      <c r="U138" s="1"/>
      <c r="V138" s="3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>
      <c r="A139" s="1" t="s">
        <v>63</v>
      </c>
      <c r="B139" s="2" t="s">
        <v>37</v>
      </c>
      <c r="C139" s="1" t="s">
        <v>22</v>
      </c>
      <c r="D139" s="1" t="s">
        <v>155</v>
      </c>
      <c r="E139" s="1" t="s">
        <v>193</v>
      </c>
      <c r="F139" s="1" t="s">
        <v>194</v>
      </c>
      <c r="G139" s="1" t="s">
        <v>24</v>
      </c>
      <c r="H139" s="1" t="s">
        <v>24</v>
      </c>
      <c r="I139" s="1" t="s">
        <v>24</v>
      </c>
      <c r="J139" s="1" t="s">
        <v>195</v>
      </c>
      <c r="K139" s="1">
        <v>2</v>
      </c>
      <c r="L139" s="1" t="s">
        <v>26</v>
      </c>
      <c r="M139" s="3"/>
      <c r="N139" s="3">
        <f t="shared" si="2"/>
        <v>0</v>
      </c>
      <c r="O139" s="1"/>
      <c r="P139" s="1"/>
      <c r="Q139" s="3">
        <f>Tabla13157[[#This Row],[COSTO TOTAL]]</f>
        <v>0</v>
      </c>
      <c r="R139" s="3"/>
      <c r="S139" s="1"/>
      <c r="T139" s="1"/>
      <c r="U139" s="1"/>
      <c r="V139" s="3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>
      <c r="A140" s="1" t="s">
        <v>63</v>
      </c>
      <c r="B140" s="2" t="s">
        <v>37</v>
      </c>
      <c r="C140" s="1" t="s">
        <v>22</v>
      </c>
      <c r="D140" s="1" t="s">
        <v>155</v>
      </c>
      <c r="E140" s="1" t="s">
        <v>193</v>
      </c>
      <c r="F140" s="1" t="s">
        <v>194</v>
      </c>
      <c r="G140" s="1" t="s">
        <v>24</v>
      </c>
      <c r="H140" s="1" t="s">
        <v>24</v>
      </c>
      <c r="I140" s="1" t="s">
        <v>24</v>
      </c>
      <c r="J140" s="1" t="s">
        <v>196</v>
      </c>
      <c r="K140" s="1">
        <v>1</v>
      </c>
      <c r="L140" s="1" t="s">
        <v>26</v>
      </c>
      <c r="M140" s="3"/>
      <c r="N140" s="3">
        <f t="shared" si="2"/>
        <v>0</v>
      </c>
      <c r="O140" s="1"/>
      <c r="P140" s="1"/>
      <c r="Q140" s="3">
        <f>Tabla13157[[#This Row],[COSTO TOTAL]]</f>
        <v>0</v>
      </c>
      <c r="R140" s="3"/>
      <c r="S140" s="1"/>
      <c r="T140" s="1"/>
      <c r="U140" s="1"/>
      <c r="V140" s="3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>
      <c r="A141" s="1" t="s">
        <v>63</v>
      </c>
      <c r="B141" s="2">
        <v>46904</v>
      </c>
      <c r="C141" s="1">
        <v>7574559</v>
      </c>
      <c r="D141" s="1" t="s">
        <v>155</v>
      </c>
      <c r="E141" s="1" t="s">
        <v>197</v>
      </c>
      <c r="F141" s="1" t="s">
        <v>66</v>
      </c>
      <c r="G141" s="1" t="s">
        <v>24</v>
      </c>
      <c r="H141" s="1">
        <v>4501557034</v>
      </c>
      <c r="I141" s="1"/>
      <c r="J141" s="1" t="s">
        <v>198</v>
      </c>
      <c r="K141" s="1">
        <v>1</v>
      </c>
      <c r="L141" s="1" t="s">
        <v>26</v>
      </c>
      <c r="M141" s="3">
        <v>6400</v>
      </c>
      <c r="N141" s="3">
        <f t="shared" si="2"/>
        <v>6400</v>
      </c>
      <c r="O141" s="1"/>
      <c r="P141" s="1"/>
      <c r="Q141" s="3">
        <f>Tabla13157[[#This Row],[COSTO TOTAL]]</f>
        <v>6400</v>
      </c>
      <c r="R141" s="3"/>
      <c r="S141" s="1"/>
      <c r="T141" s="1"/>
      <c r="U141" s="1"/>
      <c r="V141" s="3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>
      <c r="A142" s="1" t="s">
        <v>63</v>
      </c>
      <c r="B142" s="2">
        <v>43354</v>
      </c>
      <c r="C142" s="1">
        <v>7327363</v>
      </c>
      <c r="D142" s="1" t="s">
        <v>155</v>
      </c>
      <c r="E142" s="1" t="s">
        <v>199</v>
      </c>
      <c r="F142" s="1" t="s">
        <v>60</v>
      </c>
      <c r="G142" s="1" t="s">
        <v>24</v>
      </c>
      <c r="H142" s="1">
        <v>4501414726</v>
      </c>
      <c r="I142" s="1" t="s">
        <v>24</v>
      </c>
      <c r="J142" s="1" t="s">
        <v>200</v>
      </c>
      <c r="K142" s="1">
        <v>2</v>
      </c>
      <c r="L142" s="1" t="s">
        <v>26</v>
      </c>
      <c r="M142" s="3">
        <v>37300</v>
      </c>
      <c r="N142" s="3">
        <f t="shared" si="2"/>
        <v>74600</v>
      </c>
      <c r="O142" s="1"/>
      <c r="P142" s="1"/>
      <c r="Q142" s="3">
        <f>Tabla13157[[#This Row],[COSTO TOTAL]]</f>
        <v>74600</v>
      </c>
      <c r="R142" s="3"/>
      <c r="S142" s="1"/>
      <c r="T142" s="1"/>
      <c r="U142" s="1"/>
      <c r="V142" s="3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>
      <c r="A143" s="1" t="s">
        <v>63</v>
      </c>
      <c r="B143" s="2">
        <v>43354</v>
      </c>
      <c r="C143" s="1">
        <v>7327363</v>
      </c>
      <c r="D143" s="1" t="s">
        <v>155</v>
      </c>
      <c r="E143" s="1" t="s">
        <v>199</v>
      </c>
      <c r="F143" s="1" t="s">
        <v>60</v>
      </c>
      <c r="G143" s="1" t="s">
        <v>24</v>
      </c>
      <c r="H143" s="1">
        <v>4501414726</v>
      </c>
      <c r="I143" s="1" t="s">
        <v>24</v>
      </c>
      <c r="J143" s="1" t="s">
        <v>201</v>
      </c>
      <c r="K143" s="1">
        <v>1</v>
      </c>
      <c r="L143" s="1" t="s">
        <v>26</v>
      </c>
      <c r="M143" s="3">
        <v>920</v>
      </c>
      <c r="N143" s="3">
        <f t="shared" si="2"/>
        <v>920</v>
      </c>
      <c r="O143" s="1"/>
      <c r="P143" s="1"/>
      <c r="Q143" s="3">
        <f>Tabla13157[[#This Row],[COSTO TOTAL]]</f>
        <v>920</v>
      </c>
      <c r="R143" s="3"/>
      <c r="S143" s="1"/>
      <c r="T143" s="1"/>
      <c r="U143" s="1"/>
      <c r="V143" s="3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>
      <c r="A144" s="1" t="s">
        <v>63</v>
      </c>
      <c r="B144" s="2">
        <v>43700</v>
      </c>
      <c r="C144" s="1" t="s">
        <v>22</v>
      </c>
      <c r="D144" s="1" t="s">
        <v>155</v>
      </c>
      <c r="E144" s="1" t="s">
        <v>73</v>
      </c>
      <c r="F144" s="1" t="s">
        <v>202</v>
      </c>
      <c r="G144" s="1" t="s">
        <v>24</v>
      </c>
      <c r="H144" s="1" t="s">
        <v>24</v>
      </c>
      <c r="I144" s="1" t="s">
        <v>24</v>
      </c>
      <c r="J144" s="1" t="s">
        <v>203</v>
      </c>
      <c r="K144" s="1">
        <v>2</v>
      </c>
      <c r="L144" s="1" t="s">
        <v>26</v>
      </c>
      <c r="M144" s="3"/>
      <c r="N144" s="3">
        <f t="shared" si="2"/>
        <v>0</v>
      </c>
      <c r="O144" s="1"/>
      <c r="P144" s="1"/>
      <c r="Q144" s="3">
        <f>Tabla13157[[#This Row],[COSTO TOTAL]]</f>
        <v>0</v>
      </c>
      <c r="R144" s="3"/>
      <c r="S144" s="1"/>
      <c r="T144" s="1"/>
      <c r="U144" s="1"/>
      <c r="V144" s="3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>
      <c r="A145" s="1" t="s">
        <v>72</v>
      </c>
      <c r="B145" s="2">
        <v>43437</v>
      </c>
      <c r="C145" s="1">
        <v>7609441</v>
      </c>
      <c r="D145" s="1" t="s">
        <v>155</v>
      </c>
      <c r="E145" s="1" t="s">
        <v>204</v>
      </c>
      <c r="F145" s="1" t="s">
        <v>76</v>
      </c>
      <c r="G145" s="1" t="s">
        <v>24</v>
      </c>
      <c r="H145" s="1">
        <v>4501616355</v>
      </c>
      <c r="I145" s="1" t="s">
        <v>205</v>
      </c>
      <c r="J145" s="1" t="s">
        <v>206</v>
      </c>
      <c r="K145" s="1">
        <v>1</v>
      </c>
      <c r="L145" s="1" t="s">
        <v>26</v>
      </c>
      <c r="M145" s="3">
        <v>269.44</v>
      </c>
      <c r="N145" s="3">
        <f t="shared" si="2"/>
        <v>269.44</v>
      </c>
      <c r="O145" s="1"/>
      <c r="P145" s="1"/>
      <c r="Q145" s="3">
        <f>Tabla13157[[#This Row],[COSTO TOTAL]]</f>
        <v>269.44</v>
      </c>
      <c r="R145" s="3"/>
      <c r="S145" s="1"/>
      <c r="T145" s="1"/>
      <c r="U145" s="1"/>
      <c r="V145" s="3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>
      <c r="A146" s="1" t="s">
        <v>72</v>
      </c>
      <c r="B146" s="2">
        <v>43437</v>
      </c>
      <c r="C146" s="1">
        <v>7609441</v>
      </c>
      <c r="D146" s="1" t="s">
        <v>155</v>
      </c>
      <c r="E146" s="1" t="s">
        <v>204</v>
      </c>
      <c r="F146" s="1" t="s">
        <v>76</v>
      </c>
      <c r="G146" s="1" t="s">
        <v>24</v>
      </c>
      <c r="H146" s="1">
        <v>4501616355</v>
      </c>
      <c r="I146" s="1" t="s">
        <v>205</v>
      </c>
      <c r="J146" s="1" t="s">
        <v>207</v>
      </c>
      <c r="K146" s="1">
        <v>3</v>
      </c>
      <c r="L146" s="1" t="s">
        <v>26</v>
      </c>
      <c r="M146" s="3">
        <v>213.99</v>
      </c>
      <c r="N146" s="3">
        <f t="shared" si="2"/>
        <v>641.97</v>
      </c>
      <c r="O146" s="1"/>
      <c r="P146" s="1"/>
      <c r="Q146" s="3">
        <f>Tabla13157[[#This Row],[COSTO TOTAL]]</f>
        <v>641.97</v>
      </c>
      <c r="R146" s="3"/>
      <c r="S146" s="1"/>
      <c r="T146" s="1"/>
      <c r="U146" s="1"/>
      <c r="V146" s="3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>
      <c r="A147" s="1" t="s">
        <v>72</v>
      </c>
      <c r="B147" s="2">
        <v>43203</v>
      </c>
      <c r="C147" s="1">
        <v>7432649</v>
      </c>
      <c r="D147" s="1" t="s">
        <v>155</v>
      </c>
      <c r="E147" s="1" t="s">
        <v>208</v>
      </c>
      <c r="F147" s="1" t="s">
        <v>46</v>
      </c>
      <c r="G147" s="1" t="s">
        <v>24</v>
      </c>
      <c r="H147" s="1">
        <v>4501514724</v>
      </c>
      <c r="I147" s="1" t="s">
        <v>24</v>
      </c>
      <c r="J147" s="1" t="s">
        <v>209</v>
      </c>
      <c r="K147" s="1">
        <v>1</v>
      </c>
      <c r="L147" s="1" t="s">
        <v>26</v>
      </c>
      <c r="M147" s="3">
        <v>933.31</v>
      </c>
      <c r="N147" s="3">
        <f t="shared" si="2"/>
        <v>933.31</v>
      </c>
      <c r="O147" s="1"/>
      <c r="P147" s="1"/>
      <c r="Q147" s="3">
        <f>Tabla13157[[#This Row],[COSTO TOTAL]]</f>
        <v>933.31</v>
      </c>
      <c r="R147" s="3"/>
      <c r="S147" s="1"/>
      <c r="T147" s="1"/>
      <c r="U147" s="1"/>
      <c r="V147" s="3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>
      <c r="A148" s="1" t="s">
        <v>72</v>
      </c>
      <c r="B148" s="2">
        <v>43656</v>
      </c>
      <c r="C148" s="1" t="s">
        <v>22</v>
      </c>
      <c r="D148" s="1" t="s">
        <v>155</v>
      </c>
      <c r="E148" s="1" t="s">
        <v>210</v>
      </c>
      <c r="F148" s="1" t="s">
        <v>24</v>
      </c>
      <c r="G148" s="1" t="s">
        <v>24</v>
      </c>
      <c r="H148" s="1">
        <v>4501665524</v>
      </c>
      <c r="I148" s="1" t="s">
        <v>24</v>
      </c>
      <c r="J148" s="1" t="s">
        <v>211</v>
      </c>
      <c r="K148" s="1">
        <v>2</v>
      </c>
      <c r="L148" s="1" t="s">
        <v>26</v>
      </c>
      <c r="M148" s="3">
        <v>18017</v>
      </c>
      <c r="N148" s="3">
        <f t="shared" si="2"/>
        <v>36034</v>
      </c>
      <c r="O148" s="1"/>
      <c r="P148" s="1"/>
      <c r="Q148" s="3">
        <f>Tabla13157[[#This Row],[COSTO TOTAL]]</f>
        <v>36034</v>
      </c>
      <c r="R148" s="3"/>
      <c r="S148" s="1"/>
      <c r="T148" s="1"/>
      <c r="U148" s="1"/>
      <c r="V148" s="3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>
      <c r="A149" s="1" t="s">
        <v>1276</v>
      </c>
      <c r="B149" s="2" t="s">
        <v>37</v>
      </c>
      <c r="C149" s="1" t="s">
        <v>22</v>
      </c>
      <c r="D149" s="1" t="s">
        <v>155</v>
      </c>
      <c r="E149" s="1" t="s">
        <v>24</v>
      </c>
      <c r="F149" s="1" t="s">
        <v>1336</v>
      </c>
      <c r="G149" s="1" t="s">
        <v>24</v>
      </c>
      <c r="H149" s="1" t="s">
        <v>24</v>
      </c>
      <c r="I149" s="1" t="s">
        <v>24</v>
      </c>
      <c r="J149" s="1" t="s">
        <v>1277</v>
      </c>
      <c r="K149" s="1">
        <v>1</v>
      </c>
      <c r="L149" s="1" t="s">
        <v>26</v>
      </c>
      <c r="M149" s="3"/>
      <c r="N149" s="3">
        <f t="shared" si="2"/>
        <v>0</v>
      </c>
      <c r="O149" s="1"/>
      <c r="P149" s="1"/>
      <c r="Q149" s="3">
        <f>Tabla13157[[#This Row],[COSTO TOTAL]]</f>
        <v>0</v>
      </c>
      <c r="R149" s="3"/>
      <c r="S149" s="1"/>
      <c r="T149" s="1"/>
      <c r="U149" s="1"/>
      <c r="V149" s="3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>
      <c r="A150" s="1" t="s">
        <v>1276</v>
      </c>
      <c r="B150" s="2" t="s">
        <v>37</v>
      </c>
      <c r="C150" s="1" t="s">
        <v>22</v>
      </c>
      <c r="D150" s="1" t="s">
        <v>155</v>
      </c>
      <c r="E150" s="1" t="s">
        <v>24</v>
      </c>
      <c r="F150" s="1" t="s">
        <v>1336</v>
      </c>
      <c r="G150" s="1" t="s">
        <v>24</v>
      </c>
      <c r="H150" s="1" t="s">
        <v>24</v>
      </c>
      <c r="I150" s="1" t="s">
        <v>24</v>
      </c>
      <c r="J150" s="1" t="s">
        <v>1279</v>
      </c>
      <c r="K150" s="1">
        <v>1</v>
      </c>
      <c r="L150" s="1" t="s">
        <v>26</v>
      </c>
      <c r="M150" s="3"/>
      <c r="N150" s="3">
        <f t="shared" si="2"/>
        <v>0</v>
      </c>
      <c r="O150" s="1"/>
      <c r="P150" s="1"/>
      <c r="Q150" s="3">
        <f>Tabla13157[[#This Row],[COSTO TOTAL]]</f>
        <v>0</v>
      </c>
      <c r="R150" s="3"/>
      <c r="S150" s="1"/>
      <c r="T150" s="1"/>
      <c r="U150" s="1"/>
      <c r="V150" s="3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>
      <c r="A151" s="1" t="s">
        <v>1276</v>
      </c>
      <c r="B151" s="2" t="s">
        <v>37</v>
      </c>
      <c r="C151" s="1" t="s">
        <v>22</v>
      </c>
      <c r="D151" s="1" t="s">
        <v>155</v>
      </c>
      <c r="E151" s="1" t="s">
        <v>24</v>
      </c>
      <c r="F151" s="1" t="s">
        <v>1336</v>
      </c>
      <c r="G151" s="1" t="s">
        <v>24</v>
      </c>
      <c r="H151" s="1" t="s">
        <v>24</v>
      </c>
      <c r="I151" s="1" t="s">
        <v>24</v>
      </c>
      <c r="J151" s="1" t="s">
        <v>1278</v>
      </c>
      <c r="K151" s="1">
        <v>4</v>
      </c>
      <c r="L151" s="1" t="s">
        <v>26</v>
      </c>
      <c r="M151" s="3"/>
      <c r="N151" s="3">
        <f t="shared" si="2"/>
        <v>0</v>
      </c>
      <c r="O151" s="1"/>
      <c r="P151" s="1"/>
      <c r="Q151" s="3">
        <f>Tabla13157[[#This Row],[COSTO TOTAL]]</f>
        <v>0</v>
      </c>
      <c r="R151" s="3"/>
      <c r="S151" s="1"/>
      <c r="T151" s="1"/>
      <c r="U151" s="1"/>
      <c r="V151" s="3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>
      <c r="A152" s="1" t="s">
        <v>1276</v>
      </c>
      <c r="B152" s="2" t="s">
        <v>37</v>
      </c>
      <c r="C152" s="1" t="s">
        <v>22</v>
      </c>
      <c r="D152" s="1" t="s">
        <v>155</v>
      </c>
      <c r="E152" s="1" t="s">
        <v>24</v>
      </c>
      <c r="F152" s="1" t="s">
        <v>1336</v>
      </c>
      <c r="G152" s="1" t="s">
        <v>24</v>
      </c>
      <c r="H152" s="1" t="s">
        <v>24</v>
      </c>
      <c r="I152" s="1" t="s">
        <v>24</v>
      </c>
      <c r="J152" s="1" t="s">
        <v>1280</v>
      </c>
      <c r="K152" s="1">
        <v>1</v>
      </c>
      <c r="L152" s="1" t="s">
        <v>26</v>
      </c>
      <c r="M152" s="3"/>
      <c r="N152" s="3">
        <f t="shared" si="2"/>
        <v>0</v>
      </c>
      <c r="O152" s="1"/>
      <c r="P152" s="1"/>
      <c r="Q152" s="3">
        <f>Tabla13157[[#This Row],[COSTO TOTAL]]</f>
        <v>0</v>
      </c>
      <c r="R152" s="3"/>
      <c r="S152" s="1"/>
      <c r="T152" s="1"/>
      <c r="U152" s="1"/>
      <c r="V152" s="3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>
      <c r="A153" s="1" t="s">
        <v>1276</v>
      </c>
      <c r="B153" s="2" t="s">
        <v>37</v>
      </c>
      <c r="C153" s="1" t="s">
        <v>22</v>
      </c>
      <c r="D153" s="1" t="s">
        <v>155</v>
      </c>
      <c r="E153" s="1" t="s">
        <v>24</v>
      </c>
      <c r="F153" s="1" t="s">
        <v>1336</v>
      </c>
      <c r="G153" s="1" t="s">
        <v>24</v>
      </c>
      <c r="H153" s="1" t="s">
        <v>24</v>
      </c>
      <c r="I153" s="1" t="s">
        <v>24</v>
      </c>
      <c r="J153" s="1" t="s">
        <v>1281</v>
      </c>
      <c r="K153" s="1">
        <v>2</v>
      </c>
      <c r="L153" s="1" t="s">
        <v>26</v>
      </c>
      <c r="M153" s="3"/>
      <c r="N153" s="3">
        <f t="shared" si="2"/>
        <v>0</v>
      </c>
      <c r="O153" s="1"/>
      <c r="P153" s="1"/>
      <c r="Q153" s="3">
        <f>Tabla13157[[#This Row],[COSTO TOTAL]]</f>
        <v>0</v>
      </c>
      <c r="R153" s="3"/>
      <c r="S153" s="1"/>
      <c r="T153" s="1"/>
      <c r="U153" s="1"/>
      <c r="V153" s="3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>
      <c r="A154" s="1" t="s">
        <v>212</v>
      </c>
      <c r="B154" s="2">
        <v>43300</v>
      </c>
      <c r="C154" s="1">
        <v>7566183</v>
      </c>
      <c r="D154" s="1" t="s">
        <v>155</v>
      </c>
      <c r="E154" s="1" t="s">
        <v>213</v>
      </c>
      <c r="F154" s="1" t="s">
        <v>214</v>
      </c>
      <c r="G154" s="1" t="s">
        <v>24</v>
      </c>
      <c r="H154" s="1" t="s">
        <v>24</v>
      </c>
      <c r="I154" s="1" t="s">
        <v>24</v>
      </c>
      <c r="J154" s="1" t="s">
        <v>215</v>
      </c>
      <c r="K154" s="1">
        <v>2</v>
      </c>
      <c r="L154" s="1" t="s">
        <v>26</v>
      </c>
      <c r="M154" s="3"/>
      <c r="N154" s="3">
        <f t="shared" si="2"/>
        <v>0</v>
      </c>
      <c r="O154" s="1"/>
      <c r="P154" s="1"/>
      <c r="Q154" s="3">
        <f>Tabla13157[[#This Row],[COSTO TOTAL]]</f>
        <v>0</v>
      </c>
      <c r="R154" s="3"/>
      <c r="S154" s="1"/>
      <c r="T154" s="1"/>
      <c r="U154" s="1"/>
      <c r="V154" s="3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>
      <c r="A155" s="1" t="s">
        <v>212</v>
      </c>
      <c r="B155" s="2">
        <v>43300</v>
      </c>
      <c r="C155" s="1">
        <v>7566183</v>
      </c>
      <c r="D155" s="1" t="s">
        <v>155</v>
      </c>
      <c r="E155" s="1" t="s">
        <v>213</v>
      </c>
      <c r="F155" s="1" t="s">
        <v>214</v>
      </c>
      <c r="G155" s="1" t="s">
        <v>24</v>
      </c>
      <c r="H155" s="1" t="s">
        <v>24</v>
      </c>
      <c r="I155" s="1" t="s">
        <v>24</v>
      </c>
      <c r="J155" s="1">
        <v>901529</v>
      </c>
      <c r="K155" s="1">
        <v>1</v>
      </c>
      <c r="L155" s="1" t="s">
        <v>26</v>
      </c>
      <c r="M155" s="3"/>
      <c r="N155" s="3">
        <f t="shared" si="2"/>
        <v>0</v>
      </c>
      <c r="O155" s="1"/>
      <c r="P155" s="1"/>
      <c r="Q155" s="3">
        <f>Tabla13157[[#This Row],[COSTO TOTAL]]</f>
        <v>0</v>
      </c>
      <c r="R155" s="3"/>
      <c r="S155" s="1"/>
      <c r="T155" s="1"/>
      <c r="U155" s="1"/>
      <c r="V155" s="3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>
      <c r="A156" s="1" t="s">
        <v>216</v>
      </c>
      <c r="B156" s="2">
        <v>43300</v>
      </c>
      <c r="C156" s="1">
        <v>7566183</v>
      </c>
      <c r="D156" s="1" t="s">
        <v>155</v>
      </c>
      <c r="E156" s="1" t="s">
        <v>213</v>
      </c>
      <c r="F156" s="1" t="s">
        <v>214</v>
      </c>
      <c r="G156" s="1" t="s">
        <v>24</v>
      </c>
      <c r="H156" s="1" t="s">
        <v>24</v>
      </c>
      <c r="I156" s="1" t="s">
        <v>24</v>
      </c>
      <c r="J156" s="1" t="s">
        <v>217</v>
      </c>
      <c r="K156" s="1">
        <v>2</v>
      </c>
      <c r="L156" s="1" t="s">
        <v>26</v>
      </c>
      <c r="M156" s="3"/>
      <c r="N156" s="3">
        <f t="shared" si="2"/>
        <v>0</v>
      </c>
      <c r="O156" s="1"/>
      <c r="P156" s="1"/>
      <c r="Q156" s="3">
        <f>Tabla13157[[#This Row],[COSTO TOTAL]]</f>
        <v>0</v>
      </c>
      <c r="R156" s="3"/>
      <c r="S156" s="1"/>
      <c r="T156" s="1"/>
      <c r="U156" s="1"/>
      <c r="V156" s="3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>
      <c r="A157" s="1" t="s">
        <v>216</v>
      </c>
      <c r="B157" s="2">
        <v>43300</v>
      </c>
      <c r="C157" s="1">
        <v>7566183</v>
      </c>
      <c r="D157" s="1" t="s">
        <v>155</v>
      </c>
      <c r="E157" s="1" t="s">
        <v>213</v>
      </c>
      <c r="F157" s="1" t="s">
        <v>214</v>
      </c>
      <c r="G157" s="1" t="s">
        <v>24</v>
      </c>
      <c r="H157" s="1" t="s">
        <v>24</v>
      </c>
      <c r="I157" s="1" t="s">
        <v>24</v>
      </c>
      <c r="J157" s="1">
        <v>901569</v>
      </c>
      <c r="K157" s="1">
        <v>1</v>
      </c>
      <c r="L157" s="1" t="s">
        <v>26</v>
      </c>
      <c r="M157" s="3"/>
      <c r="N157" s="3">
        <f t="shared" si="2"/>
        <v>0</v>
      </c>
      <c r="O157" s="1"/>
      <c r="P157" s="1"/>
      <c r="Q157" s="3">
        <f>Tabla13157[[#This Row],[COSTO TOTAL]]</f>
        <v>0</v>
      </c>
      <c r="R157" s="3"/>
      <c r="S157" s="1"/>
      <c r="T157" s="1"/>
      <c r="U157" s="1"/>
      <c r="V157" s="3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>
      <c r="A158" s="1" t="s">
        <v>218</v>
      </c>
      <c r="B158" s="2">
        <v>43300</v>
      </c>
      <c r="C158" s="1">
        <v>7566183</v>
      </c>
      <c r="D158" s="1" t="s">
        <v>155</v>
      </c>
      <c r="E158" s="1" t="s">
        <v>213</v>
      </c>
      <c r="F158" s="1" t="s">
        <v>214</v>
      </c>
      <c r="G158" s="1" t="s">
        <v>24</v>
      </c>
      <c r="H158" s="1" t="s">
        <v>24</v>
      </c>
      <c r="I158" s="1" t="s">
        <v>24</v>
      </c>
      <c r="J158" s="1" t="s">
        <v>219</v>
      </c>
      <c r="K158" s="1">
        <v>2</v>
      </c>
      <c r="L158" s="1" t="s">
        <v>26</v>
      </c>
      <c r="M158" s="3"/>
      <c r="N158" s="3">
        <f t="shared" si="2"/>
        <v>0</v>
      </c>
      <c r="O158" s="1"/>
      <c r="P158" s="1"/>
      <c r="Q158" s="3">
        <f>Tabla13157[[#This Row],[COSTO TOTAL]]</f>
        <v>0</v>
      </c>
      <c r="R158" s="3"/>
      <c r="S158" s="1"/>
      <c r="T158" s="1"/>
      <c r="U158" s="1"/>
      <c r="V158" s="3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>
      <c r="A159" s="1" t="s">
        <v>218</v>
      </c>
      <c r="B159" s="2">
        <v>43300</v>
      </c>
      <c r="C159" s="1">
        <v>7566183</v>
      </c>
      <c r="D159" s="1" t="s">
        <v>155</v>
      </c>
      <c r="E159" s="1" t="s">
        <v>213</v>
      </c>
      <c r="F159" s="1" t="s">
        <v>214</v>
      </c>
      <c r="G159" s="1" t="s">
        <v>24</v>
      </c>
      <c r="H159" s="1" t="s">
        <v>24</v>
      </c>
      <c r="I159" s="1" t="s">
        <v>24</v>
      </c>
      <c r="J159" s="1">
        <v>901509</v>
      </c>
      <c r="K159" s="1">
        <v>1</v>
      </c>
      <c r="L159" s="1" t="s">
        <v>26</v>
      </c>
      <c r="M159" s="3"/>
      <c r="N159" s="3">
        <f t="shared" si="2"/>
        <v>0</v>
      </c>
      <c r="O159" s="1"/>
      <c r="P159" s="1"/>
      <c r="Q159" s="3">
        <f>Tabla13157[[#This Row],[COSTO TOTAL]]</f>
        <v>0</v>
      </c>
      <c r="R159" s="3"/>
      <c r="S159" s="1"/>
      <c r="T159" s="1"/>
      <c r="U159" s="1"/>
      <c r="V159" s="3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>
      <c r="A160" s="1" t="s">
        <v>112</v>
      </c>
      <c r="B160" s="2">
        <v>43353</v>
      </c>
      <c r="C160" s="1">
        <v>7356555</v>
      </c>
      <c r="D160" s="1" t="s">
        <v>155</v>
      </c>
      <c r="E160" s="1" t="s">
        <v>220</v>
      </c>
      <c r="F160" s="1" t="s">
        <v>221</v>
      </c>
      <c r="G160" s="1"/>
      <c r="H160" s="1">
        <v>4501444392</v>
      </c>
      <c r="I160" s="1" t="s">
        <v>24</v>
      </c>
      <c r="J160" s="1" t="s">
        <v>222</v>
      </c>
      <c r="K160" s="1">
        <v>4</v>
      </c>
      <c r="L160" s="1" t="s">
        <v>26</v>
      </c>
      <c r="M160" s="3">
        <v>16800</v>
      </c>
      <c r="N160" s="3">
        <f t="shared" si="2"/>
        <v>67200</v>
      </c>
      <c r="O160" s="1"/>
      <c r="P160" s="1"/>
      <c r="Q160" s="3">
        <f>Tabla13157[[#This Row],[COSTO TOTAL]]</f>
        <v>67200</v>
      </c>
      <c r="R160" s="3"/>
      <c r="S160" s="1"/>
      <c r="T160" s="1"/>
      <c r="U160" s="1"/>
      <c r="V160" s="3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>
      <c r="A161" s="1" t="s">
        <v>112</v>
      </c>
      <c r="B161" s="2">
        <v>43206</v>
      </c>
      <c r="C161" s="1">
        <v>7551215</v>
      </c>
      <c r="D161" s="1" t="s">
        <v>155</v>
      </c>
      <c r="E161" s="1" t="s">
        <v>223</v>
      </c>
      <c r="F161" s="1" t="s">
        <v>224</v>
      </c>
      <c r="G161" s="1"/>
      <c r="H161" s="1">
        <v>4501538928</v>
      </c>
      <c r="I161" s="1" t="s">
        <v>24</v>
      </c>
      <c r="J161" s="1" t="s">
        <v>225</v>
      </c>
      <c r="K161" s="1">
        <v>5</v>
      </c>
      <c r="L161" s="1" t="s">
        <v>26</v>
      </c>
      <c r="M161" s="3">
        <v>23.2</v>
      </c>
      <c r="N161" s="3">
        <f t="shared" si="2"/>
        <v>116</v>
      </c>
      <c r="O161" s="1"/>
      <c r="P161" s="1"/>
      <c r="Q161" s="3">
        <f>Tabla13157[[#This Row],[COSTO TOTAL]]</f>
        <v>116</v>
      </c>
      <c r="R161" s="3"/>
      <c r="S161" s="1"/>
      <c r="T161" s="1"/>
      <c r="U161" s="1"/>
      <c r="V161" s="3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>
      <c r="A162" s="1" t="s">
        <v>112</v>
      </c>
      <c r="B162" s="2">
        <v>43206</v>
      </c>
      <c r="C162" s="1">
        <v>7551215</v>
      </c>
      <c r="D162" s="1" t="s">
        <v>155</v>
      </c>
      <c r="E162" s="1" t="s">
        <v>223</v>
      </c>
      <c r="F162" s="1" t="s">
        <v>224</v>
      </c>
      <c r="G162" s="1"/>
      <c r="H162" s="1">
        <v>4501538928</v>
      </c>
      <c r="I162" s="1" t="s">
        <v>24</v>
      </c>
      <c r="J162" s="1" t="s">
        <v>226</v>
      </c>
      <c r="K162" s="1">
        <v>3</v>
      </c>
      <c r="L162" s="1" t="s">
        <v>26</v>
      </c>
      <c r="M162" s="3">
        <v>37</v>
      </c>
      <c r="N162" s="3">
        <f t="shared" si="2"/>
        <v>111</v>
      </c>
      <c r="O162" s="1"/>
      <c r="P162" s="1"/>
      <c r="Q162" s="3">
        <f>Tabla13157[[#This Row],[COSTO TOTAL]]</f>
        <v>111</v>
      </c>
      <c r="R162" s="3"/>
      <c r="S162" s="1"/>
      <c r="T162" s="1"/>
      <c r="U162" s="1"/>
      <c r="V162" s="3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>
      <c r="A163" s="1" t="s">
        <v>112</v>
      </c>
      <c r="B163" s="2">
        <v>43206</v>
      </c>
      <c r="C163" s="1">
        <v>7551215</v>
      </c>
      <c r="D163" s="1" t="s">
        <v>155</v>
      </c>
      <c r="E163" s="1" t="s">
        <v>223</v>
      </c>
      <c r="F163" s="1" t="s">
        <v>224</v>
      </c>
      <c r="G163" s="1"/>
      <c r="H163" s="1">
        <v>4501538928</v>
      </c>
      <c r="I163" s="1" t="s">
        <v>24</v>
      </c>
      <c r="J163" s="1" t="s">
        <v>227</v>
      </c>
      <c r="K163" s="1">
        <v>6</v>
      </c>
      <c r="L163" s="1" t="s">
        <v>26</v>
      </c>
      <c r="M163" s="3">
        <v>177</v>
      </c>
      <c r="N163" s="3">
        <f t="shared" si="2"/>
        <v>1062</v>
      </c>
      <c r="O163" s="1"/>
      <c r="P163" s="1"/>
      <c r="Q163" s="3">
        <f>Tabla13157[[#This Row],[COSTO TOTAL]]</f>
        <v>1062</v>
      </c>
      <c r="R163" s="3"/>
      <c r="S163" s="1"/>
      <c r="T163" s="1"/>
      <c r="U163" s="1"/>
      <c r="V163" s="3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>
      <c r="A164" s="1" t="s">
        <v>112</v>
      </c>
      <c r="B164" s="2">
        <v>43206</v>
      </c>
      <c r="C164" s="1">
        <v>7551215</v>
      </c>
      <c r="D164" s="1" t="s">
        <v>155</v>
      </c>
      <c r="E164" s="1" t="s">
        <v>223</v>
      </c>
      <c r="F164" s="1" t="s">
        <v>224</v>
      </c>
      <c r="G164" s="1"/>
      <c r="H164" s="1">
        <v>4501538928</v>
      </c>
      <c r="I164" s="1" t="s">
        <v>24</v>
      </c>
      <c r="J164" s="1" t="s">
        <v>228</v>
      </c>
      <c r="K164" s="1">
        <v>3</v>
      </c>
      <c r="L164" s="1" t="s">
        <v>26</v>
      </c>
      <c r="M164" s="3">
        <v>125.2</v>
      </c>
      <c r="N164" s="3">
        <f t="shared" si="2"/>
        <v>375.6</v>
      </c>
      <c r="O164" s="1"/>
      <c r="P164" s="1"/>
      <c r="Q164" s="3">
        <f>Tabla13157[[#This Row],[COSTO TOTAL]]</f>
        <v>375.6</v>
      </c>
      <c r="R164" s="3"/>
      <c r="S164" s="1"/>
      <c r="T164" s="1"/>
      <c r="U164" s="1"/>
      <c r="V164" s="3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>
      <c r="A165" s="1" t="s">
        <v>112</v>
      </c>
      <c r="B165" s="2">
        <v>43206</v>
      </c>
      <c r="C165" s="1">
        <v>7551215</v>
      </c>
      <c r="D165" s="1" t="s">
        <v>155</v>
      </c>
      <c r="E165" s="1" t="s">
        <v>223</v>
      </c>
      <c r="F165" s="1" t="s">
        <v>224</v>
      </c>
      <c r="G165" s="1"/>
      <c r="H165" s="1">
        <v>4501538928</v>
      </c>
      <c r="I165" s="1" t="s">
        <v>24</v>
      </c>
      <c r="J165" s="1" t="s">
        <v>229</v>
      </c>
      <c r="K165" s="1">
        <v>6</v>
      </c>
      <c r="L165" s="1" t="s">
        <v>26</v>
      </c>
      <c r="M165" s="3">
        <v>85.6</v>
      </c>
      <c r="N165" s="3">
        <f t="shared" si="2"/>
        <v>513.59999999999991</v>
      </c>
      <c r="O165" s="1"/>
      <c r="P165" s="1"/>
      <c r="Q165" s="3">
        <f>Tabla13157[[#This Row],[COSTO TOTAL]]</f>
        <v>513.59999999999991</v>
      </c>
      <c r="R165" s="3"/>
      <c r="S165" s="1"/>
      <c r="T165" s="1"/>
      <c r="U165" s="1"/>
      <c r="V165" s="3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>
      <c r="A166" s="1" t="s">
        <v>112</v>
      </c>
      <c r="B166" s="2">
        <v>43206</v>
      </c>
      <c r="C166" s="1">
        <v>7551215</v>
      </c>
      <c r="D166" s="1" t="s">
        <v>155</v>
      </c>
      <c r="E166" s="1" t="s">
        <v>223</v>
      </c>
      <c r="F166" s="1" t="s">
        <v>224</v>
      </c>
      <c r="G166" s="1"/>
      <c r="H166" s="1">
        <v>4501538928</v>
      </c>
      <c r="I166" s="1" t="s">
        <v>24</v>
      </c>
      <c r="J166" s="1" t="s">
        <v>230</v>
      </c>
      <c r="K166" s="1">
        <v>1</v>
      </c>
      <c r="L166" s="1" t="s">
        <v>26</v>
      </c>
      <c r="M166" s="3">
        <v>417.6</v>
      </c>
      <c r="N166" s="3">
        <f t="shared" si="2"/>
        <v>417.6</v>
      </c>
      <c r="O166" s="1"/>
      <c r="P166" s="1"/>
      <c r="Q166" s="3">
        <f>Tabla13157[[#This Row],[COSTO TOTAL]]</f>
        <v>417.6</v>
      </c>
      <c r="R166" s="3"/>
      <c r="S166" s="1"/>
      <c r="T166" s="1"/>
      <c r="U166" s="1"/>
      <c r="V166" s="3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>
      <c r="A167" s="1" t="s">
        <v>112</v>
      </c>
      <c r="B167" s="2">
        <v>43206</v>
      </c>
      <c r="C167" s="1">
        <v>7551215</v>
      </c>
      <c r="D167" s="1" t="s">
        <v>155</v>
      </c>
      <c r="E167" s="1" t="s">
        <v>223</v>
      </c>
      <c r="F167" s="1" t="s">
        <v>224</v>
      </c>
      <c r="G167" s="1"/>
      <c r="H167" s="1">
        <v>4501538928</v>
      </c>
      <c r="I167" s="1" t="s">
        <v>24</v>
      </c>
      <c r="J167" s="1" t="s">
        <v>231</v>
      </c>
      <c r="K167" s="1">
        <v>2</v>
      </c>
      <c r="L167" s="1" t="s">
        <v>26</v>
      </c>
      <c r="M167" s="3">
        <v>909.4</v>
      </c>
      <c r="N167" s="3">
        <f t="shared" si="2"/>
        <v>1818.8</v>
      </c>
      <c r="O167" s="1"/>
      <c r="P167" s="1"/>
      <c r="Q167" s="3">
        <f>Tabla13157[[#This Row],[COSTO TOTAL]]</f>
        <v>1818.8</v>
      </c>
      <c r="R167" s="3"/>
      <c r="S167" s="1"/>
      <c r="T167" s="1"/>
      <c r="U167" s="1"/>
      <c r="V167" s="3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>
      <c r="A168" s="1" t="s">
        <v>112</v>
      </c>
      <c r="B168" s="2">
        <v>43206</v>
      </c>
      <c r="C168" s="1">
        <v>7551215</v>
      </c>
      <c r="D168" s="1" t="s">
        <v>155</v>
      </c>
      <c r="E168" s="1" t="s">
        <v>223</v>
      </c>
      <c r="F168" s="1" t="s">
        <v>224</v>
      </c>
      <c r="G168" s="1"/>
      <c r="H168" s="1">
        <v>4501538928</v>
      </c>
      <c r="I168" s="1" t="s">
        <v>24</v>
      </c>
      <c r="J168" s="1" t="s">
        <v>232</v>
      </c>
      <c r="K168" s="1">
        <v>1</v>
      </c>
      <c r="L168" s="1" t="s">
        <v>26</v>
      </c>
      <c r="M168" s="3">
        <v>166.4</v>
      </c>
      <c r="N168" s="3">
        <f t="shared" si="2"/>
        <v>166.4</v>
      </c>
      <c r="O168" s="1"/>
      <c r="P168" s="1"/>
      <c r="Q168" s="3">
        <f>Tabla13157[[#This Row],[COSTO TOTAL]]</f>
        <v>166.4</v>
      </c>
      <c r="R168" s="3"/>
      <c r="S168" s="1"/>
      <c r="T168" s="1"/>
      <c r="U168" s="1"/>
      <c r="V168" s="3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>
      <c r="A169" s="1" t="s">
        <v>112</v>
      </c>
      <c r="B169" s="2">
        <v>43175</v>
      </c>
      <c r="C169" s="1">
        <v>7440477</v>
      </c>
      <c r="D169" s="1" t="s">
        <v>155</v>
      </c>
      <c r="E169" s="1" t="s">
        <v>126</v>
      </c>
      <c r="F169" s="1" t="s">
        <v>1228</v>
      </c>
      <c r="G169" s="1"/>
      <c r="H169" s="1">
        <v>4501532284</v>
      </c>
      <c r="I169" s="1" t="s">
        <v>24</v>
      </c>
      <c r="J169" s="1" t="s">
        <v>234</v>
      </c>
      <c r="K169" s="1">
        <v>6</v>
      </c>
      <c r="L169" s="1" t="s">
        <v>26</v>
      </c>
      <c r="M169" s="3">
        <v>161.29</v>
      </c>
      <c r="N169" s="3">
        <f t="shared" si="2"/>
        <v>967.74</v>
      </c>
      <c r="O169" s="1"/>
      <c r="P169" s="1"/>
      <c r="Q169" s="3">
        <f>Tabla13157[[#This Row],[COSTO TOTAL]]</f>
        <v>967.74</v>
      </c>
      <c r="R169" s="3"/>
      <c r="S169" s="1"/>
      <c r="T169" s="1"/>
      <c r="U169" s="1"/>
      <c r="V169" s="3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>
      <c r="A170" s="1" t="s">
        <v>112</v>
      </c>
      <c r="B170" s="2">
        <v>43175</v>
      </c>
      <c r="C170" s="1">
        <v>7440477</v>
      </c>
      <c r="D170" s="1" t="s">
        <v>155</v>
      </c>
      <c r="E170" s="1" t="s">
        <v>126</v>
      </c>
      <c r="F170" s="1" t="s">
        <v>1228</v>
      </c>
      <c r="G170" s="1"/>
      <c r="H170" s="1">
        <v>4501532284</v>
      </c>
      <c r="I170" s="1" t="s">
        <v>24</v>
      </c>
      <c r="J170" s="1" t="s">
        <v>235</v>
      </c>
      <c r="K170" s="1">
        <v>6</v>
      </c>
      <c r="L170" s="1" t="s">
        <v>26</v>
      </c>
      <c r="M170" s="3">
        <v>274.47000000000003</v>
      </c>
      <c r="N170" s="3">
        <f t="shared" si="2"/>
        <v>1646.8200000000002</v>
      </c>
      <c r="O170" s="1"/>
      <c r="P170" s="1"/>
      <c r="Q170" s="3">
        <f>Tabla13157[[#This Row],[COSTO TOTAL]]</f>
        <v>1646.8200000000002</v>
      </c>
      <c r="R170" s="3"/>
      <c r="S170" s="1"/>
      <c r="T170" s="1"/>
      <c r="U170" s="1"/>
      <c r="V170" s="3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>
      <c r="A171" s="1" t="s">
        <v>112</v>
      </c>
      <c r="B171" s="2">
        <v>42986</v>
      </c>
      <c r="C171" s="1">
        <v>7458963</v>
      </c>
      <c r="D171" s="1" t="s">
        <v>155</v>
      </c>
      <c r="E171" s="1" t="s">
        <v>236</v>
      </c>
      <c r="F171" s="1" t="s">
        <v>237</v>
      </c>
      <c r="G171" s="1" t="s">
        <v>24</v>
      </c>
      <c r="H171" s="1">
        <v>4501464251</v>
      </c>
      <c r="I171" s="1" t="s">
        <v>24</v>
      </c>
      <c r="J171" s="1" t="s">
        <v>238</v>
      </c>
      <c r="K171" s="1">
        <v>1</v>
      </c>
      <c r="L171" s="1" t="s">
        <v>26</v>
      </c>
      <c r="M171" s="3">
        <v>885.8</v>
      </c>
      <c r="N171" s="3">
        <f t="shared" si="2"/>
        <v>885.8</v>
      </c>
      <c r="O171" s="1"/>
      <c r="P171" s="1"/>
      <c r="Q171" s="3">
        <f>Tabla13157[[#This Row],[COSTO TOTAL]]</f>
        <v>885.8</v>
      </c>
      <c r="R171" s="3"/>
      <c r="S171" s="1"/>
      <c r="T171" s="1"/>
      <c r="U171" s="1"/>
      <c r="V171" s="3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>
      <c r="A172" s="1" t="s">
        <v>112</v>
      </c>
      <c r="B172" s="2">
        <v>43353</v>
      </c>
      <c r="C172" s="1">
        <v>7462940</v>
      </c>
      <c r="D172" s="1" t="s">
        <v>155</v>
      </c>
      <c r="E172" s="1" t="s">
        <v>239</v>
      </c>
      <c r="F172" s="1" t="s">
        <v>240</v>
      </c>
      <c r="G172" s="1"/>
      <c r="H172" s="1">
        <v>4501490613</v>
      </c>
      <c r="I172" s="1" t="s">
        <v>24</v>
      </c>
      <c r="J172" s="1" t="s">
        <v>1437</v>
      </c>
      <c r="K172" s="1">
        <v>2</v>
      </c>
      <c r="L172" s="1" t="s">
        <v>26</v>
      </c>
      <c r="M172" s="3">
        <v>154</v>
      </c>
      <c r="N172" s="3">
        <f t="shared" si="2"/>
        <v>308</v>
      </c>
      <c r="O172" s="1"/>
      <c r="P172" s="1"/>
      <c r="Q172" s="3">
        <f>Tabla13157[[#This Row],[COSTO TOTAL]]</f>
        <v>308</v>
      </c>
      <c r="R172" s="3"/>
      <c r="S172" s="1"/>
      <c r="T172" s="1"/>
      <c r="U172" s="1"/>
      <c r="V172" s="3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>
      <c r="A173" s="1" t="s">
        <v>112</v>
      </c>
      <c r="B173" s="2">
        <v>43353</v>
      </c>
      <c r="C173" s="1">
        <v>7462940</v>
      </c>
      <c r="D173" s="1" t="s">
        <v>155</v>
      </c>
      <c r="E173" s="1" t="s">
        <v>239</v>
      </c>
      <c r="F173" s="1" t="s">
        <v>240</v>
      </c>
      <c r="G173" s="1"/>
      <c r="H173" s="1">
        <v>4501490613</v>
      </c>
      <c r="I173" s="1" t="s">
        <v>24</v>
      </c>
      <c r="J173" s="1" t="s">
        <v>1438</v>
      </c>
      <c r="K173" s="1">
        <v>2</v>
      </c>
      <c r="L173" s="1" t="s">
        <v>26</v>
      </c>
      <c r="M173" s="3">
        <v>259.05</v>
      </c>
      <c r="N173" s="3">
        <f t="shared" si="2"/>
        <v>518.1</v>
      </c>
      <c r="O173" s="1"/>
      <c r="P173" s="1"/>
      <c r="Q173" s="3">
        <f>Tabla13157[[#This Row],[COSTO TOTAL]]</f>
        <v>518.1</v>
      </c>
      <c r="R173" s="3"/>
      <c r="S173" s="1"/>
      <c r="T173" s="1"/>
      <c r="U173" s="1"/>
      <c r="V173" s="3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>
      <c r="A174" s="1" t="s">
        <v>110</v>
      </c>
      <c r="B174" s="2">
        <v>43168</v>
      </c>
      <c r="C174" s="1" t="s">
        <v>22</v>
      </c>
      <c r="D174" s="1" t="s">
        <v>155</v>
      </c>
      <c r="E174" s="1" t="s">
        <v>243</v>
      </c>
      <c r="F174" s="1" t="s">
        <v>24</v>
      </c>
      <c r="G174" s="1"/>
      <c r="H174" s="1" t="s">
        <v>22</v>
      </c>
      <c r="I174" s="1" t="s">
        <v>24</v>
      </c>
      <c r="J174" s="1" t="s">
        <v>244</v>
      </c>
      <c r="K174" s="1">
        <v>5</v>
      </c>
      <c r="L174" s="1" t="s">
        <v>26</v>
      </c>
      <c r="M174" s="3"/>
      <c r="N174" s="3">
        <f t="shared" si="2"/>
        <v>0</v>
      </c>
      <c r="O174" s="1"/>
      <c r="P174" s="1"/>
      <c r="Q174" s="3">
        <f>Tabla13157[[#This Row],[COSTO TOTAL]]</f>
        <v>0</v>
      </c>
      <c r="R174" s="3"/>
      <c r="S174" s="1"/>
      <c r="T174" s="1"/>
      <c r="U174" s="1"/>
      <c r="V174" s="3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>
      <c r="A175" s="13"/>
      <c r="B175" s="14"/>
      <c r="C175" s="13"/>
      <c r="D175" s="13"/>
      <c r="E175" s="13"/>
      <c r="F175" s="13"/>
      <c r="G175" s="13"/>
      <c r="H175" s="13"/>
      <c r="I175" s="13"/>
      <c r="J175" s="16" t="s">
        <v>1063</v>
      </c>
      <c r="K175" s="13"/>
      <c r="L175" s="13"/>
      <c r="M175" s="15"/>
      <c r="N175" s="15">
        <f t="shared" si="2"/>
        <v>0</v>
      </c>
      <c r="O175" s="13"/>
      <c r="P175" s="13"/>
      <c r="Q175" s="15"/>
      <c r="R175" s="15"/>
      <c r="S175" s="13"/>
      <c r="T175" s="13"/>
      <c r="U175" s="13"/>
      <c r="V175" s="15"/>
      <c r="W175" s="13"/>
      <c r="X175" s="13"/>
      <c r="Y175" s="13"/>
      <c r="Z175" s="13"/>
      <c r="AA175" s="13"/>
      <c r="AB175" s="13"/>
      <c r="AC175" s="13"/>
      <c r="AD175" s="13"/>
      <c r="AE175" s="1"/>
    </row>
    <row r="176" spans="1:31">
      <c r="A176" s="1" t="s">
        <v>21</v>
      </c>
      <c r="B176" s="2">
        <v>43853</v>
      </c>
      <c r="C176" s="1" t="s">
        <v>22</v>
      </c>
      <c r="D176" s="1" t="s">
        <v>1057</v>
      </c>
      <c r="E176" s="1" t="s">
        <v>24</v>
      </c>
      <c r="F176" s="1" t="s">
        <v>224</v>
      </c>
      <c r="G176" s="1" t="s">
        <v>24</v>
      </c>
      <c r="H176" s="1">
        <v>4501746645</v>
      </c>
      <c r="I176" s="1" t="s">
        <v>24</v>
      </c>
      <c r="J176" s="1" t="s">
        <v>1058</v>
      </c>
      <c r="K176" s="1">
        <v>4</v>
      </c>
      <c r="L176" s="1" t="s">
        <v>26</v>
      </c>
      <c r="M176" s="3">
        <v>41.23</v>
      </c>
      <c r="N176" s="3">
        <f t="shared" si="2"/>
        <v>164.92</v>
      </c>
      <c r="O176" s="1"/>
      <c r="P176" s="1"/>
      <c r="Q176" s="3"/>
      <c r="R176" s="3">
        <f>Tabla13157[[#This Row],[COSTO TOTAL]]</f>
        <v>164.92</v>
      </c>
      <c r="S176" s="1"/>
      <c r="T176" s="1"/>
      <c r="U176" s="1"/>
      <c r="V176" s="3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>
      <c r="A177" s="1" t="s">
        <v>149</v>
      </c>
      <c r="B177" s="2">
        <v>43853</v>
      </c>
      <c r="C177" s="1" t="s">
        <v>22</v>
      </c>
      <c r="D177" s="1" t="s">
        <v>1057</v>
      </c>
      <c r="E177" s="1" t="s">
        <v>24</v>
      </c>
      <c r="F177" s="1" t="s">
        <v>224</v>
      </c>
      <c r="G177" s="1" t="s">
        <v>24</v>
      </c>
      <c r="H177" s="1">
        <v>4501746645</v>
      </c>
      <c r="I177" s="1" t="s">
        <v>24</v>
      </c>
      <c r="J177" s="1" t="s">
        <v>696</v>
      </c>
      <c r="K177" s="1">
        <v>4</v>
      </c>
      <c r="L177" s="1" t="s">
        <v>26</v>
      </c>
      <c r="M177" s="3">
        <v>260.70999999999998</v>
      </c>
      <c r="N177" s="3">
        <f t="shared" si="2"/>
        <v>1042.8399999999999</v>
      </c>
      <c r="O177" s="1"/>
      <c r="P177" s="1"/>
      <c r="Q177" s="3"/>
      <c r="R177" s="3">
        <f>Tabla13157[[#This Row],[COSTO TOTAL]]</f>
        <v>1042.8399999999999</v>
      </c>
      <c r="S177" s="1"/>
      <c r="T177" s="1"/>
      <c r="U177" s="1"/>
      <c r="V177" s="3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>
      <c r="A178" s="1" t="s">
        <v>149</v>
      </c>
      <c r="B178" s="2">
        <v>43853</v>
      </c>
      <c r="C178" s="1" t="s">
        <v>22</v>
      </c>
      <c r="D178" s="1" t="s">
        <v>1057</v>
      </c>
      <c r="E178" s="1" t="s">
        <v>24</v>
      </c>
      <c r="F178" s="1" t="s">
        <v>224</v>
      </c>
      <c r="G178" s="1" t="s">
        <v>24</v>
      </c>
      <c r="H178" s="1">
        <v>4501746645</v>
      </c>
      <c r="I178" s="1" t="s">
        <v>24</v>
      </c>
      <c r="J178" s="1" t="s">
        <v>1059</v>
      </c>
      <c r="K178" s="1">
        <v>1</v>
      </c>
      <c r="L178" s="1" t="s">
        <v>26</v>
      </c>
      <c r="M178" s="3">
        <v>423.97</v>
      </c>
      <c r="N178" s="3">
        <f t="shared" si="2"/>
        <v>423.97</v>
      </c>
      <c r="O178" s="1"/>
      <c r="P178" s="1"/>
      <c r="Q178" s="3"/>
      <c r="R178" s="3">
        <f>Tabla13157[[#This Row],[COSTO TOTAL]]</f>
        <v>423.97</v>
      </c>
      <c r="S178" s="1"/>
      <c r="T178" s="1"/>
      <c r="U178" s="1"/>
      <c r="V178" s="3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>
      <c r="A179" s="1" t="s">
        <v>149</v>
      </c>
      <c r="B179" s="2">
        <v>43853</v>
      </c>
      <c r="C179" s="1" t="s">
        <v>22</v>
      </c>
      <c r="D179" s="1" t="s">
        <v>1057</v>
      </c>
      <c r="E179" s="1" t="s">
        <v>24</v>
      </c>
      <c r="F179" s="1" t="s">
        <v>224</v>
      </c>
      <c r="G179" s="1" t="s">
        <v>24</v>
      </c>
      <c r="H179" s="1">
        <v>4501746645</v>
      </c>
      <c r="I179" s="1" t="s">
        <v>24</v>
      </c>
      <c r="J179" s="1" t="s">
        <v>1060</v>
      </c>
      <c r="K179" s="1">
        <v>1</v>
      </c>
      <c r="L179" s="1" t="s">
        <v>26</v>
      </c>
      <c r="M179" s="3">
        <v>225.7</v>
      </c>
      <c r="N179" s="3">
        <f t="shared" si="2"/>
        <v>225.7</v>
      </c>
      <c r="O179" s="1"/>
      <c r="P179" s="1"/>
      <c r="Q179" s="3"/>
      <c r="R179" s="3">
        <f>Tabla13157[[#This Row],[COSTO TOTAL]]</f>
        <v>225.7</v>
      </c>
      <c r="S179" s="1"/>
      <c r="T179" s="1"/>
      <c r="U179" s="1"/>
      <c r="V179" s="3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>
      <c r="A180" s="1" t="s">
        <v>21</v>
      </c>
      <c r="B180" s="2">
        <v>43853</v>
      </c>
      <c r="C180" s="1" t="s">
        <v>22</v>
      </c>
      <c r="D180" s="1" t="s">
        <v>1057</v>
      </c>
      <c r="E180" s="1" t="s">
        <v>24</v>
      </c>
      <c r="F180" s="1" t="s">
        <v>224</v>
      </c>
      <c r="G180" s="1" t="s">
        <v>24</v>
      </c>
      <c r="H180" s="1">
        <v>4501746645</v>
      </c>
      <c r="I180" s="1" t="s">
        <v>24</v>
      </c>
      <c r="J180" s="1" t="s">
        <v>1061</v>
      </c>
      <c r="K180" s="1">
        <v>0</v>
      </c>
      <c r="L180" s="1" t="s">
        <v>1062</v>
      </c>
      <c r="M180" s="3">
        <v>7.8</v>
      </c>
      <c r="N180" s="3">
        <f t="shared" si="2"/>
        <v>0</v>
      </c>
      <c r="O180" s="1"/>
      <c r="P180" s="1"/>
      <c r="Q180" s="3"/>
      <c r="R180" s="3">
        <f>Tabla13157[[#This Row],[COSTO TOTAL]]</f>
        <v>0</v>
      </c>
      <c r="S180" s="1"/>
      <c r="T180" s="1"/>
      <c r="U180" s="1"/>
      <c r="V180" s="3"/>
      <c r="W180" s="1"/>
      <c r="X180" s="1"/>
      <c r="Y180" s="1"/>
      <c r="Z180" s="1"/>
      <c r="AA180" s="1"/>
      <c r="AB180" s="1"/>
      <c r="AC180" s="1"/>
      <c r="AD180" s="1" t="s">
        <v>112</v>
      </c>
      <c r="AE180" s="1"/>
    </row>
    <row r="181" spans="1:31">
      <c r="A181" s="1" t="s">
        <v>1134</v>
      </c>
      <c r="B181" s="2">
        <v>43853</v>
      </c>
      <c r="C181" s="1" t="s">
        <v>22</v>
      </c>
      <c r="D181" s="1" t="s">
        <v>1057</v>
      </c>
      <c r="E181" s="1" t="s">
        <v>24</v>
      </c>
      <c r="F181" s="1" t="s">
        <v>224</v>
      </c>
      <c r="G181" s="1" t="s">
        <v>24</v>
      </c>
      <c r="H181" s="1">
        <v>4501746645</v>
      </c>
      <c r="I181" s="1" t="s">
        <v>24</v>
      </c>
      <c r="J181" s="1" t="s">
        <v>1064</v>
      </c>
      <c r="K181" s="1">
        <v>1</v>
      </c>
      <c r="L181" s="1" t="s">
        <v>26</v>
      </c>
      <c r="M181" s="3">
        <v>2013</v>
      </c>
      <c r="N181" s="3">
        <f t="shared" si="2"/>
        <v>2013</v>
      </c>
      <c r="O181" s="1"/>
      <c r="P181" s="1"/>
      <c r="Q181" s="3"/>
      <c r="R181" s="3">
        <f>Tabla13157[[#This Row],[COSTO TOTAL]]</f>
        <v>2013</v>
      </c>
      <c r="S181" s="1"/>
      <c r="T181" s="1"/>
      <c r="U181" s="1"/>
      <c r="V181" s="3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>
      <c r="A182" s="1" t="s">
        <v>1134</v>
      </c>
      <c r="B182" s="2">
        <v>43853</v>
      </c>
      <c r="C182" s="1" t="s">
        <v>22</v>
      </c>
      <c r="D182" s="1" t="s">
        <v>1057</v>
      </c>
      <c r="E182" s="1" t="s">
        <v>24</v>
      </c>
      <c r="F182" s="1" t="s">
        <v>224</v>
      </c>
      <c r="G182" s="1" t="s">
        <v>24</v>
      </c>
      <c r="H182" s="1">
        <v>4501746645</v>
      </c>
      <c r="I182" s="1" t="s">
        <v>24</v>
      </c>
      <c r="J182" s="1" t="s">
        <v>1065</v>
      </c>
      <c r="K182" s="1">
        <v>3</v>
      </c>
      <c r="L182" s="1" t="s">
        <v>26</v>
      </c>
      <c r="M182" s="3">
        <v>1702.193</v>
      </c>
      <c r="N182" s="3">
        <f t="shared" si="2"/>
        <v>5106.5789999999997</v>
      </c>
      <c r="O182" s="1"/>
      <c r="P182" s="1"/>
      <c r="Q182" s="3"/>
      <c r="R182" s="3">
        <f>Tabla13157[[#This Row],[COSTO TOTAL]]</f>
        <v>5106.5789999999997</v>
      </c>
      <c r="S182" s="1"/>
      <c r="T182" s="1"/>
      <c r="U182" s="1"/>
      <c r="V182" s="3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>
      <c r="A183" s="1" t="s">
        <v>21</v>
      </c>
      <c r="B183" s="2">
        <v>43853</v>
      </c>
      <c r="C183" s="1" t="s">
        <v>22</v>
      </c>
      <c r="D183" s="1" t="s">
        <v>1057</v>
      </c>
      <c r="E183" s="1" t="s">
        <v>24</v>
      </c>
      <c r="F183" s="1" t="s">
        <v>224</v>
      </c>
      <c r="G183" s="1" t="s">
        <v>24</v>
      </c>
      <c r="H183" s="1">
        <v>4501746645</v>
      </c>
      <c r="I183" s="1" t="s">
        <v>24</v>
      </c>
      <c r="J183" s="1" t="s">
        <v>1066</v>
      </c>
      <c r="K183" s="1">
        <v>2</v>
      </c>
      <c r="L183" s="1" t="s">
        <v>26</v>
      </c>
      <c r="M183" s="3">
        <v>1.1299999999999999</v>
      </c>
      <c r="N183" s="3">
        <f t="shared" si="2"/>
        <v>2.2599999999999998</v>
      </c>
      <c r="O183" s="1"/>
      <c r="P183" s="1"/>
      <c r="Q183" s="3"/>
      <c r="R183" s="3">
        <f>Tabla13157[[#This Row],[COSTO TOTAL]]</f>
        <v>2.2599999999999998</v>
      </c>
      <c r="S183" s="1"/>
      <c r="T183" s="1"/>
      <c r="U183" s="1"/>
      <c r="V183" s="3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>
      <c r="A184" s="1" t="s">
        <v>21</v>
      </c>
      <c r="B184" s="2">
        <v>43853</v>
      </c>
      <c r="C184" s="1" t="s">
        <v>22</v>
      </c>
      <c r="D184" s="1" t="s">
        <v>1057</v>
      </c>
      <c r="E184" s="1" t="s">
        <v>24</v>
      </c>
      <c r="F184" s="1" t="s">
        <v>224</v>
      </c>
      <c r="G184" s="1" t="s">
        <v>24</v>
      </c>
      <c r="H184" s="1">
        <v>4501746645</v>
      </c>
      <c r="I184" s="1" t="s">
        <v>24</v>
      </c>
      <c r="J184" s="1" t="s">
        <v>226</v>
      </c>
      <c r="K184" s="1">
        <v>1</v>
      </c>
      <c r="L184" s="1" t="s">
        <v>26</v>
      </c>
      <c r="M184" s="3">
        <v>1.72</v>
      </c>
      <c r="N184" s="3">
        <f t="shared" si="2"/>
        <v>1.72</v>
      </c>
      <c r="O184" s="1"/>
      <c r="P184" s="1"/>
      <c r="Q184" s="3"/>
      <c r="R184" s="3">
        <f>Tabla13157[[#This Row],[COSTO TOTAL]]</f>
        <v>1.72</v>
      </c>
      <c r="S184" s="1"/>
      <c r="T184" s="1"/>
      <c r="U184" s="1"/>
      <c r="V184" s="3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>
      <c r="A185" s="1" t="s">
        <v>21</v>
      </c>
      <c r="B185" s="2">
        <v>43853</v>
      </c>
      <c r="C185" s="1" t="s">
        <v>22</v>
      </c>
      <c r="D185" s="1" t="s">
        <v>1057</v>
      </c>
      <c r="E185" s="1" t="s">
        <v>24</v>
      </c>
      <c r="F185" s="1" t="s">
        <v>224</v>
      </c>
      <c r="G185" s="1" t="s">
        <v>24</v>
      </c>
      <c r="H185" s="1">
        <v>4501746645</v>
      </c>
      <c r="I185" s="1" t="s">
        <v>24</v>
      </c>
      <c r="J185" s="1" t="s">
        <v>1067</v>
      </c>
      <c r="K185" s="1">
        <v>2</v>
      </c>
      <c r="L185" s="1" t="s">
        <v>26</v>
      </c>
      <c r="M185" s="3">
        <v>6.54</v>
      </c>
      <c r="N185" s="3">
        <f t="shared" si="2"/>
        <v>13.08</v>
      </c>
      <c r="O185" s="1"/>
      <c r="P185" s="1"/>
      <c r="Q185" s="3"/>
      <c r="R185" s="3">
        <f>Tabla13157[[#This Row],[COSTO TOTAL]]</f>
        <v>13.08</v>
      </c>
      <c r="S185" s="1"/>
      <c r="T185" s="1"/>
      <c r="U185" s="1"/>
      <c r="V185" s="3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>
      <c r="A186" s="1" t="s">
        <v>21</v>
      </c>
      <c r="B186" s="2">
        <v>43853</v>
      </c>
      <c r="C186" s="1" t="s">
        <v>22</v>
      </c>
      <c r="D186" s="1" t="s">
        <v>1057</v>
      </c>
      <c r="E186" s="1" t="s">
        <v>24</v>
      </c>
      <c r="F186" s="1" t="s">
        <v>224</v>
      </c>
      <c r="G186" s="1" t="s">
        <v>24</v>
      </c>
      <c r="H186" s="1">
        <v>4501746645</v>
      </c>
      <c r="I186" s="1" t="s">
        <v>24</v>
      </c>
      <c r="J186" s="1" t="s">
        <v>1068</v>
      </c>
      <c r="K186" s="1">
        <v>1</v>
      </c>
      <c r="L186" s="1" t="s">
        <v>26</v>
      </c>
      <c r="M186" s="3">
        <v>54.66</v>
      </c>
      <c r="N186" s="3">
        <f t="shared" si="2"/>
        <v>54.66</v>
      </c>
      <c r="O186" s="1"/>
      <c r="P186" s="1"/>
      <c r="Q186" s="3"/>
      <c r="R186" s="3">
        <f>Tabla13157[[#This Row],[COSTO TOTAL]]</f>
        <v>54.66</v>
      </c>
      <c r="S186" s="1"/>
      <c r="T186" s="1"/>
      <c r="U186" s="1"/>
      <c r="V186" s="3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>
      <c r="A187" s="1" t="s">
        <v>21</v>
      </c>
      <c r="B187" s="2">
        <v>43853</v>
      </c>
      <c r="C187" s="1" t="s">
        <v>22</v>
      </c>
      <c r="D187" s="1" t="s">
        <v>1057</v>
      </c>
      <c r="E187" s="1" t="s">
        <v>24</v>
      </c>
      <c r="F187" s="1" t="s">
        <v>224</v>
      </c>
      <c r="G187" s="1" t="s">
        <v>24</v>
      </c>
      <c r="H187" s="1">
        <v>4501746645</v>
      </c>
      <c r="I187" s="1" t="s">
        <v>24</v>
      </c>
      <c r="J187" s="1" t="s">
        <v>1069</v>
      </c>
      <c r="K187" s="1">
        <v>1</v>
      </c>
      <c r="L187" s="1" t="s">
        <v>26</v>
      </c>
      <c r="M187" s="3">
        <v>3.36</v>
      </c>
      <c r="N187" s="3">
        <f t="shared" si="2"/>
        <v>3.36</v>
      </c>
      <c r="O187" s="1"/>
      <c r="P187" s="1"/>
      <c r="Q187" s="3"/>
      <c r="R187" s="3">
        <f>Tabla13157[[#This Row],[COSTO TOTAL]]</f>
        <v>3.36</v>
      </c>
      <c r="S187" s="1"/>
      <c r="T187" s="1"/>
      <c r="U187" s="1"/>
      <c r="V187" s="3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>
      <c r="A188" s="1" t="s">
        <v>21</v>
      </c>
      <c r="B188" s="2">
        <v>43853</v>
      </c>
      <c r="C188" s="1" t="s">
        <v>22</v>
      </c>
      <c r="D188" s="1" t="s">
        <v>1057</v>
      </c>
      <c r="E188" s="1" t="s">
        <v>24</v>
      </c>
      <c r="F188" s="1" t="s">
        <v>224</v>
      </c>
      <c r="G188" s="1" t="s">
        <v>24</v>
      </c>
      <c r="H188" s="1">
        <v>4501746645</v>
      </c>
      <c r="I188" s="1" t="s">
        <v>24</v>
      </c>
      <c r="J188" s="1" t="s">
        <v>1070</v>
      </c>
      <c r="K188" s="1">
        <v>1</v>
      </c>
      <c r="L188" s="1" t="s">
        <v>26</v>
      </c>
      <c r="M188" s="3">
        <v>65.39</v>
      </c>
      <c r="N188" s="3">
        <f t="shared" si="2"/>
        <v>65.39</v>
      </c>
      <c r="O188" s="1"/>
      <c r="P188" s="1"/>
      <c r="Q188" s="3"/>
      <c r="R188" s="3">
        <f>Tabla13157[[#This Row],[COSTO TOTAL]]</f>
        <v>65.39</v>
      </c>
      <c r="S188" s="1"/>
      <c r="T188" s="1"/>
      <c r="U188" s="1"/>
      <c r="V188" s="3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>
      <c r="A189" s="1" t="s">
        <v>21</v>
      </c>
      <c r="B189" s="2">
        <v>43853</v>
      </c>
      <c r="C189" s="1" t="s">
        <v>22</v>
      </c>
      <c r="D189" s="1" t="s">
        <v>1057</v>
      </c>
      <c r="E189" s="1" t="s">
        <v>24</v>
      </c>
      <c r="F189" s="1" t="s">
        <v>224</v>
      </c>
      <c r="G189" s="1" t="s">
        <v>24</v>
      </c>
      <c r="H189" s="1">
        <v>4501746645</v>
      </c>
      <c r="I189" s="1" t="s">
        <v>24</v>
      </c>
      <c r="J189" s="1" t="s">
        <v>1071</v>
      </c>
      <c r="K189" s="1">
        <v>2</v>
      </c>
      <c r="L189" s="1" t="s">
        <v>26</v>
      </c>
      <c r="M189" s="3">
        <v>5.81</v>
      </c>
      <c r="N189" s="3">
        <f t="shared" si="2"/>
        <v>11.62</v>
      </c>
      <c r="O189" s="1"/>
      <c r="P189" s="1"/>
      <c r="Q189" s="3"/>
      <c r="R189" s="3">
        <f>Tabla13157[[#This Row],[COSTO TOTAL]]</f>
        <v>11.62</v>
      </c>
      <c r="S189" s="1"/>
      <c r="T189" s="1"/>
      <c r="U189" s="1"/>
      <c r="V189" s="3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>
      <c r="A190" s="1" t="s">
        <v>21</v>
      </c>
      <c r="B190" s="2">
        <v>43853</v>
      </c>
      <c r="C190" s="1" t="s">
        <v>22</v>
      </c>
      <c r="D190" s="1" t="s">
        <v>1057</v>
      </c>
      <c r="E190" s="1" t="s">
        <v>24</v>
      </c>
      <c r="F190" s="1" t="s">
        <v>224</v>
      </c>
      <c r="G190" s="1" t="s">
        <v>24</v>
      </c>
      <c r="H190" s="1">
        <v>4501746645</v>
      </c>
      <c r="I190" s="1" t="s">
        <v>24</v>
      </c>
      <c r="J190" s="1" t="s">
        <v>1072</v>
      </c>
      <c r="K190" s="1">
        <v>2</v>
      </c>
      <c r="L190" s="1" t="s">
        <v>26</v>
      </c>
      <c r="M190" s="3">
        <v>83.38</v>
      </c>
      <c r="N190" s="3">
        <f t="shared" si="2"/>
        <v>166.76</v>
      </c>
      <c r="O190" s="1"/>
      <c r="P190" s="1"/>
      <c r="Q190" s="3"/>
      <c r="R190" s="3">
        <f>Tabla13157[[#This Row],[COSTO TOTAL]]</f>
        <v>166.76</v>
      </c>
      <c r="S190" s="1"/>
      <c r="T190" s="1"/>
      <c r="U190" s="1"/>
      <c r="V190" s="3"/>
      <c r="W190" s="1"/>
      <c r="X190" s="1"/>
      <c r="Y190" s="1"/>
      <c r="Z190" s="1"/>
      <c r="AA190" s="1"/>
      <c r="AB190" s="1"/>
      <c r="AC190" s="1"/>
      <c r="AD190" s="1" t="s">
        <v>112</v>
      </c>
      <c r="AE190" s="1"/>
    </row>
    <row r="191" spans="1:31">
      <c r="A191" s="1" t="s">
        <v>21</v>
      </c>
      <c r="B191" s="2">
        <v>43853</v>
      </c>
      <c r="C191" s="1" t="s">
        <v>22</v>
      </c>
      <c r="D191" s="1" t="s">
        <v>1057</v>
      </c>
      <c r="E191" s="1" t="s">
        <v>24</v>
      </c>
      <c r="F191" s="1" t="s">
        <v>224</v>
      </c>
      <c r="G191" s="1" t="s">
        <v>24</v>
      </c>
      <c r="H191" s="1">
        <v>4501746645</v>
      </c>
      <c r="I191" s="1" t="s">
        <v>24</v>
      </c>
      <c r="J191" s="1" t="s">
        <v>1073</v>
      </c>
      <c r="K191" s="1">
        <v>0</v>
      </c>
      <c r="L191" s="1" t="s">
        <v>1062</v>
      </c>
      <c r="M191" s="3">
        <v>45.09</v>
      </c>
      <c r="N191" s="3">
        <f t="shared" ref="N191:N254" si="3">M191*K191</f>
        <v>0</v>
      </c>
      <c r="O191" s="1"/>
      <c r="P191" s="1"/>
      <c r="Q191" s="3"/>
      <c r="R191" s="3">
        <f>Tabla13157[[#This Row],[COSTO TOTAL]]</f>
        <v>0</v>
      </c>
      <c r="S191" s="1"/>
      <c r="T191" s="1"/>
      <c r="U191" s="1"/>
      <c r="V191" s="3"/>
      <c r="W191" s="1"/>
      <c r="X191" s="1"/>
      <c r="Y191" s="1"/>
      <c r="Z191" s="1"/>
      <c r="AA191" s="1"/>
      <c r="AB191" s="1"/>
      <c r="AC191" s="1"/>
      <c r="AD191" s="1" t="s">
        <v>112</v>
      </c>
      <c r="AE191" s="1"/>
    </row>
    <row r="192" spans="1:31">
      <c r="A192" s="1" t="s">
        <v>21</v>
      </c>
      <c r="B192" s="2">
        <v>43853</v>
      </c>
      <c r="C192" s="1" t="s">
        <v>22</v>
      </c>
      <c r="D192" s="1" t="s">
        <v>1057</v>
      </c>
      <c r="E192" s="1" t="s">
        <v>24</v>
      </c>
      <c r="F192" s="1" t="s">
        <v>224</v>
      </c>
      <c r="G192" s="1" t="s">
        <v>24</v>
      </c>
      <c r="H192" s="1">
        <v>4501746645</v>
      </c>
      <c r="I192" s="1" t="s">
        <v>24</v>
      </c>
      <c r="J192" s="1" t="s">
        <v>1074</v>
      </c>
      <c r="K192" s="1">
        <v>6</v>
      </c>
      <c r="L192" s="1" t="s">
        <v>26</v>
      </c>
      <c r="M192" s="3">
        <v>453.95</v>
      </c>
      <c r="N192" s="3">
        <f t="shared" si="3"/>
        <v>2723.7</v>
      </c>
      <c r="O192" s="1"/>
      <c r="P192" s="1"/>
      <c r="Q192" s="3"/>
      <c r="R192" s="3">
        <f>Tabla13157[[#This Row],[COSTO TOTAL]]</f>
        <v>2723.7</v>
      </c>
      <c r="S192" s="1"/>
      <c r="T192" s="1"/>
      <c r="U192" s="1"/>
      <c r="V192" s="3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>
      <c r="A193" s="1" t="s">
        <v>21</v>
      </c>
      <c r="B193" s="2">
        <v>43853</v>
      </c>
      <c r="C193" s="1" t="s">
        <v>22</v>
      </c>
      <c r="D193" s="1" t="s">
        <v>1057</v>
      </c>
      <c r="E193" s="1" t="s">
        <v>24</v>
      </c>
      <c r="F193" s="1" t="s">
        <v>224</v>
      </c>
      <c r="G193" s="1" t="s">
        <v>24</v>
      </c>
      <c r="H193" s="1">
        <v>4501746645</v>
      </c>
      <c r="I193" s="1" t="s">
        <v>24</v>
      </c>
      <c r="J193" s="1" t="s">
        <v>1075</v>
      </c>
      <c r="K193" s="1">
        <v>6</v>
      </c>
      <c r="L193" s="1" t="s">
        <v>26</v>
      </c>
      <c r="M193" s="3">
        <v>8.3000000000000007</v>
      </c>
      <c r="N193" s="3">
        <f t="shared" si="3"/>
        <v>49.800000000000004</v>
      </c>
      <c r="O193" s="1"/>
      <c r="P193" s="1"/>
      <c r="Q193" s="3"/>
      <c r="R193" s="3">
        <f>Tabla13157[[#This Row],[COSTO TOTAL]]</f>
        <v>49.800000000000004</v>
      </c>
      <c r="S193" s="1"/>
      <c r="T193" s="1"/>
      <c r="U193" s="1"/>
      <c r="V193" s="3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>
      <c r="A194" s="1" t="s">
        <v>21</v>
      </c>
      <c r="B194" s="2">
        <v>43853</v>
      </c>
      <c r="C194" s="1" t="s">
        <v>22</v>
      </c>
      <c r="D194" s="1" t="s">
        <v>1057</v>
      </c>
      <c r="E194" s="1" t="s">
        <v>24</v>
      </c>
      <c r="F194" s="1" t="s">
        <v>224</v>
      </c>
      <c r="G194" s="1" t="s">
        <v>24</v>
      </c>
      <c r="H194" s="1">
        <v>4501746645</v>
      </c>
      <c r="I194" s="1" t="s">
        <v>24</v>
      </c>
      <c r="J194" s="1" t="s">
        <v>1076</v>
      </c>
      <c r="K194" s="1">
        <v>11</v>
      </c>
      <c r="L194" s="1" t="s">
        <v>26</v>
      </c>
      <c r="M194" s="3">
        <v>10.28</v>
      </c>
      <c r="N194" s="3">
        <f t="shared" si="3"/>
        <v>113.08</v>
      </c>
      <c r="O194" s="1"/>
      <c r="P194" s="1"/>
      <c r="Q194" s="3"/>
      <c r="R194" s="3">
        <f>Tabla13157[[#This Row],[COSTO TOTAL]]</f>
        <v>113.08</v>
      </c>
      <c r="S194" s="1"/>
      <c r="T194" s="1"/>
      <c r="U194" s="1"/>
      <c r="V194" s="3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>
      <c r="A195" s="1" t="s">
        <v>21</v>
      </c>
      <c r="B195" s="2">
        <v>43853</v>
      </c>
      <c r="C195" s="1" t="s">
        <v>22</v>
      </c>
      <c r="D195" s="1" t="s">
        <v>1057</v>
      </c>
      <c r="E195" s="1" t="s">
        <v>24</v>
      </c>
      <c r="F195" s="1" t="s">
        <v>224</v>
      </c>
      <c r="G195" s="1" t="s">
        <v>24</v>
      </c>
      <c r="H195" s="1">
        <v>4501746645</v>
      </c>
      <c r="I195" s="1" t="s">
        <v>24</v>
      </c>
      <c r="J195" s="1" t="s">
        <v>1077</v>
      </c>
      <c r="K195" s="1">
        <v>2</v>
      </c>
      <c r="L195" s="1" t="s">
        <v>26</v>
      </c>
      <c r="M195" s="3">
        <v>13.68</v>
      </c>
      <c r="N195" s="3">
        <f t="shared" si="3"/>
        <v>27.36</v>
      </c>
      <c r="O195" s="1"/>
      <c r="P195" s="1"/>
      <c r="Q195" s="3"/>
      <c r="R195" s="3">
        <f>Tabla13157[[#This Row],[COSTO TOTAL]]</f>
        <v>27.36</v>
      </c>
      <c r="S195" s="1"/>
      <c r="T195" s="1"/>
      <c r="U195" s="1"/>
      <c r="V195" s="3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>
      <c r="A196" s="1" t="s">
        <v>21</v>
      </c>
      <c r="B196" s="2">
        <v>43853</v>
      </c>
      <c r="C196" s="1" t="s">
        <v>22</v>
      </c>
      <c r="D196" s="1" t="s">
        <v>1057</v>
      </c>
      <c r="E196" s="1" t="s">
        <v>24</v>
      </c>
      <c r="F196" s="1" t="s">
        <v>224</v>
      </c>
      <c r="G196" s="1" t="s">
        <v>24</v>
      </c>
      <c r="H196" s="1">
        <v>4501746645</v>
      </c>
      <c r="I196" s="1" t="s">
        <v>24</v>
      </c>
      <c r="J196" s="1" t="s">
        <v>1078</v>
      </c>
      <c r="K196" s="1">
        <v>4</v>
      </c>
      <c r="L196" s="1" t="s">
        <v>26</v>
      </c>
      <c r="M196" s="3">
        <v>14.35</v>
      </c>
      <c r="N196" s="3">
        <f t="shared" si="3"/>
        <v>57.4</v>
      </c>
      <c r="O196" s="1"/>
      <c r="P196" s="1"/>
      <c r="Q196" s="3"/>
      <c r="R196" s="3">
        <f>Tabla13157[[#This Row],[COSTO TOTAL]]</f>
        <v>57.4</v>
      </c>
      <c r="S196" s="1"/>
      <c r="T196" s="1"/>
      <c r="U196" s="1"/>
      <c r="V196" s="3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>
      <c r="A197" s="1" t="s">
        <v>21</v>
      </c>
      <c r="B197" s="2">
        <v>43853</v>
      </c>
      <c r="C197" s="1" t="s">
        <v>22</v>
      </c>
      <c r="D197" s="1" t="s">
        <v>1057</v>
      </c>
      <c r="E197" s="1" t="s">
        <v>24</v>
      </c>
      <c r="F197" s="1" t="s">
        <v>224</v>
      </c>
      <c r="G197" s="1" t="s">
        <v>24</v>
      </c>
      <c r="H197" s="1">
        <v>4501746645</v>
      </c>
      <c r="I197" s="1" t="s">
        <v>24</v>
      </c>
      <c r="J197" s="1" t="s">
        <v>1079</v>
      </c>
      <c r="K197" s="1">
        <v>5</v>
      </c>
      <c r="L197" s="1" t="s">
        <v>26</v>
      </c>
      <c r="M197" s="3">
        <v>81.739999999999995</v>
      </c>
      <c r="N197" s="3">
        <f t="shared" si="3"/>
        <v>408.7</v>
      </c>
      <c r="O197" s="1"/>
      <c r="P197" s="1"/>
      <c r="Q197" s="3"/>
      <c r="R197" s="3">
        <f>Tabla13157[[#This Row],[COSTO TOTAL]]</f>
        <v>408.7</v>
      </c>
      <c r="S197" s="1"/>
      <c r="T197" s="1"/>
      <c r="U197" s="1"/>
      <c r="V197" s="3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>
      <c r="A198" s="1" t="s">
        <v>21</v>
      </c>
      <c r="B198" s="2">
        <v>43853</v>
      </c>
      <c r="C198" s="1" t="s">
        <v>22</v>
      </c>
      <c r="D198" s="1" t="s">
        <v>1057</v>
      </c>
      <c r="E198" s="1" t="s">
        <v>24</v>
      </c>
      <c r="F198" s="1" t="s">
        <v>224</v>
      </c>
      <c r="G198" s="1" t="s">
        <v>24</v>
      </c>
      <c r="H198" s="1">
        <v>4501746645</v>
      </c>
      <c r="I198" s="1" t="s">
        <v>24</v>
      </c>
      <c r="J198" s="1" t="s">
        <v>1120</v>
      </c>
      <c r="K198" s="1">
        <v>3</v>
      </c>
      <c r="L198" s="1" t="s">
        <v>26</v>
      </c>
      <c r="M198" s="3">
        <v>46.84</v>
      </c>
      <c r="N198" s="3">
        <f t="shared" si="3"/>
        <v>140.52000000000001</v>
      </c>
      <c r="O198" s="1"/>
      <c r="P198" s="1"/>
      <c r="Q198" s="3"/>
      <c r="R198" s="3">
        <f>Tabla13157[[#This Row],[COSTO TOTAL]]</f>
        <v>140.52000000000001</v>
      </c>
      <c r="S198" s="1"/>
      <c r="T198" s="1"/>
      <c r="U198" s="1"/>
      <c r="V198" s="3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>
      <c r="A199" s="1" t="s">
        <v>21</v>
      </c>
      <c r="B199" s="2">
        <v>43859</v>
      </c>
      <c r="C199" s="1" t="s">
        <v>22</v>
      </c>
      <c r="D199" s="1" t="s">
        <v>1057</v>
      </c>
      <c r="E199" s="1" t="s">
        <v>24</v>
      </c>
      <c r="F199" s="1" t="s">
        <v>224</v>
      </c>
      <c r="G199" s="1" t="s">
        <v>24</v>
      </c>
      <c r="H199" s="1">
        <v>4501749097</v>
      </c>
      <c r="I199" s="1" t="s">
        <v>24</v>
      </c>
      <c r="J199" s="1" t="s">
        <v>1105</v>
      </c>
      <c r="K199" s="1">
        <v>4</v>
      </c>
      <c r="L199" s="1" t="s">
        <v>26</v>
      </c>
      <c r="M199" s="3">
        <v>45.76</v>
      </c>
      <c r="N199" s="3">
        <f t="shared" si="3"/>
        <v>183.04</v>
      </c>
      <c r="O199" s="1"/>
      <c r="P199" s="1"/>
      <c r="Q199" s="3"/>
      <c r="R199" s="3">
        <f>Tabla13157[[#This Row],[COSTO TOTAL]]</f>
        <v>183.04</v>
      </c>
      <c r="S199" s="1"/>
      <c r="T199" s="1"/>
      <c r="U199" s="1"/>
      <c r="V199" s="3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>
      <c r="A200" s="1" t="s">
        <v>21</v>
      </c>
      <c r="B200" s="2">
        <v>43859</v>
      </c>
      <c r="C200" s="1" t="s">
        <v>22</v>
      </c>
      <c r="D200" s="1" t="s">
        <v>1057</v>
      </c>
      <c r="E200" s="1" t="s">
        <v>24</v>
      </c>
      <c r="F200" s="1" t="s">
        <v>224</v>
      </c>
      <c r="G200" s="1" t="s">
        <v>24</v>
      </c>
      <c r="H200" s="1">
        <v>4501749097</v>
      </c>
      <c r="I200" s="1" t="s">
        <v>24</v>
      </c>
      <c r="J200" s="1" t="s">
        <v>1106</v>
      </c>
      <c r="K200" s="1">
        <v>200</v>
      </c>
      <c r="L200" s="1" t="s">
        <v>26</v>
      </c>
      <c r="M200" s="3">
        <v>0.22</v>
      </c>
      <c r="N200" s="3">
        <f t="shared" si="3"/>
        <v>44</v>
      </c>
      <c r="O200" s="1"/>
      <c r="P200" s="1"/>
      <c r="Q200" s="3"/>
      <c r="R200" s="3">
        <f>Tabla13157[[#This Row],[COSTO TOTAL]]</f>
        <v>44</v>
      </c>
      <c r="S200" s="1"/>
      <c r="T200" s="1"/>
      <c r="U200" s="1"/>
      <c r="V200" s="3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>
      <c r="A201" s="1" t="s">
        <v>21</v>
      </c>
      <c r="B201" s="2">
        <v>43859</v>
      </c>
      <c r="C201" s="1" t="s">
        <v>22</v>
      </c>
      <c r="D201" s="1" t="s">
        <v>1057</v>
      </c>
      <c r="E201" s="1" t="s">
        <v>24</v>
      </c>
      <c r="F201" s="1" t="s">
        <v>224</v>
      </c>
      <c r="G201" s="1" t="s">
        <v>24</v>
      </c>
      <c r="H201" s="1">
        <v>4501749097</v>
      </c>
      <c r="I201" s="1" t="s">
        <v>24</v>
      </c>
      <c r="J201" s="1" t="s">
        <v>1107</v>
      </c>
      <c r="K201" s="1">
        <v>200</v>
      </c>
      <c r="L201" s="1" t="s">
        <v>26</v>
      </c>
      <c r="M201" s="3">
        <v>0.44</v>
      </c>
      <c r="N201" s="3">
        <f t="shared" si="3"/>
        <v>88</v>
      </c>
      <c r="O201" s="1"/>
      <c r="P201" s="1"/>
      <c r="Q201" s="3"/>
      <c r="R201" s="3">
        <f>Tabla13157[[#This Row],[COSTO TOTAL]]</f>
        <v>88</v>
      </c>
      <c r="S201" s="1"/>
      <c r="T201" s="1"/>
      <c r="U201" s="1"/>
      <c r="V201" s="3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>
      <c r="A202" s="1" t="s">
        <v>21</v>
      </c>
      <c r="B202" s="2">
        <v>43859</v>
      </c>
      <c r="C202" s="1" t="s">
        <v>22</v>
      </c>
      <c r="D202" s="1" t="s">
        <v>1057</v>
      </c>
      <c r="E202" s="1" t="s">
        <v>24</v>
      </c>
      <c r="F202" s="1" t="s">
        <v>224</v>
      </c>
      <c r="G202" s="1" t="s">
        <v>24</v>
      </c>
      <c r="H202" s="1">
        <v>4501749097</v>
      </c>
      <c r="I202" s="1" t="s">
        <v>24</v>
      </c>
      <c r="J202" s="1" t="s">
        <v>1108</v>
      </c>
      <c r="K202" s="1">
        <v>1</v>
      </c>
      <c r="L202" s="1" t="s">
        <v>26</v>
      </c>
      <c r="M202" s="3">
        <v>23.62</v>
      </c>
      <c r="N202" s="3">
        <f t="shared" si="3"/>
        <v>23.62</v>
      </c>
      <c r="O202" s="1"/>
      <c r="P202" s="1"/>
      <c r="Q202" s="3"/>
      <c r="R202" s="3">
        <f>Tabla13157[[#This Row],[COSTO TOTAL]]</f>
        <v>23.62</v>
      </c>
      <c r="S202" s="1"/>
      <c r="T202" s="1"/>
      <c r="U202" s="1"/>
      <c r="V202" s="3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>
      <c r="A203" s="1" t="s">
        <v>21</v>
      </c>
      <c r="B203" s="2">
        <v>43859</v>
      </c>
      <c r="C203" s="1" t="s">
        <v>22</v>
      </c>
      <c r="D203" s="1" t="s">
        <v>1057</v>
      </c>
      <c r="E203" s="1" t="s">
        <v>24</v>
      </c>
      <c r="F203" s="1" t="s">
        <v>224</v>
      </c>
      <c r="G203" s="1" t="s">
        <v>24</v>
      </c>
      <c r="H203" s="1">
        <v>4501749097</v>
      </c>
      <c r="I203" s="1" t="s">
        <v>24</v>
      </c>
      <c r="J203" s="1" t="s">
        <v>1109</v>
      </c>
      <c r="K203" s="1">
        <v>1</v>
      </c>
      <c r="L203" s="1" t="s">
        <v>26</v>
      </c>
      <c r="M203" s="3">
        <v>32.020000000000003</v>
      </c>
      <c r="N203" s="3">
        <f t="shared" si="3"/>
        <v>32.020000000000003</v>
      </c>
      <c r="O203" s="1"/>
      <c r="P203" s="1"/>
      <c r="Q203" s="3"/>
      <c r="R203" s="3">
        <f>Tabla13157[[#This Row],[COSTO TOTAL]]</f>
        <v>32.020000000000003</v>
      </c>
      <c r="S203" s="1"/>
      <c r="T203" s="1"/>
      <c r="U203" s="1"/>
      <c r="V203" s="3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>
      <c r="A204" s="1" t="s">
        <v>21</v>
      </c>
      <c r="B204" s="2">
        <v>43859</v>
      </c>
      <c r="C204" s="1" t="s">
        <v>22</v>
      </c>
      <c r="D204" s="1" t="s">
        <v>1057</v>
      </c>
      <c r="E204" s="1" t="s">
        <v>24</v>
      </c>
      <c r="F204" s="1" t="s">
        <v>224</v>
      </c>
      <c r="G204" s="1" t="s">
        <v>24</v>
      </c>
      <c r="H204" s="1">
        <v>4501749097</v>
      </c>
      <c r="I204" s="1" t="s">
        <v>24</v>
      </c>
      <c r="J204" s="1" t="s">
        <v>1110</v>
      </c>
      <c r="K204" s="1">
        <v>5</v>
      </c>
      <c r="L204" s="1" t="s">
        <v>26</v>
      </c>
      <c r="M204" s="3">
        <v>16</v>
      </c>
      <c r="N204" s="3">
        <f t="shared" si="3"/>
        <v>80</v>
      </c>
      <c r="O204" s="1"/>
      <c r="P204" s="1"/>
      <c r="Q204" s="3"/>
      <c r="R204" s="3">
        <f>Tabla13157[[#This Row],[COSTO TOTAL]]</f>
        <v>80</v>
      </c>
      <c r="S204" s="1"/>
      <c r="T204" s="1"/>
      <c r="U204" s="1"/>
      <c r="V204" s="3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>
      <c r="A205" s="1" t="s">
        <v>21</v>
      </c>
      <c r="B205" s="2">
        <v>43859</v>
      </c>
      <c r="C205" s="1" t="s">
        <v>22</v>
      </c>
      <c r="D205" s="1" t="s">
        <v>1057</v>
      </c>
      <c r="E205" s="1" t="s">
        <v>24</v>
      </c>
      <c r="F205" s="1" t="s">
        <v>224</v>
      </c>
      <c r="G205" s="1" t="s">
        <v>24</v>
      </c>
      <c r="H205" s="1">
        <v>4501749097</v>
      </c>
      <c r="I205" s="1" t="s">
        <v>24</v>
      </c>
      <c r="J205" s="1" t="s">
        <v>1212</v>
      </c>
      <c r="K205" s="1">
        <v>0</v>
      </c>
      <c r="L205" s="1" t="s">
        <v>26</v>
      </c>
      <c r="M205" s="3">
        <v>155</v>
      </c>
      <c r="N205" s="3">
        <f t="shared" si="3"/>
        <v>0</v>
      </c>
      <c r="O205" s="1"/>
      <c r="P205" s="1"/>
      <c r="Q205" s="3"/>
      <c r="R205" s="3">
        <f>Tabla13157[[#This Row],[COSTO TOTAL]]</f>
        <v>0</v>
      </c>
      <c r="S205" s="1"/>
      <c r="T205" s="1"/>
      <c r="U205" s="1"/>
      <c r="V205" s="3"/>
      <c r="W205" s="1"/>
      <c r="X205" s="1"/>
      <c r="Y205" s="1"/>
      <c r="Z205" s="1"/>
      <c r="AA205" s="1"/>
      <c r="AB205" s="1"/>
      <c r="AC205" s="1"/>
      <c r="AD205" s="1" t="s">
        <v>112</v>
      </c>
      <c r="AE205" s="1"/>
    </row>
    <row r="206" spans="1:31">
      <c r="A206" s="1" t="s">
        <v>21</v>
      </c>
      <c r="B206" s="2">
        <v>43859</v>
      </c>
      <c r="C206" s="1" t="s">
        <v>22</v>
      </c>
      <c r="D206" s="1" t="s">
        <v>1057</v>
      </c>
      <c r="E206" s="1" t="s">
        <v>24</v>
      </c>
      <c r="F206" s="1" t="s">
        <v>224</v>
      </c>
      <c r="G206" s="1" t="s">
        <v>24</v>
      </c>
      <c r="H206" s="1">
        <v>4501749097</v>
      </c>
      <c r="I206" s="1" t="s">
        <v>24</v>
      </c>
      <c r="J206" s="1" t="s">
        <v>1112</v>
      </c>
      <c r="K206" s="1">
        <v>0</v>
      </c>
      <c r="L206" s="1" t="s">
        <v>1062</v>
      </c>
      <c r="M206" s="3">
        <v>167.24</v>
      </c>
      <c r="N206" s="3">
        <f t="shared" si="3"/>
        <v>0</v>
      </c>
      <c r="O206" s="1"/>
      <c r="P206" s="1"/>
      <c r="Q206" s="3"/>
      <c r="R206" s="3">
        <f>Tabla13157[[#This Row],[COSTO TOTAL]]</f>
        <v>0</v>
      </c>
      <c r="S206" s="1"/>
      <c r="T206" s="1"/>
      <c r="U206" s="1"/>
      <c r="V206" s="3"/>
      <c r="W206" s="1"/>
      <c r="X206" s="1"/>
      <c r="Y206" s="1"/>
      <c r="Z206" s="1"/>
      <c r="AA206" s="1"/>
      <c r="AB206" s="1"/>
      <c r="AC206" s="1"/>
      <c r="AD206" s="1" t="s">
        <v>112</v>
      </c>
      <c r="AE206" s="1"/>
    </row>
    <row r="207" spans="1:31">
      <c r="A207" s="1" t="s">
        <v>21</v>
      </c>
      <c r="B207" s="2">
        <v>43859</v>
      </c>
      <c r="C207" s="1" t="s">
        <v>22</v>
      </c>
      <c r="D207" s="1" t="s">
        <v>1057</v>
      </c>
      <c r="E207" s="1" t="s">
        <v>24</v>
      </c>
      <c r="F207" s="1" t="s">
        <v>224</v>
      </c>
      <c r="G207" s="1" t="s">
        <v>24</v>
      </c>
      <c r="H207" s="1">
        <v>4501749097</v>
      </c>
      <c r="I207" s="1" t="s">
        <v>24</v>
      </c>
      <c r="J207" s="1" t="s">
        <v>1113</v>
      </c>
      <c r="K207" s="1">
        <v>1</v>
      </c>
      <c r="L207" s="1" t="s">
        <v>26</v>
      </c>
      <c r="M207" s="3">
        <v>112.51</v>
      </c>
      <c r="N207" s="3">
        <f t="shared" si="3"/>
        <v>112.51</v>
      </c>
      <c r="O207" s="1"/>
      <c r="P207" s="1"/>
      <c r="Q207" s="3"/>
      <c r="R207" s="3">
        <f>Tabla13157[[#This Row],[COSTO TOTAL]]</f>
        <v>112.51</v>
      </c>
      <c r="S207" s="1"/>
      <c r="T207" s="1"/>
      <c r="U207" s="1"/>
      <c r="V207" s="3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>
      <c r="A208" s="1" t="s">
        <v>21</v>
      </c>
      <c r="B208" s="2">
        <v>43859</v>
      </c>
      <c r="C208" s="1" t="s">
        <v>22</v>
      </c>
      <c r="D208" s="1" t="s">
        <v>1057</v>
      </c>
      <c r="E208" s="1" t="s">
        <v>24</v>
      </c>
      <c r="F208" s="1" t="s">
        <v>224</v>
      </c>
      <c r="G208" s="1" t="s">
        <v>24</v>
      </c>
      <c r="H208" s="1">
        <v>4501749097</v>
      </c>
      <c r="I208" s="1" t="s">
        <v>24</v>
      </c>
      <c r="J208" s="1" t="s">
        <v>1114</v>
      </c>
      <c r="K208" s="1">
        <v>3</v>
      </c>
      <c r="L208" s="1" t="s">
        <v>26</v>
      </c>
      <c r="M208" s="3">
        <v>19.2</v>
      </c>
      <c r="N208" s="3">
        <f t="shared" si="3"/>
        <v>57.599999999999994</v>
      </c>
      <c r="O208" s="1"/>
      <c r="P208" s="1"/>
      <c r="Q208" s="3"/>
      <c r="R208" s="3">
        <f>Tabla13157[[#This Row],[COSTO TOTAL]]</f>
        <v>57.599999999999994</v>
      </c>
      <c r="S208" s="1"/>
      <c r="T208" s="1"/>
      <c r="U208" s="1"/>
      <c r="V208" s="3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>
      <c r="A209" s="1" t="s">
        <v>21</v>
      </c>
      <c r="B209" s="2">
        <v>43859</v>
      </c>
      <c r="C209" s="1" t="s">
        <v>22</v>
      </c>
      <c r="D209" s="1" t="s">
        <v>1057</v>
      </c>
      <c r="E209" s="1" t="s">
        <v>24</v>
      </c>
      <c r="F209" s="1" t="s">
        <v>224</v>
      </c>
      <c r="G209" s="1" t="s">
        <v>24</v>
      </c>
      <c r="H209" s="1">
        <v>4501749097</v>
      </c>
      <c r="I209" s="1" t="s">
        <v>24</v>
      </c>
      <c r="J209" s="1" t="s">
        <v>1115</v>
      </c>
      <c r="K209" s="1">
        <v>3</v>
      </c>
      <c r="L209" s="1" t="s">
        <v>26</v>
      </c>
      <c r="M209" s="3">
        <v>50.88</v>
      </c>
      <c r="N209" s="3">
        <f t="shared" si="3"/>
        <v>152.64000000000001</v>
      </c>
      <c r="O209" s="1"/>
      <c r="P209" s="1"/>
      <c r="Q209" s="3"/>
      <c r="R209" s="3">
        <f>Tabla13157[[#This Row],[COSTO TOTAL]]</f>
        <v>152.64000000000001</v>
      </c>
      <c r="S209" s="1"/>
      <c r="T209" s="1"/>
      <c r="U209" s="1"/>
      <c r="V209" s="3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>
      <c r="A210" s="1" t="s">
        <v>21</v>
      </c>
      <c r="B210" s="2">
        <v>43859</v>
      </c>
      <c r="C210" s="1" t="s">
        <v>22</v>
      </c>
      <c r="D210" s="1" t="s">
        <v>1057</v>
      </c>
      <c r="E210" s="1" t="s">
        <v>24</v>
      </c>
      <c r="F210" s="1" t="s">
        <v>224</v>
      </c>
      <c r="G210" s="1" t="s">
        <v>24</v>
      </c>
      <c r="H210" s="1">
        <v>4501749097</v>
      </c>
      <c r="I210" s="1" t="s">
        <v>24</v>
      </c>
      <c r="J210" s="1" t="s">
        <v>1116</v>
      </c>
      <c r="K210" s="1">
        <v>8</v>
      </c>
      <c r="L210" s="1" t="s">
        <v>26</v>
      </c>
      <c r="M210" s="3">
        <v>7.53</v>
      </c>
      <c r="N210" s="3">
        <f t="shared" si="3"/>
        <v>60.24</v>
      </c>
      <c r="O210" s="1"/>
      <c r="P210" s="1"/>
      <c r="Q210" s="3"/>
      <c r="R210" s="3">
        <f>Tabla13157[[#This Row],[COSTO TOTAL]]</f>
        <v>60.24</v>
      </c>
      <c r="S210" s="1"/>
      <c r="T210" s="1"/>
      <c r="U210" s="1"/>
      <c r="V210" s="3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>
      <c r="A211" s="1" t="s">
        <v>21</v>
      </c>
      <c r="B211" s="2">
        <v>43859</v>
      </c>
      <c r="C211" s="1" t="s">
        <v>22</v>
      </c>
      <c r="D211" s="1" t="s">
        <v>1057</v>
      </c>
      <c r="E211" s="1" t="s">
        <v>24</v>
      </c>
      <c r="F211" s="1" t="s">
        <v>224</v>
      </c>
      <c r="G211" s="1" t="s">
        <v>24</v>
      </c>
      <c r="H211" s="1">
        <v>4501749097</v>
      </c>
      <c r="I211" s="1" t="s">
        <v>24</v>
      </c>
      <c r="J211" s="1" t="s">
        <v>1118</v>
      </c>
      <c r="K211" s="1">
        <v>1</v>
      </c>
      <c r="L211" s="1" t="s">
        <v>1117</v>
      </c>
      <c r="M211" s="3">
        <v>49.04</v>
      </c>
      <c r="N211" s="3">
        <f t="shared" si="3"/>
        <v>49.04</v>
      </c>
      <c r="O211" s="1"/>
      <c r="P211" s="1"/>
      <c r="Q211" s="3"/>
      <c r="R211" s="3">
        <f>Tabla13157[[#This Row],[COSTO TOTAL]]</f>
        <v>49.04</v>
      </c>
      <c r="S211" s="1"/>
      <c r="T211" s="1"/>
      <c r="U211" s="1"/>
      <c r="V211" s="3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>
      <c r="A212" s="1" t="s">
        <v>21</v>
      </c>
      <c r="B212" s="2">
        <v>43874</v>
      </c>
      <c r="C212" s="1" t="s">
        <v>22</v>
      </c>
      <c r="D212" s="1" t="s">
        <v>1057</v>
      </c>
      <c r="E212" s="1" t="s">
        <v>24</v>
      </c>
      <c r="F212" s="1" t="s">
        <v>224</v>
      </c>
      <c r="G212" s="1" t="s">
        <v>24</v>
      </c>
      <c r="H212" s="1">
        <v>4501749097</v>
      </c>
      <c r="I212" s="1" t="s">
        <v>24</v>
      </c>
      <c r="J212" s="1" t="s">
        <v>1110</v>
      </c>
      <c r="K212" s="1">
        <v>9</v>
      </c>
      <c r="L212" s="1" t="s">
        <v>26</v>
      </c>
      <c r="M212" s="3">
        <v>16</v>
      </c>
      <c r="N212" s="3">
        <f t="shared" si="3"/>
        <v>144</v>
      </c>
      <c r="O212" s="1"/>
      <c r="P212" s="1"/>
      <c r="Q212" s="3"/>
      <c r="R212" s="3">
        <f>Tabla13157[[#This Row],[COSTO TOTAL]]</f>
        <v>144</v>
      </c>
      <c r="S212" s="1"/>
      <c r="T212" s="1"/>
      <c r="U212" s="1"/>
      <c r="V212" s="3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>
      <c r="A213" s="1" t="s">
        <v>21</v>
      </c>
      <c r="B213" s="2">
        <v>43859</v>
      </c>
      <c r="C213" s="1" t="s">
        <v>22</v>
      </c>
      <c r="D213" s="1" t="s">
        <v>1057</v>
      </c>
      <c r="E213" s="1" t="s">
        <v>24</v>
      </c>
      <c r="F213" s="1" t="s">
        <v>70</v>
      </c>
      <c r="G213" s="1" t="s">
        <v>24</v>
      </c>
      <c r="H213" s="1">
        <v>4501746704</v>
      </c>
      <c r="I213" s="1" t="s">
        <v>24</v>
      </c>
      <c r="J213" s="1" t="s">
        <v>1127</v>
      </c>
      <c r="K213" s="1">
        <v>0</v>
      </c>
      <c r="L213" s="1" t="s">
        <v>26</v>
      </c>
      <c r="M213" s="3">
        <v>2950</v>
      </c>
      <c r="N213" s="3">
        <f t="shared" si="3"/>
        <v>0</v>
      </c>
      <c r="O213" s="1"/>
      <c r="P213" s="1"/>
      <c r="Q213" s="3"/>
      <c r="R213" s="3">
        <f>Tabla13157[[#This Row],[COSTO TOTAL]]</f>
        <v>0</v>
      </c>
      <c r="S213" s="1"/>
      <c r="T213" s="1"/>
      <c r="U213" s="1"/>
      <c r="V213" s="3"/>
      <c r="W213" s="1"/>
      <c r="X213" s="1"/>
      <c r="Y213" s="1"/>
      <c r="Z213" s="1"/>
      <c r="AA213" s="1"/>
      <c r="AB213" s="1"/>
      <c r="AC213" s="1"/>
      <c r="AD213" s="1" t="s">
        <v>112</v>
      </c>
      <c r="AE213" s="1"/>
    </row>
    <row r="214" spans="1:31">
      <c r="A214" s="1" t="s">
        <v>21</v>
      </c>
      <c r="B214" s="2">
        <v>43859</v>
      </c>
      <c r="C214" s="1" t="s">
        <v>22</v>
      </c>
      <c r="D214" s="1" t="s">
        <v>1057</v>
      </c>
      <c r="E214" s="1" t="s">
        <v>24</v>
      </c>
      <c r="F214" s="1" t="s">
        <v>24</v>
      </c>
      <c r="G214" s="1" t="s">
        <v>24</v>
      </c>
      <c r="H214" s="1" t="s">
        <v>24</v>
      </c>
      <c r="I214" s="1" t="s">
        <v>24</v>
      </c>
      <c r="J214" s="1" t="s">
        <v>1135</v>
      </c>
      <c r="K214" s="1">
        <v>0</v>
      </c>
      <c r="L214" s="1" t="s">
        <v>26</v>
      </c>
      <c r="M214" s="3">
        <v>0</v>
      </c>
      <c r="N214" s="3">
        <f t="shared" si="3"/>
        <v>0</v>
      </c>
      <c r="O214" s="1"/>
      <c r="P214" s="1"/>
      <c r="Q214" s="3"/>
      <c r="R214" s="3">
        <f>Tabla13157[[#This Row],[COSTO TOTAL]]</f>
        <v>0</v>
      </c>
      <c r="S214" s="1"/>
      <c r="T214" s="1"/>
      <c r="U214" s="1"/>
      <c r="V214" s="3"/>
      <c r="W214" s="1"/>
      <c r="X214" s="1"/>
      <c r="Y214" s="1"/>
      <c r="Z214" s="1"/>
      <c r="AA214" s="1"/>
      <c r="AB214" s="1"/>
      <c r="AC214" s="1"/>
      <c r="AD214" s="1" t="s">
        <v>112</v>
      </c>
      <c r="AE214" s="1"/>
    </row>
    <row r="215" spans="1:31">
      <c r="A215" s="1" t="s">
        <v>149</v>
      </c>
      <c r="B215" s="2">
        <v>43867</v>
      </c>
      <c r="C215" s="1" t="s">
        <v>22</v>
      </c>
      <c r="D215" s="1" t="s">
        <v>1057</v>
      </c>
      <c r="E215" s="1" t="s">
        <v>24</v>
      </c>
      <c r="F215" s="1" t="s">
        <v>122</v>
      </c>
      <c r="G215" s="1" t="s">
        <v>24</v>
      </c>
      <c r="H215" s="1">
        <v>4501749640</v>
      </c>
      <c r="I215" s="1" t="s">
        <v>24</v>
      </c>
      <c r="J215" s="1" t="s">
        <v>1152</v>
      </c>
      <c r="K215" s="1">
        <v>6</v>
      </c>
      <c r="L215" s="1" t="s">
        <v>26</v>
      </c>
      <c r="M215" s="3">
        <v>688.41</v>
      </c>
      <c r="N215" s="3">
        <f t="shared" si="3"/>
        <v>4130.46</v>
      </c>
      <c r="O215" s="1"/>
      <c r="P215" s="1"/>
      <c r="Q215" s="3"/>
      <c r="R215" s="3">
        <f>Tabla13157[[#This Row],[COSTO TOTAL]]</f>
        <v>4130.46</v>
      </c>
      <c r="S215" s="1"/>
      <c r="T215" s="1"/>
      <c r="U215" s="1"/>
      <c r="V215" s="3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>
      <c r="A216" s="1" t="s">
        <v>1134</v>
      </c>
      <c r="B216" s="2">
        <v>43867</v>
      </c>
      <c r="C216" s="1" t="s">
        <v>22</v>
      </c>
      <c r="D216" s="1" t="s">
        <v>1057</v>
      </c>
      <c r="E216" s="1" t="s">
        <v>24</v>
      </c>
      <c r="F216" s="1" t="s">
        <v>122</v>
      </c>
      <c r="G216" s="1" t="s">
        <v>24</v>
      </c>
      <c r="H216" s="1">
        <v>4501749640</v>
      </c>
      <c r="I216" s="1" t="s">
        <v>24</v>
      </c>
      <c r="J216" s="1" t="s">
        <v>1282</v>
      </c>
      <c r="K216" s="1">
        <v>1</v>
      </c>
      <c r="L216" s="1" t="s">
        <v>26</v>
      </c>
      <c r="M216" s="3">
        <v>3493.82</v>
      </c>
      <c r="N216" s="3">
        <f t="shared" si="3"/>
        <v>3493.82</v>
      </c>
      <c r="O216" s="1"/>
      <c r="P216" s="1"/>
      <c r="Q216" s="3"/>
      <c r="R216" s="3">
        <f>Tabla13157[[#This Row],[COSTO TOTAL]]</f>
        <v>3493.82</v>
      </c>
      <c r="S216" s="1"/>
      <c r="T216" s="1"/>
      <c r="U216" s="1"/>
      <c r="V216" s="3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>
      <c r="A217" s="1" t="s">
        <v>1134</v>
      </c>
      <c r="B217" s="2">
        <v>43867</v>
      </c>
      <c r="C217" s="1" t="s">
        <v>22</v>
      </c>
      <c r="D217" s="1" t="s">
        <v>1057</v>
      </c>
      <c r="E217" s="1" t="s">
        <v>24</v>
      </c>
      <c r="F217" s="1" t="s">
        <v>122</v>
      </c>
      <c r="G217" s="1" t="s">
        <v>24</v>
      </c>
      <c r="H217" s="1">
        <v>4501749640</v>
      </c>
      <c r="I217" s="1" t="s">
        <v>24</v>
      </c>
      <c r="J217" s="1" t="s">
        <v>1283</v>
      </c>
      <c r="K217" s="1">
        <v>2</v>
      </c>
      <c r="L217" s="1" t="s">
        <v>26</v>
      </c>
      <c r="M217" s="3">
        <v>2715.51</v>
      </c>
      <c r="N217" s="3">
        <f t="shared" si="3"/>
        <v>5431.02</v>
      </c>
      <c r="O217" s="1"/>
      <c r="P217" s="1"/>
      <c r="Q217" s="3"/>
      <c r="R217" s="3">
        <f>Tabla13157[[#This Row],[COSTO TOTAL]]</f>
        <v>5431.02</v>
      </c>
      <c r="S217" s="1"/>
      <c r="T217" s="1"/>
      <c r="U217" s="1"/>
      <c r="V217" s="3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>
      <c r="A218" s="1" t="s">
        <v>59</v>
      </c>
      <c r="B218" s="2">
        <v>43867</v>
      </c>
      <c r="C218" s="1" t="s">
        <v>22</v>
      </c>
      <c r="D218" s="1" t="s">
        <v>1057</v>
      </c>
      <c r="E218" s="1" t="s">
        <v>24</v>
      </c>
      <c r="F218" s="1" t="s">
        <v>122</v>
      </c>
      <c r="G218" s="1" t="s">
        <v>24</v>
      </c>
      <c r="H218" s="1">
        <v>4501749640</v>
      </c>
      <c r="I218" s="1" t="s">
        <v>24</v>
      </c>
      <c r="J218" s="1" t="s">
        <v>1153</v>
      </c>
      <c r="K218" s="1">
        <v>24</v>
      </c>
      <c r="L218" s="1" t="s">
        <v>26</v>
      </c>
      <c r="M218" s="3">
        <v>78</v>
      </c>
      <c r="N218" s="3">
        <f t="shared" si="3"/>
        <v>1872</v>
      </c>
      <c r="O218" s="1"/>
      <c r="P218" s="1"/>
      <c r="Q218" s="3"/>
      <c r="R218" s="3">
        <f>Tabla13157[[#This Row],[COSTO TOTAL]]</f>
        <v>1872</v>
      </c>
      <c r="S218" s="1"/>
      <c r="T218" s="1"/>
      <c r="U218" s="1"/>
      <c r="V218" s="3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>
      <c r="A219" s="1" t="s">
        <v>149</v>
      </c>
      <c r="B219" s="2">
        <v>43867</v>
      </c>
      <c r="C219" s="1" t="s">
        <v>22</v>
      </c>
      <c r="D219" s="1" t="s">
        <v>1057</v>
      </c>
      <c r="E219" s="1" t="s">
        <v>24</v>
      </c>
      <c r="F219" s="1" t="s">
        <v>122</v>
      </c>
      <c r="G219" s="1" t="s">
        <v>24</v>
      </c>
      <c r="H219" s="1">
        <v>4501749640</v>
      </c>
      <c r="I219" s="1" t="s">
        <v>24</v>
      </c>
      <c r="J219" s="1" t="s">
        <v>1154</v>
      </c>
      <c r="K219" s="1">
        <v>4</v>
      </c>
      <c r="L219" s="1" t="s">
        <v>26</v>
      </c>
      <c r="M219" s="3">
        <v>354.67</v>
      </c>
      <c r="N219" s="3">
        <f t="shared" si="3"/>
        <v>1418.68</v>
      </c>
      <c r="O219" s="1"/>
      <c r="P219" s="1"/>
      <c r="Q219" s="3"/>
      <c r="R219" s="3">
        <f>Tabla13157[[#This Row],[COSTO TOTAL]]</f>
        <v>1418.68</v>
      </c>
      <c r="S219" s="1"/>
      <c r="T219" s="1"/>
      <c r="U219" s="1"/>
      <c r="V219" s="3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>
      <c r="A220" s="1" t="s">
        <v>149</v>
      </c>
      <c r="B220" s="2">
        <v>43867</v>
      </c>
      <c r="C220" s="1" t="s">
        <v>22</v>
      </c>
      <c r="D220" s="1" t="s">
        <v>1057</v>
      </c>
      <c r="E220" s="1" t="s">
        <v>24</v>
      </c>
      <c r="F220" s="1" t="s">
        <v>122</v>
      </c>
      <c r="G220" s="1" t="s">
        <v>24</v>
      </c>
      <c r="H220" s="1">
        <v>4501749640</v>
      </c>
      <c r="I220" s="1" t="s">
        <v>24</v>
      </c>
      <c r="J220" s="1" t="s">
        <v>1284</v>
      </c>
      <c r="K220" s="1">
        <v>2</v>
      </c>
      <c r="L220" s="1" t="s">
        <v>26</v>
      </c>
      <c r="M220" s="3">
        <v>1395.71</v>
      </c>
      <c r="N220" s="3">
        <f t="shared" si="3"/>
        <v>2791.42</v>
      </c>
      <c r="O220" s="1"/>
      <c r="P220" s="1"/>
      <c r="Q220" s="3"/>
      <c r="R220" s="3">
        <f>Tabla13157[[#This Row],[COSTO TOTAL]]</f>
        <v>2791.42</v>
      </c>
      <c r="S220" s="1"/>
      <c r="T220" s="1"/>
      <c r="U220" s="1"/>
      <c r="V220" s="3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>
      <c r="A221" s="1" t="s">
        <v>149</v>
      </c>
      <c r="B221" s="2">
        <v>43867</v>
      </c>
      <c r="C221" s="1">
        <v>7853197</v>
      </c>
      <c r="D221" s="1" t="s">
        <v>1057</v>
      </c>
      <c r="E221" s="1" t="s">
        <v>24</v>
      </c>
      <c r="F221" s="1" t="s">
        <v>122</v>
      </c>
      <c r="G221" s="1" t="s">
        <v>24</v>
      </c>
      <c r="H221" s="1">
        <v>4501749094</v>
      </c>
      <c r="I221" s="1" t="s">
        <v>24</v>
      </c>
      <c r="J221" s="1" t="s">
        <v>1155</v>
      </c>
      <c r="K221" s="1">
        <v>0</v>
      </c>
      <c r="L221" s="1" t="s">
        <v>26</v>
      </c>
      <c r="M221" s="3">
        <v>481.39</v>
      </c>
      <c r="N221" s="3">
        <f t="shared" si="3"/>
        <v>0</v>
      </c>
      <c r="O221" s="1"/>
      <c r="P221" s="1"/>
      <c r="Q221" s="3"/>
      <c r="R221" s="3">
        <f>Tabla13157[[#This Row],[COSTO TOTAL]]</f>
        <v>0</v>
      </c>
      <c r="S221" s="1"/>
      <c r="T221" s="1"/>
      <c r="U221" s="1"/>
      <c r="V221" s="3"/>
      <c r="W221" s="1"/>
      <c r="X221" s="1"/>
      <c r="Y221" s="1"/>
      <c r="Z221" s="1"/>
      <c r="AA221" s="1"/>
      <c r="AB221" s="1"/>
      <c r="AC221" s="1"/>
      <c r="AD221" s="1" t="s">
        <v>112</v>
      </c>
      <c r="AE221" s="1"/>
    </row>
    <row r="222" spans="1:31">
      <c r="A222" s="1" t="s">
        <v>149</v>
      </c>
      <c r="B222" s="2">
        <v>43867</v>
      </c>
      <c r="C222" s="1">
        <v>7853197</v>
      </c>
      <c r="D222" s="1" t="s">
        <v>1057</v>
      </c>
      <c r="E222" s="1" t="s">
        <v>24</v>
      </c>
      <c r="F222" s="1" t="s">
        <v>122</v>
      </c>
      <c r="G222" s="1" t="s">
        <v>24</v>
      </c>
      <c r="H222" s="1">
        <v>4501749094</v>
      </c>
      <c r="I222" s="1" t="s">
        <v>24</v>
      </c>
      <c r="J222" s="1" t="s">
        <v>1156</v>
      </c>
      <c r="K222" s="1">
        <v>2</v>
      </c>
      <c r="L222" s="1" t="s">
        <v>26</v>
      </c>
      <c r="M222" s="3">
        <v>732.98</v>
      </c>
      <c r="N222" s="3">
        <f t="shared" si="3"/>
        <v>1465.96</v>
      </c>
      <c r="O222" s="1"/>
      <c r="P222" s="1"/>
      <c r="Q222" s="3"/>
      <c r="R222" s="3">
        <f>Tabla13157[[#This Row],[COSTO TOTAL]]</f>
        <v>1465.96</v>
      </c>
      <c r="S222" s="1"/>
      <c r="T222" s="1"/>
      <c r="U222" s="1"/>
      <c r="V222" s="3"/>
      <c r="W222" s="1"/>
      <c r="X222" s="1"/>
      <c r="Y222" s="1"/>
      <c r="Z222" s="1"/>
      <c r="AA222" s="1"/>
      <c r="AB222" s="1"/>
      <c r="AC222" s="1"/>
      <c r="AD222" s="1" t="s">
        <v>112</v>
      </c>
      <c r="AE222" s="1"/>
    </row>
    <row r="223" spans="1:31">
      <c r="A223" s="1" t="s">
        <v>149</v>
      </c>
      <c r="B223" s="2">
        <v>43867</v>
      </c>
      <c r="C223" s="1">
        <v>7853197</v>
      </c>
      <c r="D223" s="1" t="s">
        <v>1057</v>
      </c>
      <c r="E223" s="1" t="s">
        <v>24</v>
      </c>
      <c r="F223" s="1" t="s">
        <v>122</v>
      </c>
      <c r="G223" s="1" t="s">
        <v>24</v>
      </c>
      <c r="H223" s="1">
        <v>4501749094</v>
      </c>
      <c r="I223" s="1" t="s">
        <v>24</v>
      </c>
      <c r="J223" s="1" t="s">
        <v>1157</v>
      </c>
      <c r="K223" s="1">
        <v>2</v>
      </c>
      <c r="L223" s="1" t="s">
        <v>26</v>
      </c>
      <c r="M223" s="3">
        <v>983.34</v>
      </c>
      <c r="N223" s="3">
        <f t="shared" si="3"/>
        <v>1966.68</v>
      </c>
      <c r="O223" s="1"/>
      <c r="P223" s="1"/>
      <c r="Q223" s="3"/>
      <c r="R223" s="3">
        <f>Tabla13157[[#This Row],[COSTO TOTAL]]</f>
        <v>1966.68</v>
      </c>
      <c r="S223" s="1"/>
      <c r="T223" s="1"/>
      <c r="U223" s="1"/>
      <c r="V223" s="3"/>
      <c r="W223" s="1"/>
      <c r="X223" s="1"/>
      <c r="Y223" s="1"/>
      <c r="Z223" s="1"/>
      <c r="AA223" s="1"/>
      <c r="AB223" s="1"/>
      <c r="AC223" s="1"/>
      <c r="AD223" s="1" t="s">
        <v>112</v>
      </c>
      <c r="AE223" s="1"/>
    </row>
    <row r="224" spans="1:31">
      <c r="A224" s="1" t="s">
        <v>59</v>
      </c>
      <c r="B224" s="2">
        <v>43867</v>
      </c>
      <c r="C224" s="1">
        <v>7853197</v>
      </c>
      <c r="D224" s="1" t="s">
        <v>1057</v>
      </c>
      <c r="E224" s="1" t="s">
        <v>24</v>
      </c>
      <c r="F224" s="1" t="s">
        <v>122</v>
      </c>
      <c r="G224" s="1" t="s">
        <v>24</v>
      </c>
      <c r="H224" s="1">
        <v>4501749094</v>
      </c>
      <c r="I224" s="1" t="s">
        <v>24</v>
      </c>
      <c r="J224" s="1" t="s">
        <v>1158</v>
      </c>
      <c r="K224" s="1">
        <v>5</v>
      </c>
      <c r="L224" s="1" t="s">
        <v>26</v>
      </c>
      <c r="M224" s="3">
        <v>49.65</v>
      </c>
      <c r="N224" s="3">
        <f t="shared" si="3"/>
        <v>248.25</v>
      </c>
      <c r="O224" s="1"/>
      <c r="P224" s="1"/>
      <c r="Q224" s="3"/>
      <c r="R224" s="3">
        <f>Tabla13157[[#This Row],[COSTO TOTAL]]</f>
        <v>248.25</v>
      </c>
      <c r="S224" s="1"/>
      <c r="T224" s="1"/>
      <c r="U224" s="1"/>
      <c r="V224" s="3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>
      <c r="A225" s="1" t="s">
        <v>59</v>
      </c>
      <c r="B225" s="2">
        <v>43867</v>
      </c>
      <c r="C225" s="1">
        <v>7853197</v>
      </c>
      <c r="D225" s="1" t="s">
        <v>1057</v>
      </c>
      <c r="E225" s="1" t="s">
        <v>24</v>
      </c>
      <c r="F225" s="1" t="s">
        <v>122</v>
      </c>
      <c r="G225" s="1" t="s">
        <v>24</v>
      </c>
      <c r="H225" s="1">
        <v>4501749094</v>
      </c>
      <c r="I225" s="1" t="s">
        <v>24</v>
      </c>
      <c r="J225" s="1" t="s">
        <v>1159</v>
      </c>
      <c r="K225" s="1">
        <v>14</v>
      </c>
      <c r="L225" s="1" t="s">
        <v>26</v>
      </c>
      <c r="M225" s="3">
        <v>69.28</v>
      </c>
      <c r="N225" s="3">
        <f t="shared" si="3"/>
        <v>969.92000000000007</v>
      </c>
      <c r="O225" s="1"/>
      <c r="P225" s="1"/>
      <c r="Q225" s="3"/>
      <c r="R225" s="3">
        <f>Tabla13157[[#This Row],[COSTO TOTAL]]</f>
        <v>969.92000000000007</v>
      </c>
      <c r="S225" s="1"/>
      <c r="T225" s="1"/>
      <c r="U225" s="1"/>
      <c r="V225" s="3"/>
      <c r="W225" s="1"/>
      <c r="X225" s="1"/>
      <c r="Y225" s="1"/>
      <c r="Z225" s="1"/>
      <c r="AA225" s="1"/>
      <c r="AB225" s="1"/>
      <c r="AC225" s="1"/>
      <c r="AD225" s="1" t="s">
        <v>112</v>
      </c>
      <c r="AE225" s="1"/>
    </row>
    <row r="226" spans="1:31">
      <c r="A226" s="1" t="s">
        <v>59</v>
      </c>
      <c r="B226" s="2">
        <v>43867</v>
      </c>
      <c r="C226" s="1">
        <v>7853197</v>
      </c>
      <c r="D226" s="1" t="s">
        <v>1057</v>
      </c>
      <c r="E226" s="1" t="s">
        <v>24</v>
      </c>
      <c r="F226" s="1" t="s">
        <v>122</v>
      </c>
      <c r="G226" s="1" t="s">
        <v>24</v>
      </c>
      <c r="H226" s="1">
        <v>4501749094</v>
      </c>
      <c r="I226" s="1" t="s">
        <v>24</v>
      </c>
      <c r="J226" s="1" t="s">
        <v>1160</v>
      </c>
      <c r="K226" s="1">
        <v>2</v>
      </c>
      <c r="L226" s="1" t="s">
        <v>26</v>
      </c>
      <c r="M226" s="3">
        <v>159.03</v>
      </c>
      <c r="N226" s="3">
        <f t="shared" si="3"/>
        <v>318.06</v>
      </c>
      <c r="O226" s="1"/>
      <c r="P226" s="1"/>
      <c r="Q226" s="3"/>
      <c r="R226" s="3">
        <f>Tabla13157[[#This Row],[COSTO TOTAL]]</f>
        <v>318.06</v>
      </c>
      <c r="S226" s="1"/>
      <c r="T226" s="1"/>
      <c r="U226" s="1"/>
      <c r="V226" s="3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>
      <c r="A227" s="1" t="s">
        <v>59</v>
      </c>
      <c r="B227" s="2">
        <v>43867</v>
      </c>
      <c r="C227" s="1">
        <v>7853197</v>
      </c>
      <c r="D227" s="1" t="s">
        <v>1057</v>
      </c>
      <c r="E227" s="1" t="s">
        <v>24</v>
      </c>
      <c r="F227" s="1" t="s">
        <v>122</v>
      </c>
      <c r="G227" s="1" t="s">
        <v>24</v>
      </c>
      <c r="H227" s="1">
        <v>4501749094</v>
      </c>
      <c r="I227" s="1" t="s">
        <v>24</v>
      </c>
      <c r="J227" s="1" t="s">
        <v>1161</v>
      </c>
      <c r="K227" s="1">
        <v>2</v>
      </c>
      <c r="L227" s="1" t="s">
        <v>26</v>
      </c>
      <c r="M227" s="3">
        <v>83.31</v>
      </c>
      <c r="N227" s="3">
        <f t="shared" si="3"/>
        <v>166.62</v>
      </c>
      <c r="O227" s="1"/>
      <c r="P227" s="1"/>
      <c r="Q227" s="3"/>
      <c r="R227" s="3">
        <f>Tabla13157[[#This Row],[COSTO TOTAL]]</f>
        <v>166.62</v>
      </c>
      <c r="S227" s="1"/>
      <c r="T227" s="1"/>
      <c r="U227" s="1"/>
      <c r="V227" s="3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>
      <c r="A228" s="1" t="s">
        <v>59</v>
      </c>
      <c r="B228" s="2">
        <v>43867</v>
      </c>
      <c r="C228" s="1">
        <v>7853197</v>
      </c>
      <c r="D228" s="1" t="s">
        <v>1057</v>
      </c>
      <c r="E228" s="1" t="s">
        <v>24</v>
      </c>
      <c r="F228" s="1" t="s">
        <v>122</v>
      </c>
      <c r="G228" s="1" t="s">
        <v>24</v>
      </c>
      <c r="H228" s="1">
        <v>4501749094</v>
      </c>
      <c r="I228" s="1" t="s">
        <v>24</v>
      </c>
      <c r="J228" s="1" t="s">
        <v>1162</v>
      </c>
      <c r="K228" s="1">
        <v>7</v>
      </c>
      <c r="L228" s="1" t="s">
        <v>26</v>
      </c>
      <c r="M228" s="3">
        <v>122.86</v>
      </c>
      <c r="N228" s="3">
        <f t="shared" si="3"/>
        <v>860.02</v>
      </c>
      <c r="O228" s="1"/>
      <c r="P228" s="1"/>
      <c r="Q228" s="3"/>
      <c r="R228" s="3">
        <f>Tabla13157[[#This Row],[COSTO TOTAL]]</f>
        <v>860.02</v>
      </c>
      <c r="S228" s="1"/>
      <c r="T228" s="1"/>
      <c r="U228" s="1"/>
      <c r="V228" s="3"/>
      <c r="W228" s="1"/>
      <c r="X228" s="1"/>
      <c r="Y228" s="1"/>
      <c r="Z228" s="1"/>
      <c r="AA228" s="1"/>
      <c r="AB228" s="1"/>
      <c r="AC228" s="1"/>
      <c r="AD228" s="1" t="s">
        <v>112</v>
      </c>
      <c r="AE228" s="1"/>
    </row>
    <row r="229" spans="1:31">
      <c r="A229" s="1" t="s">
        <v>59</v>
      </c>
      <c r="B229" s="2">
        <v>43867</v>
      </c>
      <c r="C229" s="1">
        <v>7853197</v>
      </c>
      <c r="D229" s="1" t="s">
        <v>1057</v>
      </c>
      <c r="E229" s="1" t="s">
        <v>24</v>
      </c>
      <c r="F229" s="1" t="s">
        <v>122</v>
      </c>
      <c r="G229" s="1" t="s">
        <v>24</v>
      </c>
      <c r="H229" s="1">
        <v>4501749094</v>
      </c>
      <c r="I229" s="1" t="s">
        <v>24</v>
      </c>
      <c r="J229" s="1" t="s">
        <v>1163</v>
      </c>
      <c r="K229" s="1">
        <v>0</v>
      </c>
      <c r="L229" s="1" t="s">
        <v>26</v>
      </c>
      <c r="M229" s="3">
        <v>107.42</v>
      </c>
      <c r="N229" s="3">
        <f t="shared" si="3"/>
        <v>0</v>
      </c>
      <c r="O229" s="1"/>
      <c r="P229" s="1"/>
      <c r="Q229" s="3"/>
      <c r="R229" s="3">
        <f>Tabla13157[[#This Row],[COSTO TOTAL]]</f>
        <v>0</v>
      </c>
      <c r="S229" s="1"/>
      <c r="T229" s="1"/>
      <c r="U229" s="1"/>
      <c r="V229" s="3"/>
      <c r="W229" s="1"/>
      <c r="X229" s="1"/>
      <c r="Y229" s="1"/>
      <c r="Z229" s="1"/>
      <c r="AA229" s="1"/>
      <c r="AB229" s="1"/>
      <c r="AC229" s="1"/>
      <c r="AD229" s="1" t="s">
        <v>112</v>
      </c>
      <c r="AE229" s="1"/>
    </row>
    <row r="230" spans="1:31">
      <c r="A230" s="1" t="s">
        <v>59</v>
      </c>
      <c r="B230" s="2">
        <v>43867</v>
      </c>
      <c r="C230" s="1">
        <v>7853197</v>
      </c>
      <c r="D230" s="1" t="s">
        <v>1057</v>
      </c>
      <c r="E230" s="1" t="s">
        <v>24</v>
      </c>
      <c r="F230" s="1" t="s">
        <v>122</v>
      </c>
      <c r="G230" s="1" t="s">
        <v>24</v>
      </c>
      <c r="H230" s="1">
        <v>4501749094</v>
      </c>
      <c r="I230" s="1" t="s">
        <v>24</v>
      </c>
      <c r="J230" s="1" t="s">
        <v>1164</v>
      </c>
      <c r="K230" s="1">
        <v>1</v>
      </c>
      <c r="L230" s="1" t="s">
        <v>26</v>
      </c>
      <c r="M230" s="3">
        <v>218.75</v>
      </c>
      <c r="N230" s="3">
        <f t="shared" si="3"/>
        <v>218.75</v>
      </c>
      <c r="O230" s="1"/>
      <c r="P230" s="1"/>
      <c r="Q230" s="3"/>
      <c r="R230" s="3">
        <f>Tabla13157[[#This Row],[COSTO TOTAL]]</f>
        <v>218.75</v>
      </c>
      <c r="S230" s="1"/>
      <c r="T230" s="1"/>
      <c r="U230" s="1"/>
      <c r="V230" s="3"/>
      <c r="W230" s="1"/>
      <c r="X230" s="1"/>
      <c r="Y230" s="1"/>
      <c r="Z230" s="1"/>
      <c r="AA230" s="1"/>
      <c r="AB230" s="1"/>
      <c r="AC230" s="1"/>
      <c r="AD230" s="1" t="s">
        <v>112</v>
      </c>
      <c r="AE230" s="1"/>
    </row>
    <row r="231" spans="1:31">
      <c r="A231" s="1" t="s">
        <v>59</v>
      </c>
      <c r="B231" s="2">
        <v>43867</v>
      </c>
      <c r="C231" s="1">
        <v>7853197</v>
      </c>
      <c r="D231" s="1" t="s">
        <v>1057</v>
      </c>
      <c r="E231" s="1" t="s">
        <v>24</v>
      </c>
      <c r="F231" s="1" t="s">
        <v>122</v>
      </c>
      <c r="G231" s="1" t="s">
        <v>24</v>
      </c>
      <c r="H231" s="1">
        <v>4501749094</v>
      </c>
      <c r="I231" s="1" t="s">
        <v>24</v>
      </c>
      <c r="J231" s="1" t="s">
        <v>1165</v>
      </c>
      <c r="K231" s="1">
        <v>3</v>
      </c>
      <c r="L231" s="1" t="s">
        <v>26</v>
      </c>
      <c r="M231" s="3">
        <v>325</v>
      </c>
      <c r="N231" s="3">
        <f t="shared" si="3"/>
        <v>975</v>
      </c>
      <c r="O231" s="1"/>
      <c r="P231" s="1"/>
      <c r="Q231" s="3"/>
      <c r="R231" s="3">
        <f>Tabla13157[[#This Row],[COSTO TOTAL]]</f>
        <v>975</v>
      </c>
      <c r="S231" s="1"/>
      <c r="T231" s="1"/>
      <c r="U231" s="1"/>
      <c r="V231" s="3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>
      <c r="A232" s="1" t="s">
        <v>149</v>
      </c>
      <c r="B232" s="2">
        <v>43867</v>
      </c>
      <c r="C232" s="1" t="s">
        <v>22</v>
      </c>
      <c r="D232" s="1" t="s">
        <v>1057</v>
      </c>
      <c r="E232" s="1" t="s">
        <v>24</v>
      </c>
      <c r="F232" s="1" t="s">
        <v>70</v>
      </c>
      <c r="G232" s="1" t="s">
        <v>24</v>
      </c>
      <c r="H232" s="1">
        <v>4501749102</v>
      </c>
      <c r="I232" s="1" t="s">
        <v>24</v>
      </c>
      <c r="J232" s="1" t="s">
        <v>1186</v>
      </c>
      <c r="K232" s="1">
        <v>1</v>
      </c>
      <c r="L232" s="1" t="s">
        <v>26</v>
      </c>
      <c r="M232" s="3">
        <v>725</v>
      </c>
      <c r="N232" s="3">
        <f t="shared" si="3"/>
        <v>725</v>
      </c>
      <c r="O232" s="1"/>
      <c r="P232" s="1"/>
      <c r="Q232" s="3"/>
      <c r="R232" s="3">
        <f>Tabla13157[[#This Row],[COSTO TOTAL]]</f>
        <v>725</v>
      </c>
      <c r="S232" s="1"/>
      <c r="T232" s="1"/>
      <c r="U232" s="1"/>
      <c r="V232" s="3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>
      <c r="A233" s="1" t="s">
        <v>149</v>
      </c>
      <c r="B233" s="2">
        <v>43867</v>
      </c>
      <c r="C233" s="1" t="s">
        <v>22</v>
      </c>
      <c r="D233" s="1" t="s">
        <v>1057</v>
      </c>
      <c r="E233" s="1" t="s">
        <v>24</v>
      </c>
      <c r="F233" s="1" t="s">
        <v>70</v>
      </c>
      <c r="G233" s="1" t="s">
        <v>24</v>
      </c>
      <c r="H233" s="1">
        <v>4501749102</v>
      </c>
      <c r="I233" s="1" t="s">
        <v>24</v>
      </c>
      <c r="J233" s="1" t="s">
        <v>1187</v>
      </c>
      <c r="K233" s="1">
        <v>10</v>
      </c>
      <c r="L233" s="1" t="s">
        <v>26</v>
      </c>
      <c r="M233" s="3">
        <v>3.5</v>
      </c>
      <c r="N233" s="3">
        <f t="shared" si="3"/>
        <v>35</v>
      </c>
      <c r="O233" s="1"/>
      <c r="P233" s="1"/>
      <c r="Q233" s="3"/>
      <c r="R233" s="3">
        <f>Tabla13157[[#This Row],[COSTO TOTAL]]</f>
        <v>35</v>
      </c>
      <c r="S233" s="1"/>
      <c r="T233" s="1"/>
      <c r="U233" s="1"/>
      <c r="V233" s="3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>
      <c r="A234" s="1" t="s">
        <v>59</v>
      </c>
      <c r="B234" s="2">
        <v>43867</v>
      </c>
      <c r="C234" s="1" t="s">
        <v>22</v>
      </c>
      <c r="D234" s="1" t="s">
        <v>1057</v>
      </c>
      <c r="E234" s="1" t="s">
        <v>24</v>
      </c>
      <c r="F234" s="1" t="s">
        <v>1228</v>
      </c>
      <c r="G234" s="1" t="s">
        <v>24</v>
      </c>
      <c r="H234" s="1">
        <v>4501749430</v>
      </c>
      <c r="I234" s="1" t="s">
        <v>24</v>
      </c>
      <c r="J234" s="1" t="s">
        <v>1229</v>
      </c>
      <c r="K234" s="1">
        <v>2</v>
      </c>
      <c r="L234" s="1" t="s">
        <v>26</v>
      </c>
      <c r="M234" s="3">
        <v>77.650000000000006</v>
      </c>
      <c r="N234" s="3">
        <f t="shared" si="3"/>
        <v>155.30000000000001</v>
      </c>
      <c r="O234" s="1"/>
      <c r="P234" s="1"/>
      <c r="Q234" s="3"/>
      <c r="R234" s="3">
        <f>Tabla13157[[#This Row],[COSTO TOTAL]]</f>
        <v>155.30000000000001</v>
      </c>
      <c r="S234" s="1"/>
      <c r="T234" s="1"/>
      <c r="U234" s="1"/>
      <c r="V234" s="3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>
      <c r="A235" s="1" t="s">
        <v>59</v>
      </c>
      <c r="B235" s="2">
        <v>43867</v>
      </c>
      <c r="C235" s="1" t="s">
        <v>22</v>
      </c>
      <c r="D235" s="1" t="s">
        <v>1057</v>
      </c>
      <c r="E235" s="1" t="s">
        <v>24</v>
      </c>
      <c r="F235" s="1" t="s">
        <v>1228</v>
      </c>
      <c r="G235" s="1" t="s">
        <v>24</v>
      </c>
      <c r="H235" s="1">
        <v>4501749430</v>
      </c>
      <c r="I235" s="1" t="s">
        <v>24</v>
      </c>
      <c r="J235" s="1" t="s">
        <v>1230</v>
      </c>
      <c r="K235" s="1">
        <v>2</v>
      </c>
      <c r="L235" s="1" t="s">
        <v>26</v>
      </c>
      <c r="M235" s="3">
        <v>26.7</v>
      </c>
      <c r="N235" s="3">
        <f t="shared" si="3"/>
        <v>53.4</v>
      </c>
      <c r="O235" s="1"/>
      <c r="P235" s="1"/>
      <c r="Q235" s="3"/>
      <c r="R235" s="3">
        <f>Tabla13157[[#This Row],[COSTO TOTAL]]</f>
        <v>53.4</v>
      </c>
      <c r="S235" s="1"/>
      <c r="T235" s="1"/>
      <c r="U235" s="1"/>
      <c r="V235" s="3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>
      <c r="A236" s="1" t="s">
        <v>59</v>
      </c>
      <c r="B236" s="2">
        <v>43867</v>
      </c>
      <c r="C236" s="1" t="s">
        <v>22</v>
      </c>
      <c r="D236" s="1" t="s">
        <v>1057</v>
      </c>
      <c r="E236" s="1" t="s">
        <v>24</v>
      </c>
      <c r="F236" s="1" t="s">
        <v>1228</v>
      </c>
      <c r="G236" s="1" t="s">
        <v>24</v>
      </c>
      <c r="H236" s="1">
        <v>4501749430</v>
      </c>
      <c r="I236" s="1" t="s">
        <v>24</v>
      </c>
      <c r="J236" s="1" t="s">
        <v>1231</v>
      </c>
      <c r="K236" s="1">
        <v>3</v>
      </c>
      <c r="L236" s="1" t="s">
        <v>26</v>
      </c>
      <c r="M236" s="3">
        <v>482.28</v>
      </c>
      <c r="N236" s="3">
        <f t="shared" si="3"/>
        <v>1446.84</v>
      </c>
      <c r="O236" s="1"/>
      <c r="P236" s="1"/>
      <c r="Q236" s="3"/>
      <c r="R236" s="3">
        <f>Tabla13157[[#This Row],[COSTO TOTAL]]</f>
        <v>1446.84</v>
      </c>
      <c r="S236" s="1"/>
      <c r="T236" s="1"/>
      <c r="U236" s="1"/>
      <c r="V236" s="3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>
      <c r="A237" s="1" t="s">
        <v>59</v>
      </c>
      <c r="B237" s="2">
        <v>43867</v>
      </c>
      <c r="C237" s="1" t="s">
        <v>22</v>
      </c>
      <c r="D237" s="1" t="s">
        <v>1057</v>
      </c>
      <c r="E237" s="1" t="s">
        <v>24</v>
      </c>
      <c r="F237" s="1" t="s">
        <v>1228</v>
      </c>
      <c r="G237" s="1" t="s">
        <v>24</v>
      </c>
      <c r="H237" s="1">
        <v>4501749430</v>
      </c>
      <c r="I237" s="1" t="s">
        <v>24</v>
      </c>
      <c r="J237" s="1" t="s">
        <v>1232</v>
      </c>
      <c r="K237" s="1">
        <v>3</v>
      </c>
      <c r="L237" s="1" t="s">
        <v>26</v>
      </c>
      <c r="M237" s="3">
        <v>15.23</v>
      </c>
      <c r="N237" s="3">
        <f t="shared" si="3"/>
        <v>45.69</v>
      </c>
      <c r="O237" s="1"/>
      <c r="P237" s="1"/>
      <c r="Q237" s="3"/>
      <c r="R237" s="3">
        <f>Tabla13157[[#This Row],[COSTO TOTAL]]</f>
        <v>45.69</v>
      </c>
      <c r="S237" s="1"/>
      <c r="T237" s="1"/>
      <c r="U237" s="1"/>
      <c r="V237" s="3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>
      <c r="A238" s="1" t="s">
        <v>59</v>
      </c>
      <c r="B238" s="2">
        <v>43867</v>
      </c>
      <c r="C238" s="1" t="s">
        <v>22</v>
      </c>
      <c r="D238" s="1" t="s">
        <v>1057</v>
      </c>
      <c r="E238" s="1" t="s">
        <v>24</v>
      </c>
      <c r="F238" s="1" t="s">
        <v>1228</v>
      </c>
      <c r="G238" s="1" t="s">
        <v>24</v>
      </c>
      <c r="H238" s="1">
        <v>4501749430</v>
      </c>
      <c r="I238" s="1" t="s">
        <v>24</v>
      </c>
      <c r="J238" s="1" t="s">
        <v>1233</v>
      </c>
      <c r="K238" s="1">
        <v>3</v>
      </c>
      <c r="L238" s="1" t="s">
        <v>26</v>
      </c>
      <c r="M238" s="3">
        <v>69</v>
      </c>
      <c r="N238" s="3">
        <f t="shared" si="3"/>
        <v>207</v>
      </c>
      <c r="O238" s="1"/>
      <c r="P238" s="1"/>
      <c r="Q238" s="3"/>
      <c r="R238" s="3">
        <f>Tabla13157[[#This Row],[COSTO TOTAL]]</f>
        <v>207</v>
      </c>
      <c r="S238" s="1"/>
      <c r="T238" s="1"/>
      <c r="U238" s="1"/>
      <c r="V238" s="3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>
      <c r="A239" s="1" t="s">
        <v>59</v>
      </c>
      <c r="B239" s="2">
        <v>43867</v>
      </c>
      <c r="C239" s="1" t="s">
        <v>22</v>
      </c>
      <c r="D239" s="1" t="s">
        <v>1057</v>
      </c>
      <c r="E239" s="1" t="s">
        <v>24</v>
      </c>
      <c r="F239" s="1" t="s">
        <v>1228</v>
      </c>
      <c r="G239" s="1" t="s">
        <v>24</v>
      </c>
      <c r="H239" s="1">
        <v>4501749430</v>
      </c>
      <c r="I239" s="1" t="s">
        <v>24</v>
      </c>
      <c r="J239" s="1" t="s">
        <v>1234</v>
      </c>
      <c r="K239" s="1">
        <v>1</v>
      </c>
      <c r="L239" s="1" t="s">
        <v>26</v>
      </c>
      <c r="M239" s="3">
        <v>35.72</v>
      </c>
      <c r="N239" s="3">
        <f t="shared" si="3"/>
        <v>35.72</v>
      </c>
      <c r="O239" s="1"/>
      <c r="P239" s="1"/>
      <c r="Q239" s="3"/>
      <c r="R239" s="3">
        <f>Tabla13157[[#This Row],[COSTO TOTAL]]</f>
        <v>35.72</v>
      </c>
      <c r="S239" s="1"/>
      <c r="T239" s="1"/>
      <c r="U239" s="1"/>
      <c r="V239" s="3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>
      <c r="A240" s="1" t="s">
        <v>149</v>
      </c>
      <c r="B240" s="2">
        <v>43867</v>
      </c>
      <c r="C240" s="1" t="s">
        <v>22</v>
      </c>
      <c r="D240" s="1" t="s">
        <v>1057</v>
      </c>
      <c r="E240" s="1" t="s">
        <v>24</v>
      </c>
      <c r="F240" s="1" t="s">
        <v>1228</v>
      </c>
      <c r="G240" s="1" t="s">
        <v>24</v>
      </c>
      <c r="H240" s="1">
        <v>4501749430</v>
      </c>
      <c r="I240" s="1" t="s">
        <v>24</v>
      </c>
      <c r="J240" s="1" t="s">
        <v>1235</v>
      </c>
      <c r="K240" s="1">
        <v>1</v>
      </c>
      <c r="L240" s="1" t="s">
        <v>26</v>
      </c>
      <c r="M240" s="3">
        <v>356.46</v>
      </c>
      <c r="N240" s="3">
        <f t="shared" si="3"/>
        <v>356.46</v>
      </c>
      <c r="O240" s="1"/>
      <c r="P240" s="1"/>
      <c r="Q240" s="3"/>
      <c r="R240" s="3">
        <f>Tabla13157[[#This Row],[COSTO TOTAL]]</f>
        <v>356.46</v>
      </c>
      <c r="S240" s="1"/>
      <c r="T240" s="1"/>
      <c r="U240" s="1"/>
      <c r="V240" s="3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>
      <c r="A241" s="1" t="s">
        <v>59</v>
      </c>
      <c r="B241" s="2">
        <v>43867</v>
      </c>
      <c r="C241" s="1" t="s">
        <v>22</v>
      </c>
      <c r="D241" s="1" t="s">
        <v>1057</v>
      </c>
      <c r="E241" s="1" t="s">
        <v>24</v>
      </c>
      <c r="F241" s="1" t="s">
        <v>1228</v>
      </c>
      <c r="G241" s="1" t="s">
        <v>24</v>
      </c>
      <c r="H241" s="1">
        <v>4501749430</v>
      </c>
      <c r="I241" s="1" t="s">
        <v>24</v>
      </c>
      <c r="J241" s="1" t="s">
        <v>1236</v>
      </c>
      <c r="K241" s="1">
        <v>1</v>
      </c>
      <c r="L241" s="1" t="s">
        <v>26</v>
      </c>
      <c r="M241" s="3">
        <v>190.84</v>
      </c>
      <c r="N241" s="3">
        <f t="shared" si="3"/>
        <v>190.84</v>
      </c>
      <c r="O241" s="1"/>
      <c r="P241" s="1"/>
      <c r="Q241" s="3"/>
      <c r="R241" s="3">
        <f>Tabla13157[[#This Row],[COSTO TOTAL]]</f>
        <v>190.84</v>
      </c>
      <c r="S241" s="1"/>
      <c r="T241" s="1"/>
      <c r="U241" s="1"/>
      <c r="V241" s="3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>
      <c r="A242" s="1" t="s">
        <v>21</v>
      </c>
      <c r="B242" s="2">
        <v>43874</v>
      </c>
      <c r="C242" s="1" t="s">
        <v>22</v>
      </c>
      <c r="D242" s="1" t="s">
        <v>1057</v>
      </c>
      <c r="E242" s="1" t="s">
        <v>24</v>
      </c>
      <c r="F242" s="1" t="s">
        <v>551</v>
      </c>
      <c r="G242" s="1" t="s">
        <v>24</v>
      </c>
      <c r="H242" s="1">
        <v>4501753457</v>
      </c>
      <c r="I242" s="1" t="s">
        <v>24</v>
      </c>
      <c r="J242" s="1" t="s">
        <v>1182</v>
      </c>
      <c r="K242" s="1">
        <v>6</v>
      </c>
      <c r="L242" s="1" t="s">
        <v>26</v>
      </c>
      <c r="M242" s="3">
        <v>35.200000000000003</v>
      </c>
      <c r="N242" s="3">
        <f t="shared" si="3"/>
        <v>211.20000000000002</v>
      </c>
      <c r="O242" s="1"/>
      <c r="P242" s="1"/>
      <c r="Q242" s="3"/>
      <c r="R242" s="3">
        <f>Tabla13157[[#This Row],[COSTO TOTAL]]</f>
        <v>211.20000000000002</v>
      </c>
      <c r="S242" s="1"/>
      <c r="T242" s="1"/>
      <c r="U242" s="1"/>
      <c r="V242" s="3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>
      <c r="A243" s="1" t="s">
        <v>21</v>
      </c>
      <c r="B243" s="2">
        <v>43874</v>
      </c>
      <c r="C243" s="1" t="s">
        <v>22</v>
      </c>
      <c r="D243" s="1" t="s">
        <v>1057</v>
      </c>
      <c r="E243" s="1" t="s">
        <v>24</v>
      </c>
      <c r="F243" s="1" t="s">
        <v>551</v>
      </c>
      <c r="G243" s="1" t="s">
        <v>24</v>
      </c>
      <c r="H243" s="1">
        <v>4501753457</v>
      </c>
      <c r="I243" s="1" t="s">
        <v>24</v>
      </c>
      <c r="J243" s="1" t="s">
        <v>1118</v>
      </c>
      <c r="K243" s="1">
        <v>1</v>
      </c>
      <c r="L243" s="1" t="s">
        <v>26</v>
      </c>
      <c r="M243" s="3">
        <v>49.04</v>
      </c>
      <c r="N243" s="3">
        <f t="shared" si="3"/>
        <v>49.04</v>
      </c>
      <c r="O243" s="1"/>
      <c r="P243" s="1"/>
      <c r="Q243" s="3"/>
      <c r="R243" s="3">
        <f>Tabla13157[[#This Row],[COSTO TOTAL]]</f>
        <v>49.04</v>
      </c>
      <c r="S243" s="1"/>
      <c r="T243" s="1"/>
      <c r="U243" s="1"/>
      <c r="V243" s="3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>
      <c r="A244" s="1" t="s">
        <v>149</v>
      </c>
      <c r="B244" s="2">
        <v>43874</v>
      </c>
      <c r="C244" s="1" t="s">
        <v>22</v>
      </c>
      <c r="D244" s="1" t="s">
        <v>1057</v>
      </c>
      <c r="E244" s="1" t="s">
        <v>24</v>
      </c>
      <c r="F244" s="1" t="s">
        <v>551</v>
      </c>
      <c r="G244" s="1" t="s">
        <v>24</v>
      </c>
      <c r="H244" s="1">
        <v>4501753457</v>
      </c>
      <c r="I244" s="1" t="s">
        <v>24</v>
      </c>
      <c r="J244" s="1" t="s">
        <v>1183</v>
      </c>
      <c r="K244" s="1">
        <v>3</v>
      </c>
      <c r="L244" s="1" t="s">
        <v>26</v>
      </c>
      <c r="M244" s="3">
        <v>47.94</v>
      </c>
      <c r="N244" s="3">
        <f t="shared" si="3"/>
        <v>143.82</v>
      </c>
      <c r="O244" s="1"/>
      <c r="P244" s="1"/>
      <c r="Q244" s="3"/>
      <c r="R244" s="3">
        <f>Tabla13157[[#This Row],[COSTO TOTAL]]</f>
        <v>143.82</v>
      </c>
      <c r="S244" s="1"/>
      <c r="T244" s="1"/>
      <c r="U244" s="1"/>
      <c r="V244" s="3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>
      <c r="A245" s="1" t="s">
        <v>149</v>
      </c>
      <c r="B245" s="2">
        <v>43874</v>
      </c>
      <c r="C245" s="1" t="s">
        <v>22</v>
      </c>
      <c r="D245" s="1" t="s">
        <v>1057</v>
      </c>
      <c r="E245" s="1" t="s">
        <v>24</v>
      </c>
      <c r="F245" s="1" t="s">
        <v>551</v>
      </c>
      <c r="G245" s="1" t="s">
        <v>24</v>
      </c>
      <c r="H245" s="1">
        <v>4501753457</v>
      </c>
      <c r="I245" s="1" t="s">
        <v>24</v>
      </c>
      <c r="J245" s="1" t="s">
        <v>1184</v>
      </c>
      <c r="K245" s="1">
        <v>100</v>
      </c>
      <c r="L245" s="1" t="s">
        <v>1062</v>
      </c>
      <c r="M245" s="3">
        <v>10.42</v>
      </c>
      <c r="N245" s="3">
        <f t="shared" si="3"/>
        <v>1042</v>
      </c>
      <c r="O245" s="1"/>
      <c r="P245" s="1"/>
      <c r="Q245" s="3"/>
      <c r="R245" s="3">
        <f>Tabla13157[[#This Row],[COSTO TOTAL]]</f>
        <v>1042</v>
      </c>
      <c r="S245" s="1"/>
      <c r="T245" s="1"/>
      <c r="U245" s="1"/>
      <c r="V245" s="3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>
      <c r="A246" s="1" t="s">
        <v>21</v>
      </c>
      <c r="B246" s="2">
        <v>43874</v>
      </c>
      <c r="C246" s="1" t="s">
        <v>22</v>
      </c>
      <c r="D246" s="1" t="s">
        <v>1057</v>
      </c>
      <c r="E246" s="1" t="s">
        <v>24</v>
      </c>
      <c r="F246" s="1" t="s">
        <v>551</v>
      </c>
      <c r="G246" s="1" t="s">
        <v>24</v>
      </c>
      <c r="H246" s="1">
        <v>4501753457</v>
      </c>
      <c r="I246" s="1" t="s">
        <v>24</v>
      </c>
      <c r="J246" s="1" t="s">
        <v>1185</v>
      </c>
      <c r="K246" s="1">
        <v>5</v>
      </c>
      <c r="L246" s="1" t="s">
        <v>26</v>
      </c>
      <c r="M246" s="3">
        <v>45.29</v>
      </c>
      <c r="N246" s="3">
        <f t="shared" si="3"/>
        <v>226.45</v>
      </c>
      <c r="O246" s="1"/>
      <c r="P246" s="1"/>
      <c r="Q246" s="3"/>
      <c r="R246" s="3">
        <f>Tabla13157[[#This Row],[COSTO TOTAL]]</f>
        <v>226.45</v>
      </c>
      <c r="S246" s="1"/>
      <c r="T246" s="1"/>
      <c r="U246" s="1"/>
      <c r="V246" s="3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>
      <c r="A247" s="1" t="s">
        <v>1134</v>
      </c>
      <c r="B247" s="2">
        <v>43874</v>
      </c>
      <c r="C247" s="1" t="s">
        <v>22</v>
      </c>
      <c r="D247" s="1" t="s">
        <v>1057</v>
      </c>
      <c r="E247" s="1" t="s">
        <v>24</v>
      </c>
      <c r="F247" s="1" t="s">
        <v>122</v>
      </c>
      <c r="G247" s="1" t="s">
        <v>24</v>
      </c>
      <c r="H247" s="1">
        <v>4501747496</v>
      </c>
      <c r="I247" s="1" t="s">
        <v>24</v>
      </c>
      <c r="J247" s="1" t="s">
        <v>1198</v>
      </c>
      <c r="K247" s="1">
        <v>3</v>
      </c>
      <c r="L247" s="1" t="s">
        <v>26</v>
      </c>
      <c r="M247" s="3">
        <v>14106.66</v>
      </c>
      <c r="N247" s="3">
        <f t="shared" si="3"/>
        <v>42319.979999999996</v>
      </c>
      <c r="O247" s="1"/>
      <c r="P247" s="1"/>
      <c r="Q247" s="3"/>
      <c r="R247" s="3">
        <f>Tabla13157[[#This Row],[COSTO TOTAL]]</f>
        <v>42319.979999999996</v>
      </c>
      <c r="S247" s="1"/>
      <c r="T247" s="1"/>
      <c r="U247" s="1"/>
      <c r="V247" s="3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>
      <c r="A248" s="1" t="s">
        <v>149</v>
      </c>
      <c r="B248" s="2">
        <v>43875</v>
      </c>
      <c r="C248" s="1" t="s">
        <v>22</v>
      </c>
      <c r="D248" s="1" t="s">
        <v>1057</v>
      </c>
      <c r="E248" s="1" t="s">
        <v>24</v>
      </c>
      <c r="F248" s="1" t="s">
        <v>551</v>
      </c>
      <c r="G248" s="1" t="s">
        <v>24</v>
      </c>
      <c r="H248" s="1">
        <v>4501753895</v>
      </c>
      <c r="I248" s="1" t="s">
        <v>24</v>
      </c>
      <c r="J248" s="1" t="s">
        <v>1199</v>
      </c>
      <c r="K248" s="1">
        <v>0</v>
      </c>
      <c r="L248" s="1" t="s">
        <v>26</v>
      </c>
      <c r="M248" s="3">
        <v>453.93</v>
      </c>
      <c r="N248" s="3">
        <f t="shared" si="3"/>
        <v>0</v>
      </c>
      <c r="O248" s="1"/>
      <c r="P248" s="1"/>
      <c r="Q248" s="3"/>
      <c r="R248" s="3">
        <f>Tabla13157[[#This Row],[COSTO TOTAL]]</f>
        <v>0</v>
      </c>
      <c r="S248" s="1"/>
      <c r="T248" s="1"/>
      <c r="U248" s="1"/>
      <c r="V248" s="3"/>
      <c r="W248" s="1"/>
      <c r="X248" s="1"/>
      <c r="Y248" s="1"/>
      <c r="Z248" s="1"/>
      <c r="AA248" s="1"/>
      <c r="AB248" s="1"/>
      <c r="AC248" s="1"/>
      <c r="AD248" s="1" t="s">
        <v>112</v>
      </c>
      <c r="AE248" s="1"/>
    </row>
    <row r="249" spans="1:31">
      <c r="A249" s="1" t="s">
        <v>149</v>
      </c>
      <c r="B249" s="2">
        <v>43875</v>
      </c>
      <c r="C249" s="1" t="s">
        <v>22</v>
      </c>
      <c r="D249" s="1" t="s">
        <v>1057</v>
      </c>
      <c r="E249" s="1" t="s">
        <v>24</v>
      </c>
      <c r="F249" s="1" t="s">
        <v>551</v>
      </c>
      <c r="G249" s="1" t="s">
        <v>24</v>
      </c>
      <c r="H249" s="1">
        <v>4501753895</v>
      </c>
      <c r="I249" s="1" t="s">
        <v>24</v>
      </c>
      <c r="J249" s="1" t="s">
        <v>1200</v>
      </c>
      <c r="K249" s="1">
        <v>0</v>
      </c>
      <c r="L249" s="1" t="s">
        <v>26</v>
      </c>
      <c r="M249" s="3">
        <v>372.1</v>
      </c>
      <c r="N249" s="3">
        <f t="shared" si="3"/>
        <v>0</v>
      </c>
      <c r="O249" s="1"/>
      <c r="P249" s="1"/>
      <c r="Q249" s="3"/>
      <c r="R249" s="3">
        <f>Tabla13157[[#This Row],[COSTO TOTAL]]</f>
        <v>0</v>
      </c>
      <c r="S249" s="1"/>
      <c r="T249" s="1"/>
      <c r="U249" s="1"/>
      <c r="V249" s="3"/>
      <c r="W249" s="1"/>
      <c r="X249" s="1"/>
      <c r="Y249" s="1"/>
      <c r="Z249" s="1"/>
      <c r="AA249" s="1"/>
      <c r="AB249" s="1"/>
      <c r="AC249" s="1"/>
      <c r="AD249" s="1" t="s">
        <v>112</v>
      </c>
      <c r="AE249" s="1"/>
    </row>
    <row r="250" spans="1:31">
      <c r="A250" s="1" t="s">
        <v>149</v>
      </c>
      <c r="B250" s="2">
        <v>43875</v>
      </c>
      <c r="C250" s="1" t="s">
        <v>22</v>
      </c>
      <c r="D250" s="1" t="s">
        <v>1057</v>
      </c>
      <c r="E250" s="1" t="s">
        <v>24</v>
      </c>
      <c r="F250" s="1" t="s">
        <v>551</v>
      </c>
      <c r="G250" s="1" t="s">
        <v>24</v>
      </c>
      <c r="H250" s="1">
        <v>4501753895</v>
      </c>
      <c r="I250" s="1" t="s">
        <v>24</v>
      </c>
      <c r="J250" s="1" t="s">
        <v>1201</v>
      </c>
      <c r="K250" s="1">
        <v>0</v>
      </c>
      <c r="L250" s="1" t="s">
        <v>26</v>
      </c>
      <c r="M250" s="3">
        <v>282.76</v>
      </c>
      <c r="N250" s="3">
        <f t="shared" si="3"/>
        <v>0</v>
      </c>
      <c r="O250" s="1"/>
      <c r="P250" s="1"/>
      <c r="Q250" s="3"/>
      <c r="R250" s="3">
        <f>Tabla13157[[#This Row],[COSTO TOTAL]]</f>
        <v>0</v>
      </c>
      <c r="S250" s="1"/>
      <c r="T250" s="1"/>
      <c r="U250" s="1"/>
      <c r="V250" s="3"/>
      <c r="W250" s="1"/>
      <c r="X250" s="1"/>
      <c r="Y250" s="1"/>
      <c r="Z250" s="1"/>
      <c r="AA250" s="1"/>
      <c r="AB250" s="1"/>
      <c r="AC250" s="1"/>
      <c r="AD250" s="1" t="s">
        <v>112</v>
      </c>
      <c r="AE250" s="1"/>
    </row>
    <row r="251" spans="1:31">
      <c r="A251" s="1" t="s">
        <v>149</v>
      </c>
      <c r="B251" s="2">
        <v>43875</v>
      </c>
      <c r="C251" s="1" t="s">
        <v>22</v>
      </c>
      <c r="D251" s="1" t="s">
        <v>1057</v>
      </c>
      <c r="E251" s="1" t="s">
        <v>24</v>
      </c>
      <c r="F251" s="1" t="s">
        <v>551</v>
      </c>
      <c r="G251" s="1" t="s">
        <v>24</v>
      </c>
      <c r="H251" s="1">
        <v>4501753895</v>
      </c>
      <c r="I251" s="1" t="s">
        <v>24</v>
      </c>
      <c r="J251" s="1" t="s">
        <v>1202</v>
      </c>
      <c r="K251" s="1">
        <v>0</v>
      </c>
      <c r="L251" s="1" t="s">
        <v>26</v>
      </c>
      <c r="M251" s="3">
        <v>501.96</v>
      </c>
      <c r="N251" s="3">
        <f t="shared" si="3"/>
        <v>0</v>
      </c>
      <c r="O251" s="1"/>
      <c r="P251" s="1"/>
      <c r="Q251" s="3"/>
      <c r="R251" s="3">
        <f>Tabla13157[[#This Row],[COSTO TOTAL]]</f>
        <v>0</v>
      </c>
      <c r="S251" s="1"/>
      <c r="T251" s="1"/>
      <c r="U251" s="1"/>
      <c r="V251" s="3"/>
      <c r="W251" s="1"/>
      <c r="X251" s="1"/>
      <c r="Y251" s="1"/>
      <c r="Z251" s="1"/>
      <c r="AA251" s="1"/>
      <c r="AB251" s="1"/>
      <c r="AC251" s="1"/>
      <c r="AD251" s="1" t="s">
        <v>112</v>
      </c>
      <c r="AE251" s="1"/>
    </row>
    <row r="252" spans="1:31">
      <c r="A252" s="1" t="s">
        <v>149</v>
      </c>
      <c r="B252" s="2">
        <v>43875</v>
      </c>
      <c r="C252" s="1" t="s">
        <v>22</v>
      </c>
      <c r="D252" s="1" t="s">
        <v>1057</v>
      </c>
      <c r="E252" s="1" t="s">
        <v>24</v>
      </c>
      <c r="F252" s="1" t="s">
        <v>551</v>
      </c>
      <c r="G252" s="1" t="s">
        <v>24</v>
      </c>
      <c r="H252" s="1">
        <v>4501753895</v>
      </c>
      <c r="I252" s="1" t="s">
        <v>24</v>
      </c>
      <c r="J252" s="1" t="s">
        <v>1203</v>
      </c>
      <c r="K252" s="1">
        <v>0</v>
      </c>
      <c r="L252" s="1" t="s">
        <v>26</v>
      </c>
      <c r="M252" s="3">
        <v>631.97</v>
      </c>
      <c r="N252" s="3">
        <f t="shared" si="3"/>
        <v>0</v>
      </c>
      <c r="O252" s="1"/>
      <c r="P252" s="1"/>
      <c r="Q252" s="3"/>
      <c r="R252" s="3">
        <f>Tabla13157[[#This Row],[COSTO TOTAL]]</f>
        <v>0</v>
      </c>
      <c r="S252" s="1"/>
      <c r="T252" s="1"/>
      <c r="U252" s="1"/>
      <c r="V252" s="3"/>
      <c r="W252" s="1"/>
      <c r="X252" s="1"/>
      <c r="Y252" s="1"/>
      <c r="Z252" s="1"/>
      <c r="AA252" s="1"/>
      <c r="AB252" s="1"/>
      <c r="AC252" s="1"/>
      <c r="AD252" s="1" t="s">
        <v>112</v>
      </c>
      <c r="AE252" s="1"/>
    </row>
    <row r="253" spans="1:31">
      <c r="A253" s="1" t="s">
        <v>59</v>
      </c>
      <c r="B253" s="2">
        <v>43875</v>
      </c>
      <c r="C253" s="1" t="s">
        <v>22</v>
      </c>
      <c r="D253" s="1" t="s">
        <v>1057</v>
      </c>
      <c r="E253" s="1" t="s">
        <v>24</v>
      </c>
      <c r="F253" s="1" t="s">
        <v>551</v>
      </c>
      <c r="G253" s="1" t="s">
        <v>24</v>
      </c>
      <c r="H253" s="1">
        <v>4501753895</v>
      </c>
      <c r="I253" s="1" t="s">
        <v>24</v>
      </c>
      <c r="J253" s="43" t="s">
        <v>1271</v>
      </c>
      <c r="K253" s="1">
        <v>0</v>
      </c>
      <c r="L253" s="1" t="s">
        <v>26</v>
      </c>
      <c r="M253" s="3">
        <v>9.31</v>
      </c>
      <c r="N253" s="3">
        <f t="shared" si="3"/>
        <v>0</v>
      </c>
      <c r="O253" s="1"/>
      <c r="P253" s="1"/>
      <c r="Q253" s="3"/>
      <c r="R253" s="3">
        <f>Tabla13157[[#This Row],[COSTO TOTAL]]</f>
        <v>0</v>
      </c>
      <c r="S253" s="1"/>
      <c r="T253" s="1"/>
      <c r="U253" s="1"/>
      <c r="V253" s="3"/>
      <c r="W253" s="1"/>
      <c r="X253" s="1"/>
      <c r="Y253" s="1"/>
      <c r="Z253" s="1"/>
      <c r="AA253" s="1"/>
      <c r="AB253" s="1"/>
      <c r="AC253" s="1"/>
      <c r="AD253" s="1" t="s">
        <v>112</v>
      </c>
      <c r="AE253" s="1"/>
    </row>
    <row r="254" spans="1:31">
      <c r="A254" s="1" t="s">
        <v>59</v>
      </c>
      <c r="B254" s="2">
        <v>43875</v>
      </c>
      <c r="C254" s="1" t="s">
        <v>22</v>
      </c>
      <c r="D254" s="1" t="s">
        <v>1057</v>
      </c>
      <c r="E254" s="1" t="s">
        <v>24</v>
      </c>
      <c r="F254" s="1" t="s">
        <v>551</v>
      </c>
      <c r="G254" s="1" t="s">
        <v>24</v>
      </c>
      <c r="H254" s="1">
        <v>4501753895</v>
      </c>
      <c r="I254" s="1" t="s">
        <v>24</v>
      </c>
      <c r="J254" s="43" t="s">
        <v>1272</v>
      </c>
      <c r="K254" s="1">
        <v>0</v>
      </c>
      <c r="L254" s="1" t="s">
        <v>26</v>
      </c>
      <c r="M254" s="3">
        <v>7.98</v>
      </c>
      <c r="N254" s="3">
        <f t="shared" si="3"/>
        <v>0</v>
      </c>
      <c r="O254" s="1"/>
      <c r="P254" s="1"/>
      <c r="Q254" s="3"/>
      <c r="R254" s="3">
        <f>Tabla13157[[#This Row],[COSTO TOTAL]]</f>
        <v>0</v>
      </c>
      <c r="S254" s="1"/>
      <c r="T254" s="1"/>
      <c r="U254" s="1"/>
      <c r="V254" s="3"/>
      <c r="W254" s="1"/>
      <c r="X254" s="1"/>
      <c r="Y254" s="1"/>
      <c r="Z254" s="1"/>
      <c r="AA254" s="1"/>
      <c r="AB254" s="1"/>
      <c r="AC254" s="1"/>
      <c r="AD254" s="1" t="s">
        <v>112</v>
      </c>
      <c r="AE254" s="1"/>
    </row>
    <row r="255" spans="1:31">
      <c r="A255" s="1" t="s">
        <v>59</v>
      </c>
      <c r="B255" s="2">
        <v>43875</v>
      </c>
      <c r="C255" s="1" t="s">
        <v>22</v>
      </c>
      <c r="D255" s="1" t="s">
        <v>1057</v>
      </c>
      <c r="E255" s="1" t="s">
        <v>24</v>
      </c>
      <c r="F255" s="1" t="s">
        <v>551</v>
      </c>
      <c r="G255" s="1" t="s">
        <v>24</v>
      </c>
      <c r="H255" s="1">
        <v>4501753895</v>
      </c>
      <c r="I255" s="1" t="s">
        <v>24</v>
      </c>
      <c r="J255" s="43" t="s">
        <v>1273</v>
      </c>
      <c r="K255" s="1">
        <v>0</v>
      </c>
      <c r="L255" s="1" t="s">
        <v>26</v>
      </c>
      <c r="M255" s="3">
        <v>7.53</v>
      </c>
      <c r="N255" s="3">
        <f t="shared" ref="N255:N359" si="4">M255*K255</f>
        <v>0</v>
      </c>
      <c r="O255" s="1"/>
      <c r="P255" s="1"/>
      <c r="Q255" s="3"/>
      <c r="R255" s="3">
        <f>Tabla13157[[#This Row],[COSTO TOTAL]]</f>
        <v>0</v>
      </c>
      <c r="S255" s="1"/>
      <c r="T255" s="1"/>
      <c r="U255" s="1"/>
      <c r="V255" s="3"/>
      <c r="W255" s="1"/>
      <c r="X255" s="1"/>
      <c r="Y255" s="1"/>
      <c r="Z255" s="1"/>
      <c r="AA255" s="1"/>
      <c r="AB255" s="1"/>
      <c r="AC255" s="1"/>
      <c r="AD255" s="1" t="s">
        <v>112</v>
      </c>
      <c r="AE255" s="1"/>
    </row>
    <row r="256" spans="1:31">
      <c r="A256" s="1" t="s">
        <v>59</v>
      </c>
      <c r="B256" s="2">
        <v>43875</v>
      </c>
      <c r="C256" s="1" t="s">
        <v>22</v>
      </c>
      <c r="D256" s="1" t="s">
        <v>1057</v>
      </c>
      <c r="E256" s="1" t="s">
        <v>24</v>
      </c>
      <c r="F256" s="1" t="s">
        <v>551</v>
      </c>
      <c r="G256" s="1" t="s">
        <v>24</v>
      </c>
      <c r="H256" s="1">
        <v>4501753895</v>
      </c>
      <c r="I256" s="1" t="s">
        <v>24</v>
      </c>
      <c r="J256" s="43" t="s">
        <v>1204</v>
      </c>
      <c r="K256" s="1">
        <v>0</v>
      </c>
      <c r="L256" s="1" t="s">
        <v>26</v>
      </c>
      <c r="M256" s="3">
        <v>20.8</v>
      </c>
      <c r="N256" s="3">
        <f t="shared" si="4"/>
        <v>0</v>
      </c>
      <c r="O256" s="1"/>
      <c r="P256" s="1"/>
      <c r="Q256" s="3"/>
      <c r="R256" s="3">
        <f>Tabla13157[[#This Row],[COSTO TOTAL]]</f>
        <v>0</v>
      </c>
      <c r="S256" s="1"/>
      <c r="T256" s="1"/>
      <c r="U256" s="1"/>
      <c r="V256" s="3"/>
      <c r="W256" s="1"/>
      <c r="X256" s="1"/>
      <c r="Y256" s="1"/>
      <c r="Z256" s="1"/>
      <c r="AA256" s="1"/>
      <c r="AB256" s="1"/>
      <c r="AC256" s="1"/>
      <c r="AD256" s="1" t="s">
        <v>112</v>
      </c>
      <c r="AE256" s="1"/>
    </row>
    <row r="257" spans="1:31">
      <c r="A257" s="1" t="s">
        <v>59</v>
      </c>
      <c r="B257" s="2">
        <v>43875</v>
      </c>
      <c r="C257" s="1" t="s">
        <v>22</v>
      </c>
      <c r="D257" s="1" t="s">
        <v>1057</v>
      </c>
      <c r="E257" s="1" t="s">
        <v>24</v>
      </c>
      <c r="F257" s="1" t="s">
        <v>551</v>
      </c>
      <c r="G257" s="1" t="s">
        <v>24</v>
      </c>
      <c r="H257" s="1">
        <v>4501753895</v>
      </c>
      <c r="I257" s="1" t="s">
        <v>24</v>
      </c>
      <c r="J257" s="43" t="s">
        <v>1274</v>
      </c>
      <c r="K257" s="1">
        <v>0</v>
      </c>
      <c r="L257" s="1" t="s">
        <v>26</v>
      </c>
      <c r="M257" s="3">
        <v>73.38</v>
      </c>
      <c r="N257" s="3">
        <f t="shared" si="4"/>
        <v>0</v>
      </c>
      <c r="O257" s="1"/>
      <c r="P257" s="1"/>
      <c r="Q257" s="3"/>
      <c r="R257" s="3">
        <f>Tabla13157[[#This Row],[COSTO TOTAL]]</f>
        <v>0</v>
      </c>
      <c r="S257" s="1"/>
      <c r="T257" s="1"/>
      <c r="U257" s="1"/>
      <c r="V257" s="3"/>
      <c r="W257" s="1"/>
      <c r="X257" s="1"/>
      <c r="Y257" s="1"/>
      <c r="Z257" s="1"/>
      <c r="AA257" s="1"/>
      <c r="AB257" s="1"/>
      <c r="AC257" s="1"/>
      <c r="AD257" s="1" t="s">
        <v>112</v>
      </c>
      <c r="AE257" s="1"/>
    </row>
    <row r="258" spans="1:31">
      <c r="A258" s="1" t="s">
        <v>59</v>
      </c>
      <c r="B258" s="2">
        <v>43524</v>
      </c>
      <c r="C258" s="1" t="s">
        <v>22</v>
      </c>
      <c r="D258" s="1" t="s">
        <v>1057</v>
      </c>
      <c r="E258" s="1" t="s">
        <v>24</v>
      </c>
      <c r="F258" s="1" t="s">
        <v>551</v>
      </c>
      <c r="G258" s="1" t="s">
        <v>24</v>
      </c>
      <c r="H258" s="1">
        <v>4501753895</v>
      </c>
      <c r="I258" s="1" t="s">
        <v>24</v>
      </c>
      <c r="J258" s="43" t="s">
        <v>1205</v>
      </c>
      <c r="K258" s="1">
        <v>5</v>
      </c>
      <c r="L258" s="1" t="s">
        <v>26</v>
      </c>
      <c r="M258" s="3">
        <v>44.03</v>
      </c>
      <c r="N258" s="3">
        <f t="shared" si="4"/>
        <v>220.15</v>
      </c>
      <c r="O258" s="1"/>
      <c r="P258" s="1"/>
      <c r="Q258" s="3"/>
      <c r="R258" s="3">
        <f>Tabla13157[[#This Row],[COSTO TOTAL]]</f>
        <v>220.15</v>
      </c>
      <c r="S258" s="1"/>
      <c r="T258" s="1"/>
      <c r="U258" s="1"/>
      <c r="V258" s="3"/>
      <c r="W258" s="1"/>
      <c r="X258" s="1"/>
      <c r="Y258" s="1"/>
      <c r="Z258" s="1"/>
      <c r="AA258" s="1"/>
      <c r="AB258" s="1"/>
      <c r="AC258" s="1"/>
      <c r="AD258" s="1" t="s">
        <v>112</v>
      </c>
      <c r="AE258" s="1"/>
    </row>
    <row r="259" spans="1:31">
      <c r="A259" s="1" t="s">
        <v>59</v>
      </c>
      <c r="B259" s="2">
        <v>43875</v>
      </c>
      <c r="C259" s="1" t="s">
        <v>22</v>
      </c>
      <c r="D259" s="1" t="s">
        <v>1057</v>
      </c>
      <c r="E259" s="1" t="s">
        <v>24</v>
      </c>
      <c r="F259" s="1" t="s">
        <v>551</v>
      </c>
      <c r="G259" s="1" t="s">
        <v>24</v>
      </c>
      <c r="H259" s="1">
        <v>4501753895</v>
      </c>
      <c r="I259" s="1" t="s">
        <v>24</v>
      </c>
      <c r="J259" s="1" t="s">
        <v>1206</v>
      </c>
      <c r="K259" s="1">
        <v>7</v>
      </c>
      <c r="L259" s="1" t="s">
        <v>26</v>
      </c>
      <c r="M259" s="3">
        <v>65.010000000000005</v>
      </c>
      <c r="N259" s="3">
        <f t="shared" si="4"/>
        <v>455.07000000000005</v>
      </c>
      <c r="O259" s="1"/>
      <c r="P259" s="1"/>
      <c r="Q259" s="3"/>
      <c r="R259" s="3">
        <f>Tabla13157[[#This Row],[COSTO TOTAL]]</f>
        <v>455.07000000000005</v>
      </c>
      <c r="S259" s="1"/>
      <c r="T259" s="1"/>
      <c r="U259" s="1"/>
      <c r="V259" s="3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>
      <c r="A260" s="1" t="s">
        <v>59</v>
      </c>
      <c r="B260" s="2">
        <v>43875</v>
      </c>
      <c r="C260" s="1" t="s">
        <v>22</v>
      </c>
      <c r="D260" s="1" t="s">
        <v>1057</v>
      </c>
      <c r="E260" s="1" t="s">
        <v>24</v>
      </c>
      <c r="F260" s="1" t="s">
        <v>551</v>
      </c>
      <c r="G260" s="1" t="s">
        <v>24</v>
      </c>
      <c r="H260" s="1">
        <v>4501753895</v>
      </c>
      <c r="I260" s="1" t="s">
        <v>24</v>
      </c>
      <c r="J260" s="43" t="s">
        <v>1207</v>
      </c>
      <c r="K260" s="1">
        <v>0</v>
      </c>
      <c r="L260" s="1" t="s">
        <v>26</v>
      </c>
      <c r="M260" s="3">
        <v>19.2</v>
      </c>
      <c r="N260" s="3">
        <f t="shared" si="4"/>
        <v>0</v>
      </c>
      <c r="O260" s="1"/>
      <c r="P260" s="1"/>
      <c r="Q260" s="3"/>
      <c r="R260" s="3">
        <f>Tabla13157[[#This Row],[COSTO TOTAL]]</f>
        <v>0</v>
      </c>
      <c r="S260" s="1"/>
      <c r="T260" s="1"/>
      <c r="U260" s="1"/>
      <c r="V260" s="3"/>
      <c r="W260" s="1"/>
      <c r="X260" s="1"/>
      <c r="Y260" s="1"/>
      <c r="Z260" s="1"/>
      <c r="AA260" s="1"/>
      <c r="AB260" s="1"/>
      <c r="AC260" s="1"/>
      <c r="AD260" s="1" t="s">
        <v>112</v>
      </c>
      <c r="AE260" s="1"/>
    </row>
    <row r="261" spans="1:31">
      <c r="A261" s="1" t="s">
        <v>59</v>
      </c>
      <c r="B261" s="2">
        <v>43875</v>
      </c>
      <c r="C261" s="1" t="s">
        <v>22</v>
      </c>
      <c r="D261" s="1" t="s">
        <v>1057</v>
      </c>
      <c r="E261" s="1" t="s">
        <v>24</v>
      </c>
      <c r="F261" s="1" t="s">
        <v>551</v>
      </c>
      <c r="G261" s="1" t="s">
        <v>24</v>
      </c>
      <c r="H261" s="1">
        <v>4501753895</v>
      </c>
      <c r="I261" s="1" t="s">
        <v>24</v>
      </c>
      <c r="J261" s="43" t="s">
        <v>1182</v>
      </c>
      <c r="K261" s="1">
        <v>0</v>
      </c>
      <c r="L261" s="1" t="s">
        <v>26</v>
      </c>
      <c r="M261" s="3">
        <v>35.200000000000003</v>
      </c>
      <c r="N261" s="3">
        <f t="shared" si="4"/>
        <v>0</v>
      </c>
      <c r="O261" s="1"/>
      <c r="P261" s="1"/>
      <c r="Q261" s="3"/>
      <c r="R261" s="3">
        <f>Tabla13157[[#This Row],[COSTO TOTAL]]</f>
        <v>0</v>
      </c>
      <c r="S261" s="1"/>
      <c r="T261" s="1"/>
      <c r="U261" s="1"/>
      <c r="V261" s="3"/>
      <c r="W261" s="1"/>
      <c r="X261" s="1"/>
      <c r="Y261" s="1"/>
      <c r="Z261" s="1"/>
      <c r="AA261" s="1"/>
      <c r="AB261" s="1"/>
      <c r="AC261" s="1"/>
      <c r="AD261" s="1" t="s">
        <v>112</v>
      </c>
      <c r="AE261" s="1"/>
    </row>
    <row r="262" spans="1:31">
      <c r="A262" s="1" t="s">
        <v>59</v>
      </c>
      <c r="B262" s="2">
        <v>43875</v>
      </c>
      <c r="C262" s="1" t="s">
        <v>22</v>
      </c>
      <c r="D262" s="1" t="s">
        <v>1057</v>
      </c>
      <c r="E262" s="1" t="s">
        <v>24</v>
      </c>
      <c r="F262" s="1" t="s">
        <v>551</v>
      </c>
      <c r="G262" s="1" t="s">
        <v>24</v>
      </c>
      <c r="H262" s="1">
        <v>4501753895</v>
      </c>
      <c r="I262" s="1" t="s">
        <v>24</v>
      </c>
      <c r="J262" s="43" t="s">
        <v>1208</v>
      </c>
      <c r="K262" s="1">
        <v>0</v>
      </c>
      <c r="L262" s="1" t="s">
        <v>26</v>
      </c>
      <c r="M262" s="3">
        <v>50.88</v>
      </c>
      <c r="N262" s="3">
        <f t="shared" si="4"/>
        <v>0</v>
      </c>
      <c r="O262" s="1"/>
      <c r="P262" s="1"/>
      <c r="Q262" s="3"/>
      <c r="R262" s="3">
        <f>Tabla13157[[#This Row],[COSTO TOTAL]]</f>
        <v>0</v>
      </c>
      <c r="S262" s="1"/>
      <c r="T262" s="1"/>
      <c r="U262" s="1"/>
      <c r="V262" s="3"/>
      <c r="W262" s="1"/>
      <c r="X262" s="1"/>
      <c r="Y262" s="1"/>
      <c r="Z262" s="1"/>
      <c r="AA262" s="1"/>
      <c r="AB262" s="1"/>
      <c r="AC262" s="1"/>
      <c r="AD262" s="1" t="s">
        <v>112</v>
      </c>
      <c r="AE262" s="1"/>
    </row>
    <row r="263" spans="1:31">
      <c r="A263" s="1" t="s">
        <v>59</v>
      </c>
      <c r="B263" s="2">
        <v>43875</v>
      </c>
      <c r="C263" s="1" t="s">
        <v>22</v>
      </c>
      <c r="D263" s="1" t="s">
        <v>1057</v>
      </c>
      <c r="E263" s="1" t="s">
        <v>24</v>
      </c>
      <c r="F263" s="1" t="s">
        <v>551</v>
      </c>
      <c r="G263" s="1" t="s">
        <v>24</v>
      </c>
      <c r="H263" s="1">
        <v>4501753895</v>
      </c>
      <c r="I263" s="1" t="s">
        <v>24</v>
      </c>
      <c r="J263" s="43" t="s">
        <v>1209</v>
      </c>
      <c r="K263" s="1">
        <v>0</v>
      </c>
      <c r="L263" s="1" t="s">
        <v>26</v>
      </c>
      <c r="M263" s="3">
        <v>81.92</v>
      </c>
      <c r="N263" s="3">
        <f t="shared" si="4"/>
        <v>0</v>
      </c>
      <c r="O263" s="1"/>
      <c r="P263" s="1"/>
      <c r="Q263" s="3"/>
      <c r="R263" s="3">
        <f>Tabla13157[[#This Row],[COSTO TOTAL]]</f>
        <v>0</v>
      </c>
      <c r="S263" s="1"/>
      <c r="T263" s="1"/>
      <c r="U263" s="1"/>
      <c r="V263" s="3"/>
      <c r="W263" s="1"/>
      <c r="X263" s="1"/>
      <c r="Y263" s="1"/>
      <c r="Z263" s="1"/>
      <c r="AA263" s="1"/>
      <c r="AB263" s="1"/>
      <c r="AC263" s="1"/>
      <c r="AD263" s="1" t="s">
        <v>112</v>
      </c>
      <c r="AE263" s="1"/>
    </row>
    <row r="264" spans="1:31">
      <c r="A264" s="1" t="s">
        <v>59</v>
      </c>
      <c r="B264" s="2">
        <v>43875</v>
      </c>
      <c r="C264" s="1" t="s">
        <v>22</v>
      </c>
      <c r="D264" s="1" t="s">
        <v>1057</v>
      </c>
      <c r="E264" s="1" t="s">
        <v>24</v>
      </c>
      <c r="F264" s="1" t="s">
        <v>551</v>
      </c>
      <c r="G264" s="1" t="s">
        <v>24</v>
      </c>
      <c r="H264" s="1">
        <v>4501753895</v>
      </c>
      <c r="I264" s="1" t="s">
        <v>24</v>
      </c>
      <c r="J264" s="43" t="s">
        <v>1210</v>
      </c>
      <c r="K264" s="1">
        <v>0</v>
      </c>
      <c r="L264" s="1" t="s">
        <v>26</v>
      </c>
      <c r="M264" s="3">
        <v>6.08</v>
      </c>
      <c r="N264" s="3">
        <f t="shared" si="4"/>
        <v>0</v>
      </c>
      <c r="O264" s="1"/>
      <c r="P264" s="1"/>
      <c r="Q264" s="3"/>
      <c r="R264" s="3">
        <f>Tabla13157[[#This Row],[COSTO TOTAL]]</f>
        <v>0</v>
      </c>
      <c r="S264" s="1"/>
      <c r="T264" s="1"/>
      <c r="U264" s="1"/>
      <c r="V264" s="3"/>
      <c r="W264" s="1"/>
      <c r="X264" s="1"/>
      <c r="Y264" s="1"/>
      <c r="Z264" s="1"/>
      <c r="AA264" s="1"/>
      <c r="AB264" s="1"/>
      <c r="AC264" s="1"/>
      <c r="AD264" s="1" t="s">
        <v>112</v>
      </c>
      <c r="AE264" s="1"/>
    </row>
    <row r="265" spans="1:31">
      <c r="A265" s="1" t="s">
        <v>59</v>
      </c>
      <c r="B265" s="2">
        <v>43875</v>
      </c>
      <c r="C265" s="1" t="s">
        <v>22</v>
      </c>
      <c r="D265" s="1" t="s">
        <v>1057</v>
      </c>
      <c r="E265" s="1" t="s">
        <v>24</v>
      </c>
      <c r="F265" s="1" t="s">
        <v>551</v>
      </c>
      <c r="G265" s="1" t="s">
        <v>24</v>
      </c>
      <c r="H265" s="1">
        <v>4501753895</v>
      </c>
      <c r="I265" s="1" t="s">
        <v>24</v>
      </c>
      <c r="J265" s="43" t="s">
        <v>1211</v>
      </c>
      <c r="K265" s="1">
        <v>4</v>
      </c>
      <c r="L265" s="1" t="s">
        <v>26</v>
      </c>
      <c r="M265" s="3">
        <v>151.6</v>
      </c>
      <c r="N265" s="3">
        <f t="shared" si="4"/>
        <v>606.4</v>
      </c>
      <c r="O265" s="1"/>
      <c r="P265" s="1"/>
      <c r="Q265" s="3"/>
      <c r="R265" s="3">
        <f>Tabla13157[[#This Row],[COSTO TOTAL]]</f>
        <v>606.4</v>
      </c>
      <c r="S265" s="1"/>
      <c r="T265" s="1"/>
      <c r="U265" s="1"/>
      <c r="V265" s="3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>
      <c r="A266" s="1" t="s">
        <v>59</v>
      </c>
      <c r="B266" s="2">
        <v>43875</v>
      </c>
      <c r="C266" s="1" t="s">
        <v>22</v>
      </c>
      <c r="D266" s="1" t="s">
        <v>1057</v>
      </c>
      <c r="E266" s="1" t="s">
        <v>24</v>
      </c>
      <c r="F266" s="1" t="s">
        <v>551</v>
      </c>
      <c r="G266" s="1" t="s">
        <v>24</v>
      </c>
      <c r="H266" s="1">
        <v>4501753895</v>
      </c>
      <c r="I266" s="1" t="s">
        <v>24</v>
      </c>
      <c r="J266" s="43" t="s">
        <v>1213</v>
      </c>
      <c r="K266" s="1">
        <v>0</v>
      </c>
      <c r="L266" s="1" t="s">
        <v>26</v>
      </c>
      <c r="M266" s="3">
        <v>26.41</v>
      </c>
      <c r="N266" s="3">
        <f t="shared" si="4"/>
        <v>0</v>
      </c>
      <c r="O266" s="1"/>
      <c r="P266" s="1"/>
      <c r="Q266" s="3"/>
      <c r="R266" s="3">
        <f>Tabla13157[[#This Row],[COSTO TOTAL]]</f>
        <v>0</v>
      </c>
      <c r="S266" s="1"/>
      <c r="T266" s="1"/>
      <c r="U266" s="1"/>
      <c r="V266" s="3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>
      <c r="A267" s="1" t="s">
        <v>59</v>
      </c>
      <c r="B267" s="2">
        <v>43875</v>
      </c>
      <c r="C267" s="1" t="s">
        <v>22</v>
      </c>
      <c r="D267" s="1" t="s">
        <v>1057</v>
      </c>
      <c r="E267" s="1" t="s">
        <v>24</v>
      </c>
      <c r="F267" s="1" t="s">
        <v>551</v>
      </c>
      <c r="G267" s="1" t="s">
        <v>24</v>
      </c>
      <c r="H267" s="1">
        <v>4501753895</v>
      </c>
      <c r="I267" s="1" t="s">
        <v>24</v>
      </c>
      <c r="J267" s="43" t="s">
        <v>1214</v>
      </c>
      <c r="K267" s="1">
        <v>0</v>
      </c>
      <c r="L267" s="1" t="s">
        <v>26</v>
      </c>
      <c r="M267" s="3">
        <v>21.53</v>
      </c>
      <c r="N267" s="3">
        <f t="shared" si="4"/>
        <v>0</v>
      </c>
      <c r="O267" s="1"/>
      <c r="P267" s="1"/>
      <c r="Q267" s="3"/>
      <c r="R267" s="3">
        <f>Tabla13157[[#This Row],[COSTO TOTAL]]</f>
        <v>0</v>
      </c>
      <c r="S267" s="1"/>
      <c r="T267" s="1"/>
      <c r="U267" s="1"/>
      <c r="V267" s="3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>
      <c r="A268" s="1" t="s">
        <v>59</v>
      </c>
      <c r="B268" s="2">
        <v>43875</v>
      </c>
      <c r="C268" s="1" t="s">
        <v>22</v>
      </c>
      <c r="D268" s="1" t="s">
        <v>1057</v>
      </c>
      <c r="E268" s="1" t="s">
        <v>24</v>
      </c>
      <c r="F268" s="1" t="s">
        <v>551</v>
      </c>
      <c r="G268" s="1" t="s">
        <v>24</v>
      </c>
      <c r="H268" s="1">
        <v>4501753895</v>
      </c>
      <c r="I268" s="1" t="s">
        <v>24</v>
      </c>
      <c r="J268" s="43" t="s">
        <v>1215</v>
      </c>
      <c r="K268" s="1">
        <v>0</v>
      </c>
      <c r="L268" s="1" t="s">
        <v>26</v>
      </c>
      <c r="M268" s="3">
        <v>22.48</v>
      </c>
      <c r="N268" s="3">
        <f t="shared" si="4"/>
        <v>0</v>
      </c>
      <c r="O268" s="1"/>
      <c r="P268" s="1"/>
      <c r="Q268" s="3"/>
      <c r="R268" s="3">
        <f>Tabla13157[[#This Row],[COSTO TOTAL]]</f>
        <v>0</v>
      </c>
      <c r="S268" s="1"/>
      <c r="T268" s="1"/>
      <c r="U268" s="1"/>
      <c r="V268" s="3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>
      <c r="A269" s="1" t="s">
        <v>1227</v>
      </c>
      <c r="B269" s="2">
        <v>43875</v>
      </c>
      <c r="C269" s="1" t="s">
        <v>22</v>
      </c>
      <c r="D269" s="1" t="s">
        <v>1057</v>
      </c>
      <c r="E269" s="1" t="s">
        <v>24</v>
      </c>
      <c r="F269" s="1" t="s">
        <v>551</v>
      </c>
      <c r="G269" s="1" t="s">
        <v>24</v>
      </c>
      <c r="H269" s="1">
        <v>4501753895</v>
      </c>
      <c r="I269" s="1" t="s">
        <v>24</v>
      </c>
      <c r="J269" s="43" t="s">
        <v>1118</v>
      </c>
      <c r="K269" s="1">
        <v>0</v>
      </c>
      <c r="L269" s="1" t="s">
        <v>1117</v>
      </c>
      <c r="M269" s="3">
        <v>49.04</v>
      </c>
      <c r="N269" s="3">
        <f t="shared" si="4"/>
        <v>0</v>
      </c>
      <c r="O269" s="1"/>
      <c r="P269" s="1"/>
      <c r="Q269" s="3"/>
      <c r="R269" s="3">
        <f>Tabla13157[[#This Row],[COSTO TOTAL]]</f>
        <v>0</v>
      </c>
      <c r="S269" s="1"/>
      <c r="T269" s="1"/>
      <c r="U269" s="1"/>
      <c r="V269" s="3"/>
      <c r="W269" s="1"/>
      <c r="X269" s="1"/>
      <c r="Y269" s="1"/>
      <c r="Z269" s="1"/>
      <c r="AA269" s="1"/>
      <c r="AB269" s="1"/>
      <c r="AC269" s="1"/>
      <c r="AD269" s="1" t="s">
        <v>112</v>
      </c>
      <c r="AE269" s="1"/>
    </row>
    <row r="270" spans="1:31">
      <c r="A270" s="1" t="s">
        <v>59</v>
      </c>
      <c r="B270" s="2">
        <v>43875</v>
      </c>
      <c r="C270" s="1" t="s">
        <v>22</v>
      </c>
      <c r="D270" s="1" t="s">
        <v>1057</v>
      </c>
      <c r="E270" s="1" t="s">
        <v>24</v>
      </c>
      <c r="F270" s="1" t="s">
        <v>551</v>
      </c>
      <c r="G270" s="1" t="s">
        <v>24</v>
      </c>
      <c r="H270" s="1">
        <v>4501753895</v>
      </c>
      <c r="I270" s="1" t="s">
        <v>24</v>
      </c>
      <c r="J270" s="1" t="s">
        <v>1223</v>
      </c>
      <c r="K270" s="1">
        <v>0</v>
      </c>
      <c r="L270" s="1" t="s">
        <v>1224</v>
      </c>
      <c r="M270" s="3">
        <v>33.049999999999997</v>
      </c>
      <c r="N270" s="3">
        <f t="shared" si="4"/>
        <v>0</v>
      </c>
      <c r="O270" s="1"/>
      <c r="P270" s="1"/>
      <c r="Q270" s="3"/>
      <c r="R270" s="3">
        <f>Tabla13157[[#This Row],[COSTO TOTAL]]</f>
        <v>0</v>
      </c>
      <c r="S270" s="1"/>
      <c r="T270" s="1"/>
      <c r="U270" s="1"/>
      <c r="V270" s="3"/>
      <c r="W270" s="1"/>
      <c r="X270" s="1"/>
      <c r="Y270" s="1"/>
      <c r="Z270" s="1"/>
      <c r="AA270" s="1"/>
      <c r="AB270" s="1"/>
      <c r="AC270" s="1"/>
      <c r="AD270" s="1" t="s">
        <v>112</v>
      </c>
      <c r="AE270" s="1"/>
    </row>
    <row r="271" spans="1:31">
      <c r="A271" s="1" t="s">
        <v>59</v>
      </c>
      <c r="B271" s="2">
        <v>43875</v>
      </c>
      <c r="C271" s="1" t="s">
        <v>22</v>
      </c>
      <c r="D271" s="1" t="s">
        <v>1057</v>
      </c>
      <c r="E271" s="1" t="s">
        <v>24</v>
      </c>
      <c r="F271" s="1" t="s">
        <v>551</v>
      </c>
      <c r="G271" s="1" t="s">
        <v>24</v>
      </c>
      <c r="H271" s="1">
        <v>4501753895</v>
      </c>
      <c r="I271" s="1" t="s">
        <v>24</v>
      </c>
      <c r="J271" s="1" t="s">
        <v>1225</v>
      </c>
      <c r="K271" s="1">
        <v>0</v>
      </c>
      <c r="L271" s="1" t="s">
        <v>26</v>
      </c>
      <c r="M271" s="3">
        <v>40.67</v>
      </c>
      <c r="N271" s="3">
        <f t="shared" si="4"/>
        <v>0</v>
      </c>
      <c r="O271" s="1"/>
      <c r="P271" s="1"/>
      <c r="Q271" s="3"/>
      <c r="R271" s="3">
        <f>Tabla13157[[#This Row],[COSTO TOTAL]]</f>
        <v>0</v>
      </c>
      <c r="S271" s="1"/>
      <c r="T271" s="1"/>
      <c r="U271" s="1"/>
      <c r="V271" s="3"/>
      <c r="W271" s="1"/>
      <c r="X271" s="1"/>
      <c r="Y271" s="1"/>
      <c r="Z271" s="1"/>
      <c r="AA271" s="1"/>
      <c r="AB271" s="1"/>
      <c r="AC271" s="1"/>
      <c r="AD271" s="1" t="s">
        <v>112</v>
      </c>
      <c r="AE271" s="1"/>
    </row>
    <row r="272" spans="1:31">
      <c r="A272" s="1" t="s">
        <v>59</v>
      </c>
      <c r="B272" s="2">
        <v>43875</v>
      </c>
      <c r="C272" s="1" t="s">
        <v>22</v>
      </c>
      <c r="D272" s="1" t="s">
        <v>1057</v>
      </c>
      <c r="E272" s="1" t="s">
        <v>24</v>
      </c>
      <c r="F272" s="1" t="s">
        <v>551</v>
      </c>
      <c r="G272" s="1" t="s">
        <v>24</v>
      </c>
      <c r="H272" s="1">
        <v>4501753895</v>
      </c>
      <c r="I272" s="1" t="s">
        <v>24</v>
      </c>
      <c r="J272" s="1" t="s">
        <v>1226</v>
      </c>
      <c r="K272" s="1">
        <v>0</v>
      </c>
      <c r="L272" s="1" t="s">
        <v>26</v>
      </c>
      <c r="M272" s="3">
        <v>67.709999999999994</v>
      </c>
      <c r="N272" s="3">
        <f t="shared" si="4"/>
        <v>0</v>
      </c>
      <c r="O272" s="1"/>
      <c r="P272" s="1"/>
      <c r="Q272" s="3"/>
      <c r="R272" s="3">
        <f>Tabla13157[[#This Row],[COSTO TOTAL]]</f>
        <v>0</v>
      </c>
      <c r="S272" s="1"/>
      <c r="T272" s="1"/>
      <c r="U272" s="1"/>
      <c r="V272" s="3"/>
      <c r="W272" s="1"/>
      <c r="X272" s="1"/>
      <c r="Y272" s="1"/>
      <c r="Z272" s="1"/>
      <c r="AA272" s="1"/>
      <c r="AB272" s="1"/>
      <c r="AC272" s="1"/>
      <c r="AD272" s="1" t="s">
        <v>112</v>
      </c>
      <c r="AE272" s="1"/>
    </row>
    <row r="273" spans="1:31">
      <c r="A273" s="1" t="s">
        <v>59</v>
      </c>
      <c r="B273" s="2">
        <v>43879</v>
      </c>
      <c r="C273" s="1" t="s">
        <v>22</v>
      </c>
      <c r="D273" s="1" t="s">
        <v>1057</v>
      </c>
      <c r="E273" s="1" t="s">
        <v>24</v>
      </c>
      <c r="F273" s="1" t="s">
        <v>1237</v>
      </c>
      <c r="G273" s="1" t="s">
        <v>24</v>
      </c>
      <c r="H273" s="1">
        <v>4501753890</v>
      </c>
      <c r="I273" s="1" t="s">
        <v>24</v>
      </c>
      <c r="J273" s="1" t="s">
        <v>1238</v>
      </c>
      <c r="K273" s="1">
        <v>0</v>
      </c>
      <c r="L273" s="1" t="s">
        <v>26</v>
      </c>
      <c r="M273" s="3">
        <v>474</v>
      </c>
      <c r="N273" s="3">
        <f t="shared" si="4"/>
        <v>0</v>
      </c>
      <c r="O273" s="1"/>
      <c r="P273" s="1"/>
      <c r="Q273" s="3"/>
      <c r="R273" s="3">
        <f>Tabla13157[[#This Row],[COSTO TOTAL]]</f>
        <v>0</v>
      </c>
      <c r="S273" s="1"/>
      <c r="T273" s="1"/>
      <c r="U273" s="1"/>
      <c r="V273" s="3"/>
      <c r="W273" s="1"/>
      <c r="X273" s="1"/>
      <c r="Y273" s="1"/>
      <c r="Z273" s="1"/>
      <c r="AA273" s="1"/>
      <c r="AB273" s="1"/>
      <c r="AC273" s="1"/>
      <c r="AD273" s="1" t="s">
        <v>112</v>
      </c>
      <c r="AE273" s="1"/>
    </row>
    <row r="274" spans="1:31">
      <c r="A274" s="1" t="s">
        <v>149</v>
      </c>
      <c r="B274" s="2">
        <v>43879</v>
      </c>
      <c r="C274" s="1" t="s">
        <v>22</v>
      </c>
      <c r="D274" s="1" t="s">
        <v>1057</v>
      </c>
      <c r="E274" s="1" t="s">
        <v>24</v>
      </c>
      <c r="F274" s="1" t="s">
        <v>1237</v>
      </c>
      <c r="G274" s="1" t="s">
        <v>24</v>
      </c>
      <c r="H274" s="1">
        <v>4501753890</v>
      </c>
      <c r="I274" s="1" t="s">
        <v>24</v>
      </c>
      <c r="J274" s="1" t="s">
        <v>1239</v>
      </c>
      <c r="K274" s="1">
        <v>2</v>
      </c>
      <c r="L274" s="1" t="s">
        <v>26</v>
      </c>
      <c r="M274" s="3">
        <v>484.03</v>
      </c>
      <c r="N274" s="3">
        <f t="shared" si="4"/>
        <v>968.06</v>
      </c>
      <c r="O274" s="1"/>
      <c r="P274" s="1"/>
      <c r="Q274" s="3"/>
      <c r="R274" s="3">
        <f>Tabla13157[[#This Row],[COSTO TOTAL]]</f>
        <v>968.06</v>
      </c>
      <c r="S274" s="1"/>
      <c r="T274" s="1"/>
      <c r="U274" s="1"/>
      <c r="V274" s="3"/>
      <c r="W274" s="1"/>
      <c r="X274" s="1"/>
      <c r="Y274" s="1"/>
      <c r="Z274" s="1"/>
      <c r="AA274" s="1"/>
      <c r="AB274" s="1"/>
      <c r="AC274" s="1"/>
      <c r="AD274" s="1" t="s">
        <v>112</v>
      </c>
      <c r="AE274" s="1"/>
    </row>
    <row r="275" spans="1:31">
      <c r="A275" s="1" t="s">
        <v>149</v>
      </c>
      <c r="B275" s="2">
        <v>43879</v>
      </c>
      <c r="C275" s="1" t="s">
        <v>22</v>
      </c>
      <c r="D275" s="1" t="s">
        <v>1057</v>
      </c>
      <c r="E275" s="1" t="s">
        <v>24</v>
      </c>
      <c r="F275" s="1" t="s">
        <v>1237</v>
      </c>
      <c r="G275" s="1" t="s">
        <v>24</v>
      </c>
      <c r="H275" s="1">
        <v>4501753890</v>
      </c>
      <c r="I275" s="1" t="s">
        <v>24</v>
      </c>
      <c r="J275" s="1" t="s">
        <v>1240</v>
      </c>
      <c r="K275" s="1">
        <v>1</v>
      </c>
      <c r="L275" s="1" t="s">
        <v>26</v>
      </c>
      <c r="M275" s="3">
        <v>1051.6300000000001</v>
      </c>
      <c r="N275" s="3">
        <f t="shared" si="4"/>
        <v>1051.6300000000001</v>
      </c>
      <c r="O275" s="1"/>
      <c r="P275" s="1"/>
      <c r="Q275" s="3"/>
      <c r="R275" s="3">
        <f>Tabla13157[[#This Row],[COSTO TOTAL]]</f>
        <v>1051.6300000000001</v>
      </c>
      <c r="S275" s="1"/>
      <c r="T275" s="1"/>
      <c r="U275" s="1"/>
      <c r="V275" s="3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>
      <c r="A276" s="1" t="s">
        <v>149</v>
      </c>
      <c r="B276" s="2">
        <v>43879</v>
      </c>
      <c r="C276" s="1" t="s">
        <v>22</v>
      </c>
      <c r="D276" s="1" t="s">
        <v>1057</v>
      </c>
      <c r="E276" s="1" t="s">
        <v>24</v>
      </c>
      <c r="F276" s="1" t="s">
        <v>1237</v>
      </c>
      <c r="G276" s="1" t="s">
        <v>24</v>
      </c>
      <c r="H276" s="1">
        <v>4501753890</v>
      </c>
      <c r="I276" s="1" t="s">
        <v>24</v>
      </c>
      <c r="J276" s="1" t="s">
        <v>1241</v>
      </c>
      <c r="K276" s="1">
        <v>0</v>
      </c>
      <c r="L276" s="1" t="s">
        <v>26</v>
      </c>
      <c r="M276" s="3">
        <v>2062.5</v>
      </c>
      <c r="N276" s="3">
        <f t="shared" si="4"/>
        <v>0</v>
      </c>
      <c r="O276" s="1"/>
      <c r="P276" s="1"/>
      <c r="Q276" s="3"/>
      <c r="R276" s="3">
        <f>Tabla13157[[#This Row],[COSTO TOTAL]]</f>
        <v>0</v>
      </c>
      <c r="S276" s="1"/>
      <c r="T276" s="1"/>
      <c r="U276" s="1"/>
      <c r="V276" s="3"/>
      <c r="W276" s="1"/>
      <c r="X276" s="1"/>
      <c r="Y276" s="1"/>
      <c r="Z276" s="1"/>
      <c r="AA276" s="1"/>
      <c r="AB276" s="1"/>
      <c r="AC276" s="1"/>
      <c r="AD276" s="1" t="s">
        <v>112</v>
      </c>
      <c r="AE276" s="1"/>
    </row>
    <row r="277" spans="1:31">
      <c r="A277" s="1" t="s">
        <v>149</v>
      </c>
      <c r="B277" s="2">
        <v>43879</v>
      </c>
      <c r="C277" s="1" t="s">
        <v>22</v>
      </c>
      <c r="D277" s="1" t="s">
        <v>1057</v>
      </c>
      <c r="E277" s="1" t="s">
        <v>24</v>
      </c>
      <c r="F277" s="1" t="s">
        <v>1237</v>
      </c>
      <c r="G277" s="1" t="s">
        <v>24</v>
      </c>
      <c r="H277" s="1">
        <v>4501753890</v>
      </c>
      <c r="I277" s="1" t="s">
        <v>24</v>
      </c>
      <c r="J277" s="1" t="s">
        <v>1242</v>
      </c>
      <c r="K277" s="1">
        <v>0</v>
      </c>
      <c r="L277" s="1" t="s">
        <v>26</v>
      </c>
      <c r="M277" s="3">
        <v>2873.61</v>
      </c>
      <c r="N277" s="3">
        <f t="shared" si="4"/>
        <v>0</v>
      </c>
      <c r="O277" s="1"/>
      <c r="P277" s="1"/>
      <c r="Q277" s="3"/>
      <c r="R277" s="3">
        <f>Tabla13157[[#This Row],[COSTO TOTAL]]</f>
        <v>0</v>
      </c>
      <c r="S277" s="1"/>
      <c r="T277" s="1"/>
      <c r="U277" s="1"/>
      <c r="V277" s="3"/>
      <c r="W277" s="1"/>
      <c r="X277" s="1"/>
      <c r="Y277" s="1"/>
      <c r="Z277" s="1"/>
      <c r="AA277" s="1"/>
      <c r="AB277" s="1"/>
      <c r="AC277" s="1"/>
      <c r="AD277" s="1" t="s">
        <v>112</v>
      </c>
      <c r="AE277" s="1"/>
    </row>
    <row r="278" spans="1:31">
      <c r="A278" s="1" t="s">
        <v>1260</v>
      </c>
      <c r="B278" s="2">
        <v>43879</v>
      </c>
      <c r="C278" s="1" t="s">
        <v>22</v>
      </c>
      <c r="D278" s="1" t="s">
        <v>1057</v>
      </c>
      <c r="E278" s="1" t="s">
        <v>24</v>
      </c>
      <c r="F278" s="1" t="s">
        <v>1237</v>
      </c>
      <c r="G278" s="1" t="s">
        <v>24</v>
      </c>
      <c r="H278" s="1">
        <v>4501753890</v>
      </c>
      <c r="I278" s="1" t="s">
        <v>24</v>
      </c>
      <c r="J278" s="1" t="s">
        <v>1243</v>
      </c>
      <c r="K278" s="1">
        <v>1</v>
      </c>
      <c r="L278" s="1" t="s">
        <v>26</v>
      </c>
      <c r="M278" s="3">
        <v>4741.0200000000004</v>
      </c>
      <c r="N278" s="3">
        <f t="shared" si="4"/>
        <v>4741.0200000000004</v>
      </c>
      <c r="O278" s="1"/>
      <c r="P278" s="1"/>
      <c r="Q278" s="3"/>
      <c r="R278" s="3">
        <f>Tabla13157[[#This Row],[COSTO TOTAL]]</f>
        <v>4741.0200000000004</v>
      </c>
      <c r="S278" s="1"/>
      <c r="T278" s="1"/>
      <c r="U278" s="1"/>
      <c r="V278" s="3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>
      <c r="A279" s="1" t="s">
        <v>1260</v>
      </c>
      <c r="B279" s="2">
        <v>43879</v>
      </c>
      <c r="C279" s="1" t="s">
        <v>22</v>
      </c>
      <c r="D279" s="1" t="s">
        <v>1057</v>
      </c>
      <c r="E279" s="1" t="s">
        <v>24</v>
      </c>
      <c r="F279" s="1" t="s">
        <v>1237</v>
      </c>
      <c r="G279" s="1" t="s">
        <v>24</v>
      </c>
      <c r="H279" s="1">
        <v>4501753890</v>
      </c>
      <c r="I279" s="1" t="s">
        <v>24</v>
      </c>
      <c r="J279" s="1" t="s">
        <v>1305</v>
      </c>
      <c r="K279" s="1">
        <v>0</v>
      </c>
      <c r="L279" s="1" t="s">
        <v>26</v>
      </c>
      <c r="M279" s="3">
        <v>7087.78</v>
      </c>
      <c r="N279" s="3">
        <f t="shared" si="4"/>
        <v>0</v>
      </c>
      <c r="O279" s="1"/>
      <c r="P279" s="1"/>
      <c r="Q279" s="3"/>
      <c r="R279" s="3">
        <f>Tabla13157[[#This Row],[COSTO TOTAL]]</f>
        <v>0</v>
      </c>
      <c r="S279" s="1"/>
      <c r="T279" s="1"/>
      <c r="U279" s="1"/>
      <c r="V279" s="3"/>
      <c r="W279" s="1"/>
      <c r="X279" s="1"/>
      <c r="Y279" s="1"/>
      <c r="Z279" s="1"/>
      <c r="AA279" s="1"/>
      <c r="AB279" s="1"/>
      <c r="AC279" s="1"/>
      <c r="AD279" s="1" t="s">
        <v>112</v>
      </c>
      <c r="AE279" s="1"/>
    </row>
    <row r="280" spans="1:31">
      <c r="A280" s="1" t="s">
        <v>63</v>
      </c>
      <c r="B280" s="2">
        <v>43879</v>
      </c>
      <c r="C280" s="1" t="s">
        <v>22</v>
      </c>
      <c r="D280" s="1" t="s">
        <v>1057</v>
      </c>
      <c r="E280" s="1" t="s">
        <v>24</v>
      </c>
      <c r="F280" s="1" t="s">
        <v>1237</v>
      </c>
      <c r="G280" s="1" t="s">
        <v>24</v>
      </c>
      <c r="H280" s="1">
        <v>4501753890</v>
      </c>
      <c r="I280" s="41" t="s">
        <v>1249</v>
      </c>
      <c r="J280" s="1" t="s">
        <v>1162</v>
      </c>
      <c r="K280" s="1">
        <v>6</v>
      </c>
      <c r="L280" s="1" t="s">
        <v>26</v>
      </c>
      <c r="M280" s="3">
        <v>152.78</v>
      </c>
      <c r="N280" s="3">
        <f t="shared" si="4"/>
        <v>916.68000000000006</v>
      </c>
      <c r="O280" s="1"/>
      <c r="P280" s="1"/>
      <c r="Q280" s="3"/>
      <c r="R280" s="3">
        <f>Tabla13157[[#This Row],[COSTO TOTAL]]</f>
        <v>916.68000000000006</v>
      </c>
      <c r="S280" s="1"/>
      <c r="T280" s="1"/>
      <c r="U280" s="1"/>
      <c r="V280" s="3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>
      <c r="A281" s="1" t="s">
        <v>63</v>
      </c>
      <c r="B281" s="2">
        <v>43879</v>
      </c>
      <c r="C281" s="1" t="s">
        <v>22</v>
      </c>
      <c r="D281" s="1" t="s">
        <v>1057</v>
      </c>
      <c r="E281" s="1" t="s">
        <v>24</v>
      </c>
      <c r="F281" s="1" t="s">
        <v>1237</v>
      </c>
      <c r="G281" s="1" t="s">
        <v>24</v>
      </c>
      <c r="H281" s="1">
        <v>4501753890</v>
      </c>
      <c r="I281" s="1" t="s">
        <v>24</v>
      </c>
      <c r="J281" s="1" t="s">
        <v>1250</v>
      </c>
      <c r="K281" s="1">
        <v>2</v>
      </c>
      <c r="L281" s="1" t="s">
        <v>26</v>
      </c>
      <c r="M281" s="3">
        <v>720.83</v>
      </c>
      <c r="N281" s="3">
        <f t="shared" si="4"/>
        <v>1441.66</v>
      </c>
      <c r="O281" s="1"/>
      <c r="P281" s="1"/>
      <c r="Q281" s="3"/>
      <c r="R281" s="3">
        <f>Tabla13157[[#This Row],[COSTO TOTAL]]</f>
        <v>1441.66</v>
      </c>
      <c r="S281" s="1"/>
      <c r="T281" s="1"/>
      <c r="U281" s="1"/>
      <c r="V281" s="3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>
      <c r="A282" s="1" t="s">
        <v>63</v>
      </c>
      <c r="B282" s="2">
        <v>43879</v>
      </c>
      <c r="C282" s="1" t="s">
        <v>22</v>
      </c>
      <c r="D282" s="1" t="s">
        <v>1057</v>
      </c>
      <c r="E282" s="1" t="s">
        <v>24</v>
      </c>
      <c r="F282" s="1" t="s">
        <v>1237</v>
      </c>
      <c r="G282" s="1" t="s">
        <v>24</v>
      </c>
      <c r="H282" s="1">
        <v>4501753890</v>
      </c>
      <c r="I282" s="1" t="s">
        <v>24</v>
      </c>
      <c r="J282" s="1" t="s">
        <v>1251</v>
      </c>
      <c r="K282" s="1">
        <v>1</v>
      </c>
      <c r="L282" s="1" t="s">
        <v>26</v>
      </c>
      <c r="M282" s="3">
        <v>847.22</v>
      </c>
      <c r="N282" s="3">
        <f t="shared" si="4"/>
        <v>847.22</v>
      </c>
      <c r="O282" s="1"/>
      <c r="P282" s="1"/>
      <c r="Q282" s="3"/>
      <c r="R282" s="3">
        <f>Tabla13157[[#This Row],[COSTO TOTAL]]</f>
        <v>847.22</v>
      </c>
      <c r="S282" s="1"/>
      <c r="T282" s="1"/>
      <c r="U282" s="1"/>
      <c r="V282" s="3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>
      <c r="A283" s="1" t="s">
        <v>63</v>
      </c>
      <c r="B283" s="2">
        <v>43879</v>
      </c>
      <c r="C283" s="1" t="s">
        <v>22</v>
      </c>
      <c r="D283" s="1" t="s">
        <v>1057</v>
      </c>
      <c r="E283" s="1" t="s">
        <v>24</v>
      </c>
      <c r="F283" s="1" t="s">
        <v>1237</v>
      </c>
      <c r="G283" s="1" t="s">
        <v>24</v>
      </c>
      <c r="H283" s="1">
        <v>4501753890</v>
      </c>
      <c r="I283" s="1" t="s">
        <v>24</v>
      </c>
      <c r="J283" s="1" t="s">
        <v>1160</v>
      </c>
      <c r="K283" s="1">
        <v>2</v>
      </c>
      <c r="L283" s="1" t="s">
        <v>26</v>
      </c>
      <c r="M283" s="3">
        <v>176.75</v>
      </c>
      <c r="N283" s="3">
        <f t="shared" si="4"/>
        <v>353.5</v>
      </c>
      <c r="O283" s="1"/>
      <c r="P283" s="1"/>
      <c r="Q283" s="3"/>
      <c r="R283" s="3">
        <f>Tabla13157[[#This Row],[COSTO TOTAL]]</f>
        <v>353.5</v>
      </c>
      <c r="S283" s="1"/>
      <c r="T283" s="1"/>
      <c r="U283" s="1"/>
      <c r="V283" s="3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>
      <c r="A284" s="1" t="s">
        <v>63</v>
      </c>
      <c r="B284" s="2">
        <v>43879</v>
      </c>
      <c r="C284" s="1" t="s">
        <v>22</v>
      </c>
      <c r="D284" s="1" t="s">
        <v>1057</v>
      </c>
      <c r="E284" s="1" t="s">
        <v>24</v>
      </c>
      <c r="F284" s="1" t="s">
        <v>1237</v>
      </c>
      <c r="G284" s="1" t="s">
        <v>24</v>
      </c>
      <c r="H284" s="1">
        <v>4501753890</v>
      </c>
      <c r="I284" s="1" t="s">
        <v>24</v>
      </c>
      <c r="J284" s="1" t="s">
        <v>1252</v>
      </c>
      <c r="K284" s="1">
        <v>2</v>
      </c>
      <c r="L284" s="1" t="s">
        <v>26</v>
      </c>
      <c r="M284" s="3">
        <v>13.29</v>
      </c>
      <c r="N284" s="3">
        <f t="shared" si="4"/>
        <v>26.58</v>
      </c>
      <c r="O284" s="1"/>
      <c r="P284" s="1"/>
      <c r="Q284" s="3"/>
      <c r="R284" s="3">
        <f>Tabla13157[[#This Row],[COSTO TOTAL]]</f>
        <v>26.58</v>
      </c>
      <c r="S284" s="1"/>
      <c r="T284" s="1"/>
      <c r="U284" s="1"/>
      <c r="V284" s="3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>
      <c r="A285" s="1" t="s">
        <v>63</v>
      </c>
      <c r="B285" s="2">
        <v>43879</v>
      </c>
      <c r="C285" s="1" t="s">
        <v>22</v>
      </c>
      <c r="D285" s="1" t="s">
        <v>1057</v>
      </c>
      <c r="E285" s="1" t="s">
        <v>24</v>
      </c>
      <c r="F285" s="1" t="s">
        <v>1237</v>
      </c>
      <c r="G285" s="1" t="s">
        <v>24</v>
      </c>
      <c r="H285" s="1">
        <v>4501753890</v>
      </c>
      <c r="I285" s="1" t="s">
        <v>24</v>
      </c>
      <c r="J285" s="1" t="s">
        <v>1253</v>
      </c>
      <c r="K285" s="1">
        <v>0</v>
      </c>
      <c r="L285" s="1" t="s">
        <v>26</v>
      </c>
      <c r="M285" s="3">
        <v>209</v>
      </c>
      <c r="N285" s="3">
        <f t="shared" si="4"/>
        <v>0</v>
      </c>
      <c r="O285" s="1"/>
      <c r="P285" s="1"/>
      <c r="Q285" s="3"/>
      <c r="R285" s="3">
        <f>Tabla13157[[#This Row],[COSTO TOTAL]]</f>
        <v>0</v>
      </c>
      <c r="S285" s="1"/>
      <c r="T285" s="1"/>
      <c r="U285" s="1"/>
      <c r="V285" s="3"/>
      <c r="W285" s="1"/>
      <c r="X285" s="1"/>
      <c r="Y285" s="1"/>
      <c r="Z285" s="1"/>
      <c r="AA285" s="1"/>
      <c r="AB285" s="1"/>
      <c r="AC285" s="1"/>
      <c r="AD285" s="1" t="s">
        <v>112</v>
      </c>
      <c r="AE285" s="1"/>
    </row>
    <row r="286" spans="1:31">
      <c r="A286" s="1" t="s">
        <v>72</v>
      </c>
      <c r="B286" s="2">
        <v>43879</v>
      </c>
      <c r="C286" s="1" t="s">
        <v>22</v>
      </c>
      <c r="D286" s="1" t="s">
        <v>1057</v>
      </c>
      <c r="E286" s="1" t="s">
        <v>24</v>
      </c>
      <c r="F286" s="1" t="s">
        <v>1237</v>
      </c>
      <c r="G286" s="1" t="s">
        <v>24</v>
      </c>
      <c r="H286" s="1">
        <v>4501753890</v>
      </c>
      <c r="I286" s="1" t="s">
        <v>24</v>
      </c>
      <c r="J286" s="1" t="s">
        <v>1254</v>
      </c>
      <c r="K286" s="1">
        <v>0</v>
      </c>
      <c r="L286" s="1" t="s">
        <v>26</v>
      </c>
      <c r="M286" s="3">
        <v>444.92</v>
      </c>
      <c r="N286" s="3">
        <f t="shared" si="4"/>
        <v>0</v>
      </c>
      <c r="O286" s="1"/>
      <c r="P286" s="1"/>
      <c r="Q286" s="3"/>
      <c r="R286" s="3">
        <f>Tabla13157[[#This Row],[COSTO TOTAL]]</f>
        <v>0</v>
      </c>
      <c r="S286" s="1"/>
      <c r="T286" s="1"/>
      <c r="U286" s="1"/>
      <c r="V286" s="3"/>
      <c r="W286" s="1"/>
      <c r="X286" s="1"/>
      <c r="Y286" s="1"/>
      <c r="Z286" s="1"/>
      <c r="AA286" s="1"/>
      <c r="AB286" s="1"/>
      <c r="AC286" s="1"/>
      <c r="AD286" s="1" t="s">
        <v>112</v>
      </c>
      <c r="AE286" s="1"/>
    </row>
    <row r="287" spans="1:31">
      <c r="A287" s="1" t="s">
        <v>72</v>
      </c>
      <c r="B287" s="2">
        <v>43879</v>
      </c>
      <c r="C287" s="1" t="s">
        <v>22</v>
      </c>
      <c r="D287" s="1" t="s">
        <v>1057</v>
      </c>
      <c r="E287" s="1" t="s">
        <v>24</v>
      </c>
      <c r="F287" s="1" t="s">
        <v>1237</v>
      </c>
      <c r="G287" s="1" t="s">
        <v>24</v>
      </c>
      <c r="H287" s="1">
        <v>4501753890</v>
      </c>
      <c r="I287" s="1" t="s">
        <v>24</v>
      </c>
      <c r="J287" s="1" t="s">
        <v>1255</v>
      </c>
      <c r="K287" s="1">
        <v>0</v>
      </c>
      <c r="L287" s="1" t="s">
        <v>26</v>
      </c>
      <c r="M287" s="3">
        <v>425.92</v>
      </c>
      <c r="N287" s="3">
        <f t="shared" si="4"/>
        <v>0</v>
      </c>
      <c r="O287" s="1"/>
      <c r="P287" s="1"/>
      <c r="Q287" s="3"/>
      <c r="R287" s="3">
        <f>Tabla13157[[#This Row],[COSTO TOTAL]]</f>
        <v>0</v>
      </c>
      <c r="S287" s="1"/>
      <c r="T287" s="1"/>
      <c r="U287" s="1"/>
      <c r="V287" s="3"/>
      <c r="W287" s="1"/>
      <c r="X287" s="1"/>
      <c r="Y287" s="1"/>
      <c r="Z287" s="1"/>
      <c r="AA287" s="1"/>
      <c r="AB287" s="1"/>
      <c r="AC287" s="1"/>
      <c r="AD287" s="1" t="s">
        <v>112</v>
      </c>
      <c r="AE287" s="1"/>
    </row>
    <row r="288" spans="1:31">
      <c r="A288" s="1" t="s">
        <v>72</v>
      </c>
      <c r="B288" s="2">
        <v>43879</v>
      </c>
      <c r="C288" s="1" t="s">
        <v>22</v>
      </c>
      <c r="D288" s="1" t="s">
        <v>1057</v>
      </c>
      <c r="E288" s="1" t="s">
        <v>24</v>
      </c>
      <c r="F288" s="1" t="s">
        <v>1237</v>
      </c>
      <c r="G288" s="1" t="s">
        <v>24</v>
      </c>
      <c r="H288" s="1">
        <v>4501753890</v>
      </c>
      <c r="I288" s="1" t="s">
        <v>24</v>
      </c>
      <c r="J288" s="1" t="s">
        <v>1245</v>
      </c>
      <c r="K288" s="1">
        <v>5</v>
      </c>
      <c r="L288" s="1" t="s">
        <v>26</v>
      </c>
      <c r="M288" s="3">
        <v>29.15</v>
      </c>
      <c r="N288" s="3">
        <f t="shared" si="4"/>
        <v>145.75</v>
      </c>
      <c r="O288" s="1"/>
      <c r="P288" s="1"/>
      <c r="Q288" s="3"/>
      <c r="R288" s="3">
        <f>Tabla13157[[#This Row],[COSTO TOTAL]]</f>
        <v>145.75</v>
      </c>
      <c r="S288" s="1"/>
      <c r="T288" s="1"/>
      <c r="U288" s="1"/>
      <c r="V288" s="3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>
      <c r="A289" s="1" t="s">
        <v>72</v>
      </c>
      <c r="B289" s="2">
        <v>43879</v>
      </c>
      <c r="C289" s="1" t="s">
        <v>22</v>
      </c>
      <c r="D289" s="1" t="s">
        <v>1057</v>
      </c>
      <c r="E289" s="1" t="s">
        <v>24</v>
      </c>
      <c r="F289" s="1" t="s">
        <v>1237</v>
      </c>
      <c r="G289" s="1" t="s">
        <v>24</v>
      </c>
      <c r="H289" s="1">
        <v>4501753890</v>
      </c>
      <c r="I289" s="1" t="s">
        <v>24</v>
      </c>
      <c r="J289" s="1" t="s">
        <v>1246</v>
      </c>
      <c r="K289" s="1">
        <v>1</v>
      </c>
      <c r="L289" s="1" t="s">
        <v>26</v>
      </c>
      <c r="M289" s="3">
        <v>77.400000000000006</v>
      </c>
      <c r="N289" s="3">
        <f t="shared" si="4"/>
        <v>77.400000000000006</v>
      </c>
      <c r="O289" s="1"/>
      <c r="P289" s="1"/>
      <c r="Q289" s="3"/>
      <c r="R289" s="3">
        <f>Tabla13157[[#This Row],[COSTO TOTAL]]</f>
        <v>77.400000000000006</v>
      </c>
      <c r="S289" s="1"/>
      <c r="T289" s="1"/>
      <c r="U289" s="1"/>
      <c r="V289" s="3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>
      <c r="A290" s="1" t="s">
        <v>72</v>
      </c>
      <c r="B290" s="2">
        <v>43879</v>
      </c>
      <c r="C290" s="1" t="s">
        <v>22</v>
      </c>
      <c r="D290" s="1" t="s">
        <v>1057</v>
      </c>
      <c r="E290" s="1" t="s">
        <v>24</v>
      </c>
      <c r="F290" s="1" t="s">
        <v>1237</v>
      </c>
      <c r="G290" s="1" t="s">
        <v>24</v>
      </c>
      <c r="H290" s="1">
        <v>4501753890</v>
      </c>
      <c r="I290" s="1" t="s">
        <v>24</v>
      </c>
      <c r="J290" s="1" t="s">
        <v>1247</v>
      </c>
      <c r="K290" s="1">
        <v>1</v>
      </c>
      <c r="L290" s="1" t="s">
        <v>26</v>
      </c>
      <c r="M290" s="3">
        <v>182.71</v>
      </c>
      <c r="N290" s="3">
        <f t="shared" si="4"/>
        <v>182.71</v>
      </c>
      <c r="O290" s="1"/>
      <c r="P290" s="1"/>
      <c r="Q290" s="3"/>
      <c r="R290" s="3">
        <f>Tabla13157[[#This Row],[COSTO TOTAL]]</f>
        <v>182.71</v>
      </c>
      <c r="S290" s="1"/>
      <c r="T290" s="1"/>
      <c r="U290" s="1"/>
      <c r="V290" s="3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>
      <c r="A291" s="1" t="s">
        <v>72</v>
      </c>
      <c r="B291" s="2">
        <v>43879</v>
      </c>
      <c r="C291" s="1" t="s">
        <v>22</v>
      </c>
      <c r="D291" s="1" t="s">
        <v>1057</v>
      </c>
      <c r="E291" s="1" t="s">
        <v>24</v>
      </c>
      <c r="F291" s="1" t="s">
        <v>1237</v>
      </c>
      <c r="G291" s="1" t="s">
        <v>24</v>
      </c>
      <c r="H291" s="1">
        <v>4501753890</v>
      </c>
      <c r="I291" s="1" t="s">
        <v>24</v>
      </c>
      <c r="J291" s="1" t="s">
        <v>1248</v>
      </c>
      <c r="K291" s="1">
        <v>3</v>
      </c>
      <c r="L291" s="1" t="s">
        <v>26</v>
      </c>
      <c r="M291" s="3">
        <v>792.83</v>
      </c>
      <c r="N291" s="3">
        <f t="shared" si="4"/>
        <v>2378.4900000000002</v>
      </c>
      <c r="O291" s="1"/>
      <c r="P291" s="1"/>
      <c r="Q291" s="3"/>
      <c r="R291" s="3">
        <f>Tabla13157[[#This Row],[COSTO TOTAL]]</f>
        <v>2378.4900000000002</v>
      </c>
      <c r="S291" s="1"/>
      <c r="T291" s="1"/>
      <c r="U291" s="1"/>
      <c r="V291" s="3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>
      <c r="A292" s="1" t="s">
        <v>72</v>
      </c>
      <c r="B292" s="2">
        <v>43879</v>
      </c>
      <c r="C292" s="1" t="s">
        <v>22</v>
      </c>
      <c r="D292" s="1" t="s">
        <v>1057</v>
      </c>
      <c r="E292" s="1" t="s">
        <v>24</v>
      </c>
      <c r="F292" s="1" t="s">
        <v>551</v>
      </c>
      <c r="G292" s="1" t="s">
        <v>24</v>
      </c>
      <c r="H292" s="1">
        <v>4501753457</v>
      </c>
      <c r="I292" s="1" t="s">
        <v>24</v>
      </c>
      <c r="J292" s="1" t="s">
        <v>1258</v>
      </c>
      <c r="K292" s="1">
        <v>1</v>
      </c>
      <c r="L292" s="1" t="s">
        <v>54</v>
      </c>
      <c r="M292" s="3">
        <v>11378.84</v>
      </c>
      <c r="N292" s="3">
        <f t="shared" si="4"/>
        <v>11378.84</v>
      </c>
      <c r="O292" s="1"/>
      <c r="P292" s="1"/>
      <c r="Q292" s="3"/>
      <c r="R292" s="3">
        <f>Tabla13157[[#This Row],[COSTO TOTAL]]</f>
        <v>11378.84</v>
      </c>
      <c r="S292" s="1"/>
      <c r="T292" s="1"/>
      <c r="U292" s="1"/>
      <c r="V292" s="3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>
      <c r="A293" s="1" t="s">
        <v>1297</v>
      </c>
      <c r="B293" s="2">
        <v>43889</v>
      </c>
      <c r="C293" s="1" t="s">
        <v>22</v>
      </c>
      <c r="D293" s="1" t="s">
        <v>1057</v>
      </c>
      <c r="E293" s="1" t="s">
        <v>24</v>
      </c>
      <c r="F293" s="1" t="s">
        <v>758</v>
      </c>
      <c r="G293" s="1" t="s">
        <v>24</v>
      </c>
      <c r="H293" s="1">
        <v>4501749641</v>
      </c>
      <c r="I293" s="1" t="s">
        <v>24</v>
      </c>
      <c r="J293" s="1" t="s">
        <v>1298</v>
      </c>
      <c r="K293" s="1">
        <v>1</v>
      </c>
      <c r="L293" s="1" t="s">
        <v>26</v>
      </c>
      <c r="M293" s="3">
        <v>2642.85</v>
      </c>
      <c r="N293" s="3">
        <f>M293*K293</f>
        <v>2642.85</v>
      </c>
      <c r="O293" s="1"/>
      <c r="P293" s="1"/>
      <c r="Q293" s="3"/>
      <c r="R293" s="3">
        <f>Tabla13157[[#This Row],[COSTO TOTAL]]</f>
        <v>2642.85</v>
      </c>
      <c r="S293" s="1"/>
      <c r="T293" s="1"/>
      <c r="U293" s="1"/>
      <c r="V293" s="3"/>
      <c r="W293" s="1"/>
      <c r="X293" s="1"/>
      <c r="Y293" s="1"/>
      <c r="Z293" s="1"/>
      <c r="AA293" s="1"/>
      <c r="AB293" s="1"/>
      <c r="AC293" s="1"/>
      <c r="AD293" s="1" t="s">
        <v>112</v>
      </c>
      <c r="AE293" s="1"/>
    </row>
    <row r="294" spans="1:31">
      <c r="A294" s="1" t="s">
        <v>72</v>
      </c>
      <c r="B294" s="2">
        <v>43889</v>
      </c>
      <c r="C294" s="1" t="s">
        <v>22</v>
      </c>
      <c r="D294" s="1" t="s">
        <v>1057</v>
      </c>
      <c r="E294" s="1" t="s">
        <v>24</v>
      </c>
      <c r="F294" s="1" t="s">
        <v>551</v>
      </c>
      <c r="G294" s="1" t="s">
        <v>24</v>
      </c>
      <c r="H294" s="1">
        <v>4501753457</v>
      </c>
      <c r="I294" s="1" t="s">
        <v>24</v>
      </c>
      <c r="J294" s="1" t="s">
        <v>1299</v>
      </c>
      <c r="K294" s="1">
        <v>1</v>
      </c>
      <c r="L294" s="1" t="s">
        <v>26</v>
      </c>
      <c r="M294" s="3">
        <v>12483.62</v>
      </c>
      <c r="N294" s="3">
        <f>M294*K294</f>
        <v>12483.62</v>
      </c>
      <c r="O294" s="1"/>
      <c r="P294" s="1"/>
      <c r="Q294" s="3"/>
      <c r="R294" s="3">
        <f>Tabla13157[[#This Row],[COSTO TOTAL]]</f>
        <v>12483.62</v>
      </c>
      <c r="S294" s="1"/>
      <c r="T294" s="1"/>
      <c r="U294" s="1"/>
      <c r="V294" s="3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>
      <c r="A295" s="1" t="s">
        <v>59</v>
      </c>
      <c r="B295" s="2">
        <v>43889</v>
      </c>
      <c r="C295" s="1" t="s">
        <v>22</v>
      </c>
      <c r="D295" s="1" t="s">
        <v>1057</v>
      </c>
      <c r="E295" s="1" t="s">
        <v>24</v>
      </c>
      <c r="F295" s="1" t="s">
        <v>551</v>
      </c>
      <c r="G295" s="1" t="s">
        <v>24</v>
      </c>
      <c r="H295" s="1">
        <v>4501755217</v>
      </c>
      <c r="I295" s="1" t="s">
        <v>24</v>
      </c>
      <c r="J295" s="1" t="s">
        <v>1271</v>
      </c>
      <c r="K295" s="1">
        <v>50</v>
      </c>
      <c r="L295" s="1" t="s">
        <v>26</v>
      </c>
      <c r="M295" s="3">
        <v>9.31</v>
      </c>
      <c r="N295" s="3">
        <f t="shared" ref="N295:N300" si="5">M295*K295</f>
        <v>465.5</v>
      </c>
      <c r="O295" s="1"/>
      <c r="P295" s="1"/>
      <c r="Q295" s="3"/>
      <c r="R295" s="3">
        <f>Tabla13157[[#This Row],[COSTO TOTAL]]</f>
        <v>465.5</v>
      </c>
      <c r="S295" s="1"/>
      <c r="T295" s="1"/>
      <c r="U295" s="1"/>
      <c r="V295" s="3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>
      <c r="A296" s="1" t="s">
        <v>59</v>
      </c>
      <c r="B296" s="2">
        <v>43889</v>
      </c>
      <c r="C296" s="1" t="s">
        <v>22</v>
      </c>
      <c r="D296" s="1" t="s">
        <v>1057</v>
      </c>
      <c r="E296" s="1" t="s">
        <v>24</v>
      </c>
      <c r="F296" s="1" t="s">
        <v>551</v>
      </c>
      <c r="G296" s="1" t="s">
        <v>24</v>
      </c>
      <c r="H296" s="1">
        <v>4501755217</v>
      </c>
      <c r="I296" s="1" t="s">
        <v>24</v>
      </c>
      <c r="J296" s="1" t="s">
        <v>1272</v>
      </c>
      <c r="K296" s="1">
        <v>50</v>
      </c>
      <c r="L296" s="1" t="s">
        <v>26</v>
      </c>
      <c r="M296" s="3">
        <v>7.98</v>
      </c>
      <c r="N296" s="3">
        <f t="shared" si="5"/>
        <v>399</v>
      </c>
      <c r="O296" s="1"/>
      <c r="P296" s="1"/>
      <c r="Q296" s="3"/>
      <c r="R296" s="3">
        <f>Tabla13157[[#This Row],[COSTO TOTAL]]</f>
        <v>399</v>
      </c>
      <c r="S296" s="1"/>
      <c r="T296" s="1"/>
      <c r="U296" s="1"/>
      <c r="V296" s="3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>
      <c r="A297" s="1" t="s">
        <v>59</v>
      </c>
      <c r="B297" s="2">
        <v>43889</v>
      </c>
      <c r="C297" s="1" t="s">
        <v>22</v>
      </c>
      <c r="D297" s="1" t="s">
        <v>1057</v>
      </c>
      <c r="E297" s="1" t="s">
        <v>24</v>
      </c>
      <c r="F297" s="1" t="s">
        <v>551</v>
      </c>
      <c r="G297" s="1" t="s">
        <v>24</v>
      </c>
      <c r="H297" s="1">
        <v>4501755217</v>
      </c>
      <c r="I297" s="1" t="s">
        <v>24</v>
      </c>
      <c r="J297" s="1" t="s">
        <v>1273</v>
      </c>
      <c r="K297" s="1">
        <v>50</v>
      </c>
      <c r="L297" s="1" t="s">
        <v>26</v>
      </c>
      <c r="M297" s="3">
        <v>7.53</v>
      </c>
      <c r="N297" s="3">
        <f t="shared" si="5"/>
        <v>376.5</v>
      </c>
      <c r="O297" s="1"/>
      <c r="P297" s="1"/>
      <c r="Q297" s="3"/>
      <c r="R297" s="3">
        <f>Tabla13157[[#This Row],[COSTO TOTAL]]</f>
        <v>376.5</v>
      </c>
      <c r="S297" s="1"/>
      <c r="T297" s="1"/>
      <c r="U297" s="1"/>
      <c r="V297" s="3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>
      <c r="A298" s="1" t="s">
        <v>59</v>
      </c>
      <c r="B298" s="2">
        <v>43889</v>
      </c>
      <c r="C298" s="1" t="s">
        <v>22</v>
      </c>
      <c r="D298" s="1" t="s">
        <v>1057</v>
      </c>
      <c r="E298" s="1" t="s">
        <v>24</v>
      </c>
      <c r="F298" s="1" t="s">
        <v>551</v>
      </c>
      <c r="G298" s="1" t="s">
        <v>24</v>
      </c>
      <c r="H298" s="1">
        <v>4501755217</v>
      </c>
      <c r="I298" s="1" t="s">
        <v>24</v>
      </c>
      <c r="J298" s="1" t="s">
        <v>1309</v>
      </c>
      <c r="K298" s="1">
        <v>2</v>
      </c>
      <c r="L298" s="1" t="s">
        <v>26</v>
      </c>
      <c r="M298" s="3">
        <v>35.200000000000003</v>
      </c>
      <c r="N298" s="3">
        <f t="shared" si="5"/>
        <v>70.400000000000006</v>
      </c>
      <c r="O298" s="1"/>
      <c r="P298" s="1"/>
      <c r="Q298" s="3"/>
      <c r="R298" s="3">
        <f>Tabla13157[[#This Row],[COSTO TOTAL]]</f>
        <v>70.400000000000006</v>
      </c>
      <c r="S298" s="1"/>
      <c r="T298" s="1"/>
      <c r="U298" s="1"/>
      <c r="V298" s="3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>
      <c r="A299" s="1" t="s">
        <v>59</v>
      </c>
      <c r="B299" s="2">
        <v>43889</v>
      </c>
      <c r="C299" s="1" t="s">
        <v>22</v>
      </c>
      <c r="D299" s="1" t="s">
        <v>1057</v>
      </c>
      <c r="E299" s="1" t="s">
        <v>24</v>
      </c>
      <c r="F299" s="1" t="s">
        <v>551</v>
      </c>
      <c r="G299" s="1" t="s">
        <v>24</v>
      </c>
      <c r="H299" s="1">
        <v>4501755217</v>
      </c>
      <c r="I299" s="1" t="s">
        <v>24</v>
      </c>
      <c r="J299" s="1" t="s">
        <v>1310</v>
      </c>
      <c r="K299" s="1">
        <v>2</v>
      </c>
      <c r="L299" s="1" t="s">
        <v>26</v>
      </c>
      <c r="M299" s="3">
        <v>19.2</v>
      </c>
      <c r="N299" s="3">
        <f t="shared" si="5"/>
        <v>38.4</v>
      </c>
      <c r="O299" s="1"/>
      <c r="P299" s="1"/>
      <c r="Q299" s="3"/>
      <c r="R299" s="3">
        <f>Tabla13157[[#This Row],[COSTO TOTAL]]</f>
        <v>38.4</v>
      </c>
      <c r="S299" s="1"/>
      <c r="T299" s="1"/>
      <c r="U299" s="1"/>
      <c r="V299" s="3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>
      <c r="A300" s="1" t="s">
        <v>59</v>
      </c>
      <c r="B300" s="2">
        <v>43889</v>
      </c>
      <c r="C300" s="1" t="s">
        <v>22</v>
      </c>
      <c r="D300" s="1" t="s">
        <v>1057</v>
      </c>
      <c r="E300" s="1" t="s">
        <v>24</v>
      </c>
      <c r="F300" s="1" t="s">
        <v>551</v>
      </c>
      <c r="G300" s="1" t="s">
        <v>24</v>
      </c>
      <c r="H300" s="1">
        <v>4501755217</v>
      </c>
      <c r="I300" s="1" t="s">
        <v>24</v>
      </c>
      <c r="J300" s="1" t="s">
        <v>1115</v>
      </c>
      <c r="K300" s="1">
        <v>2</v>
      </c>
      <c r="L300" s="1" t="s">
        <v>26</v>
      </c>
      <c r="M300" s="3">
        <v>50.88</v>
      </c>
      <c r="N300" s="3">
        <f t="shared" si="5"/>
        <v>101.76</v>
      </c>
      <c r="O300" s="1"/>
      <c r="P300" s="1"/>
      <c r="Q300" s="3"/>
      <c r="R300" s="3">
        <f>Tabla13157[[#This Row],[COSTO TOTAL]]</f>
        <v>101.76</v>
      </c>
      <c r="S300" s="1"/>
      <c r="T300" s="1"/>
      <c r="U300" s="1"/>
      <c r="V300" s="3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>
      <c r="A301" s="1" t="s">
        <v>72</v>
      </c>
      <c r="B301" s="2">
        <v>43889</v>
      </c>
      <c r="C301" s="1" t="s">
        <v>22</v>
      </c>
      <c r="D301" s="1" t="s">
        <v>1057</v>
      </c>
      <c r="E301" s="1" t="s">
        <v>1301</v>
      </c>
      <c r="F301" s="1" t="s">
        <v>551</v>
      </c>
      <c r="G301" s="1" t="s">
        <v>24</v>
      </c>
      <c r="H301" s="1">
        <v>4501757390</v>
      </c>
      <c r="I301" s="1" t="s">
        <v>24</v>
      </c>
      <c r="J301" s="1" t="s">
        <v>1302</v>
      </c>
      <c r="K301" s="1">
        <v>0</v>
      </c>
      <c r="L301" s="1" t="s">
        <v>26</v>
      </c>
      <c r="M301" s="3">
        <v>0.85</v>
      </c>
      <c r="N301" s="3">
        <f>M301*K301</f>
        <v>0</v>
      </c>
      <c r="O301" s="1"/>
      <c r="P301" s="1"/>
      <c r="Q301" s="3"/>
      <c r="R301" s="3">
        <f>Tabla13157[[#This Row],[COSTO TOTAL]]</f>
        <v>0</v>
      </c>
      <c r="S301" s="1"/>
      <c r="T301" s="1"/>
      <c r="U301" s="1"/>
      <c r="V301" s="3"/>
      <c r="W301" s="1"/>
      <c r="X301" s="1"/>
      <c r="Y301" s="1"/>
      <c r="Z301" s="1"/>
      <c r="AA301" s="1"/>
      <c r="AB301" s="1"/>
      <c r="AC301" s="1"/>
      <c r="AD301" s="1" t="s">
        <v>112</v>
      </c>
      <c r="AE301" s="1"/>
    </row>
    <row r="302" spans="1:31">
      <c r="A302" s="1" t="s">
        <v>149</v>
      </c>
      <c r="B302" s="2">
        <v>43901</v>
      </c>
      <c r="C302" s="1" t="s">
        <v>22</v>
      </c>
      <c r="D302" s="1" t="s">
        <v>1057</v>
      </c>
      <c r="E302" s="1" t="s">
        <v>1373</v>
      </c>
      <c r="F302" s="1" t="s">
        <v>1237</v>
      </c>
      <c r="G302" s="1" t="s">
        <v>24</v>
      </c>
      <c r="H302" s="1">
        <v>4501760630</v>
      </c>
      <c r="I302" s="1" t="s">
        <v>24</v>
      </c>
      <c r="J302" s="1" t="s">
        <v>1374</v>
      </c>
      <c r="K302" s="1">
        <v>0</v>
      </c>
      <c r="L302" s="1" t="s">
        <v>26</v>
      </c>
      <c r="M302" s="3">
        <v>447</v>
      </c>
      <c r="N302" s="3">
        <f t="shared" ref="N302:N311" si="6">M302*K302</f>
        <v>0</v>
      </c>
      <c r="O302" s="1"/>
      <c r="P302" s="1"/>
      <c r="Q302" s="3"/>
      <c r="R302" s="3">
        <f>Tabla13157[[#This Row],[COSTO TOTAL]]</f>
        <v>0</v>
      </c>
      <c r="S302" s="1"/>
      <c r="T302" s="1"/>
      <c r="U302" s="1"/>
      <c r="V302" s="3"/>
      <c r="W302" s="1"/>
      <c r="X302" s="1"/>
      <c r="Y302" s="1"/>
      <c r="Z302" s="1"/>
      <c r="AA302" s="1"/>
      <c r="AB302" s="1"/>
      <c r="AC302" s="1"/>
      <c r="AD302" s="1" t="s">
        <v>112</v>
      </c>
      <c r="AE302" s="1"/>
    </row>
    <row r="303" spans="1:31">
      <c r="A303" s="1" t="s">
        <v>59</v>
      </c>
      <c r="B303" s="2">
        <v>43901</v>
      </c>
      <c r="C303" s="1" t="s">
        <v>22</v>
      </c>
      <c r="D303" s="1" t="s">
        <v>1057</v>
      </c>
      <c r="E303" s="1" t="s">
        <v>1373</v>
      </c>
      <c r="F303" s="1" t="s">
        <v>1237</v>
      </c>
      <c r="G303" s="1" t="s">
        <v>24</v>
      </c>
      <c r="H303" s="1">
        <v>4501760630</v>
      </c>
      <c r="I303" s="1" t="s">
        <v>24</v>
      </c>
      <c r="J303" s="1" t="s">
        <v>1375</v>
      </c>
      <c r="K303" s="1">
        <v>6</v>
      </c>
      <c r="L303" s="1" t="s">
        <v>26</v>
      </c>
      <c r="M303" s="3">
        <v>14.72</v>
      </c>
      <c r="N303" s="3">
        <f t="shared" si="6"/>
        <v>88.320000000000007</v>
      </c>
      <c r="O303" s="1"/>
      <c r="P303" s="1"/>
      <c r="Q303" s="3"/>
      <c r="R303" s="3">
        <f>Tabla13157[[#This Row],[COSTO TOTAL]]</f>
        <v>88.320000000000007</v>
      </c>
      <c r="S303" s="1"/>
      <c r="T303" s="1"/>
      <c r="U303" s="1"/>
      <c r="V303" s="3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>
      <c r="A304" s="1" t="s">
        <v>59</v>
      </c>
      <c r="B304" s="2">
        <v>43901</v>
      </c>
      <c r="C304" s="1" t="s">
        <v>22</v>
      </c>
      <c r="D304" s="1" t="s">
        <v>1057</v>
      </c>
      <c r="E304" s="1" t="s">
        <v>1373</v>
      </c>
      <c r="F304" s="1" t="s">
        <v>1237</v>
      </c>
      <c r="G304" s="1" t="s">
        <v>24</v>
      </c>
      <c r="H304" s="1">
        <v>4501760630</v>
      </c>
      <c r="I304" s="1" t="s">
        <v>24</v>
      </c>
      <c r="J304" s="1" t="s">
        <v>1376</v>
      </c>
      <c r="K304" s="1">
        <v>5</v>
      </c>
      <c r="L304" s="1" t="s">
        <v>26</v>
      </c>
      <c r="M304" s="3">
        <v>10.43</v>
      </c>
      <c r="N304" s="3">
        <f t="shared" si="6"/>
        <v>52.15</v>
      </c>
      <c r="O304" s="1"/>
      <c r="P304" s="1"/>
      <c r="Q304" s="3"/>
      <c r="R304" s="3">
        <f>Tabla13157[[#This Row],[COSTO TOTAL]]</f>
        <v>52.15</v>
      </c>
      <c r="S304" s="1"/>
      <c r="T304" s="1"/>
      <c r="U304" s="1"/>
      <c r="V304" s="3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>
      <c r="A305" s="1" t="s">
        <v>59</v>
      </c>
      <c r="B305" s="2">
        <v>43901</v>
      </c>
      <c r="C305" s="1" t="s">
        <v>22</v>
      </c>
      <c r="D305" s="1" t="s">
        <v>1057</v>
      </c>
      <c r="E305" s="1" t="s">
        <v>1373</v>
      </c>
      <c r="F305" s="1" t="s">
        <v>1237</v>
      </c>
      <c r="G305" s="1" t="s">
        <v>24</v>
      </c>
      <c r="H305" s="1">
        <v>4501760630</v>
      </c>
      <c r="I305" s="1" t="s">
        <v>24</v>
      </c>
      <c r="J305" s="1" t="s">
        <v>1377</v>
      </c>
      <c r="K305" s="1">
        <v>5</v>
      </c>
      <c r="L305" s="1" t="s">
        <v>26</v>
      </c>
      <c r="M305" s="3">
        <v>63</v>
      </c>
      <c r="N305" s="3">
        <f t="shared" si="6"/>
        <v>315</v>
      </c>
      <c r="O305" s="1"/>
      <c r="P305" s="1"/>
      <c r="Q305" s="3"/>
      <c r="R305" s="3">
        <f>Tabla13157[[#This Row],[COSTO TOTAL]]</f>
        <v>315</v>
      </c>
      <c r="S305" s="1"/>
      <c r="T305" s="1"/>
      <c r="U305" s="1"/>
      <c r="V305" s="3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>
      <c r="A306" s="1" t="s">
        <v>149</v>
      </c>
      <c r="B306" s="2">
        <v>43901</v>
      </c>
      <c r="C306" s="1" t="s">
        <v>22</v>
      </c>
      <c r="D306" s="1" t="s">
        <v>1057</v>
      </c>
      <c r="E306" s="1" t="s">
        <v>1381</v>
      </c>
      <c r="F306" s="1" t="s">
        <v>1237</v>
      </c>
      <c r="G306" s="1" t="s">
        <v>24</v>
      </c>
      <c r="H306" s="1">
        <v>4501759766</v>
      </c>
      <c r="I306" s="1" t="s">
        <v>24</v>
      </c>
      <c r="J306" s="1" t="s">
        <v>1382</v>
      </c>
      <c r="K306" s="1">
        <v>2</v>
      </c>
      <c r="L306" s="1" t="s">
        <v>26</v>
      </c>
      <c r="M306" s="3">
        <v>1075.54</v>
      </c>
      <c r="N306" s="3">
        <f t="shared" si="6"/>
        <v>2151.08</v>
      </c>
      <c r="O306" s="1"/>
      <c r="P306" s="1"/>
      <c r="Q306" s="3"/>
      <c r="R306" s="3">
        <f>Tabla13157[[#This Row],[COSTO TOTAL]]</f>
        <v>2151.08</v>
      </c>
      <c r="S306" s="1"/>
      <c r="T306" s="1"/>
      <c r="U306" s="1"/>
      <c r="V306" s="3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>
      <c r="A307" s="1" t="s">
        <v>59</v>
      </c>
      <c r="B307" s="2">
        <v>43901</v>
      </c>
      <c r="C307" s="1" t="s">
        <v>22</v>
      </c>
      <c r="D307" s="1" t="s">
        <v>1057</v>
      </c>
      <c r="E307" s="1" t="s">
        <v>1381</v>
      </c>
      <c r="F307" s="1" t="s">
        <v>1237</v>
      </c>
      <c r="G307" s="1" t="s">
        <v>24</v>
      </c>
      <c r="H307" s="1">
        <v>4501759766</v>
      </c>
      <c r="I307" s="1" t="s">
        <v>24</v>
      </c>
      <c r="J307" s="1" t="s">
        <v>1383</v>
      </c>
      <c r="K307" s="1">
        <v>2</v>
      </c>
      <c r="L307" s="1" t="s">
        <v>26</v>
      </c>
      <c r="M307" s="3">
        <v>73.48</v>
      </c>
      <c r="N307" s="3">
        <f t="shared" si="6"/>
        <v>146.96</v>
      </c>
      <c r="O307" s="1"/>
      <c r="P307" s="1"/>
      <c r="Q307" s="3"/>
      <c r="R307" s="3">
        <f>Tabla13157[[#This Row],[COSTO TOTAL]]</f>
        <v>146.96</v>
      </c>
      <c r="S307" s="1"/>
      <c r="T307" s="1"/>
      <c r="U307" s="1"/>
      <c r="V307" s="3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>
      <c r="A308" s="1" t="s">
        <v>59</v>
      </c>
      <c r="B308" s="2">
        <v>43901</v>
      </c>
      <c r="C308" s="1" t="s">
        <v>22</v>
      </c>
      <c r="D308" s="1" t="s">
        <v>1057</v>
      </c>
      <c r="E308" s="1" t="s">
        <v>1381</v>
      </c>
      <c r="F308" s="1" t="s">
        <v>1237</v>
      </c>
      <c r="G308" s="1" t="s">
        <v>24</v>
      </c>
      <c r="H308" s="1">
        <v>4501759766</v>
      </c>
      <c r="I308" s="1" t="s">
        <v>24</v>
      </c>
      <c r="J308" s="1" t="s">
        <v>1384</v>
      </c>
      <c r="K308" s="1">
        <v>1</v>
      </c>
      <c r="L308" s="1" t="s">
        <v>26</v>
      </c>
      <c r="M308" s="3">
        <v>130.29</v>
      </c>
      <c r="N308" s="3">
        <f t="shared" si="6"/>
        <v>130.29</v>
      </c>
      <c r="O308" s="1"/>
      <c r="P308" s="1"/>
      <c r="Q308" s="3"/>
      <c r="R308" s="3">
        <f>Tabla13157[[#This Row],[COSTO TOTAL]]</f>
        <v>130.29</v>
      </c>
      <c r="S308" s="1"/>
      <c r="T308" s="1"/>
      <c r="U308" s="1"/>
      <c r="V308" s="3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>
      <c r="A309" s="1" t="s">
        <v>59</v>
      </c>
      <c r="B309" s="2">
        <v>43901</v>
      </c>
      <c r="C309" s="1" t="s">
        <v>22</v>
      </c>
      <c r="D309" s="1" t="s">
        <v>1057</v>
      </c>
      <c r="E309" s="1" t="s">
        <v>1381</v>
      </c>
      <c r="F309" s="1" t="s">
        <v>1237</v>
      </c>
      <c r="G309" s="1" t="s">
        <v>24</v>
      </c>
      <c r="H309" s="1">
        <v>4501759766</v>
      </c>
      <c r="I309" s="1" t="s">
        <v>24</v>
      </c>
      <c r="J309" s="1" t="s">
        <v>1383</v>
      </c>
      <c r="K309" s="1">
        <v>5</v>
      </c>
      <c r="L309" s="1" t="s">
        <v>26</v>
      </c>
      <c r="M309" s="3">
        <v>73.48</v>
      </c>
      <c r="N309" s="3">
        <f t="shared" si="6"/>
        <v>367.40000000000003</v>
      </c>
      <c r="O309" s="1"/>
      <c r="P309" s="1"/>
      <c r="Q309" s="3"/>
      <c r="R309" s="3">
        <f>Tabla13157[[#This Row],[COSTO TOTAL]]</f>
        <v>367.40000000000003</v>
      </c>
      <c r="S309" s="1"/>
      <c r="T309" s="1"/>
      <c r="U309" s="1"/>
      <c r="V309" s="3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>
      <c r="A310" s="1" t="s">
        <v>59</v>
      </c>
      <c r="B310" s="2">
        <v>43901</v>
      </c>
      <c r="C310" s="1" t="s">
        <v>22</v>
      </c>
      <c r="D310" s="1" t="s">
        <v>1057</v>
      </c>
      <c r="E310" s="1" t="s">
        <v>1381</v>
      </c>
      <c r="F310" s="1" t="s">
        <v>1237</v>
      </c>
      <c r="G310" s="1" t="s">
        <v>24</v>
      </c>
      <c r="H310" s="1">
        <v>4501759766</v>
      </c>
      <c r="I310" s="1" t="s">
        <v>24</v>
      </c>
      <c r="J310" s="1" t="s">
        <v>1385</v>
      </c>
      <c r="K310" s="1">
        <v>0</v>
      </c>
      <c r="L310" s="1" t="s">
        <v>26</v>
      </c>
      <c r="M310" s="3">
        <v>11.02</v>
      </c>
      <c r="N310" s="3">
        <f t="shared" si="6"/>
        <v>0</v>
      </c>
      <c r="O310" s="1"/>
      <c r="P310" s="1"/>
      <c r="Q310" s="3"/>
      <c r="R310" s="3">
        <f>Tabla13157[[#This Row],[COSTO TOTAL]]</f>
        <v>0</v>
      </c>
      <c r="S310" s="1"/>
      <c r="T310" s="1"/>
      <c r="U310" s="1"/>
      <c r="V310" s="3"/>
      <c r="W310" s="1"/>
      <c r="X310" s="1"/>
      <c r="Y310" s="1"/>
      <c r="Z310" s="1"/>
      <c r="AA310" s="1"/>
      <c r="AB310" s="1"/>
      <c r="AC310" s="1"/>
      <c r="AD310" s="1" t="s">
        <v>112</v>
      </c>
      <c r="AE310" s="1"/>
    </row>
    <row r="311" spans="1:31">
      <c r="A311" s="1" t="s">
        <v>149</v>
      </c>
      <c r="B311" s="2">
        <v>43901</v>
      </c>
      <c r="C311" s="1" t="s">
        <v>22</v>
      </c>
      <c r="D311" s="1" t="s">
        <v>1057</v>
      </c>
      <c r="E311" s="1" t="s">
        <v>1381</v>
      </c>
      <c r="F311" s="1" t="s">
        <v>1237</v>
      </c>
      <c r="G311" s="1" t="s">
        <v>24</v>
      </c>
      <c r="H311" s="1">
        <v>4501759766</v>
      </c>
      <c r="I311" s="1" t="s">
        <v>24</v>
      </c>
      <c r="J311" s="1" t="s">
        <v>1386</v>
      </c>
      <c r="K311" s="1">
        <v>0</v>
      </c>
      <c r="L311" s="1" t="s">
        <v>26</v>
      </c>
      <c r="M311" s="3">
        <v>495.08</v>
      </c>
      <c r="N311" s="3">
        <f t="shared" si="6"/>
        <v>0</v>
      </c>
      <c r="O311" s="1"/>
      <c r="P311" s="1"/>
      <c r="Q311" s="3"/>
      <c r="R311" s="3">
        <f>Tabla13157[[#This Row],[COSTO TOTAL]]</f>
        <v>0</v>
      </c>
      <c r="S311" s="1"/>
      <c r="T311" s="1"/>
      <c r="U311" s="1"/>
      <c r="V311" s="3"/>
      <c r="W311" s="1"/>
      <c r="X311" s="1"/>
      <c r="Y311" s="1"/>
      <c r="Z311" s="1"/>
      <c r="AA311" s="1"/>
      <c r="AB311" s="1"/>
      <c r="AC311" s="1"/>
      <c r="AD311" s="1" t="s">
        <v>112</v>
      </c>
      <c r="AE311" s="1"/>
    </row>
    <row r="312" spans="1:31">
      <c r="A312" s="1" t="s">
        <v>21</v>
      </c>
      <c r="B312" s="2">
        <v>43911</v>
      </c>
      <c r="C312" s="1" t="s">
        <v>22</v>
      </c>
      <c r="D312" s="1" t="s">
        <v>1057</v>
      </c>
      <c r="E312" s="1" t="s">
        <v>1415</v>
      </c>
      <c r="F312" s="1" t="s">
        <v>551</v>
      </c>
      <c r="G312" s="1" t="s">
        <v>24</v>
      </c>
      <c r="H312" s="1">
        <v>4501765688</v>
      </c>
      <c r="I312" s="1" t="s">
        <v>24</v>
      </c>
      <c r="J312" s="1" t="s">
        <v>1302</v>
      </c>
      <c r="K312" s="1">
        <v>300</v>
      </c>
      <c r="L312" s="1" t="s">
        <v>26</v>
      </c>
      <c r="M312" s="3">
        <v>0.85</v>
      </c>
      <c r="N312" s="3">
        <f>M312*K312</f>
        <v>255</v>
      </c>
      <c r="O312" s="1"/>
      <c r="P312" s="1"/>
      <c r="Q312" s="3"/>
      <c r="R312" s="3">
        <f>Tabla13157[[#This Row],[COSTO TOTAL]]</f>
        <v>255</v>
      </c>
      <c r="S312" s="1"/>
      <c r="T312" s="1"/>
      <c r="U312" s="1"/>
      <c r="V312" s="3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>
      <c r="A313" s="1"/>
      <c r="B313" s="2">
        <v>43924</v>
      </c>
      <c r="C313" s="1">
        <v>7843194</v>
      </c>
      <c r="D313" s="1" t="s">
        <v>1057</v>
      </c>
      <c r="E313" s="1" t="s">
        <v>1481</v>
      </c>
      <c r="F313" s="1" t="s">
        <v>113</v>
      </c>
      <c r="G313" s="1" t="s">
        <v>24</v>
      </c>
      <c r="H313" s="1">
        <v>4501749416</v>
      </c>
      <c r="I313" s="1" t="s">
        <v>24</v>
      </c>
      <c r="J313" s="1" t="s">
        <v>1432</v>
      </c>
      <c r="K313" s="1">
        <v>4</v>
      </c>
      <c r="L313" s="1" t="s">
        <v>26</v>
      </c>
      <c r="M313" s="3">
        <v>700</v>
      </c>
      <c r="N313" s="3">
        <f t="shared" ref="N313:N334" si="7">M313*K313</f>
        <v>2800</v>
      </c>
      <c r="O313" s="1"/>
      <c r="P313" s="1"/>
      <c r="Q313" s="3"/>
      <c r="R313" s="3">
        <f>Tabla13157[[#This Row],[COSTO TOTAL]]</f>
        <v>2800</v>
      </c>
      <c r="S313" s="1"/>
      <c r="T313" s="1"/>
      <c r="U313" s="1"/>
      <c r="V313" s="3"/>
      <c r="W313" s="1"/>
      <c r="X313" s="1"/>
      <c r="Y313" s="1"/>
      <c r="Z313" s="1"/>
      <c r="AA313" s="1"/>
      <c r="AB313" s="1"/>
      <c r="AC313" s="1" t="s">
        <v>112</v>
      </c>
      <c r="AD313" s="1" t="s">
        <v>112</v>
      </c>
      <c r="AE313" s="1"/>
    </row>
    <row r="314" spans="1:31">
      <c r="A314" s="1" t="s">
        <v>149</v>
      </c>
      <c r="B314" s="2">
        <v>43938</v>
      </c>
      <c r="C314" s="1">
        <v>7858257</v>
      </c>
      <c r="D314" s="1" t="s">
        <v>1057</v>
      </c>
      <c r="E314" s="1" t="s">
        <v>1476</v>
      </c>
      <c r="F314" s="1" t="s">
        <v>551</v>
      </c>
      <c r="G314" s="1" t="s">
        <v>24</v>
      </c>
      <c r="H314" s="1">
        <v>4501767348</v>
      </c>
      <c r="I314" s="1" t="s">
        <v>24</v>
      </c>
      <c r="J314" s="1" t="s">
        <v>1460</v>
      </c>
      <c r="K314" s="1">
        <v>18</v>
      </c>
      <c r="L314" s="1" t="s">
        <v>26</v>
      </c>
      <c r="M314" s="3">
        <v>686.34</v>
      </c>
      <c r="N314" s="3">
        <f t="shared" ref="N314:N315" si="8">M314*K314</f>
        <v>12354.12</v>
      </c>
      <c r="O314" s="1"/>
      <c r="P314" s="1"/>
      <c r="Q314" s="3"/>
      <c r="R314" s="3">
        <f>Tabla13157[[#This Row],[COSTO TOTAL]]</f>
        <v>12354.12</v>
      </c>
      <c r="S314" s="1"/>
      <c r="T314" s="1"/>
      <c r="U314" s="1"/>
      <c r="V314" s="3"/>
      <c r="W314" s="1"/>
      <c r="X314" s="1"/>
      <c r="Y314" s="1"/>
      <c r="Z314" s="1"/>
      <c r="AA314" s="1"/>
      <c r="AB314" s="1"/>
      <c r="AC314" s="1" t="s">
        <v>112</v>
      </c>
      <c r="AD314" s="1"/>
      <c r="AE314" s="1"/>
    </row>
    <row r="315" spans="1:31">
      <c r="A315" s="1" t="s">
        <v>149</v>
      </c>
      <c r="B315" s="2">
        <v>43938</v>
      </c>
      <c r="C315" s="1">
        <v>7858257</v>
      </c>
      <c r="D315" s="1" t="s">
        <v>1057</v>
      </c>
      <c r="E315" s="1" t="s">
        <v>1476</v>
      </c>
      <c r="F315" s="1" t="s">
        <v>551</v>
      </c>
      <c r="G315" s="1" t="s">
        <v>24</v>
      </c>
      <c r="H315" s="1">
        <v>4501767348</v>
      </c>
      <c r="I315" s="1" t="s">
        <v>24</v>
      </c>
      <c r="J315" s="1" t="s">
        <v>1461</v>
      </c>
      <c r="K315" s="1">
        <v>4</v>
      </c>
      <c r="L315" s="1" t="s">
        <v>26</v>
      </c>
      <c r="M315" s="3">
        <v>314.98</v>
      </c>
      <c r="N315" s="3">
        <f t="shared" si="8"/>
        <v>1259.92</v>
      </c>
      <c r="O315" s="1"/>
      <c r="P315" s="1"/>
      <c r="Q315" s="3"/>
      <c r="R315" s="3">
        <f>Tabla13157[[#This Row],[COSTO TOTAL]]</f>
        <v>1259.92</v>
      </c>
      <c r="S315" s="1"/>
      <c r="T315" s="1"/>
      <c r="U315" s="1"/>
      <c r="V315" s="3"/>
      <c r="W315" s="1"/>
      <c r="X315" s="1"/>
      <c r="Y315" s="1"/>
      <c r="Z315" s="1"/>
      <c r="AA315" s="1"/>
      <c r="AB315" s="1"/>
      <c r="AC315" s="1" t="s">
        <v>112</v>
      </c>
      <c r="AD315" s="1"/>
      <c r="AE315" s="1"/>
    </row>
    <row r="316" spans="1:31">
      <c r="A316" s="1"/>
      <c r="B316" s="2">
        <v>43948</v>
      </c>
      <c r="C316" s="1">
        <v>7872751</v>
      </c>
      <c r="D316" s="1" t="s">
        <v>1057</v>
      </c>
      <c r="E316" s="1" t="s">
        <v>1477</v>
      </c>
      <c r="F316" s="1" t="s">
        <v>545</v>
      </c>
      <c r="G316" s="1" t="s">
        <v>24</v>
      </c>
      <c r="H316" s="1">
        <v>4501770942</v>
      </c>
      <c r="I316" s="1" t="s">
        <v>24</v>
      </c>
      <c r="J316" s="1" t="s">
        <v>1456</v>
      </c>
      <c r="K316" s="1">
        <v>0</v>
      </c>
      <c r="L316" s="1" t="s">
        <v>26</v>
      </c>
      <c r="M316" s="3">
        <v>285.35000000000002</v>
      </c>
      <c r="N316" s="3">
        <f t="shared" si="7"/>
        <v>0</v>
      </c>
      <c r="O316" s="1"/>
      <c r="P316" s="1"/>
      <c r="Q316" s="3"/>
      <c r="R316" s="3">
        <f>Tabla13157[[#This Row],[COSTO TOTAL]]</f>
        <v>0</v>
      </c>
      <c r="S316" s="1"/>
      <c r="T316" s="1"/>
      <c r="U316" s="1"/>
      <c r="V316" s="3"/>
      <c r="W316" s="1"/>
      <c r="X316" s="1"/>
      <c r="Y316" s="1"/>
      <c r="Z316" s="1"/>
      <c r="AA316" s="1"/>
      <c r="AB316" s="1"/>
      <c r="AC316" s="1" t="s">
        <v>112</v>
      </c>
      <c r="AD316" s="1" t="s">
        <v>112</v>
      </c>
      <c r="AE316" s="1"/>
    </row>
    <row r="317" spans="1:31">
      <c r="A317" s="1"/>
      <c r="B317" s="2">
        <v>43948</v>
      </c>
      <c r="C317" s="1">
        <v>7872751</v>
      </c>
      <c r="D317" s="1" t="s">
        <v>1057</v>
      </c>
      <c r="E317" s="1" t="s">
        <v>1477</v>
      </c>
      <c r="F317" s="1" t="s">
        <v>545</v>
      </c>
      <c r="G317" s="1" t="s">
        <v>24</v>
      </c>
      <c r="H317" s="1">
        <v>4501770942</v>
      </c>
      <c r="I317" s="1" t="s">
        <v>24</v>
      </c>
      <c r="J317" s="1" t="s">
        <v>1457</v>
      </c>
      <c r="K317" s="1">
        <v>0</v>
      </c>
      <c r="L317" s="1" t="s">
        <v>26</v>
      </c>
      <c r="M317" s="3">
        <v>1298.5</v>
      </c>
      <c r="N317" s="3">
        <f t="shared" si="7"/>
        <v>0</v>
      </c>
      <c r="O317" s="1"/>
      <c r="P317" s="1"/>
      <c r="Q317" s="3"/>
      <c r="R317" s="3">
        <f>Tabla13157[[#This Row],[COSTO TOTAL]]</f>
        <v>0</v>
      </c>
      <c r="S317" s="1"/>
      <c r="T317" s="1"/>
      <c r="U317" s="1"/>
      <c r="V317" s="3"/>
      <c r="W317" s="1"/>
      <c r="X317" s="1"/>
      <c r="Y317" s="1"/>
      <c r="Z317" s="1"/>
      <c r="AA317" s="1"/>
      <c r="AB317" s="1"/>
      <c r="AC317" s="1" t="s">
        <v>112</v>
      </c>
      <c r="AD317" s="1" t="s">
        <v>112</v>
      </c>
      <c r="AE317" s="1"/>
    </row>
    <row r="318" spans="1:31">
      <c r="A318" s="1"/>
      <c r="B318" s="2">
        <v>43948</v>
      </c>
      <c r="C318" s="1">
        <v>7872751</v>
      </c>
      <c r="D318" s="1" t="s">
        <v>1057</v>
      </c>
      <c r="E318" s="1" t="s">
        <v>1477</v>
      </c>
      <c r="F318" s="1" t="s">
        <v>545</v>
      </c>
      <c r="G318" s="1" t="s">
        <v>24</v>
      </c>
      <c r="H318" s="1">
        <v>4501770942</v>
      </c>
      <c r="I318" s="1" t="s">
        <v>24</v>
      </c>
      <c r="J318" s="1" t="s">
        <v>1458</v>
      </c>
      <c r="K318" s="1">
        <v>0</v>
      </c>
      <c r="L318" s="1" t="s">
        <v>26</v>
      </c>
      <c r="M318" s="3">
        <v>2343.39</v>
      </c>
      <c r="N318" s="3">
        <f t="shared" si="7"/>
        <v>0</v>
      </c>
      <c r="O318" s="1"/>
      <c r="P318" s="1"/>
      <c r="Q318" s="3"/>
      <c r="R318" s="3">
        <f>Tabla13157[[#This Row],[COSTO TOTAL]]</f>
        <v>0</v>
      </c>
      <c r="S318" s="1"/>
      <c r="T318" s="1"/>
      <c r="U318" s="1"/>
      <c r="V318" s="3"/>
      <c r="W318" s="1"/>
      <c r="X318" s="1"/>
      <c r="Y318" s="1"/>
      <c r="Z318" s="1"/>
      <c r="AA318" s="1"/>
      <c r="AB318" s="1"/>
      <c r="AC318" s="1" t="s">
        <v>112</v>
      </c>
      <c r="AD318" s="1" t="s">
        <v>112</v>
      </c>
      <c r="AE318" s="1"/>
    </row>
    <row r="319" spans="1:31" s="30" customFormat="1">
      <c r="B319" s="61">
        <v>43948</v>
      </c>
      <c r="C319" s="30">
        <v>7872751</v>
      </c>
      <c r="D319" s="30" t="s">
        <v>1057</v>
      </c>
      <c r="E319" s="30" t="s">
        <v>1477</v>
      </c>
      <c r="F319" s="30" t="s">
        <v>545</v>
      </c>
      <c r="G319" s="30" t="s">
        <v>24</v>
      </c>
      <c r="H319" s="30">
        <v>4501770942</v>
      </c>
      <c r="I319" s="30" t="s">
        <v>24</v>
      </c>
      <c r="J319" s="30" t="s">
        <v>1459</v>
      </c>
      <c r="K319" s="30">
        <v>0</v>
      </c>
      <c r="L319" s="30" t="s">
        <v>1424</v>
      </c>
      <c r="M319" s="62">
        <v>243.5</v>
      </c>
      <c r="N319" s="62">
        <f t="shared" si="7"/>
        <v>0</v>
      </c>
      <c r="Q319" s="62"/>
      <c r="R319" s="62">
        <f>Tabla13157[[#This Row],[COSTO TOTAL]]</f>
        <v>0</v>
      </c>
      <c r="V319" s="62"/>
      <c r="AC319" s="30" t="s">
        <v>112</v>
      </c>
      <c r="AD319" s="30" t="s">
        <v>112</v>
      </c>
    </row>
    <row r="320" spans="1:31" s="30" customFormat="1">
      <c r="B320" s="59">
        <v>43948</v>
      </c>
      <c r="C320" s="30">
        <v>7875634</v>
      </c>
      <c r="D320" s="30" t="s">
        <v>1057</v>
      </c>
      <c r="E320" s="30" t="s">
        <v>1486</v>
      </c>
      <c r="F320" s="30" t="s">
        <v>1485</v>
      </c>
      <c r="G320" s="30" t="s">
        <v>24</v>
      </c>
      <c r="H320" s="30">
        <v>4501765398</v>
      </c>
      <c r="I320" s="30" t="s">
        <v>24</v>
      </c>
      <c r="J320" s="30" t="s">
        <v>1448</v>
      </c>
      <c r="K320" s="30">
        <v>2</v>
      </c>
      <c r="L320" s="30" t="s">
        <v>26</v>
      </c>
      <c r="M320" s="30">
        <v>7068.48</v>
      </c>
      <c r="R320" s="62">
        <f>Tabla13157[[#This Row],[COSTO TOTAL]]</f>
        <v>0</v>
      </c>
      <c r="AC320" s="30" t="s">
        <v>112</v>
      </c>
    </row>
    <row r="321" spans="1:31" s="30" customFormat="1">
      <c r="B321" s="59">
        <v>43948</v>
      </c>
      <c r="C321" s="30">
        <v>7858257</v>
      </c>
      <c r="D321" s="30" t="s">
        <v>1057</v>
      </c>
      <c r="E321" s="30" t="s">
        <v>1475</v>
      </c>
      <c r="F321" s="30" t="s">
        <v>122</v>
      </c>
      <c r="G321" s="30" t="s">
        <v>24</v>
      </c>
      <c r="H321" s="30">
        <v>4501767349</v>
      </c>
      <c r="I321" s="30" t="s">
        <v>24</v>
      </c>
      <c r="J321" s="30" t="s">
        <v>1462</v>
      </c>
      <c r="K321" s="30">
        <v>32</v>
      </c>
      <c r="L321" s="30" t="s">
        <v>26</v>
      </c>
      <c r="M321" s="30">
        <v>987.5</v>
      </c>
      <c r="R321" s="62">
        <f>Tabla13157[[#This Row],[COSTO TOTAL]]</f>
        <v>0</v>
      </c>
      <c r="AC321" s="30" t="s">
        <v>112</v>
      </c>
      <c r="AD321" s="30" t="s">
        <v>112</v>
      </c>
    </row>
    <row r="322" spans="1:31" s="30" customFormat="1">
      <c r="B322" s="59">
        <v>43931</v>
      </c>
      <c r="C322" s="30">
        <v>7875253</v>
      </c>
      <c r="D322" s="30" t="s">
        <v>1057</v>
      </c>
      <c r="E322" s="30" t="s">
        <v>1473</v>
      </c>
      <c r="F322" s="30" t="s">
        <v>875</v>
      </c>
      <c r="G322" s="30" t="s">
        <v>24</v>
      </c>
      <c r="H322" s="30">
        <v>4501770946</v>
      </c>
      <c r="I322" s="30" t="s">
        <v>24</v>
      </c>
      <c r="J322" s="30" t="s">
        <v>1471</v>
      </c>
      <c r="K322" s="30">
        <v>4</v>
      </c>
      <c r="L322" s="30" t="s">
        <v>26</v>
      </c>
      <c r="M322" s="30">
        <v>2280</v>
      </c>
      <c r="R322" s="62">
        <f>Tabla13157[[#This Row],[COSTO TOTAL]]</f>
        <v>0</v>
      </c>
    </row>
    <row r="323" spans="1:31" s="30" customFormat="1">
      <c r="B323" s="59">
        <v>43931</v>
      </c>
      <c r="C323" s="30">
        <v>7875253</v>
      </c>
      <c r="D323" s="30" t="s">
        <v>1057</v>
      </c>
      <c r="E323" s="30" t="s">
        <v>1473</v>
      </c>
      <c r="F323" s="30" t="s">
        <v>875</v>
      </c>
      <c r="G323" s="30" t="s">
        <v>24</v>
      </c>
      <c r="H323" s="30">
        <v>4501770946</v>
      </c>
      <c r="I323" s="30" t="s">
        <v>24</v>
      </c>
      <c r="J323" s="30" t="s">
        <v>1472</v>
      </c>
      <c r="K323" s="30">
        <v>2</v>
      </c>
      <c r="L323" s="30" t="s">
        <v>26</v>
      </c>
      <c r="M323" s="30">
        <v>1992</v>
      </c>
      <c r="R323" s="62">
        <f>Tabla13157[[#This Row],[COSTO TOTAL]]</f>
        <v>0</v>
      </c>
    </row>
    <row r="324" spans="1:31" s="30" customFormat="1">
      <c r="B324" s="61"/>
      <c r="M324" s="62"/>
      <c r="N324" s="62">
        <f t="shared" ref="N324:N332" si="9">M324*K324</f>
        <v>0</v>
      </c>
      <c r="Q324" s="62"/>
      <c r="R324" s="62">
        <f>Tabla13157[[#This Row],[COSTO TOTAL]]</f>
        <v>0</v>
      </c>
      <c r="V324" s="62"/>
    </row>
    <row r="325" spans="1:3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"/>
      <c r="N325" s="3">
        <f t="shared" ref="N325:N329" si="10">M325*K325</f>
        <v>0</v>
      </c>
      <c r="O325" s="1"/>
      <c r="P325" s="1"/>
      <c r="Q325" s="3"/>
      <c r="R325" s="62">
        <f>Tabla13157[[#This Row],[COSTO TOTAL]]</f>
        <v>0</v>
      </c>
      <c r="S325" s="1"/>
      <c r="T325" s="1"/>
      <c r="U325" s="1"/>
      <c r="V325" s="3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"/>
      <c r="N326" s="3">
        <f t="shared" si="10"/>
        <v>0</v>
      </c>
      <c r="O326" s="1"/>
      <c r="P326" s="1"/>
      <c r="Q326" s="3"/>
      <c r="R326" s="62">
        <f>Tabla13157[[#This Row],[COSTO TOTAL]]</f>
        <v>0</v>
      </c>
      <c r="S326" s="1"/>
      <c r="T326" s="1"/>
      <c r="U326" s="1"/>
      <c r="V326" s="3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"/>
      <c r="N327" s="3">
        <f t="shared" si="10"/>
        <v>0</v>
      </c>
      <c r="O327" s="1"/>
      <c r="P327" s="1"/>
      <c r="Q327" s="3"/>
      <c r="R327" s="62">
        <f>Tabla13157[[#This Row],[COSTO TOTAL]]</f>
        <v>0</v>
      </c>
      <c r="S327" s="1"/>
      <c r="T327" s="1"/>
      <c r="U327" s="1"/>
      <c r="V327" s="3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"/>
      <c r="N328" s="3">
        <f t="shared" si="10"/>
        <v>0</v>
      </c>
      <c r="O328" s="1"/>
      <c r="P328" s="1"/>
      <c r="Q328" s="3"/>
      <c r="R328" s="62">
        <f>Tabla13157[[#This Row],[COSTO TOTAL]]</f>
        <v>0</v>
      </c>
      <c r="S328" s="1"/>
      <c r="T328" s="1"/>
      <c r="U328" s="1"/>
      <c r="V328" s="3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"/>
      <c r="N329" s="3">
        <f t="shared" si="10"/>
        <v>0</v>
      </c>
      <c r="O329" s="1"/>
      <c r="P329" s="1"/>
      <c r="Q329" s="3"/>
      <c r="R329" s="62">
        <f>Tabla13157[[#This Row],[COSTO TOTAL]]</f>
        <v>0</v>
      </c>
      <c r="S329" s="1"/>
      <c r="T329" s="1"/>
      <c r="U329" s="1"/>
      <c r="V329" s="3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"/>
      <c r="N330" s="3">
        <f t="shared" si="9"/>
        <v>0</v>
      </c>
      <c r="O330" s="1"/>
      <c r="P330" s="1"/>
      <c r="Q330" s="3"/>
      <c r="R330" s="3">
        <f>Tabla13157[[#This Row],[COSTO TOTAL]]</f>
        <v>0</v>
      </c>
      <c r="S330" s="1"/>
      <c r="T330" s="1"/>
      <c r="U330" s="1"/>
      <c r="V330" s="3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"/>
      <c r="N331" s="3">
        <f t="shared" si="9"/>
        <v>0</v>
      </c>
      <c r="O331" s="1"/>
      <c r="P331" s="1"/>
      <c r="Q331" s="3"/>
      <c r="R331" s="3">
        <f>Tabla13157[[#This Row],[COSTO TOTAL]]</f>
        <v>0</v>
      </c>
      <c r="S331" s="1"/>
      <c r="T331" s="1"/>
      <c r="U331" s="1"/>
      <c r="V331" s="3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"/>
      <c r="N332" s="3">
        <f t="shared" si="9"/>
        <v>0</v>
      </c>
      <c r="O332" s="1"/>
      <c r="P332" s="1"/>
      <c r="Q332" s="3"/>
      <c r="R332" s="3">
        <f>Tabla13157[[#This Row],[COSTO TOTAL]]</f>
        <v>0</v>
      </c>
      <c r="S332" s="1"/>
      <c r="T332" s="1"/>
      <c r="U332" s="1"/>
      <c r="V332" s="3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"/>
      <c r="N333" s="3">
        <f t="shared" si="7"/>
        <v>0</v>
      </c>
      <c r="O333" s="1"/>
      <c r="P333" s="1"/>
      <c r="Q333" s="3"/>
      <c r="R333" s="3">
        <f>Tabla13157[[#This Row],[COSTO TOTAL]]</f>
        <v>0</v>
      </c>
      <c r="S333" s="1"/>
      <c r="T333" s="1"/>
      <c r="U333" s="1"/>
      <c r="V333" s="3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"/>
      <c r="N334" s="3">
        <f t="shared" si="7"/>
        <v>0</v>
      </c>
      <c r="O334" s="1"/>
      <c r="P334" s="1"/>
      <c r="Q334" s="3"/>
      <c r="R334" s="3">
        <f>Tabla13157[[#This Row],[COSTO TOTAL]]</f>
        <v>0</v>
      </c>
      <c r="S334" s="1"/>
      <c r="T334" s="1"/>
      <c r="U334" s="1"/>
      <c r="V334" s="3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>
      <c r="A335" s="9"/>
      <c r="B335" s="10"/>
      <c r="C335" s="9"/>
      <c r="D335" s="9"/>
      <c r="E335" s="9"/>
      <c r="F335" s="9"/>
      <c r="G335" s="9"/>
      <c r="H335" s="9"/>
      <c r="I335" s="9"/>
      <c r="J335" s="9" t="s">
        <v>18</v>
      </c>
      <c r="K335" s="9"/>
      <c r="L335" s="9"/>
      <c r="M335" s="11"/>
      <c r="N335" s="11">
        <f t="shared" si="4"/>
        <v>0</v>
      </c>
      <c r="O335" s="9"/>
      <c r="P335" s="9"/>
      <c r="Q335" s="9"/>
      <c r="R335" s="9"/>
      <c r="S335" s="9"/>
      <c r="T335" s="9"/>
      <c r="U335" s="9"/>
      <c r="V335" s="11"/>
      <c r="W335" s="9"/>
      <c r="X335" s="9"/>
      <c r="Y335" s="9"/>
      <c r="Z335" s="9"/>
      <c r="AA335" s="9"/>
      <c r="AB335" s="9"/>
      <c r="AC335" s="9"/>
      <c r="AD335" s="9"/>
      <c r="AE335" s="1"/>
    </row>
    <row r="336" spans="1:31">
      <c r="A336" s="1" t="s">
        <v>386</v>
      </c>
      <c r="B336" s="2">
        <v>43570</v>
      </c>
      <c r="C336" s="1" t="s">
        <v>24</v>
      </c>
      <c r="D336" s="1" t="s">
        <v>18</v>
      </c>
      <c r="E336" s="1" t="s">
        <v>24</v>
      </c>
      <c r="F336" s="1" t="s">
        <v>24</v>
      </c>
      <c r="G336" s="1" t="s">
        <v>24</v>
      </c>
      <c r="H336" s="1">
        <v>4501528405</v>
      </c>
      <c r="I336" s="1" t="s">
        <v>24</v>
      </c>
      <c r="J336" s="1" t="s">
        <v>387</v>
      </c>
      <c r="K336" s="1">
        <v>1</v>
      </c>
      <c r="L336" s="1" t="s">
        <v>26</v>
      </c>
      <c r="M336" s="3">
        <v>2789.6</v>
      </c>
      <c r="N336" s="3">
        <f t="shared" si="4"/>
        <v>2789.6</v>
      </c>
      <c r="O336" s="1"/>
      <c r="P336" s="1"/>
      <c r="Q336" s="1"/>
      <c r="R336" s="1"/>
      <c r="S336" s="3">
        <f>Tabla13157[[#This Row],[COSTO TOTAL]]</f>
        <v>2789.6</v>
      </c>
      <c r="T336" s="1"/>
      <c r="U336" s="1"/>
      <c r="V336" s="3"/>
      <c r="W336" s="1"/>
      <c r="X336" s="1"/>
      <c r="Y336" s="1"/>
      <c r="Z336" s="3"/>
      <c r="AA336" s="1"/>
      <c r="AB336" s="1"/>
      <c r="AC336" s="1"/>
      <c r="AD336" s="1"/>
      <c r="AE336" s="1"/>
    </row>
    <row r="337" spans="1:31">
      <c r="A337" s="1" t="s">
        <v>386</v>
      </c>
      <c r="B337" s="2">
        <v>43570</v>
      </c>
      <c r="C337" s="1" t="s">
        <v>24</v>
      </c>
      <c r="D337" s="1" t="s">
        <v>18</v>
      </c>
      <c r="E337" s="1" t="s">
        <v>24</v>
      </c>
      <c r="F337" s="1" t="s">
        <v>24</v>
      </c>
      <c r="G337" s="1" t="s">
        <v>24</v>
      </c>
      <c r="H337" s="1">
        <v>4501635845</v>
      </c>
      <c r="I337" s="1" t="s">
        <v>24</v>
      </c>
      <c r="J337" s="1" t="s">
        <v>388</v>
      </c>
      <c r="K337" s="1">
        <v>0</v>
      </c>
      <c r="L337" s="1" t="s">
        <v>26</v>
      </c>
      <c r="M337" s="3"/>
      <c r="N337" s="3">
        <f t="shared" si="4"/>
        <v>0</v>
      </c>
      <c r="O337" s="1" t="s">
        <v>389</v>
      </c>
      <c r="P337" s="1"/>
      <c r="Q337" s="1"/>
      <c r="R337" s="1"/>
      <c r="S337" s="3">
        <f>Tabla13157[[#This Row],[COSTO TOTAL]]</f>
        <v>0</v>
      </c>
      <c r="T337" s="1"/>
      <c r="U337" s="1"/>
      <c r="V337" s="3"/>
      <c r="W337" s="1"/>
      <c r="X337" s="1"/>
      <c r="Y337" s="1"/>
      <c r="Z337" s="3"/>
      <c r="AA337" s="1"/>
      <c r="AB337" s="1"/>
      <c r="AC337" s="1"/>
      <c r="AD337" s="1"/>
      <c r="AE337" s="1"/>
    </row>
    <row r="338" spans="1:31">
      <c r="A338" s="1" t="s">
        <v>386</v>
      </c>
      <c r="B338" s="2">
        <v>43570</v>
      </c>
      <c r="C338" s="1" t="s">
        <v>24</v>
      </c>
      <c r="D338" s="1" t="s">
        <v>18</v>
      </c>
      <c r="E338" s="1" t="s">
        <v>24</v>
      </c>
      <c r="F338" s="1" t="s">
        <v>24</v>
      </c>
      <c r="G338" s="1" t="s">
        <v>24</v>
      </c>
      <c r="H338" s="1">
        <v>4501635845</v>
      </c>
      <c r="I338" s="1" t="s">
        <v>24</v>
      </c>
      <c r="J338" s="1" t="s">
        <v>390</v>
      </c>
      <c r="K338" s="1">
        <v>0</v>
      </c>
      <c r="L338" s="1" t="s">
        <v>26</v>
      </c>
      <c r="M338" s="3"/>
      <c r="N338" s="3">
        <f t="shared" si="4"/>
        <v>0</v>
      </c>
      <c r="O338" s="1" t="s">
        <v>389</v>
      </c>
      <c r="P338" s="1"/>
      <c r="Q338" s="1"/>
      <c r="R338" s="1"/>
      <c r="S338" s="3">
        <f>Tabla13157[[#This Row],[COSTO TOTAL]]</f>
        <v>0</v>
      </c>
      <c r="T338" s="1"/>
      <c r="U338" s="1"/>
      <c r="V338" s="3"/>
      <c r="W338" s="1"/>
      <c r="X338" s="1"/>
      <c r="Y338" s="1"/>
      <c r="Z338" s="3"/>
      <c r="AA338" s="1"/>
      <c r="AB338" s="1"/>
      <c r="AC338" s="1"/>
      <c r="AD338" s="1"/>
      <c r="AE338" s="1"/>
    </row>
    <row r="339" spans="1:31">
      <c r="A339" s="1" t="s">
        <v>386</v>
      </c>
      <c r="B339" s="2">
        <v>43570</v>
      </c>
      <c r="C339" s="1" t="s">
        <v>24</v>
      </c>
      <c r="D339" s="1" t="s">
        <v>18</v>
      </c>
      <c r="E339" s="1" t="s">
        <v>24</v>
      </c>
      <c r="F339" s="1" t="s">
        <v>24</v>
      </c>
      <c r="G339" s="1" t="s">
        <v>24</v>
      </c>
      <c r="H339" s="1">
        <v>4501528405</v>
      </c>
      <c r="I339" s="1" t="s">
        <v>24</v>
      </c>
      <c r="J339" s="1" t="s">
        <v>391</v>
      </c>
      <c r="K339" s="1">
        <v>1</v>
      </c>
      <c r="L339" s="1" t="s">
        <v>26</v>
      </c>
      <c r="M339" s="3">
        <v>4589.6000000000004</v>
      </c>
      <c r="N339" s="3">
        <f t="shared" si="4"/>
        <v>4589.6000000000004</v>
      </c>
      <c r="O339" s="1"/>
      <c r="P339" s="1"/>
      <c r="Q339" s="1"/>
      <c r="R339" s="1"/>
      <c r="S339" s="3">
        <f>Tabla13157[[#This Row],[COSTO TOTAL]]</f>
        <v>4589.6000000000004</v>
      </c>
      <c r="T339" s="1"/>
      <c r="U339" s="1"/>
      <c r="V339" s="3"/>
      <c r="W339" s="1"/>
      <c r="X339" s="1"/>
      <c r="Y339" s="1"/>
      <c r="Z339" s="3"/>
      <c r="AA339" s="1"/>
      <c r="AB339" s="1"/>
      <c r="AC339" s="1"/>
      <c r="AD339" s="1"/>
      <c r="AE339" s="1"/>
    </row>
    <row r="340" spans="1:31">
      <c r="A340" s="1" t="s">
        <v>392</v>
      </c>
      <c r="B340" s="2">
        <v>43493</v>
      </c>
      <c r="C340" s="1">
        <v>7685164</v>
      </c>
      <c r="D340" s="1" t="s">
        <v>18</v>
      </c>
      <c r="E340" s="1" t="s">
        <v>393</v>
      </c>
      <c r="F340" s="1" t="s">
        <v>76</v>
      </c>
      <c r="G340" s="1" t="s">
        <v>393</v>
      </c>
      <c r="H340" s="1">
        <v>4501635845</v>
      </c>
      <c r="I340" s="1" t="s">
        <v>24</v>
      </c>
      <c r="J340" s="1" t="s">
        <v>394</v>
      </c>
      <c r="K340" s="1">
        <v>2</v>
      </c>
      <c r="L340" s="1" t="s">
        <v>26</v>
      </c>
      <c r="M340" s="3">
        <v>472.92</v>
      </c>
      <c r="N340" s="3">
        <f t="shared" si="4"/>
        <v>945.84</v>
      </c>
      <c r="O340" s="1"/>
      <c r="P340" s="1"/>
      <c r="Q340" s="1"/>
      <c r="R340" s="1"/>
      <c r="S340" s="3">
        <f>Tabla13157[[#This Row],[COSTO TOTAL]]</f>
        <v>945.84</v>
      </c>
      <c r="T340" s="1"/>
      <c r="U340" s="1"/>
      <c r="V340" s="3"/>
      <c r="W340" s="1"/>
      <c r="X340" s="1"/>
      <c r="Y340" s="1"/>
      <c r="Z340" s="3"/>
      <c r="AA340" s="1"/>
      <c r="AB340" s="1"/>
      <c r="AC340" s="1"/>
      <c r="AD340" s="1"/>
      <c r="AE340" s="1"/>
    </row>
    <row r="341" spans="1:31">
      <c r="A341" s="1" t="s">
        <v>392</v>
      </c>
      <c r="B341" s="2">
        <v>43493</v>
      </c>
      <c r="C341" s="1">
        <v>7685164</v>
      </c>
      <c r="D341" s="1" t="s">
        <v>18</v>
      </c>
      <c r="E341" s="1" t="s">
        <v>393</v>
      </c>
      <c r="F341" s="1" t="s">
        <v>76</v>
      </c>
      <c r="G341" s="1" t="s">
        <v>393</v>
      </c>
      <c r="H341" s="1">
        <v>4501635845</v>
      </c>
      <c r="I341" s="1" t="s">
        <v>24</v>
      </c>
      <c r="J341" s="1" t="s">
        <v>395</v>
      </c>
      <c r="K341" s="1">
        <v>2</v>
      </c>
      <c r="L341" s="1" t="s">
        <v>26</v>
      </c>
      <c r="M341" s="3">
        <v>424.53</v>
      </c>
      <c r="N341" s="3">
        <f t="shared" si="4"/>
        <v>849.06</v>
      </c>
      <c r="O341" s="1"/>
      <c r="P341" s="1"/>
      <c r="Q341" s="1"/>
      <c r="R341" s="1"/>
      <c r="S341" s="3">
        <f>Tabla13157[[#This Row],[COSTO TOTAL]]</f>
        <v>849.06</v>
      </c>
      <c r="T341" s="1"/>
      <c r="U341" s="1"/>
      <c r="V341" s="3"/>
      <c r="W341" s="1"/>
      <c r="X341" s="1"/>
      <c r="Y341" s="1"/>
      <c r="Z341" s="3"/>
      <c r="AA341" s="1"/>
      <c r="AB341" s="1"/>
      <c r="AC341" s="1"/>
      <c r="AD341" s="1"/>
      <c r="AE341" s="1"/>
    </row>
    <row r="342" spans="1:31">
      <c r="A342" s="1" t="s">
        <v>392</v>
      </c>
      <c r="B342" s="2">
        <v>43493</v>
      </c>
      <c r="C342" s="1">
        <v>7685164</v>
      </c>
      <c r="D342" s="1" t="s">
        <v>18</v>
      </c>
      <c r="E342" s="1" t="s">
        <v>393</v>
      </c>
      <c r="F342" s="1" t="s">
        <v>76</v>
      </c>
      <c r="G342" s="1" t="s">
        <v>393</v>
      </c>
      <c r="H342" s="1">
        <v>4501635845</v>
      </c>
      <c r="I342" s="1" t="s">
        <v>24</v>
      </c>
      <c r="J342" s="1" t="s">
        <v>396</v>
      </c>
      <c r="K342" s="1">
        <v>3</v>
      </c>
      <c r="L342" s="1" t="s">
        <v>26</v>
      </c>
      <c r="M342" s="3">
        <v>320</v>
      </c>
      <c r="N342" s="3">
        <f t="shared" si="4"/>
        <v>960</v>
      </c>
      <c r="O342" s="1" t="s">
        <v>397</v>
      </c>
      <c r="P342" s="1"/>
      <c r="Q342" s="1"/>
      <c r="R342" s="1"/>
      <c r="S342" s="3">
        <f>Tabla13157[[#This Row],[COSTO TOTAL]]</f>
        <v>960</v>
      </c>
      <c r="T342" s="1"/>
      <c r="U342" s="1"/>
      <c r="V342" s="3"/>
      <c r="W342" s="1"/>
      <c r="X342" s="1"/>
      <c r="Y342" s="1"/>
      <c r="Z342" s="3"/>
      <c r="AA342" s="1"/>
      <c r="AB342" s="1"/>
      <c r="AC342" s="1"/>
      <c r="AD342" s="1"/>
      <c r="AE342" s="1"/>
    </row>
    <row r="343" spans="1:31">
      <c r="A343" s="1" t="s">
        <v>392</v>
      </c>
      <c r="B343" s="2">
        <v>43493</v>
      </c>
      <c r="C343" s="1">
        <v>7685164</v>
      </c>
      <c r="D343" s="1" t="s">
        <v>18</v>
      </c>
      <c r="E343" s="1" t="s">
        <v>393</v>
      </c>
      <c r="F343" s="1" t="s">
        <v>76</v>
      </c>
      <c r="G343" s="1" t="s">
        <v>393</v>
      </c>
      <c r="H343" s="1">
        <v>4501635845</v>
      </c>
      <c r="I343" s="1" t="s">
        <v>24</v>
      </c>
      <c r="J343" s="1" t="s">
        <v>398</v>
      </c>
      <c r="K343" s="1">
        <v>8</v>
      </c>
      <c r="L343" s="1" t="s">
        <v>26</v>
      </c>
      <c r="M343" s="3">
        <v>65.33</v>
      </c>
      <c r="N343" s="3">
        <f t="shared" si="4"/>
        <v>522.64</v>
      </c>
      <c r="O343" s="1"/>
      <c r="P343" s="1"/>
      <c r="Q343" s="1"/>
      <c r="R343" s="1"/>
      <c r="S343" s="3">
        <f>Tabla13157[[#This Row],[COSTO TOTAL]]</f>
        <v>522.64</v>
      </c>
      <c r="T343" s="1"/>
      <c r="U343" s="1"/>
      <c r="V343" s="3"/>
      <c r="W343" s="1"/>
      <c r="X343" s="1"/>
      <c r="Y343" s="1"/>
      <c r="Z343" s="3"/>
      <c r="AA343" s="1"/>
      <c r="AB343" s="1"/>
      <c r="AC343" s="1"/>
      <c r="AD343" s="1"/>
      <c r="AE343" s="1"/>
    </row>
    <row r="344" spans="1:31">
      <c r="A344" s="1" t="s">
        <v>392</v>
      </c>
      <c r="B344" s="2">
        <v>43493</v>
      </c>
      <c r="C344" s="1">
        <v>7685506</v>
      </c>
      <c r="D344" s="1" t="s">
        <v>18</v>
      </c>
      <c r="E344" s="1" t="s">
        <v>399</v>
      </c>
      <c r="F344" s="1" t="s">
        <v>76</v>
      </c>
      <c r="G344" s="1" t="s">
        <v>399</v>
      </c>
      <c r="H344" s="1">
        <v>4501637321</v>
      </c>
      <c r="I344" s="1" t="s">
        <v>24</v>
      </c>
      <c r="J344" s="1" t="s">
        <v>400</v>
      </c>
      <c r="K344" s="1">
        <v>22</v>
      </c>
      <c r="L344" s="1" t="s">
        <v>26</v>
      </c>
      <c r="M344" s="3">
        <v>25.86</v>
      </c>
      <c r="N344" s="3">
        <f t="shared" si="4"/>
        <v>568.91999999999996</v>
      </c>
      <c r="O344" s="1" t="s">
        <v>401</v>
      </c>
      <c r="P344" s="1"/>
      <c r="Q344" s="1"/>
      <c r="R344" s="1"/>
      <c r="S344" s="3">
        <f>Tabla13157[[#This Row],[COSTO TOTAL]]</f>
        <v>568.91999999999996</v>
      </c>
      <c r="T344" s="1"/>
      <c r="U344" s="1"/>
      <c r="V344" s="3"/>
      <c r="W344" s="1"/>
      <c r="X344" s="1"/>
      <c r="Y344" s="1"/>
      <c r="Z344" s="3"/>
      <c r="AA344" s="1"/>
      <c r="AB344" s="1"/>
      <c r="AC344" s="1"/>
      <c r="AD344" s="1"/>
      <c r="AE344" s="1"/>
    </row>
    <row r="345" spans="1:31">
      <c r="A345" s="1" t="s">
        <v>392</v>
      </c>
      <c r="B345" s="2">
        <v>43493</v>
      </c>
      <c r="C345" s="1">
        <v>7685506</v>
      </c>
      <c r="D345" s="1" t="s">
        <v>18</v>
      </c>
      <c r="E345" s="1" t="s">
        <v>399</v>
      </c>
      <c r="F345" s="1" t="s">
        <v>76</v>
      </c>
      <c r="G345" s="1" t="s">
        <v>399</v>
      </c>
      <c r="H345" s="1">
        <v>4501637321</v>
      </c>
      <c r="I345" s="1" t="s">
        <v>24</v>
      </c>
      <c r="J345" s="1" t="s">
        <v>402</v>
      </c>
      <c r="K345" s="1">
        <v>2</v>
      </c>
      <c r="L345" s="1" t="s">
        <v>26</v>
      </c>
      <c r="M345" s="3">
        <v>31.46</v>
      </c>
      <c r="N345" s="3">
        <f t="shared" si="4"/>
        <v>62.92</v>
      </c>
      <c r="O345" s="1"/>
      <c r="P345" s="1"/>
      <c r="Q345" s="1"/>
      <c r="R345" s="1"/>
      <c r="S345" s="3">
        <f>Tabla13157[[#This Row],[COSTO TOTAL]]</f>
        <v>62.92</v>
      </c>
      <c r="T345" s="1"/>
      <c r="U345" s="1"/>
      <c r="V345" s="3"/>
      <c r="W345" s="1"/>
      <c r="X345" s="1"/>
      <c r="Y345" s="1"/>
      <c r="Z345" s="3"/>
      <c r="AA345" s="1"/>
      <c r="AB345" s="1"/>
      <c r="AC345" s="1"/>
      <c r="AD345" s="1"/>
      <c r="AE345" s="1"/>
    </row>
    <row r="346" spans="1:31">
      <c r="A346" s="1" t="s">
        <v>392</v>
      </c>
      <c r="B346" s="2">
        <v>43493</v>
      </c>
      <c r="C346" s="1">
        <v>7685506</v>
      </c>
      <c r="D346" s="1" t="s">
        <v>18</v>
      </c>
      <c r="E346" s="1" t="s">
        <v>399</v>
      </c>
      <c r="F346" s="1" t="s">
        <v>76</v>
      </c>
      <c r="G346" s="1" t="s">
        <v>399</v>
      </c>
      <c r="H346" s="1">
        <v>4501637321</v>
      </c>
      <c r="I346" s="1" t="s">
        <v>24</v>
      </c>
      <c r="J346" s="1" t="s">
        <v>403</v>
      </c>
      <c r="K346" s="1">
        <v>4</v>
      </c>
      <c r="L346" s="1" t="s">
        <v>26</v>
      </c>
      <c r="M346" s="3">
        <v>41.33</v>
      </c>
      <c r="N346" s="3">
        <f t="shared" si="4"/>
        <v>165.32</v>
      </c>
      <c r="O346" s="1"/>
      <c r="P346" s="1"/>
      <c r="Q346" s="1"/>
      <c r="R346" s="1"/>
      <c r="S346" s="3">
        <f>Tabla13157[[#This Row],[COSTO TOTAL]]</f>
        <v>165.32</v>
      </c>
      <c r="T346" s="1"/>
      <c r="U346" s="1"/>
      <c r="V346" s="3"/>
      <c r="W346" s="1"/>
      <c r="X346" s="1"/>
      <c r="Y346" s="1"/>
      <c r="Z346" s="3"/>
      <c r="AA346" s="1"/>
      <c r="AB346" s="1"/>
      <c r="AC346" s="1"/>
      <c r="AD346" s="1"/>
      <c r="AE346" s="1"/>
    </row>
    <row r="347" spans="1:31">
      <c r="A347" s="1" t="s">
        <v>392</v>
      </c>
      <c r="B347" s="2">
        <v>43493</v>
      </c>
      <c r="C347" s="1">
        <v>7685506</v>
      </c>
      <c r="D347" s="1" t="s">
        <v>18</v>
      </c>
      <c r="E347" s="1" t="s">
        <v>399</v>
      </c>
      <c r="F347" s="1" t="s">
        <v>76</v>
      </c>
      <c r="G347" s="1" t="s">
        <v>399</v>
      </c>
      <c r="H347" s="1">
        <v>4501637321</v>
      </c>
      <c r="I347" s="1" t="s">
        <v>24</v>
      </c>
      <c r="J347" s="1" t="s">
        <v>404</v>
      </c>
      <c r="K347" s="1">
        <v>22</v>
      </c>
      <c r="L347" s="1" t="s">
        <v>26</v>
      </c>
      <c r="M347" s="3">
        <v>69.33</v>
      </c>
      <c r="N347" s="3">
        <f t="shared" si="4"/>
        <v>1525.26</v>
      </c>
      <c r="O347" s="1" t="s">
        <v>405</v>
      </c>
      <c r="P347" s="1"/>
      <c r="Q347" s="1"/>
      <c r="R347" s="1"/>
      <c r="S347" s="3">
        <f>Tabla13157[[#This Row],[COSTO TOTAL]]</f>
        <v>1525.26</v>
      </c>
      <c r="T347" s="1"/>
      <c r="U347" s="1"/>
      <c r="V347" s="3"/>
      <c r="W347" s="1"/>
      <c r="X347" s="1"/>
      <c r="Y347" s="1"/>
      <c r="Z347" s="3"/>
      <c r="AA347" s="1"/>
      <c r="AB347" s="1"/>
      <c r="AC347" s="1"/>
      <c r="AD347" s="1"/>
      <c r="AE347" s="1"/>
    </row>
    <row r="348" spans="1:31">
      <c r="A348" s="1" t="s">
        <v>392</v>
      </c>
      <c r="B348" s="2">
        <v>43493</v>
      </c>
      <c r="C348" s="1">
        <v>7685506</v>
      </c>
      <c r="D348" s="1" t="s">
        <v>18</v>
      </c>
      <c r="E348" s="1" t="s">
        <v>399</v>
      </c>
      <c r="F348" s="1" t="s">
        <v>76</v>
      </c>
      <c r="G348" s="1" t="s">
        <v>399</v>
      </c>
      <c r="H348" s="1">
        <v>4501637321</v>
      </c>
      <c r="I348" s="1" t="s">
        <v>24</v>
      </c>
      <c r="J348" s="1" t="s">
        <v>406</v>
      </c>
      <c r="K348" s="1">
        <v>15</v>
      </c>
      <c r="L348" s="1" t="s">
        <v>26</v>
      </c>
      <c r="M348" s="3">
        <v>91.46</v>
      </c>
      <c r="N348" s="3">
        <f t="shared" si="4"/>
        <v>1371.8999999999999</v>
      </c>
      <c r="O348" s="1"/>
      <c r="P348" s="1"/>
      <c r="Q348" s="1"/>
      <c r="R348" s="1"/>
      <c r="S348" s="3">
        <f>Tabla13157[[#This Row],[COSTO TOTAL]]</f>
        <v>1371.8999999999999</v>
      </c>
      <c r="T348" s="1"/>
      <c r="U348" s="1"/>
      <c r="V348" s="3"/>
      <c r="W348" s="1"/>
      <c r="X348" s="1"/>
      <c r="Y348" s="1"/>
      <c r="Z348" s="3"/>
      <c r="AA348" s="1"/>
      <c r="AB348" s="1"/>
      <c r="AC348" s="1"/>
      <c r="AD348" s="1"/>
      <c r="AE348" s="1"/>
    </row>
    <row r="349" spans="1:31">
      <c r="A349" s="1" t="s">
        <v>392</v>
      </c>
      <c r="B349" s="2">
        <v>43493</v>
      </c>
      <c r="C349" s="1">
        <v>7685506</v>
      </c>
      <c r="D349" s="1" t="s">
        <v>18</v>
      </c>
      <c r="E349" s="1" t="s">
        <v>399</v>
      </c>
      <c r="F349" s="1" t="s">
        <v>76</v>
      </c>
      <c r="G349" s="1" t="s">
        <v>399</v>
      </c>
      <c r="H349" s="1">
        <v>4501637321</v>
      </c>
      <c r="I349" s="1" t="s">
        <v>24</v>
      </c>
      <c r="J349" s="1" t="s">
        <v>407</v>
      </c>
      <c r="K349" s="1">
        <v>48</v>
      </c>
      <c r="L349" s="1" t="s">
        <v>26</v>
      </c>
      <c r="M349" s="3">
        <v>47.24</v>
      </c>
      <c r="N349" s="3">
        <f t="shared" si="4"/>
        <v>2267.52</v>
      </c>
      <c r="O349" s="1" t="s">
        <v>405</v>
      </c>
      <c r="P349" s="1"/>
      <c r="Q349" s="1"/>
      <c r="R349" s="1"/>
      <c r="S349" s="3">
        <f>Tabla13157[[#This Row],[COSTO TOTAL]]</f>
        <v>2267.52</v>
      </c>
      <c r="T349" s="1"/>
      <c r="U349" s="1"/>
      <c r="V349" s="3"/>
      <c r="W349" s="1"/>
      <c r="X349" s="1"/>
      <c r="Y349" s="1"/>
      <c r="Z349" s="3"/>
      <c r="AA349" s="1"/>
      <c r="AB349" s="1"/>
      <c r="AC349" s="1"/>
      <c r="AD349" s="1"/>
      <c r="AE349" s="1"/>
    </row>
    <row r="350" spans="1:31">
      <c r="A350" s="1" t="s">
        <v>392</v>
      </c>
      <c r="B350" s="2">
        <v>43493</v>
      </c>
      <c r="C350" s="1">
        <v>7685506</v>
      </c>
      <c r="D350" s="1" t="s">
        <v>18</v>
      </c>
      <c r="E350" s="1" t="s">
        <v>399</v>
      </c>
      <c r="F350" s="1" t="s">
        <v>76</v>
      </c>
      <c r="G350" s="1" t="s">
        <v>399</v>
      </c>
      <c r="H350" s="1">
        <v>4501637321</v>
      </c>
      <c r="I350" s="1" t="s">
        <v>24</v>
      </c>
      <c r="J350" s="1" t="s">
        <v>409</v>
      </c>
      <c r="K350" s="1">
        <v>10</v>
      </c>
      <c r="L350" s="1" t="s">
        <v>26</v>
      </c>
      <c r="M350" s="3">
        <v>42</v>
      </c>
      <c r="N350" s="3">
        <f t="shared" si="4"/>
        <v>420</v>
      </c>
      <c r="O350" s="1"/>
      <c r="P350" s="1"/>
      <c r="Q350" s="1"/>
      <c r="R350" s="1"/>
      <c r="S350" s="3">
        <f>Tabla13157[[#This Row],[COSTO TOTAL]]</f>
        <v>420</v>
      </c>
      <c r="T350" s="1"/>
      <c r="U350" s="1"/>
      <c r="V350" s="3"/>
      <c r="W350" s="1"/>
      <c r="X350" s="1"/>
      <c r="Y350" s="1"/>
      <c r="Z350" s="3"/>
      <c r="AA350" s="1"/>
      <c r="AB350" s="1"/>
      <c r="AC350" s="1"/>
      <c r="AD350" s="1"/>
      <c r="AE350" s="1"/>
    </row>
    <row r="351" spans="1:31">
      <c r="A351" s="1" t="s">
        <v>392</v>
      </c>
      <c r="B351" s="2">
        <v>43493</v>
      </c>
      <c r="C351" s="1">
        <v>7685506</v>
      </c>
      <c r="D351" s="1" t="s">
        <v>18</v>
      </c>
      <c r="E351" s="1" t="s">
        <v>399</v>
      </c>
      <c r="F351" s="1" t="s">
        <v>76</v>
      </c>
      <c r="G351" s="1" t="s">
        <v>399</v>
      </c>
      <c r="H351" s="1">
        <v>4501637321</v>
      </c>
      <c r="I351" s="1" t="s">
        <v>24</v>
      </c>
      <c r="J351" s="1" t="s">
        <v>410</v>
      </c>
      <c r="K351" s="1">
        <v>6</v>
      </c>
      <c r="L351" s="1" t="s">
        <v>26</v>
      </c>
      <c r="M351" s="3">
        <v>62.4</v>
      </c>
      <c r="N351" s="3">
        <f t="shared" si="4"/>
        <v>374.4</v>
      </c>
      <c r="O351" s="1"/>
      <c r="P351" s="1"/>
      <c r="Q351" s="1"/>
      <c r="R351" s="1"/>
      <c r="S351" s="3">
        <f>Tabla13157[[#This Row],[COSTO TOTAL]]</f>
        <v>374.4</v>
      </c>
      <c r="T351" s="1"/>
      <c r="U351" s="1"/>
      <c r="V351" s="3"/>
      <c r="W351" s="1"/>
      <c r="X351" s="1"/>
      <c r="Y351" s="1"/>
      <c r="Z351" s="3"/>
      <c r="AA351" s="1"/>
      <c r="AB351" s="1"/>
      <c r="AC351" s="1"/>
      <c r="AD351" s="1"/>
      <c r="AE351" s="1"/>
    </row>
    <row r="352" spans="1:31">
      <c r="A352" s="1" t="s">
        <v>392</v>
      </c>
      <c r="B352" s="2">
        <v>43493</v>
      </c>
      <c r="C352" s="1">
        <v>7685506</v>
      </c>
      <c r="D352" s="1" t="s">
        <v>18</v>
      </c>
      <c r="E352" s="1" t="s">
        <v>399</v>
      </c>
      <c r="F352" s="1" t="s">
        <v>76</v>
      </c>
      <c r="G352" s="1" t="s">
        <v>399</v>
      </c>
      <c r="H352" s="1">
        <v>4501637321</v>
      </c>
      <c r="I352" s="1" t="s">
        <v>24</v>
      </c>
      <c r="J352" s="1" t="s">
        <v>411</v>
      </c>
      <c r="K352" s="1">
        <v>9</v>
      </c>
      <c r="L352" s="1" t="s">
        <v>26</v>
      </c>
      <c r="M352" s="3">
        <v>153.6</v>
      </c>
      <c r="N352" s="3">
        <f t="shared" si="4"/>
        <v>1382.3999999999999</v>
      </c>
      <c r="O352" s="1"/>
      <c r="P352" s="1"/>
      <c r="Q352" s="1"/>
      <c r="R352" s="1"/>
      <c r="S352" s="3">
        <f>Tabla13157[[#This Row],[COSTO TOTAL]]</f>
        <v>1382.3999999999999</v>
      </c>
      <c r="T352" s="1"/>
      <c r="U352" s="1"/>
      <c r="V352" s="3"/>
      <c r="W352" s="1"/>
      <c r="X352" s="1"/>
      <c r="Y352" s="1"/>
      <c r="Z352" s="3"/>
      <c r="AA352" s="1"/>
      <c r="AB352" s="1"/>
      <c r="AC352" s="1"/>
      <c r="AD352" s="1"/>
      <c r="AE352" s="1"/>
    </row>
    <row r="353" spans="1:31">
      <c r="A353" s="1" t="s">
        <v>392</v>
      </c>
      <c r="B353" s="2">
        <v>43493</v>
      </c>
      <c r="C353" s="1">
        <v>7685506</v>
      </c>
      <c r="D353" s="1" t="s">
        <v>18</v>
      </c>
      <c r="E353" s="1" t="s">
        <v>399</v>
      </c>
      <c r="F353" s="1" t="s">
        <v>76</v>
      </c>
      <c r="G353" s="1" t="s">
        <v>399</v>
      </c>
      <c r="H353" s="1">
        <v>4501637321</v>
      </c>
      <c r="I353" s="1" t="s">
        <v>24</v>
      </c>
      <c r="J353" s="1" t="s">
        <v>412</v>
      </c>
      <c r="K353" s="1">
        <v>15</v>
      </c>
      <c r="L353" s="1" t="s">
        <v>26</v>
      </c>
      <c r="M353" s="3">
        <v>199.73</v>
      </c>
      <c r="N353" s="3">
        <f t="shared" si="4"/>
        <v>2995.95</v>
      </c>
      <c r="O353" s="1"/>
      <c r="P353" s="1"/>
      <c r="Q353" s="1"/>
      <c r="R353" s="1"/>
      <c r="S353" s="3">
        <f>Tabla13157[[#This Row],[COSTO TOTAL]]</f>
        <v>2995.95</v>
      </c>
      <c r="T353" s="1"/>
      <c r="U353" s="1"/>
      <c r="V353" s="3"/>
      <c r="W353" s="1"/>
      <c r="X353" s="1"/>
      <c r="Y353" s="1"/>
      <c r="Z353" s="3"/>
      <c r="AA353" s="1"/>
      <c r="AB353" s="1"/>
      <c r="AC353" s="1"/>
      <c r="AD353" s="1"/>
      <c r="AE353" s="1"/>
    </row>
    <row r="354" spans="1:31">
      <c r="A354" s="1" t="s">
        <v>392</v>
      </c>
      <c r="B354" s="2">
        <v>43493</v>
      </c>
      <c r="C354" s="1">
        <v>7685506</v>
      </c>
      <c r="D354" s="1" t="s">
        <v>18</v>
      </c>
      <c r="E354" s="1" t="s">
        <v>399</v>
      </c>
      <c r="F354" s="1" t="s">
        <v>76</v>
      </c>
      <c r="G354" s="1" t="s">
        <v>399</v>
      </c>
      <c r="H354" s="1">
        <v>4501637321</v>
      </c>
      <c r="I354" s="1" t="s">
        <v>24</v>
      </c>
      <c r="J354" s="1" t="s">
        <v>413</v>
      </c>
      <c r="K354" s="1">
        <v>46</v>
      </c>
      <c r="L354" s="1" t="s">
        <v>26</v>
      </c>
      <c r="M354" s="3">
        <v>35.9</v>
      </c>
      <c r="N354" s="3">
        <f t="shared" si="4"/>
        <v>1651.3999999999999</v>
      </c>
      <c r="O354" s="1"/>
      <c r="P354" s="1"/>
      <c r="Q354" s="1"/>
      <c r="R354" s="1"/>
      <c r="S354" s="3">
        <f>Tabla13157[[#This Row],[COSTO TOTAL]]</f>
        <v>1651.3999999999999</v>
      </c>
      <c r="T354" s="1"/>
      <c r="U354" s="1"/>
      <c r="V354" s="3"/>
      <c r="W354" s="1"/>
      <c r="X354" s="1"/>
      <c r="Y354" s="1"/>
      <c r="Z354" s="3"/>
      <c r="AA354" s="1"/>
      <c r="AB354" s="1"/>
      <c r="AC354" s="1"/>
      <c r="AD354" s="1"/>
      <c r="AE354" s="1"/>
    </row>
    <row r="355" spans="1:31">
      <c r="A355" s="1" t="s">
        <v>392</v>
      </c>
      <c r="B355" s="2">
        <v>43493</v>
      </c>
      <c r="C355" s="1">
        <v>7685506</v>
      </c>
      <c r="D355" s="1" t="s">
        <v>18</v>
      </c>
      <c r="E355" s="1" t="s">
        <v>399</v>
      </c>
      <c r="F355" s="1" t="s">
        <v>76</v>
      </c>
      <c r="G355" s="1" t="s">
        <v>399</v>
      </c>
      <c r="H355" s="1">
        <v>4501637321</v>
      </c>
      <c r="I355" s="1" t="s">
        <v>24</v>
      </c>
      <c r="J355" s="1" t="s">
        <v>414</v>
      </c>
      <c r="K355" s="1">
        <v>9</v>
      </c>
      <c r="L355" s="1" t="s">
        <v>26</v>
      </c>
      <c r="M355" s="3">
        <v>26.4</v>
      </c>
      <c r="N355" s="3">
        <f t="shared" si="4"/>
        <v>237.6</v>
      </c>
      <c r="O355" s="1"/>
      <c r="P355" s="1"/>
      <c r="Q355" s="1"/>
      <c r="R355" s="1"/>
      <c r="S355" s="3">
        <f>Tabla13157[[#This Row],[COSTO TOTAL]]</f>
        <v>237.6</v>
      </c>
      <c r="T355" s="1"/>
      <c r="U355" s="1"/>
      <c r="V355" s="3"/>
      <c r="W355" s="1"/>
      <c r="X355" s="1"/>
      <c r="Y355" s="1"/>
      <c r="Z355" s="3"/>
      <c r="AA355" s="1"/>
      <c r="AB355" s="1"/>
      <c r="AC355" s="1"/>
      <c r="AD355" s="1"/>
      <c r="AE355" s="1"/>
    </row>
    <row r="356" spans="1:31">
      <c r="A356" s="1" t="s">
        <v>392</v>
      </c>
      <c r="B356" s="2">
        <v>43493</v>
      </c>
      <c r="C356" s="1">
        <v>7685506</v>
      </c>
      <c r="D356" s="1" t="s">
        <v>18</v>
      </c>
      <c r="E356" s="1" t="s">
        <v>399</v>
      </c>
      <c r="F356" s="1" t="s">
        <v>76</v>
      </c>
      <c r="G356" s="1" t="s">
        <v>399</v>
      </c>
      <c r="H356" s="1">
        <v>4501637321</v>
      </c>
      <c r="I356" s="1" t="s">
        <v>24</v>
      </c>
      <c r="J356" s="1" t="s">
        <v>415</v>
      </c>
      <c r="K356" s="1">
        <v>7</v>
      </c>
      <c r="L356" s="1" t="s">
        <v>26</v>
      </c>
      <c r="M356" s="3">
        <v>46.13</v>
      </c>
      <c r="N356" s="3">
        <f t="shared" si="4"/>
        <v>322.91000000000003</v>
      </c>
      <c r="O356" s="1"/>
      <c r="P356" s="1"/>
      <c r="Q356" s="1"/>
      <c r="R356" s="1"/>
      <c r="S356" s="3">
        <f>Tabla13157[[#This Row],[COSTO TOTAL]]</f>
        <v>322.91000000000003</v>
      </c>
      <c r="T356" s="1"/>
      <c r="U356" s="1"/>
      <c r="V356" s="3"/>
      <c r="W356" s="1"/>
      <c r="X356" s="1"/>
      <c r="Y356" s="1"/>
      <c r="Z356" s="3"/>
      <c r="AA356" s="1"/>
      <c r="AB356" s="1"/>
      <c r="AC356" s="1"/>
      <c r="AD356" s="1"/>
      <c r="AE356" s="1"/>
    </row>
    <row r="357" spans="1:31">
      <c r="A357" s="1" t="s">
        <v>392</v>
      </c>
      <c r="B357" s="2">
        <v>43493</v>
      </c>
      <c r="C357" s="1">
        <v>7685506</v>
      </c>
      <c r="D357" s="1" t="s">
        <v>18</v>
      </c>
      <c r="E357" s="1" t="s">
        <v>399</v>
      </c>
      <c r="F357" s="1" t="s">
        <v>76</v>
      </c>
      <c r="G357" s="1" t="s">
        <v>399</v>
      </c>
      <c r="H357" s="1">
        <v>4501637321</v>
      </c>
      <c r="I357" s="1" t="s">
        <v>24</v>
      </c>
      <c r="J357" s="1" t="s">
        <v>416</v>
      </c>
      <c r="K357" s="1">
        <v>7</v>
      </c>
      <c r="L357" s="1" t="s">
        <v>26</v>
      </c>
      <c r="M357" s="3">
        <v>142.49</v>
      </c>
      <c r="N357" s="3">
        <f t="shared" si="4"/>
        <v>997.43000000000006</v>
      </c>
      <c r="O357" s="1"/>
      <c r="P357" s="1"/>
      <c r="Q357" s="1"/>
      <c r="R357" s="1"/>
      <c r="S357" s="3">
        <f>Tabla13157[[#This Row],[COSTO TOTAL]]</f>
        <v>997.43000000000006</v>
      </c>
      <c r="T357" s="1"/>
      <c r="U357" s="1"/>
      <c r="V357" s="3"/>
      <c r="W357" s="1"/>
      <c r="X357" s="1"/>
      <c r="Y357" s="1"/>
      <c r="Z357" s="3"/>
      <c r="AA357" s="1"/>
      <c r="AB357" s="1"/>
      <c r="AC357" s="1"/>
      <c r="AD357" s="1"/>
      <c r="AE357" s="1"/>
    </row>
    <row r="358" spans="1:31">
      <c r="A358" s="1" t="s">
        <v>392</v>
      </c>
      <c r="B358" s="2">
        <v>43493</v>
      </c>
      <c r="C358" s="1">
        <v>7685506</v>
      </c>
      <c r="D358" s="1" t="s">
        <v>18</v>
      </c>
      <c r="E358" s="1" t="s">
        <v>399</v>
      </c>
      <c r="F358" s="1" t="s">
        <v>76</v>
      </c>
      <c r="G358" s="1" t="s">
        <v>393</v>
      </c>
      <c r="H358" s="1">
        <v>4501637321</v>
      </c>
      <c r="I358" s="1" t="s">
        <v>24</v>
      </c>
      <c r="J358" s="1" t="s">
        <v>417</v>
      </c>
      <c r="K358" s="1">
        <v>11</v>
      </c>
      <c r="L358" s="1" t="s">
        <v>26</v>
      </c>
      <c r="M358" s="3">
        <v>222.66</v>
      </c>
      <c r="N358" s="3">
        <f t="shared" si="4"/>
        <v>2449.2599999999998</v>
      </c>
      <c r="O358" s="1"/>
      <c r="P358" s="1"/>
      <c r="Q358" s="1"/>
      <c r="R358" s="1"/>
      <c r="S358" s="3">
        <f>Tabla13157[[#This Row],[COSTO TOTAL]]</f>
        <v>2449.2599999999998</v>
      </c>
      <c r="T358" s="1"/>
      <c r="U358" s="1"/>
      <c r="V358" s="3"/>
      <c r="W358" s="1"/>
      <c r="X358" s="1"/>
      <c r="Y358" s="1"/>
      <c r="Z358" s="3"/>
      <c r="AA358" s="1"/>
      <c r="AB358" s="1"/>
      <c r="AC358" s="1"/>
      <c r="AD358" s="1"/>
      <c r="AE358" s="1"/>
    </row>
    <row r="359" spans="1:31">
      <c r="A359" s="1" t="s">
        <v>392</v>
      </c>
      <c r="B359" s="2">
        <v>43493</v>
      </c>
      <c r="C359" s="1">
        <v>7685506</v>
      </c>
      <c r="D359" s="1" t="s">
        <v>18</v>
      </c>
      <c r="E359" s="1" t="s">
        <v>399</v>
      </c>
      <c r="F359" s="1" t="s">
        <v>76</v>
      </c>
      <c r="G359" s="1" t="s">
        <v>393</v>
      </c>
      <c r="H359" s="1">
        <v>4501637321</v>
      </c>
      <c r="I359" s="1" t="s">
        <v>24</v>
      </c>
      <c r="J359" s="1" t="s">
        <v>418</v>
      </c>
      <c r="K359" s="1">
        <v>3</v>
      </c>
      <c r="L359" s="1" t="s">
        <v>26</v>
      </c>
      <c r="M359" s="3">
        <v>236</v>
      </c>
      <c r="N359" s="3">
        <f t="shared" si="4"/>
        <v>708</v>
      </c>
      <c r="O359" s="1"/>
      <c r="P359" s="1"/>
      <c r="Q359" s="1"/>
      <c r="R359" s="1"/>
      <c r="S359" s="3">
        <f>Tabla13157[[#This Row],[COSTO TOTAL]]</f>
        <v>708</v>
      </c>
      <c r="T359" s="1"/>
      <c r="U359" s="1"/>
      <c r="V359" s="3"/>
      <c r="W359" s="1"/>
      <c r="X359" s="1"/>
      <c r="Y359" s="1"/>
      <c r="Z359" s="3"/>
      <c r="AA359" s="1"/>
      <c r="AB359" s="1"/>
      <c r="AC359" s="1"/>
      <c r="AD359" s="1"/>
      <c r="AE359" s="1"/>
    </row>
    <row r="360" spans="1:31">
      <c r="A360" s="1" t="s">
        <v>392</v>
      </c>
      <c r="B360" s="2">
        <v>43493</v>
      </c>
      <c r="C360" s="1">
        <v>7685506</v>
      </c>
      <c r="D360" s="1" t="s">
        <v>18</v>
      </c>
      <c r="E360" s="1" t="s">
        <v>399</v>
      </c>
      <c r="F360" s="1" t="s">
        <v>76</v>
      </c>
      <c r="G360" s="1" t="s">
        <v>393</v>
      </c>
      <c r="H360" s="1">
        <v>4501637321</v>
      </c>
      <c r="I360" s="1" t="s">
        <v>24</v>
      </c>
      <c r="J360" s="1" t="s">
        <v>419</v>
      </c>
      <c r="K360" s="1">
        <v>1</v>
      </c>
      <c r="L360" s="1" t="s">
        <v>26</v>
      </c>
      <c r="M360" s="3">
        <v>166.93</v>
      </c>
      <c r="N360" s="3">
        <f t="shared" ref="N360:N423" si="11">M360*K360</f>
        <v>166.93</v>
      </c>
      <c r="O360" s="1"/>
      <c r="P360" s="1"/>
      <c r="Q360" s="1"/>
      <c r="R360" s="1"/>
      <c r="S360" s="3">
        <f>Tabla13157[[#This Row],[COSTO TOTAL]]</f>
        <v>166.93</v>
      </c>
      <c r="T360" s="1"/>
      <c r="U360" s="1"/>
      <c r="V360" s="3"/>
      <c r="W360" s="1"/>
      <c r="X360" s="1"/>
      <c r="Y360" s="1"/>
      <c r="Z360" s="3"/>
      <c r="AA360" s="1"/>
      <c r="AB360" s="1"/>
      <c r="AC360" s="1"/>
      <c r="AD360" s="1"/>
      <c r="AE360" s="1"/>
    </row>
    <row r="361" spans="1:31">
      <c r="A361" s="1" t="s">
        <v>392</v>
      </c>
      <c r="B361" s="2">
        <v>43493</v>
      </c>
      <c r="C361" s="1">
        <v>7685506</v>
      </c>
      <c r="D361" s="1" t="s">
        <v>18</v>
      </c>
      <c r="E361" s="1" t="s">
        <v>399</v>
      </c>
      <c r="F361" s="1" t="s">
        <v>76</v>
      </c>
      <c r="G361" s="1" t="s">
        <v>393</v>
      </c>
      <c r="H361" s="1">
        <v>4501637321</v>
      </c>
      <c r="I361" s="1" t="s">
        <v>24</v>
      </c>
      <c r="J361" s="1" t="s">
        <v>420</v>
      </c>
      <c r="K361" s="1">
        <v>1</v>
      </c>
      <c r="L361" s="1" t="s">
        <v>26</v>
      </c>
      <c r="M361" s="3">
        <v>511.11</v>
      </c>
      <c r="N361" s="3">
        <f t="shared" si="11"/>
        <v>511.11</v>
      </c>
      <c r="O361" s="1" t="s">
        <v>421</v>
      </c>
      <c r="P361" s="1"/>
      <c r="Q361" s="1"/>
      <c r="R361" s="1"/>
      <c r="S361" s="3">
        <f>Tabla13157[[#This Row],[COSTO TOTAL]]</f>
        <v>511.11</v>
      </c>
      <c r="T361" s="1"/>
      <c r="U361" s="1"/>
      <c r="V361" s="3"/>
      <c r="W361" s="1"/>
      <c r="X361" s="1"/>
      <c r="Y361" s="1"/>
      <c r="Z361" s="3"/>
      <c r="AA361" s="1"/>
      <c r="AB361" s="1"/>
      <c r="AC361" s="1"/>
      <c r="AD361" s="1"/>
      <c r="AE361" s="1"/>
    </row>
    <row r="362" spans="1:31">
      <c r="A362" s="1" t="s">
        <v>392</v>
      </c>
      <c r="B362" s="2">
        <v>43493</v>
      </c>
      <c r="C362" s="1">
        <v>7685506</v>
      </c>
      <c r="D362" s="1" t="s">
        <v>18</v>
      </c>
      <c r="E362" s="1" t="s">
        <v>399</v>
      </c>
      <c r="F362" s="1" t="s">
        <v>76</v>
      </c>
      <c r="G362" s="1" t="s">
        <v>393</v>
      </c>
      <c r="H362" s="1">
        <v>4501637321</v>
      </c>
      <c r="I362" s="1" t="s">
        <v>24</v>
      </c>
      <c r="J362" s="1" t="s">
        <v>422</v>
      </c>
      <c r="K362" s="1">
        <v>0</v>
      </c>
      <c r="L362" s="1" t="s">
        <v>26</v>
      </c>
      <c r="M362" s="3">
        <v>103.2</v>
      </c>
      <c r="N362" s="3">
        <f t="shared" si="11"/>
        <v>0</v>
      </c>
      <c r="O362" s="1" t="s">
        <v>423</v>
      </c>
      <c r="P362" s="1"/>
      <c r="Q362" s="1"/>
      <c r="R362" s="1"/>
      <c r="S362" s="3">
        <f>Tabla13157[[#This Row],[COSTO TOTAL]]</f>
        <v>0</v>
      </c>
      <c r="T362" s="1"/>
      <c r="U362" s="1"/>
      <c r="V362" s="3"/>
      <c r="W362" s="1"/>
      <c r="X362" s="1"/>
      <c r="Y362" s="1"/>
      <c r="Z362" s="3"/>
      <c r="AA362" s="1"/>
      <c r="AB362" s="1"/>
      <c r="AC362" s="1"/>
      <c r="AD362" s="1" t="s">
        <v>112</v>
      </c>
      <c r="AE362" s="1"/>
    </row>
    <row r="363" spans="1:31">
      <c r="A363" s="1" t="s">
        <v>392</v>
      </c>
      <c r="B363" s="2">
        <v>43493</v>
      </c>
      <c r="C363" s="1">
        <v>7685506</v>
      </c>
      <c r="D363" s="1" t="s">
        <v>18</v>
      </c>
      <c r="E363" s="1" t="s">
        <v>399</v>
      </c>
      <c r="F363" s="1" t="s">
        <v>76</v>
      </c>
      <c r="G363" s="1" t="s">
        <v>393</v>
      </c>
      <c r="H363" s="1">
        <v>4501637321</v>
      </c>
      <c r="I363" s="1" t="s">
        <v>24</v>
      </c>
      <c r="J363" s="1" t="s">
        <v>424</v>
      </c>
      <c r="K363" s="1">
        <v>4</v>
      </c>
      <c r="L363" s="1" t="s">
        <v>26</v>
      </c>
      <c r="M363" s="3">
        <v>150.83000000000001</v>
      </c>
      <c r="N363" s="3">
        <f t="shared" si="11"/>
        <v>603.32000000000005</v>
      </c>
      <c r="O363" s="1"/>
      <c r="P363" s="1"/>
      <c r="Q363" s="1"/>
      <c r="R363" s="1"/>
      <c r="S363" s="3">
        <f>Tabla13157[[#This Row],[COSTO TOTAL]]</f>
        <v>603.32000000000005</v>
      </c>
      <c r="T363" s="1"/>
      <c r="U363" s="1"/>
      <c r="V363" s="3"/>
      <c r="W363" s="1"/>
      <c r="X363" s="1"/>
      <c r="Y363" s="1"/>
      <c r="Z363" s="3"/>
      <c r="AA363" s="1"/>
      <c r="AB363" s="1"/>
      <c r="AC363" s="1"/>
      <c r="AD363" s="1"/>
      <c r="AE363" s="1"/>
    </row>
    <row r="364" spans="1:31">
      <c r="A364" s="1" t="s">
        <v>392</v>
      </c>
      <c r="B364" s="2">
        <v>43493</v>
      </c>
      <c r="C364" s="1">
        <v>7685506</v>
      </c>
      <c r="D364" s="1" t="s">
        <v>18</v>
      </c>
      <c r="E364" s="1" t="s">
        <v>399</v>
      </c>
      <c r="F364" s="1" t="s">
        <v>76</v>
      </c>
      <c r="G364" s="1" t="s">
        <v>393</v>
      </c>
      <c r="H364" s="1">
        <v>4501637321</v>
      </c>
      <c r="I364" s="1" t="s">
        <v>24</v>
      </c>
      <c r="J364" s="1" t="s">
        <v>425</v>
      </c>
      <c r="K364" s="1">
        <v>4</v>
      </c>
      <c r="L364" s="1" t="s">
        <v>26</v>
      </c>
      <c r="M364" s="3">
        <v>18.399999999999999</v>
      </c>
      <c r="N364" s="3">
        <f t="shared" si="11"/>
        <v>73.599999999999994</v>
      </c>
      <c r="O364" s="1"/>
      <c r="P364" s="1"/>
      <c r="Q364" s="1"/>
      <c r="R364" s="1"/>
      <c r="S364" s="3">
        <f>Tabla13157[[#This Row],[COSTO TOTAL]]</f>
        <v>73.599999999999994</v>
      </c>
      <c r="T364" s="1"/>
      <c r="U364" s="1"/>
      <c r="V364" s="3"/>
      <c r="W364" s="1"/>
      <c r="X364" s="1"/>
      <c r="Y364" s="1"/>
      <c r="Z364" s="3"/>
      <c r="AA364" s="1"/>
      <c r="AB364" s="1"/>
      <c r="AC364" s="1"/>
      <c r="AD364" s="1"/>
      <c r="AE364" s="1"/>
    </row>
    <row r="365" spans="1:31">
      <c r="A365" s="1" t="s">
        <v>392</v>
      </c>
      <c r="B365" s="2">
        <v>43493</v>
      </c>
      <c r="C365" s="1">
        <v>7685506</v>
      </c>
      <c r="D365" s="1" t="s">
        <v>18</v>
      </c>
      <c r="E365" s="1" t="s">
        <v>399</v>
      </c>
      <c r="F365" s="1" t="s">
        <v>76</v>
      </c>
      <c r="G365" s="1" t="s">
        <v>393</v>
      </c>
      <c r="H365" s="1">
        <v>4501637321</v>
      </c>
      <c r="I365" s="1" t="s">
        <v>24</v>
      </c>
      <c r="J365" s="1" t="s">
        <v>426</v>
      </c>
      <c r="K365" s="1">
        <v>5</v>
      </c>
      <c r="L365" s="1" t="s">
        <v>26</v>
      </c>
      <c r="M365" s="3">
        <v>153.86000000000001</v>
      </c>
      <c r="N365" s="3">
        <f t="shared" si="11"/>
        <v>769.30000000000007</v>
      </c>
      <c r="O365" s="1"/>
      <c r="P365" s="1"/>
      <c r="Q365" s="1"/>
      <c r="R365" s="1"/>
      <c r="S365" s="3">
        <f>Tabla13157[[#This Row],[COSTO TOTAL]]</f>
        <v>769.30000000000007</v>
      </c>
      <c r="T365" s="1"/>
      <c r="U365" s="1"/>
      <c r="V365" s="3"/>
      <c r="W365" s="1"/>
      <c r="X365" s="1"/>
      <c r="Y365" s="1"/>
      <c r="Z365" s="3"/>
      <c r="AA365" s="1"/>
      <c r="AB365" s="1"/>
      <c r="AC365" s="1"/>
      <c r="AD365" s="1"/>
      <c r="AE365" s="1"/>
    </row>
    <row r="366" spans="1:31">
      <c r="A366" s="1" t="s">
        <v>392</v>
      </c>
      <c r="B366" s="2" t="s">
        <v>37</v>
      </c>
      <c r="C366" s="1" t="s">
        <v>24</v>
      </c>
      <c r="D366" s="1" t="s">
        <v>18</v>
      </c>
      <c r="E366" s="1" t="s">
        <v>24</v>
      </c>
      <c r="F366" s="1" t="s">
        <v>113</v>
      </c>
      <c r="G366" s="1" t="s">
        <v>24</v>
      </c>
      <c r="H366" s="1">
        <v>4501642312</v>
      </c>
      <c r="I366" s="1" t="s">
        <v>24</v>
      </c>
      <c r="J366" s="1" t="s">
        <v>428</v>
      </c>
      <c r="K366" s="1">
        <v>1</v>
      </c>
      <c r="L366" s="1" t="s">
        <v>26</v>
      </c>
      <c r="M366" s="3">
        <v>2470</v>
      </c>
      <c r="N366" s="3">
        <f t="shared" si="11"/>
        <v>2470</v>
      </c>
      <c r="O366" s="1"/>
      <c r="P366" s="1"/>
      <c r="Q366" s="1"/>
      <c r="R366" s="1"/>
      <c r="S366" s="3">
        <f>Tabla13157[[#This Row],[COSTO TOTAL]]</f>
        <v>2470</v>
      </c>
      <c r="T366" s="1"/>
      <c r="U366" s="1"/>
      <c r="V366" s="3"/>
      <c r="W366" s="1"/>
      <c r="X366" s="1"/>
      <c r="Y366" s="1"/>
      <c r="Z366" s="3"/>
      <c r="AA366" s="1"/>
      <c r="AB366" s="1"/>
      <c r="AC366" s="1"/>
      <c r="AD366" s="1"/>
      <c r="AE366" s="1"/>
    </row>
    <row r="367" spans="1:31">
      <c r="A367" s="1" t="s">
        <v>246</v>
      </c>
      <c r="B367" s="2">
        <v>43413</v>
      </c>
      <c r="C367" s="1">
        <v>7643495</v>
      </c>
      <c r="D367" s="1" t="s">
        <v>18</v>
      </c>
      <c r="E367" s="1" t="s">
        <v>429</v>
      </c>
      <c r="F367" s="1" t="s">
        <v>113</v>
      </c>
      <c r="G367" s="1" t="s">
        <v>24</v>
      </c>
      <c r="H367" s="1">
        <v>4501609938</v>
      </c>
      <c r="I367" s="1" t="s">
        <v>430</v>
      </c>
      <c r="J367" s="1" t="s">
        <v>431</v>
      </c>
      <c r="K367" s="1">
        <v>3</v>
      </c>
      <c r="L367" s="1" t="s">
        <v>26</v>
      </c>
      <c r="M367" s="3">
        <v>1185</v>
      </c>
      <c r="N367" s="3">
        <f t="shared" si="11"/>
        <v>3555</v>
      </c>
      <c r="O367" s="1" t="s">
        <v>432</v>
      </c>
      <c r="P367" s="1"/>
      <c r="Q367" s="1"/>
      <c r="R367" s="1"/>
      <c r="S367" s="3">
        <f>Tabla13157[[#This Row],[COSTO TOTAL]]</f>
        <v>3555</v>
      </c>
      <c r="T367" s="1"/>
      <c r="U367" s="1"/>
      <c r="V367" s="3"/>
      <c r="W367" s="1"/>
      <c r="X367" s="1"/>
      <c r="Y367" s="1"/>
      <c r="Z367" s="3"/>
      <c r="AA367" s="1"/>
      <c r="AB367" s="1"/>
      <c r="AC367" s="1"/>
      <c r="AD367" s="1"/>
      <c r="AE367" s="1"/>
    </row>
    <row r="368" spans="1:31">
      <c r="A368" s="1" t="s">
        <v>246</v>
      </c>
      <c r="B368" s="2" t="s">
        <v>37</v>
      </c>
      <c r="C368" s="1" t="s">
        <v>24</v>
      </c>
      <c r="D368" s="1" t="s">
        <v>18</v>
      </c>
      <c r="E368" s="1" t="s">
        <v>24</v>
      </c>
      <c r="F368" s="1" t="s">
        <v>113</v>
      </c>
      <c r="G368" s="1" t="s">
        <v>24</v>
      </c>
      <c r="H368" s="1">
        <v>4501642312</v>
      </c>
      <c r="I368" s="1" t="s">
        <v>24</v>
      </c>
      <c r="J368" s="1" t="s">
        <v>431</v>
      </c>
      <c r="K368" s="1">
        <v>9</v>
      </c>
      <c r="L368" s="1" t="s">
        <v>26</v>
      </c>
      <c r="M368" s="3">
        <v>1185</v>
      </c>
      <c r="N368" s="3">
        <f t="shared" si="11"/>
        <v>10665</v>
      </c>
      <c r="O368" s="1"/>
      <c r="P368" s="1"/>
      <c r="Q368" s="1"/>
      <c r="R368" s="1"/>
      <c r="S368" s="3">
        <f>Tabla13157[[#This Row],[COSTO TOTAL]]</f>
        <v>10665</v>
      </c>
      <c r="T368" s="1"/>
      <c r="U368" s="1"/>
      <c r="V368" s="3"/>
      <c r="W368" s="1"/>
      <c r="X368" s="1"/>
      <c r="Y368" s="1"/>
      <c r="Z368" s="3"/>
      <c r="AA368" s="1"/>
      <c r="AB368" s="1"/>
      <c r="AC368" s="1"/>
      <c r="AD368" s="1"/>
      <c r="AE368" s="1"/>
    </row>
    <row r="369" spans="1:31">
      <c r="A369" s="1" t="s">
        <v>246</v>
      </c>
      <c r="B369" s="2">
        <v>43810</v>
      </c>
      <c r="C369" s="1" t="s">
        <v>24</v>
      </c>
      <c r="D369" s="1" t="s">
        <v>18</v>
      </c>
      <c r="E369" s="1" t="s">
        <v>24</v>
      </c>
      <c r="F369" s="1" t="s">
        <v>24</v>
      </c>
      <c r="G369" s="1" t="s">
        <v>24</v>
      </c>
      <c r="H369" s="1">
        <v>4501732774</v>
      </c>
      <c r="I369" s="1" t="s">
        <v>24</v>
      </c>
      <c r="J369" s="1" t="s">
        <v>433</v>
      </c>
      <c r="K369" s="1">
        <v>2</v>
      </c>
      <c r="L369" s="1" t="s">
        <v>26</v>
      </c>
      <c r="M369" s="3">
        <v>1035.5999999999999</v>
      </c>
      <c r="N369" s="3">
        <f t="shared" si="11"/>
        <v>2071.1999999999998</v>
      </c>
      <c r="O369" s="1"/>
      <c r="P369" s="1"/>
      <c r="Q369" s="1"/>
      <c r="R369" s="1"/>
      <c r="S369" s="3">
        <f>Tabla13157[[#This Row],[COSTO TOTAL]]</f>
        <v>2071.1999999999998</v>
      </c>
      <c r="T369" s="1"/>
      <c r="U369" s="1"/>
      <c r="V369" s="3"/>
      <c r="W369" s="1"/>
      <c r="X369" s="1"/>
      <c r="Y369" s="1"/>
      <c r="Z369" s="3"/>
      <c r="AA369" s="1"/>
      <c r="AB369" s="1"/>
      <c r="AC369" s="1"/>
      <c r="AD369" s="1" t="s">
        <v>112</v>
      </c>
      <c r="AE369" s="1"/>
    </row>
    <row r="370" spans="1:31">
      <c r="A370" s="1" t="s">
        <v>434</v>
      </c>
      <c r="B370" s="2">
        <v>43549</v>
      </c>
      <c r="C370" s="1">
        <v>7716940</v>
      </c>
      <c r="D370" s="1" t="s">
        <v>18</v>
      </c>
      <c r="E370" s="1" t="s">
        <v>24</v>
      </c>
      <c r="F370" s="1" t="s">
        <v>24</v>
      </c>
      <c r="G370" s="1" t="s">
        <v>24</v>
      </c>
      <c r="H370" s="1">
        <v>4501658717</v>
      </c>
      <c r="I370" s="1" t="s">
        <v>24</v>
      </c>
      <c r="J370" s="1" t="s">
        <v>435</v>
      </c>
      <c r="K370" s="1">
        <v>2</v>
      </c>
      <c r="L370" s="1" t="s">
        <v>26</v>
      </c>
      <c r="M370" s="3">
        <v>1548.74</v>
      </c>
      <c r="N370" s="3">
        <f t="shared" si="11"/>
        <v>3097.48</v>
      </c>
      <c r="O370" s="1"/>
      <c r="P370" s="1"/>
      <c r="Q370" s="1"/>
      <c r="R370" s="1"/>
      <c r="S370" s="3">
        <f>Tabla13157[[#This Row],[COSTO TOTAL]]</f>
        <v>3097.48</v>
      </c>
      <c r="T370" s="1"/>
      <c r="U370" s="1"/>
      <c r="V370" s="3"/>
      <c r="W370" s="1"/>
      <c r="X370" s="1"/>
      <c r="Y370" s="1"/>
      <c r="Z370" s="3"/>
      <c r="AA370" s="1"/>
      <c r="AB370" s="1"/>
      <c r="AC370" s="1"/>
      <c r="AD370" s="1" t="s">
        <v>112</v>
      </c>
      <c r="AE370" s="1"/>
    </row>
    <row r="371" spans="1:31">
      <c r="A371" s="1" t="s">
        <v>434</v>
      </c>
      <c r="B371" s="2">
        <v>43549</v>
      </c>
      <c r="C371" s="1">
        <v>7716940</v>
      </c>
      <c r="D371" s="1" t="s">
        <v>18</v>
      </c>
      <c r="E371" s="1" t="s">
        <v>24</v>
      </c>
      <c r="F371" s="1" t="s">
        <v>24</v>
      </c>
      <c r="G371" s="1" t="s">
        <v>24</v>
      </c>
      <c r="H371" s="1">
        <v>4501658717</v>
      </c>
      <c r="I371" s="1" t="s">
        <v>24</v>
      </c>
      <c r="J371" s="1" t="s">
        <v>436</v>
      </c>
      <c r="K371" s="1">
        <v>4</v>
      </c>
      <c r="L371" s="1" t="s">
        <v>26</v>
      </c>
      <c r="M371" s="3"/>
      <c r="N371" s="3">
        <f t="shared" si="11"/>
        <v>0</v>
      </c>
      <c r="O371" s="1"/>
      <c r="P371" s="1"/>
      <c r="Q371" s="1"/>
      <c r="R371" s="1"/>
      <c r="S371" s="3">
        <f>Tabla13157[[#This Row],[COSTO TOTAL]]</f>
        <v>0</v>
      </c>
      <c r="T371" s="1"/>
      <c r="U371" s="1"/>
      <c r="V371" s="3"/>
      <c r="W371" s="1"/>
      <c r="X371" s="1"/>
      <c r="Y371" s="1"/>
      <c r="Z371" s="3"/>
      <c r="AA371" s="1"/>
      <c r="AB371" s="1"/>
      <c r="AC371" s="1"/>
      <c r="AD371" s="1" t="s">
        <v>112</v>
      </c>
      <c r="AE371" s="1"/>
    </row>
    <row r="372" spans="1:31">
      <c r="A372" s="1" t="s">
        <v>434</v>
      </c>
      <c r="B372" s="2">
        <v>43549</v>
      </c>
      <c r="C372" s="1">
        <v>7716940</v>
      </c>
      <c r="D372" s="1" t="s">
        <v>18</v>
      </c>
      <c r="E372" s="1" t="s">
        <v>24</v>
      </c>
      <c r="F372" s="1" t="s">
        <v>24</v>
      </c>
      <c r="G372" s="1" t="s">
        <v>24</v>
      </c>
      <c r="H372" s="1">
        <v>4501658717</v>
      </c>
      <c r="I372" s="1" t="s">
        <v>24</v>
      </c>
      <c r="J372" s="1" t="s">
        <v>437</v>
      </c>
      <c r="K372" s="1">
        <v>10</v>
      </c>
      <c r="L372" s="1" t="s">
        <v>26</v>
      </c>
      <c r="M372" s="3"/>
      <c r="N372" s="3">
        <f t="shared" si="11"/>
        <v>0</v>
      </c>
      <c r="O372" s="1"/>
      <c r="P372" s="1"/>
      <c r="Q372" s="1"/>
      <c r="R372" s="1"/>
      <c r="S372" s="3">
        <f>Tabla13157[[#This Row],[COSTO TOTAL]]</f>
        <v>0</v>
      </c>
      <c r="T372" s="1"/>
      <c r="U372" s="1"/>
      <c r="V372" s="3"/>
      <c r="W372" s="1"/>
      <c r="X372" s="1"/>
      <c r="Y372" s="1"/>
      <c r="Z372" s="3"/>
      <c r="AA372" s="1"/>
      <c r="AB372" s="1"/>
      <c r="AC372" s="1"/>
      <c r="AD372" s="1" t="s">
        <v>112</v>
      </c>
      <c r="AE372" s="1"/>
    </row>
    <row r="373" spans="1:31">
      <c r="A373" s="1" t="s">
        <v>434</v>
      </c>
      <c r="B373" s="2">
        <v>43549</v>
      </c>
      <c r="C373" s="1">
        <v>7716940</v>
      </c>
      <c r="D373" s="1" t="s">
        <v>18</v>
      </c>
      <c r="E373" s="1" t="s">
        <v>24</v>
      </c>
      <c r="F373" s="1" t="s">
        <v>24</v>
      </c>
      <c r="G373" s="1" t="s">
        <v>24</v>
      </c>
      <c r="H373" s="1">
        <v>4501658717</v>
      </c>
      <c r="I373" s="1" t="s">
        <v>24</v>
      </c>
      <c r="J373" s="1" t="s">
        <v>438</v>
      </c>
      <c r="K373" s="1">
        <v>3</v>
      </c>
      <c r="L373" s="1" t="s">
        <v>26</v>
      </c>
      <c r="M373" s="3"/>
      <c r="N373" s="3">
        <f t="shared" si="11"/>
        <v>0</v>
      </c>
      <c r="O373" s="1"/>
      <c r="P373" s="1"/>
      <c r="Q373" s="1"/>
      <c r="R373" s="1"/>
      <c r="S373" s="3">
        <f>Tabla13157[[#This Row],[COSTO TOTAL]]</f>
        <v>0</v>
      </c>
      <c r="T373" s="1"/>
      <c r="U373" s="1"/>
      <c r="V373" s="3"/>
      <c r="W373" s="1"/>
      <c r="X373" s="1"/>
      <c r="Y373" s="1"/>
      <c r="Z373" s="3"/>
      <c r="AA373" s="1"/>
      <c r="AB373" s="1"/>
      <c r="AC373" s="1"/>
      <c r="AD373" s="1"/>
      <c r="AE373" s="1"/>
    </row>
    <row r="374" spans="1:31">
      <c r="A374" s="1" t="s">
        <v>434</v>
      </c>
      <c r="B374" s="2">
        <v>43549</v>
      </c>
      <c r="C374" s="1">
        <v>7716940</v>
      </c>
      <c r="D374" s="1" t="s">
        <v>18</v>
      </c>
      <c r="E374" s="1" t="s">
        <v>24</v>
      </c>
      <c r="F374" s="1" t="s">
        <v>24</v>
      </c>
      <c r="G374" s="1" t="s">
        <v>24</v>
      </c>
      <c r="H374" s="1">
        <v>4501655548</v>
      </c>
      <c r="I374" s="1" t="s">
        <v>24</v>
      </c>
      <c r="J374" s="1" t="s">
        <v>439</v>
      </c>
      <c r="K374" s="1">
        <v>12</v>
      </c>
      <c r="L374" s="1" t="s">
        <v>26</v>
      </c>
      <c r="M374" s="3">
        <v>1307.3800000000001</v>
      </c>
      <c r="N374" s="3">
        <f t="shared" si="11"/>
        <v>15688.560000000001</v>
      </c>
      <c r="O374" s="1"/>
      <c r="P374" s="1"/>
      <c r="Q374" s="1"/>
      <c r="R374" s="1"/>
      <c r="S374" s="3">
        <f>Tabla13157[[#This Row],[COSTO TOTAL]]</f>
        <v>15688.560000000001</v>
      </c>
      <c r="T374" s="1"/>
      <c r="U374" s="1"/>
      <c r="V374" s="3"/>
      <c r="W374" s="1"/>
      <c r="X374" s="1"/>
      <c r="Y374" s="1"/>
      <c r="Z374" s="3"/>
      <c r="AA374" s="1"/>
      <c r="AB374" s="1"/>
      <c r="AC374" s="1"/>
      <c r="AD374" s="1"/>
      <c r="AE374" s="1"/>
    </row>
    <row r="375" spans="1:31">
      <c r="A375" s="1" t="s">
        <v>434</v>
      </c>
      <c r="B375" s="2">
        <v>43551</v>
      </c>
      <c r="C375" s="1">
        <v>7716940</v>
      </c>
      <c r="D375" s="1" t="s">
        <v>18</v>
      </c>
      <c r="E375" s="1" t="s">
        <v>440</v>
      </c>
      <c r="F375" s="1" t="s">
        <v>76</v>
      </c>
      <c r="G375" s="1" t="s">
        <v>24</v>
      </c>
      <c r="H375" s="1">
        <v>4501655548</v>
      </c>
      <c r="I375" s="1" t="s">
        <v>24</v>
      </c>
      <c r="J375" s="1" t="s">
        <v>441</v>
      </c>
      <c r="K375" s="1">
        <v>4</v>
      </c>
      <c r="L375" s="1" t="s">
        <v>26</v>
      </c>
      <c r="M375" s="3">
        <v>1004.36</v>
      </c>
      <c r="N375" s="3">
        <f t="shared" si="11"/>
        <v>4017.44</v>
      </c>
      <c r="O375" s="1"/>
      <c r="P375" s="1"/>
      <c r="Q375" s="1"/>
      <c r="R375" s="1"/>
      <c r="S375" s="3">
        <f>Tabla13157[[#This Row],[COSTO TOTAL]]</f>
        <v>4017.44</v>
      </c>
      <c r="T375" s="1"/>
      <c r="U375" s="1"/>
      <c r="V375" s="3"/>
      <c r="W375" s="1"/>
      <c r="X375" s="1"/>
      <c r="Y375" s="1"/>
      <c r="Z375" s="3"/>
      <c r="AA375" s="1"/>
      <c r="AB375" s="1"/>
      <c r="AC375" s="1"/>
      <c r="AD375" s="1"/>
      <c r="AE375" s="1"/>
    </row>
    <row r="376" spans="1:31">
      <c r="A376" s="1" t="s">
        <v>272</v>
      </c>
      <c r="B376" s="2">
        <v>43284</v>
      </c>
      <c r="C376" s="1">
        <v>7551986</v>
      </c>
      <c r="D376" s="1" t="s">
        <v>18</v>
      </c>
      <c r="E376" s="1" t="s">
        <v>24</v>
      </c>
      <c r="F376" s="1" t="s">
        <v>113</v>
      </c>
      <c r="G376" s="1"/>
      <c r="H376" s="1">
        <v>4501576550</v>
      </c>
      <c r="I376" s="1" t="s">
        <v>24</v>
      </c>
      <c r="J376" s="1" t="s">
        <v>442</v>
      </c>
      <c r="K376" s="1">
        <v>1</v>
      </c>
      <c r="L376" s="1" t="s">
        <v>26</v>
      </c>
      <c r="M376" s="3">
        <v>240</v>
      </c>
      <c r="N376" s="3">
        <f t="shared" si="11"/>
        <v>240</v>
      </c>
      <c r="O376" s="1"/>
      <c r="P376" s="1"/>
      <c r="Q376" s="1"/>
      <c r="R376" s="1"/>
      <c r="S376" s="3">
        <f>Tabla13157[[#This Row],[COSTO TOTAL]]</f>
        <v>240</v>
      </c>
      <c r="T376" s="1"/>
      <c r="U376" s="1"/>
      <c r="V376" s="3"/>
      <c r="W376" s="1"/>
      <c r="X376" s="1"/>
      <c r="Y376" s="1"/>
      <c r="Z376" s="3"/>
      <c r="AA376" s="1"/>
      <c r="AB376" s="1"/>
      <c r="AC376" s="1"/>
      <c r="AD376" s="1"/>
      <c r="AE376" s="1"/>
    </row>
    <row r="377" spans="1:31">
      <c r="A377" s="1" t="s">
        <v>272</v>
      </c>
      <c r="B377" s="2">
        <v>43284</v>
      </c>
      <c r="C377" s="1">
        <v>7551986</v>
      </c>
      <c r="D377" s="1" t="s">
        <v>18</v>
      </c>
      <c r="E377" s="1" t="s">
        <v>24</v>
      </c>
      <c r="F377" s="1" t="s">
        <v>113</v>
      </c>
      <c r="G377" s="1"/>
      <c r="H377" s="1">
        <v>4501576550</v>
      </c>
      <c r="I377" s="1" t="s">
        <v>24</v>
      </c>
      <c r="J377" s="1" t="s">
        <v>443</v>
      </c>
      <c r="K377" s="1">
        <v>3</v>
      </c>
      <c r="L377" s="1" t="s">
        <v>26</v>
      </c>
      <c r="M377" s="3">
        <v>210</v>
      </c>
      <c r="N377" s="3">
        <f t="shared" si="11"/>
        <v>630</v>
      </c>
      <c r="O377" s="1"/>
      <c r="P377" s="1"/>
      <c r="Q377" s="1"/>
      <c r="R377" s="1"/>
      <c r="S377" s="3">
        <f>Tabla13157[[#This Row],[COSTO TOTAL]]</f>
        <v>630</v>
      </c>
      <c r="T377" s="1"/>
      <c r="U377" s="1"/>
      <c r="V377" s="3"/>
      <c r="W377" s="1"/>
      <c r="X377" s="1"/>
      <c r="Y377" s="1"/>
      <c r="Z377" s="3"/>
      <c r="AA377" s="1"/>
      <c r="AB377" s="1"/>
      <c r="AC377" s="1"/>
      <c r="AD377" s="1"/>
      <c r="AE377" s="1"/>
    </row>
    <row r="378" spans="1:31">
      <c r="A378" s="1" t="s">
        <v>272</v>
      </c>
      <c r="B378" s="2" t="s">
        <v>37</v>
      </c>
      <c r="C378" s="1" t="s">
        <v>22</v>
      </c>
      <c r="D378" s="1" t="s">
        <v>18</v>
      </c>
      <c r="E378" s="1" t="s">
        <v>367</v>
      </c>
      <c r="F378" s="1" t="s">
        <v>24</v>
      </c>
      <c r="G378" s="1" t="s">
        <v>24</v>
      </c>
      <c r="H378" s="1" t="s">
        <v>24</v>
      </c>
      <c r="I378" s="1" t="s">
        <v>24</v>
      </c>
      <c r="J378" s="1" t="s">
        <v>444</v>
      </c>
      <c r="K378" s="1">
        <v>1</v>
      </c>
      <c r="L378" s="1" t="s">
        <v>26</v>
      </c>
      <c r="M378" s="3"/>
      <c r="N378" s="3">
        <f t="shared" si="11"/>
        <v>0</v>
      </c>
      <c r="O378" s="1"/>
      <c r="P378" s="1"/>
      <c r="Q378" s="1"/>
      <c r="R378" s="1"/>
      <c r="S378" s="3">
        <f>Tabla13157[[#This Row],[COSTO TOTAL]]</f>
        <v>0</v>
      </c>
      <c r="T378" s="1"/>
      <c r="U378" s="1"/>
      <c r="V378" s="3"/>
      <c r="W378" s="1"/>
      <c r="X378" s="1"/>
      <c r="Y378" s="1"/>
      <c r="Z378" s="3"/>
      <c r="AA378" s="1"/>
      <c r="AB378" s="1"/>
      <c r="AC378" s="1"/>
      <c r="AD378" s="1"/>
      <c r="AE378" s="1"/>
    </row>
    <row r="379" spans="1:31">
      <c r="A379" s="1" t="s">
        <v>272</v>
      </c>
      <c r="B379" s="2">
        <v>43336</v>
      </c>
      <c r="C379" s="1">
        <v>7521559</v>
      </c>
      <c r="D379" s="1" t="s">
        <v>18</v>
      </c>
      <c r="E379" s="1" t="s">
        <v>445</v>
      </c>
      <c r="F379" s="1" t="s">
        <v>446</v>
      </c>
      <c r="G379" s="1" t="s">
        <v>24</v>
      </c>
      <c r="H379" s="1">
        <v>4501535181</v>
      </c>
      <c r="I379" s="1" t="s">
        <v>24</v>
      </c>
      <c r="J379" s="1" t="s">
        <v>447</v>
      </c>
      <c r="K379" s="1">
        <v>1</v>
      </c>
      <c r="L379" s="1" t="s">
        <v>26</v>
      </c>
      <c r="M379" s="3">
        <v>21</v>
      </c>
      <c r="N379" s="3">
        <f t="shared" si="11"/>
        <v>21</v>
      </c>
      <c r="O379" s="1"/>
      <c r="P379" s="1"/>
      <c r="Q379" s="1"/>
      <c r="R379" s="1"/>
      <c r="S379" s="3">
        <f>Tabla13157[[#This Row],[COSTO TOTAL]]</f>
        <v>21</v>
      </c>
      <c r="T379" s="1"/>
      <c r="U379" s="1"/>
      <c r="V379" s="3"/>
      <c r="W379" s="1"/>
      <c r="X379" s="1"/>
      <c r="Y379" s="1"/>
      <c r="Z379" s="3"/>
      <c r="AA379" s="1"/>
      <c r="AB379" s="1"/>
      <c r="AC379" s="1"/>
      <c r="AD379" s="1"/>
      <c r="AE379" s="1"/>
    </row>
    <row r="380" spans="1:31">
      <c r="A380" s="1" t="s">
        <v>272</v>
      </c>
      <c r="B380" s="2">
        <v>43516</v>
      </c>
      <c r="C380" s="1">
        <v>7673982</v>
      </c>
      <c r="D380" s="1" t="s">
        <v>18</v>
      </c>
      <c r="E380" s="1" t="s">
        <v>448</v>
      </c>
      <c r="F380" s="1" t="s">
        <v>449</v>
      </c>
      <c r="G380" s="1" t="s">
        <v>24</v>
      </c>
      <c r="H380" s="1">
        <v>4501634720</v>
      </c>
      <c r="I380" s="1" t="s">
        <v>450</v>
      </c>
      <c r="J380" s="1" t="s">
        <v>451</v>
      </c>
      <c r="K380" s="1">
        <v>1</v>
      </c>
      <c r="L380" s="1" t="s">
        <v>26</v>
      </c>
      <c r="M380" s="3">
        <v>17132.599999999999</v>
      </c>
      <c r="N380" s="3">
        <f t="shared" si="11"/>
        <v>17132.599999999999</v>
      </c>
      <c r="O380" s="1"/>
      <c r="P380" s="1"/>
      <c r="Q380" s="1"/>
      <c r="R380" s="1"/>
      <c r="S380" s="3">
        <f>Tabla13157[[#This Row],[COSTO TOTAL]]</f>
        <v>17132.599999999999</v>
      </c>
      <c r="T380" s="1"/>
      <c r="U380" s="1"/>
      <c r="V380" s="3"/>
      <c r="W380" s="1"/>
      <c r="X380" s="1"/>
      <c r="Y380" s="1"/>
      <c r="Z380" s="3"/>
      <c r="AA380" s="1"/>
      <c r="AB380" s="1"/>
      <c r="AC380" s="1"/>
      <c r="AD380" s="1"/>
      <c r="AE380" s="1"/>
    </row>
    <row r="381" spans="1:31">
      <c r="A381" s="1" t="s">
        <v>272</v>
      </c>
      <c r="B381" s="2">
        <v>43343</v>
      </c>
      <c r="C381" s="1">
        <v>7563061</v>
      </c>
      <c r="D381" s="1" t="s">
        <v>18</v>
      </c>
      <c r="E381" s="1" t="s">
        <v>452</v>
      </c>
      <c r="F381" s="1" t="s">
        <v>76</v>
      </c>
      <c r="G381" s="1"/>
      <c r="H381" s="1">
        <v>4501547756</v>
      </c>
      <c r="I381" s="1" t="s">
        <v>24</v>
      </c>
      <c r="J381" s="1" t="s">
        <v>453</v>
      </c>
      <c r="K381" s="1">
        <v>4</v>
      </c>
      <c r="L381" s="1" t="s">
        <v>26</v>
      </c>
      <c r="M381" s="3">
        <v>212.31</v>
      </c>
      <c r="N381" s="3">
        <f t="shared" si="11"/>
        <v>849.24</v>
      </c>
      <c r="O381" s="1"/>
      <c r="P381" s="1"/>
      <c r="Q381" s="1"/>
      <c r="R381" s="1"/>
      <c r="S381" s="3">
        <f>Tabla13157[[#This Row],[COSTO TOTAL]]</f>
        <v>849.24</v>
      </c>
      <c r="T381" s="1"/>
      <c r="U381" s="1"/>
      <c r="V381" s="3"/>
      <c r="W381" s="1"/>
      <c r="X381" s="1"/>
      <c r="Y381" s="1"/>
      <c r="Z381" s="3"/>
      <c r="AA381" s="1"/>
      <c r="AB381" s="1"/>
      <c r="AC381" s="1"/>
      <c r="AD381" s="1"/>
      <c r="AE381" s="1"/>
    </row>
    <row r="382" spans="1:31">
      <c r="A382" s="1" t="s">
        <v>272</v>
      </c>
      <c r="B382" s="2">
        <v>43343</v>
      </c>
      <c r="C382" s="1">
        <v>7563061</v>
      </c>
      <c r="D382" s="1" t="s">
        <v>18</v>
      </c>
      <c r="E382" s="1" t="s">
        <v>452</v>
      </c>
      <c r="F382" s="1" t="s">
        <v>76</v>
      </c>
      <c r="G382" s="1"/>
      <c r="H382" s="1">
        <v>4501547756</v>
      </c>
      <c r="I382" s="1" t="s">
        <v>24</v>
      </c>
      <c r="J382" s="1" t="s">
        <v>454</v>
      </c>
      <c r="K382" s="1">
        <v>3</v>
      </c>
      <c r="L382" s="1" t="s">
        <v>26</v>
      </c>
      <c r="M382" s="3">
        <v>83.67</v>
      </c>
      <c r="N382" s="3">
        <f t="shared" si="11"/>
        <v>251.01</v>
      </c>
      <c r="O382" s="1"/>
      <c r="P382" s="1"/>
      <c r="Q382" s="1"/>
      <c r="R382" s="1"/>
      <c r="S382" s="3">
        <f>Tabla13157[[#This Row],[COSTO TOTAL]]</f>
        <v>251.01</v>
      </c>
      <c r="T382" s="1"/>
      <c r="U382" s="1"/>
      <c r="V382" s="3"/>
      <c r="W382" s="1"/>
      <c r="X382" s="1"/>
      <c r="Y382" s="1"/>
      <c r="Z382" s="3"/>
      <c r="AA382" s="1"/>
      <c r="AB382" s="1"/>
      <c r="AC382" s="1"/>
      <c r="AD382" s="1"/>
      <c r="AE382" s="1"/>
    </row>
    <row r="383" spans="1:31">
      <c r="A383" s="1" t="s">
        <v>272</v>
      </c>
      <c r="B383" s="2">
        <v>43343</v>
      </c>
      <c r="C383" s="1">
        <v>7563061</v>
      </c>
      <c r="D383" s="1" t="s">
        <v>18</v>
      </c>
      <c r="E383" s="1" t="s">
        <v>452</v>
      </c>
      <c r="F383" s="1" t="s">
        <v>76</v>
      </c>
      <c r="G383" s="1"/>
      <c r="H383" s="1">
        <v>4501547756</v>
      </c>
      <c r="I383" s="1" t="s">
        <v>24</v>
      </c>
      <c r="J383" s="1" t="s">
        <v>455</v>
      </c>
      <c r="K383" s="1">
        <v>3</v>
      </c>
      <c r="L383" s="1" t="s">
        <v>26</v>
      </c>
      <c r="M383" s="3">
        <v>257.87</v>
      </c>
      <c r="N383" s="3">
        <f t="shared" si="11"/>
        <v>773.61</v>
      </c>
      <c r="O383" s="1"/>
      <c r="P383" s="1"/>
      <c r="Q383" s="1"/>
      <c r="R383" s="1"/>
      <c r="S383" s="3">
        <f>Tabla13157[[#This Row],[COSTO TOTAL]]</f>
        <v>773.61</v>
      </c>
      <c r="T383" s="1"/>
      <c r="U383" s="1"/>
      <c r="V383" s="3"/>
      <c r="W383" s="1"/>
      <c r="X383" s="1"/>
      <c r="Y383" s="1"/>
      <c r="Z383" s="3"/>
      <c r="AA383" s="1"/>
      <c r="AB383" s="1"/>
      <c r="AC383" s="1"/>
      <c r="AD383" s="1"/>
      <c r="AE383" s="1"/>
    </row>
    <row r="384" spans="1:31">
      <c r="A384" s="1" t="s">
        <v>272</v>
      </c>
      <c r="B384" s="2">
        <v>43343</v>
      </c>
      <c r="C384" s="1">
        <v>7563061</v>
      </c>
      <c r="D384" s="1" t="s">
        <v>18</v>
      </c>
      <c r="E384" s="1" t="s">
        <v>452</v>
      </c>
      <c r="F384" s="1" t="s">
        <v>76</v>
      </c>
      <c r="G384" s="1"/>
      <c r="H384" s="1">
        <v>4501547756</v>
      </c>
      <c r="I384" s="1" t="s">
        <v>24</v>
      </c>
      <c r="J384" s="1" t="s">
        <v>456</v>
      </c>
      <c r="K384" s="1">
        <v>3</v>
      </c>
      <c r="L384" s="1" t="s">
        <v>26</v>
      </c>
      <c r="M384" s="3">
        <v>140</v>
      </c>
      <c r="N384" s="3">
        <f t="shared" si="11"/>
        <v>420</v>
      </c>
      <c r="O384" s="1"/>
      <c r="P384" s="1"/>
      <c r="Q384" s="1"/>
      <c r="R384" s="1"/>
      <c r="S384" s="3">
        <f>Tabla13157[[#This Row],[COSTO TOTAL]]</f>
        <v>420</v>
      </c>
      <c r="T384" s="1"/>
      <c r="U384" s="1"/>
      <c r="V384" s="3"/>
      <c r="W384" s="1"/>
      <c r="X384" s="1"/>
      <c r="Y384" s="1"/>
      <c r="Z384" s="3"/>
      <c r="AA384" s="1"/>
      <c r="AB384" s="1"/>
      <c r="AC384" s="1"/>
      <c r="AD384" s="1"/>
      <c r="AE384" s="1"/>
    </row>
    <row r="385" spans="1:31">
      <c r="A385" s="1" t="s">
        <v>272</v>
      </c>
      <c r="B385" s="2">
        <v>43343</v>
      </c>
      <c r="C385" s="1">
        <v>7563061</v>
      </c>
      <c r="D385" s="1" t="s">
        <v>18</v>
      </c>
      <c r="E385" s="1" t="s">
        <v>452</v>
      </c>
      <c r="F385" s="1" t="s">
        <v>76</v>
      </c>
      <c r="G385" s="1"/>
      <c r="H385" s="1">
        <v>4501547756</v>
      </c>
      <c r="I385" s="1" t="s">
        <v>24</v>
      </c>
      <c r="J385" s="1" t="s">
        <v>457</v>
      </c>
      <c r="K385" s="1">
        <v>3</v>
      </c>
      <c r="L385" s="1" t="s">
        <v>26</v>
      </c>
      <c r="M385" s="3">
        <v>474.33</v>
      </c>
      <c r="N385" s="3">
        <f t="shared" si="11"/>
        <v>1422.99</v>
      </c>
      <c r="O385" s="1"/>
      <c r="P385" s="1"/>
      <c r="Q385" s="1"/>
      <c r="R385" s="1"/>
      <c r="S385" s="3">
        <f>Tabla13157[[#This Row],[COSTO TOTAL]]</f>
        <v>1422.99</v>
      </c>
      <c r="T385" s="1"/>
      <c r="U385" s="1"/>
      <c r="V385" s="3"/>
      <c r="W385" s="1"/>
      <c r="X385" s="1"/>
      <c r="Y385" s="1"/>
      <c r="Z385" s="3"/>
      <c r="AA385" s="1"/>
      <c r="AB385" s="1"/>
      <c r="AC385" s="1"/>
      <c r="AD385" s="1"/>
      <c r="AE385" s="1"/>
    </row>
    <row r="386" spans="1:31">
      <c r="A386" s="1" t="s">
        <v>272</v>
      </c>
      <c r="B386" s="2">
        <v>43343</v>
      </c>
      <c r="C386" s="1">
        <v>7563061</v>
      </c>
      <c r="D386" s="1" t="s">
        <v>18</v>
      </c>
      <c r="E386" s="1" t="s">
        <v>452</v>
      </c>
      <c r="F386" s="1" t="s">
        <v>76</v>
      </c>
      <c r="G386" s="1"/>
      <c r="H386" s="1">
        <v>4501547756</v>
      </c>
      <c r="I386" s="1" t="s">
        <v>24</v>
      </c>
      <c r="J386" s="1" t="s">
        <v>458</v>
      </c>
      <c r="K386" s="1">
        <v>1</v>
      </c>
      <c r="L386" s="1" t="s">
        <v>26</v>
      </c>
      <c r="M386" s="3">
        <v>54.51</v>
      </c>
      <c r="N386" s="3">
        <f t="shared" si="11"/>
        <v>54.51</v>
      </c>
      <c r="O386" s="1"/>
      <c r="P386" s="1"/>
      <c r="Q386" s="1"/>
      <c r="R386" s="1"/>
      <c r="S386" s="3">
        <f>Tabla13157[[#This Row],[COSTO TOTAL]]</f>
        <v>54.51</v>
      </c>
      <c r="T386" s="1"/>
      <c r="U386" s="1"/>
      <c r="V386" s="3"/>
      <c r="W386" s="1"/>
      <c r="X386" s="1"/>
      <c r="Y386" s="1"/>
      <c r="Z386" s="3"/>
      <c r="AA386" s="1"/>
      <c r="AB386" s="1"/>
      <c r="AC386" s="1"/>
      <c r="AD386" s="1"/>
      <c r="AE386" s="1"/>
    </row>
    <row r="387" spans="1:31">
      <c r="A387" s="1" t="s">
        <v>272</v>
      </c>
      <c r="B387" s="2">
        <v>43343</v>
      </c>
      <c r="C387" s="1">
        <v>7563061</v>
      </c>
      <c r="D387" s="1" t="s">
        <v>18</v>
      </c>
      <c r="E387" s="1" t="s">
        <v>452</v>
      </c>
      <c r="F387" s="1" t="s">
        <v>76</v>
      </c>
      <c r="G387" s="1"/>
      <c r="H387" s="1">
        <v>4501547756</v>
      </c>
      <c r="I387" s="1" t="s">
        <v>24</v>
      </c>
      <c r="J387" s="1" t="s">
        <v>459</v>
      </c>
      <c r="K387" s="1">
        <v>3</v>
      </c>
      <c r="L387" s="1" t="s">
        <v>26</v>
      </c>
      <c r="M387" s="3">
        <v>695</v>
      </c>
      <c r="N387" s="3">
        <f t="shared" si="11"/>
        <v>2085</v>
      </c>
      <c r="O387" s="1"/>
      <c r="P387" s="1"/>
      <c r="Q387" s="1"/>
      <c r="R387" s="1"/>
      <c r="S387" s="3">
        <f>Tabla13157[[#This Row],[COSTO TOTAL]]</f>
        <v>2085</v>
      </c>
      <c r="T387" s="1"/>
      <c r="U387" s="1"/>
      <c r="V387" s="3"/>
      <c r="W387" s="1"/>
      <c r="X387" s="1"/>
      <c r="Y387" s="1"/>
      <c r="Z387" s="3"/>
      <c r="AA387" s="1"/>
      <c r="AB387" s="1"/>
      <c r="AC387" s="1"/>
      <c r="AD387" s="1"/>
      <c r="AE387" s="1"/>
    </row>
    <row r="388" spans="1:31">
      <c r="A388" s="1" t="s">
        <v>272</v>
      </c>
      <c r="B388" s="2">
        <v>43580</v>
      </c>
      <c r="C388" s="1" t="s">
        <v>22</v>
      </c>
      <c r="D388" s="1" t="s">
        <v>18</v>
      </c>
      <c r="E388" s="1" t="s">
        <v>24</v>
      </c>
      <c r="F388" s="1" t="s">
        <v>24</v>
      </c>
      <c r="G388" s="1" t="s">
        <v>24</v>
      </c>
      <c r="H388" s="1">
        <v>4501665521</v>
      </c>
      <c r="I388" s="1" t="s">
        <v>24</v>
      </c>
      <c r="J388" s="1" t="s">
        <v>460</v>
      </c>
      <c r="K388" s="1">
        <v>4</v>
      </c>
      <c r="L388" s="1" t="s">
        <v>26</v>
      </c>
      <c r="M388" s="3">
        <v>486</v>
      </c>
      <c r="N388" s="3">
        <f t="shared" si="11"/>
        <v>1944</v>
      </c>
      <c r="O388" s="1"/>
      <c r="P388" s="1"/>
      <c r="Q388" s="1"/>
      <c r="R388" s="1"/>
      <c r="S388" s="3">
        <f>Tabla13157[[#This Row],[COSTO TOTAL]]</f>
        <v>1944</v>
      </c>
      <c r="T388" s="1"/>
      <c r="U388" s="1"/>
      <c r="V388" s="3"/>
      <c r="W388" s="1"/>
      <c r="X388" s="1"/>
      <c r="Y388" s="1"/>
      <c r="Z388" s="3"/>
      <c r="AA388" s="1"/>
      <c r="AB388" s="1"/>
      <c r="AC388" s="1"/>
      <c r="AD388" s="1"/>
      <c r="AE388" s="1"/>
    </row>
    <row r="389" spans="1:31">
      <c r="A389" s="1" t="s">
        <v>272</v>
      </c>
      <c r="B389" s="2">
        <v>43580</v>
      </c>
      <c r="C389" s="1" t="s">
        <v>22</v>
      </c>
      <c r="D389" s="1" t="s">
        <v>18</v>
      </c>
      <c r="E389" s="1" t="s">
        <v>24</v>
      </c>
      <c r="F389" s="1" t="s">
        <v>24</v>
      </c>
      <c r="G389" s="1" t="s">
        <v>24</v>
      </c>
      <c r="H389" s="1">
        <v>4501665521</v>
      </c>
      <c r="I389" s="1" t="s">
        <v>24</v>
      </c>
      <c r="J389" s="1" t="s">
        <v>461</v>
      </c>
      <c r="K389" s="1">
        <v>3</v>
      </c>
      <c r="L389" s="1" t="s">
        <v>26</v>
      </c>
      <c r="M389" s="3">
        <v>96.56</v>
      </c>
      <c r="N389" s="3">
        <f t="shared" si="11"/>
        <v>289.68</v>
      </c>
      <c r="O389" s="1"/>
      <c r="P389" s="1"/>
      <c r="Q389" s="1"/>
      <c r="R389" s="1"/>
      <c r="S389" s="3">
        <f>Tabla13157[[#This Row],[COSTO TOTAL]]</f>
        <v>289.68</v>
      </c>
      <c r="T389" s="1"/>
      <c r="U389" s="1"/>
      <c r="V389" s="3"/>
      <c r="W389" s="1"/>
      <c r="X389" s="1"/>
      <c r="Y389" s="1"/>
      <c r="Z389" s="3"/>
      <c r="AA389" s="1"/>
      <c r="AB389" s="1"/>
      <c r="AC389" s="1"/>
      <c r="AD389" s="1"/>
      <c r="AE389" s="1"/>
    </row>
    <row r="390" spans="1:31">
      <c r="A390" s="1" t="s">
        <v>272</v>
      </c>
      <c r="B390" s="2">
        <v>43580</v>
      </c>
      <c r="C390" s="1" t="s">
        <v>22</v>
      </c>
      <c r="D390" s="1" t="s">
        <v>18</v>
      </c>
      <c r="E390" s="1" t="s">
        <v>24</v>
      </c>
      <c r="F390" s="1" t="s">
        <v>24</v>
      </c>
      <c r="G390" s="1" t="s">
        <v>24</v>
      </c>
      <c r="H390" s="1">
        <v>4501665521</v>
      </c>
      <c r="I390" s="1" t="s">
        <v>24</v>
      </c>
      <c r="J390" s="1" t="s">
        <v>462</v>
      </c>
      <c r="K390" s="1">
        <v>2</v>
      </c>
      <c r="L390" s="1" t="s">
        <v>26</v>
      </c>
      <c r="M390" s="3">
        <v>44.41</v>
      </c>
      <c r="N390" s="3">
        <f t="shared" si="11"/>
        <v>88.82</v>
      </c>
      <c r="O390" s="1"/>
      <c r="P390" s="1"/>
      <c r="Q390" s="1"/>
      <c r="R390" s="1"/>
      <c r="S390" s="3">
        <f>Tabla13157[[#This Row],[COSTO TOTAL]]</f>
        <v>88.82</v>
      </c>
      <c r="T390" s="1"/>
      <c r="U390" s="1"/>
      <c r="V390" s="3"/>
      <c r="W390" s="1"/>
      <c r="X390" s="1"/>
      <c r="Y390" s="1"/>
      <c r="Z390" s="3"/>
      <c r="AA390" s="1"/>
      <c r="AB390" s="1"/>
      <c r="AC390" s="1"/>
      <c r="AD390" s="1"/>
      <c r="AE390" s="1"/>
    </row>
    <row r="391" spans="1:31">
      <c r="A391" s="1" t="s">
        <v>272</v>
      </c>
      <c r="B391" s="2">
        <v>43580</v>
      </c>
      <c r="C391" s="1" t="s">
        <v>22</v>
      </c>
      <c r="D391" s="1" t="s">
        <v>18</v>
      </c>
      <c r="E391" s="1" t="s">
        <v>24</v>
      </c>
      <c r="F391" s="1" t="s">
        <v>24</v>
      </c>
      <c r="G391" s="1" t="s">
        <v>24</v>
      </c>
      <c r="H391" s="1">
        <v>4501665521</v>
      </c>
      <c r="I391" s="1" t="s">
        <v>24</v>
      </c>
      <c r="J391" s="1" t="s">
        <v>463</v>
      </c>
      <c r="K391" s="1">
        <v>1</v>
      </c>
      <c r="L391" s="1" t="s">
        <v>26</v>
      </c>
      <c r="M391" s="3">
        <v>662.26</v>
      </c>
      <c r="N391" s="3">
        <f t="shared" si="11"/>
        <v>662.26</v>
      </c>
      <c r="O391" s="1" t="s">
        <v>464</v>
      </c>
      <c r="P391" s="1"/>
      <c r="Q391" s="1"/>
      <c r="R391" s="1"/>
      <c r="S391" s="3">
        <f>Tabla13157[[#This Row],[COSTO TOTAL]]</f>
        <v>662.26</v>
      </c>
      <c r="T391" s="1"/>
      <c r="U391" s="1"/>
      <c r="V391" s="3"/>
      <c r="W391" s="1"/>
      <c r="X391" s="1"/>
      <c r="Y391" s="1"/>
      <c r="Z391" s="3"/>
      <c r="AA391" s="1"/>
      <c r="AB391" s="1"/>
      <c r="AC391" s="1"/>
      <c r="AD391" s="1"/>
      <c r="AE391" s="1"/>
    </row>
    <row r="392" spans="1:31">
      <c r="A392" s="1" t="s">
        <v>272</v>
      </c>
      <c r="B392" s="2">
        <v>43580</v>
      </c>
      <c r="C392" s="1" t="s">
        <v>22</v>
      </c>
      <c r="D392" s="1" t="s">
        <v>18</v>
      </c>
      <c r="E392" s="1" t="s">
        <v>24</v>
      </c>
      <c r="F392" s="1" t="s">
        <v>24</v>
      </c>
      <c r="G392" s="1" t="s">
        <v>24</v>
      </c>
      <c r="H392" s="1">
        <v>4501665521</v>
      </c>
      <c r="I392" s="1" t="s">
        <v>24</v>
      </c>
      <c r="J392" s="1" t="s">
        <v>465</v>
      </c>
      <c r="K392" s="1">
        <v>10</v>
      </c>
      <c r="L392" s="1" t="s">
        <v>26</v>
      </c>
      <c r="M392" s="3">
        <v>35.1</v>
      </c>
      <c r="N392" s="3">
        <f t="shared" si="11"/>
        <v>351</v>
      </c>
      <c r="O392" s="1"/>
      <c r="P392" s="1"/>
      <c r="Q392" s="1"/>
      <c r="R392" s="1"/>
      <c r="S392" s="3">
        <f>Tabla13157[[#This Row],[COSTO TOTAL]]</f>
        <v>351</v>
      </c>
      <c r="T392" s="1"/>
      <c r="U392" s="1"/>
      <c r="V392" s="3"/>
      <c r="W392" s="1"/>
      <c r="X392" s="1"/>
      <c r="Y392" s="1"/>
      <c r="Z392" s="3"/>
      <c r="AA392" s="1"/>
      <c r="AB392" s="1"/>
      <c r="AC392" s="1"/>
      <c r="AD392" s="1"/>
      <c r="AE392" s="1"/>
    </row>
    <row r="393" spans="1:31">
      <c r="A393" s="1" t="s">
        <v>272</v>
      </c>
      <c r="B393" s="2">
        <v>43686</v>
      </c>
      <c r="C393" s="1" t="s">
        <v>24</v>
      </c>
      <c r="D393" s="1" t="s">
        <v>18</v>
      </c>
      <c r="E393" s="1" t="s">
        <v>24</v>
      </c>
      <c r="F393" s="1" t="s">
        <v>122</v>
      </c>
      <c r="G393" s="1" t="s">
        <v>24</v>
      </c>
      <c r="H393" s="1">
        <v>4501695058</v>
      </c>
      <c r="I393" s="1" t="s">
        <v>24</v>
      </c>
      <c r="J393" s="1" t="s">
        <v>466</v>
      </c>
      <c r="K393" s="1">
        <v>0</v>
      </c>
      <c r="L393" s="1" t="s">
        <v>26</v>
      </c>
      <c r="M393" s="3">
        <v>970.73</v>
      </c>
      <c r="N393" s="3">
        <f t="shared" si="11"/>
        <v>0</v>
      </c>
      <c r="O393" s="1"/>
      <c r="P393" s="1"/>
      <c r="Q393" s="1"/>
      <c r="R393" s="1"/>
      <c r="S393" s="3">
        <f>Tabla13157[[#This Row],[COSTO TOTAL]]</f>
        <v>0</v>
      </c>
      <c r="T393" s="1"/>
      <c r="U393" s="1"/>
      <c r="V393" s="3"/>
      <c r="W393" s="1"/>
      <c r="X393" s="1"/>
      <c r="Y393" s="1"/>
      <c r="Z393" s="3"/>
      <c r="AA393" s="1"/>
      <c r="AB393" s="1"/>
      <c r="AC393" s="1"/>
      <c r="AD393" s="1" t="s">
        <v>112</v>
      </c>
      <c r="AE393" s="1"/>
    </row>
    <row r="394" spans="1:31">
      <c r="A394" s="1" t="s">
        <v>272</v>
      </c>
      <c r="B394" s="2">
        <v>43686</v>
      </c>
      <c r="C394" s="1" t="s">
        <v>24</v>
      </c>
      <c r="D394" s="1" t="s">
        <v>18</v>
      </c>
      <c r="E394" s="1" t="s">
        <v>24</v>
      </c>
      <c r="F394" s="1" t="s">
        <v>122</v>
      </c>
      <c r="G394" s="1" t="s">
        <v>24</v>
      </c>
      <c r="H394" s="1">
        <v>4501695058</v>
      </c>
      <c r="I394" s="1" t="s">
        <v>24</v>
      </c>
      <c r="J394" s="1" t="s">
        <v>467</v>
      </c>
      <c r="K394" s="1">
        <v>3</v>
      </c>
      <c r="L394" s="1" t="s">
        <v>26</v>
      </c>
      <c r="M394" s="3">
        <v>162.5</v>
      </c>
      <c r="N394" s="3">
        <f t="shared" si="11"/>
        <v>487.5</v>
      </c>
      <c r="O394" s="1"/>
      <c r="P394" s="1"/>
      <c r="Q394" s="1"/>
      <c r="R394" s="1"/>
      <c r="S394" s="3">
        <f>Tabla13157[[#This Row],[COSTO TOTAL]]</f>
        <v>487.5</v>
      </c>
      <c r="T394" s="1"/>
      <c r="U394" s="1"/>
      <c r="V394" s="3"/>
      <c r="W394" s="1"/>
      <c r="X394" s="1"/>
      <c r="Y394" s="1"/>
      <c r="Z394" s="3"/>
      <c r="AA394" s="1"/>
      <c r="AB394" s="1"/>
      <c r="AC394" s="1"/>
      <c r="AD394" s="1"/>
      <c r="AE394" s="1"/>
    </row>
    <row r="395" spans="1:31">
      <c r="A395" s="1" t="s">
        <v>272</v>
      </c>
      <c r="B395" s="2" t="s">
        <v>37</v>
      </c>
      <c r="C395" s="1" t="s">
        <v>22</v>
      </c>
      <c r="D395" s="1" t="s">
        <v>18</v>
      </c>
      <c r="E395" s="1" t="s">
        <v>24</v>
      </c>
      <c r="F395" s="1" t="s">
        <v>468</v>
      </c>
      <c r="G395" s="1" t="s">
        <v>24</v>
      </c>
      <c r="H395" s="1" t="s">
        <v>24</v>
      </c>
      <c r="I395" s="1" t="s">
        <v>24</v>
      </c>
      <c r="J395" s="1" t="s">
        <v>469</v>
      </c>
      <c r="K395" s="1">
        <v>1</v>
      </c>
      <c r="L395" s="1" t="s">
        <v>26</v>
      </c>
      <c r="M395" s="3"/>
      <c r="N395" s="3">
        <f t="shared" si="11"/>
        <v>0</v>
      </c>
      <c r="O395" s="1"/>
      <c r="P395" s="1"/>
      <c r="Q395" s="1"/>
      <c r="R395" s="1"/>
      <c r="S395" s="3">
        <f>Tabla13157[[#This Row],[COSTO TOTAL]]</f>
        <v>0</v>
      </c>
      <c r="T395" s="1"/>
      <c r="U395" s="1"/>
      <c r="V395" s="3"/>
      <c r="W395" s="1"/>
      <c r="X395" s="1"/>
      <c r="Y395" s="1"/>
      <c r="Z395" s="3"/>
      <c r="AA395" s="1"/>
      <c r="AB395" s="1"/>
      <c r="AC395" s="1"/>
      <c r="AD395" s="1"/>
      <c r="AE395" s="1"/>
    </row>
    <row r="396" spans="1:31">
      <c r="A396" s="1" t="s">
        <v>272</v>
      </c>
      <c r="B396" s="2" t="s">
        <v>37</v>
      </c>
      <c r="C396" s="1" t="s">
        <v>22</v>
      </c>
      <c r="D396" s="1" t="s">
        <v>18</v>
      </c>
      <c r="E396" s="1" t="s">
        <v>24</v>
      </c>
      <c r="F396" s="1" t="s">
        <v>24</v>
      </c>
      <c r="G396" s="1"/>
      <c r="H396" s="1">
        <v>4501420063</v>
      </c>
      <c r="I396" s="1" t="s">
        <v>24</v>
      </c>
      <c r="J396" s="1" t="s">
        <v>470</v>
      </c>
      <c r="K396" s="1">
        <v>1</v>
      </c>
      <c r="L396" s="1" t="s">
        <v>26</v>
      </c>
      <c r="M396" s="3"/>
      <c r="N396" s="3">
        <f t="shared" si="11"/>
        <v>0</v>
      </c>
      <c r="O396" s="1"/>
      <c r="P396" s="1"/>
      <c r="Q396" s="1"/>
      <c r="R396" s="1"/>
      <c r="S396" s="3">
        <f>Tabla13157[[#This Row],[COSTO TOTAL]]</f>
        <v>0</v>
      </c>
      <c r="T396" s="1"/>
      <c r="U396" s="1"/>
      <c r="V396" s="3"/>
      <c r="W396" s="1"/>
      <c r="X396" s="1"/>
      <c r="Y396" s="1"/>
      <c r="Z396" s="3"/>
      <c r="AA396" s="1"/>
      <c r="AB396" s="1"/>
      <c r="AC396" s="1"/>
      <c r="AD396" s="1"/>
      <c r="AE396" s="1"/>
    </row>
    <row r="397" spans="1:31">
      <c r="A397" s="1" t="s">
        <v>275</v>
      </c>
      <c r="B397" s="2" t="s">
        <v>37</v>
      </c>
      <c r="C397" s="1">
        <v>78985322</v>
      </c>
      <c r="D397" s="1" t="s">
        <v>18</v>
      </c>
      <c r="E397" s="1" t="s">
        <v>24</v>
      </c>
      <c r="F397" s="1" t="s">
        <v>471</v>
      </c>
      <c r="G397" s="1" t="s">
        <v>24</v>
      </c>
      <c r="H397" s="1">
        <v>4501603975</v>
      </c>
      <c r="I397" s="1" t="s">
        <v>24</v>
      </c>
      <c r="J397" s="1" t="s">
        <v>472</v>
      </c>
      <c r="K397" s="1">
        <v>0</v>
      </c>
      <c r="L397" s="1" t="s">
        <v>26</v>
      </c>
      <c r="M397" s="3">
        <v>15900</v>
      </c>
      <c r="N397" s="3">
        <f t="shared" si="11"/>
        <v>0</v>
      </c>
      <c r="O397" s="1"/>
      <c r="P397" s="1"/>
      <c r="Q397" s="1"/>
      <c r="R397" s="1"/>
      <c r="S397" s="3">
        <f>Tabla13157[[#This Row],[COSTO TOTAL]]</f>
        <v>0</v>
      </c>
      <c r="T397" s="1"/>
      <c r="U397" s="1"/>
      <c r="V397" s="3"/>
      <c r="W397" s="1"/>
      <c r="X397" s="1"/>
      <c r="Y397" s="1"/>
      <c r="Z397" s="3"/>
      <c r="AA397" s="1"/>
      <c r="AB397" s="1"/>
      <c r="AC397" s="1"/>
      <c r="AD397" s="1" t="s">
        <v>112</v>
      </c>
      <c r="AE397" s="1"/>
    </row>
    <row r="398" spans="1:31">
      <c r="A398" s="1" t="s">
        <v>275</v>
      </c>
      <c r="B398" s="2" t="s">
        <v>37</v>
      </c>
      <c r="C398" s="1">
        <v>78985322</v>
      </c>
      <c r="D398" s="1" t="s">
        <v>18</v>
      </c>
      <c r="E398" s="1" t="s">
        <v>24</v>
      </c>
      <c r="F398" s="1" t="s">
        <v>471</v>
      </c>
      <c r="G398" s="1" t="s">
        <v>24</v>
      </c>
      <c r="H398" s="1">
        <v>4501603975</v>
      </c>
      <c r="I398" s="1" t="s">
        <v>24</v>
      </c>
      <c r="J398" s="1" t="s">
        <v>473</v>
      </c>
      <c r="K398" s="1">
        <v>1</v>
      </c>
      <c r="L398" s="1" t="s">
        <v>26</v>
      </c>
      <c r="M398" s="3">
        <v>96360</v>
      </c>
      <c r="N398" s="3">
        <f t="shared" si="11"/>
        <v>96360</v>
      </c>
      <c r="O398" s="1"/>
      <c r="P398" s="1"/>
      <c r="Q398" s="1"/>
      <c r="R398" s="1"/>
      <c r="S398" s="3">
        <f>Tabla13157[[#This Row],[COSTO TOTAL]]</f>
        <v>96360</v>
      </c>
      <c r="T398" s="1"/>
      <c r="U398" s="1"/>
      <c r="V398" s="3"/>
      <c r="W398" s="1"/>
      <c r="X398" s="1"/>
      <c r="Y398" s="1"/>
      <c r="Z398" s="3"/>
      <c r="AA398" s="1"/>
      <c r="AB398" s="1"/>
      <c r="AC398" s="1"/>
      <c r="AD398" s="1"/>
      <c r="AE398" s="1"/>
    </row>
    <row r="399" spans="1:31">
      <c r="A399" s="1" t="s">
        <v>275</v>
      </c>
      <c r="B399" s="2">
        <v>43413</v>
      </c>
      <c r="C399" s="1">
        <v>7646549</v>
      </c>
      <c r="D399" s="1" t="s">
        <v>18</v>
      </c>
      <c r="E399" s="1" t="s">
        <v>474</v>
      </c>
      <c r="F399" s="1" t="s">
        <v>475</v>
      </c>
      <c r="G399" s="1" t="s">
        <v>24</v>
      </c>
      <c r="H399" s="1">
        <v>4501610699</v>
      </c>
      <c r="I399" s="1" t="s">
        <v>476</v>
      </c>
      <c r="J399" s="1" t="s">
        <v>477</v>
      </c>
      <c r="K399" s="1">
        <v>1</v>
      </c>
      <c r="L399" s="1" t="s">
        <v>26</v>
      </c>
      <c r="M399" s="3">
        <v>13410</v>
      </c>
      <c r="N399" s="3">
        <f t="shared" si="11"/>
        <v>13410</v>
      </c>
      <c r="O399" s="1"/>
      <c r="P399" s="1"/>
      <c r="Q399" s="1"/>
      <c r="R399" s="1"/>
      <c r="S399" s="3">
        <f>Tabla13157[[#This Row],[COSTO TOTAL]]</f>
        <v>13410</v>
      </c>
      <c r="T399" s="1"/>
      <c r="U399" s="1"/>
      <c r="V399" s="3"/>
      <c r="W399" s="1"/>
      <c r="X399" s="1"/>
      <c r="Y399" s="1"/>
      <c r="Z399" s="3"/>
      <c r="AA399" s="1"/>
      <c r="AB399" s="1"/>
      <c r="AC399" s="1"/>
      <c r="AD399" s="1"/>
      <c r="AE399" s="1"/>
    </row>
    <row r="400" spans="1:31">
      <c r="A400" s="1" t="s">
        <v>275</v>
      </c>
      <c r="B400" s="2">
        <v>43413</v>
      </c>
      <c r="C400" s="1">
        <v>7646549</v>
      </c>
      <c r="D400" s="1" t="s">
        <v>18</v>
      </c>
      <c r="E400" s="1" t="s">
        <v>474</v>
      </c>
      <c r="F400" s="1" t="s">
        <v>475</v>
      </c>
      <c r="G400" s="1" t="s">
        <v>24</v>
      </c>
      <c r="H400" s="1">
        <v>4501610699</v>
      </c>
      <c r="I400" s="1" t="s">
        <v>476</v>
      </c>
      <c r="J400" s="1" t="s">
        <v>478</v>
      </c>
      <c r="K400" s="1">
        <v>2</v>
      </c>
      <c r="L400" s="1" t="s">
        <v>26</v>
      </c>
      <c r="M400" s="3">
        <v>300</v>
      </c>
      <c r="N400" s="3">
        <f t="shared" si="11"/>
        <v>600</v>
      </c>
      <c r="O400" s="1"/>
      <c r="P400" s="1"/>
      <c r="Q400" s="1"/>
      <c r="R400" s="1"/>
      <c r="S400" s="3">
        <f>Tabla13157[[#This Row],[COSTO TOTAL]]</f>
        <v>600</v>
      </c>
      <c r="T400" s="1"/>
      <c r="U400" s="1"/>
      <c r="V400" s="3"/>
      <c r="W400" s="1"/>
      <c r="X400" s="1"/>
      <c r="Y400" s="1"/>
      <c r="Z400" s="3"/>
      <c r="AA400" s="1"/>
      <c r="AB400" s="1"/>
      <c r="AC400" s="1"/>
      <c r="AD400" s="1"/>
      <c r="AE400" s="1"/>
    </row>
    <row r="401" spans="1:31">
      <c r="A401" s="1" t="s">
        <v>275</v>
      </c>
      <c r="B401" s="2">
        <v>43308</v>
      </c>
      <c r="C401" s="1">
        <v>7571047</v>
      </c>
      <c r="D401" s="1" t="s">
        <v>18</v>
      </c>
      <c r="E401" s="1" t="s">
        <v>479</v>
      </c>
      <c r="F401" s="1" t="s">
        <v>481</v>
      </c>
      <c r="G401" s="1" t="s">
        <v>24</v>
      </c>
      <c r="H401" s="1">
        <v>4501552530</v>
      </c>
      <c r="I401" s="1" t="s">
        <v>24</v>
      </c>
      <c r="J401" s="1" t="s">
        <v>483</v>
      </c>
      <c r="K401" s="1">
        <v>0</v>
      </c>
      <c r="L401" s="1" t="s">
        <v>26</v>
      </c>
      <c r="M401" s="3">
        <v>9819.4</v>
      </c>
      <c r="N401" s="3">
        <f t="shared" si="11"/>
        <v>0</v>
      </c>
      <c r="O401" s="1" t="s">
        <v>485</v>
      </c>
      <c r="P401" s="1"/>
      <c r="Q401" s="1"/>
      <c r="R401" s="1"/>
      <c r="S401" s="3">
        <f>Tabla13157[[#This Row],[COSTO TOTAL]]</f>
        <v>0</v>
      </c>
      <c r="T401" s="1"/>
      <c r="U401" s="1"/>
      <c r="V401" s="3"/>
      <c r="W401" s="1"/>
      <c r="X401" s="1"/>
      <c r="Y401" s="1"/>
      <c r="Z401" s="3"/>
      <c r="AA401" s="1"/>
      <c r="AB401" s="1"/>
      <c r="AC401" s="1"/>
      <c r="AD401" s="1" t="s">
        <v>112</v>
      </c>
      <c r="AE401" s="1"/>
    </row>
    <row r="402" spans="1:31">
      <c r="A402" s="1" t="s">
        <v>275</v>
      </c>
      <c r="B402" s="2">
        <v>43322</v>
      </c>
      <c r="C402" s="1">
        <v>7593351</v>
      </c>
      <c r="D402" s="1" t="s">
        <v>18</v>
      </c>
      <c r="E402" s="1" t="s">
        <v>480</v>
      </c>
      <c r="F402" s="1" t="s">
        <v>482</v>
      </c>
      <c r="G402" s="1"/>
      <c r="H402" s="1">
        <v>4501567131</v>
      </c>
      <c r="I402" s="1" t="s">
        <v>24</v>
      </c>
      <c r="J402" s="1" t="s">
        <v>484</v>
      </c>
      <c r="K402" s="1">
        <v>0</v>
      </c>
      <c r="L402" s="1" t="s">
        <v>26</v>
      </c>
      <c r="M402" s="3">
        <v>8800</v>
      </c>
      <c r="N402" s="3">
        <f t="shared" si="11"/>
        <v>0</v>
      </c>
      <c r="O402" s="1"/>
      <c r="P402" s="1"/>
      <c r="Q402" s="1"/>
      <c r="R402" s="1"/>
      <c r="S402" s="3">
        <f>Tabla13157[[#This Row],[COSTO TOTAL]]</f>
        <v>0</v>
      </c>
      <c r="T402" s="1"/>
      <c r="U402" s="1"/>
      <c r="V402" s="3"/>
      <c r="W402" s="1"/>
      <c r="X402" s="1"/>
      <c r="Y402" s="1"/>
      <c r="Z402" s="3"/>
      <c r="AA402" s="1"/>
      <c r="AB402" s="1"/>
      <c r="AC402" s="1"/>
      <c r="AD402" s="1" t="s">
        <v>112</v>
      </c>
      <c r="AE402" s="1"/>
    </row>
    <row r="403" spans="1:31">
      <c r="A403" s="1" t="s">
        <v>275</v>
      </c>
      <c r="B403" s="2">
        <v>42926</v>
      </c>
      <c r="C403" s="1" t="s">
        <v>22</v>
      </c>
      <c r="D403" s="1" t="s">
        <v>18</v>
      </c>
      <c r="E403" s="1" t="s">
        <v>24</v>
      </c>
      <c r="F403" s="1" t="s">
        <v>24</v>
      </c>
      <c r="G403" s="1"/>
      <c r="H403" s="1">
        <v>4501449600</v>
      </c>
      <c r="I403" s="1" t="s">
        <v>24</v>
      </c>
      <c r="J403" s="1" t="s">
        <v>487</v>
      </c>
      <c r="K403" s="1">
        <v>3</v>
      </c>
      <c r="L403" s="1" t="s">
        <v>26</v>
      </c>
      <c r="M403" s="3">
        <v>36809.599999999999</v>
      </c>
      <c r="N403" s="3">
        <f t="shared" si="11"/>
        <v>110428.79999999999</v>
      </c>
      <c r="O403" s="1"/>
      <c r="P403" s="1"/>
      <c r="Q403" s="1"/>
      <c r="R403" s="1"/>
      <c r="S403" s="3">
        <f>Tabla13157[[#This Row],[COSTO TOTAL]]</f>
        <v>110428.79999999999</v>
      </c>
      <c r="T403" s="1"/>
      <c r="U403" s="1"/>
      <c r="V403" s="3"/>
      <c r="W403" s="1"/>
      <c r="X403" s="1"/>
      <c r="Y403" s="1"/>
      <c r="Z403" s="3"/>
      <c r="AA403" s="1"/>
      <c r="AB403" s="1"/>
      <c r="AC403" s="1"/>
      <c r="AD403" s="1"/>
      <c r="AE403" s="1"/>
    </row>
    <row r="404" spans="1:31">
      <c r="A404" s="1" t="s">
        <v>275</v>
      </c>
      <c r="B404" s="2">
        <v>43205</v>
      </c>
      <c r="C404" s="1" t="s">
        <v>24</v>
      </c>
      <c r="D404" s="1" t="s">
        <v>18</v>
      </c>
      <c r="E404" s="1" t="s">
        <v>24</v>
      </c>
      <c r="F404" s="1" t="s">
        <v>486</v>
      </c>
      <c r="G404" s="1" t="s">
        <v>24</v>
      </c>
      <c r="H404" s="1">
        <v>4501661849</v>
      </c>
      <c r="I404" s="1" t="s">
        <v>24</v>
      </c>
      <c r="J404" s="1" t="s">
        <v>488</v>
      </c>
      <c r="K404" s="1">
        <v>1</v>
      </c>
      <c r="L404" s="1" t="s">
        <v>26</v>
      </c>
      <c r="M404" s="3">
        <v>1560</v>
      </c>
      <c r="N404" s="3">
        <f t="shared" si="11"/>
        <v>1560</v>
      </c>
      <c r="O404" s="1"/>
      <c r="P404" s="1"/>
      <c r="Q404" s="1"/>
      <c r="R404" s="1"/>
      <c r="S404" s="3">
        <f>Tabla13157[[#This Row],[COSTO TOTAL]]</f>
        <v>1560</v>
      </c>
      <c r="T404" s="1"/>
      <c r="U404" s="1"/>
      <c r="V404" s="3"/>
      <c r="W404" s="1"/>
      <c r="X404" s="1"/>
      <c r="Y404" s="1"/>
      <c r="Z404" s="3"/>
      <c r="AA404" s="1"/>
      <c r="AB404" s="1"/>
      <c r="AC404" s="1"/>
      <c r="AD404" s="1"/>
      <c r="AE404" s="1"/>
    </row>
    <row r="405" spans="1:31">
      <c r="A405" s="1" t="s">
        <v>275</v>
      </c>
      <c r="B405" s="2">
        <v>43205</v>
      </c>
      <c r="C405" s="1" t="s">
        <v>24</v>
      </c>
      <c r="D405" s="1" t="s">
        <v>18</v>
      </c>
      <c r="E405" s="1" t="s">
        <v>24</v>
      </c>
      <c r="F405" s="1" t="s">
        <v>486</v>
      </c>
      <c r="G405" s="1" t="s">
        <v>24</v>
      </c>
      <c r="H405" s="1">
        <v>4501661849</v>
      </c>
      <c r="I405" s="1" t="s">
        <v>24</v>
      </c>
      <c r="J405" s="1" t="s">
        <v>489</v>
      </c>
      <c r="K405" s="1">
        <v>1</v>
      </c>
      <c r="L405" s="1" t="s">
        <v>26</v>
      </c>
      <c r="M405" s="3">
        <v>1560</v>
      </c>
      <c r="N405" s="3">
        <f t="shared" si="11"/>
        <v>1560</v>
      </c>
      <c r="O405" s="1"/>
      <c r="P405" s="1"/>
      <c r="Q405" s="1"/>
      <c r="R405" s="1"/>
      <c r="S405" s="3">
        <f>Tabla13157[[#This Row],[COSTO TOTAL]]</f>
        <v>1560</v>
      </c>
      <c r="T405" s="1"/>
      <c r="U405" s="1"/>
      <c r="V405" s="3"/>
      <c r="W405" s="1"/>
      <c r="X405" s="1"/>
      <c r="Y405" s="1"/>
      <c r="Z405" s="3"/>
      <c r="AA405" s="1"/>
      <c r="AB405" s="1"/>
      <c r="AC405" s="1"/>
      <c r="AD405" s="1"/>
      <c r="AE405" s="1"/>
    </row>
    <row r="406" spans="1:31">
      <c r="A406" s="1" t="s">
        <v>275</v>
      </c>
      <c r="B406" s="2">
        <v>43591</v>
      </c>
      <c r="C406" s="1">
        <v>7651959</v>
      </c>
      <c r="D406" s="1" t="s">
        <v>18</v>
      </c>
      <c r="E406" s="1" t="s">
        <v>490</v>
      </c>
      <c r="F406" s="1" t="s">
        <v>113</v>
      </c>
      <c r="G406" s="1" t="s">
        <v>24</v>
      </c>
      <c r="H406" s="1">
        <v>4501619106</v>
      </c>
      <c r="I406" s="1" t="s">
        <v>491</v>
      </c>
      <c r="J406" s="1" t="s">
        <v>492</v>
      </c>
      <c r="K406" s="1">
        <v>1</v>
      </c>
      <c r="L406" s="1" t="s">
        <v>54</v>
      </c>
      <c r="M406" s="3">
        <v>880</v>
      </c>
      <c r="N406" s="3">
        <f t="shared" si="11"/>
        <v>880</v>
      </c>
      <c r="O406" s="1"/>
      <c r="P406" s="1"/>
      <c r="Q406" s="1"/>
      <c r="R406" s="1"/>
      <c r="S406" s="3">
        <f>Tabla13157[[#This Row],[COSTO TOTAL]]</f>
        <v>880</v>
      </c>
      <c r="T406" s="1"/>
      <c r="U406" s="1"/>
      <c r="V406" s="3"/>
      <c r="W406" s="1"/>
      <c r="X406" s="1"/>
      <c r="Y406" s="1"/>
      <c r="Z406" s="3"/>
      <c r="AA406" s="1"/>
      <c r="AB406" s="1"/>
      <c r="AC406" s="1"/>
      <c r="AD406" s="1"/>
      <c r="AE406" s="1"/>
    </row>
    <row r="407" spans="1:31">
      <c r="A407" s="1" t="s">
        <v>275</v>
      </c>
      <c r="B407" s="2">
        <v>43591</v>
      </c>
      <c r="C407" s="1">
        <v>7651959</v>
      </c>
      <c r="D407" s="1" t="s">
        <v>18</v>
      </c>
      <c r="E407" s="1" t="s">
        <v>490</v>
      </c>
      <c r="F407" s="1" t="s">
        <v>113</v>
      </c>
      <c r="G407" s="1" t="s">
        <v>24</v>
      </c>
      <c r="H407" s="1">
        <v>4501619106</v>
      </c>
      <c r="I407" s="1" t="s">
        <v>491</v>
      </c>
      <c r="J407" s="1" t="s">
        <v>493</v>
      </c>
      <c r="K407" s="1">
        <v>1</v>
      </c>
      <c r="L407" s="1" t="s">
        <v>54</v>
      </c>
      <c r="M407" s="3">
        <v>1300</v>
      </c>
      <c r="N407" s="3">
        <f t="shared" si="11"/>
        <v>1300</v>
      </c>
      <c r="O407" s="1"/>
      <c r="P407" s="1"/>
      <c r="Q407" s="1"/>
      <c r="R407" s="1"/>
      <c r="S407" s="3">
        <f>Tabla13157[[#This Row],[COSTO TOTAL]]</f>
        <v>1300</v>
      </c>
      <c r="T407" s="1"/>
      <c r="U407" s="1"/>
      <c r="V407" s="3"/>
      <c r="W407" s="1"/>
      <c r="X407" s="1"/>
      <c r="Y407" s="1"/>
      <c r="Z407" s="3"/>
      <c r="AA407" s="1"/>
      <c r="AB407" s="1"/>
      <c r="AC407" s="1"/>
      <c r="AD407" s="1"/>
      <c r="AE407" s="1"/>
    </row>
    <row r="408" spans="1:31">
      <c r="A408" s="1" t="s">
        <v>275</v>
      </c>
      <c r="B408" s="2">
        <v>43591</v>
      </c>
      <c r="C408" s="1">
        <v>7651959</v>
      </c>
      <c r="D408" s="1" t="s">
        <v>18</v>
      </c>
      <c r="E408" s="1" t="s">
        <v>490</v>
      </c>
      <c r="F408" s="1" t="s">
        <v>113</v>
      </c>
      <c r="G408" s="1" t="s">
        <v>24</v>
      </c>
      <c r="H408" s="1">
        <v>4501619106</v>
      </c>
      <c r="I408" s="1" t="s">
        <v>491</v>
      </c>
      <c r="J408" s="1" t="s">
        <v>494</v>
      </c>
      <c r="K408" s="1">
        <v>1</v>
      </c>
      <c r="L408" s="1" t="s">
        <v>54</v>
      </c>
      <c r="M408" s="3">
        <v>3720</v>
      </c>
      <c r="N408" s="3">
        <f t="shared" si="11"/>
        <v>3720</v>
      </c>
      <c r="O408" s="1"/>
      <c r="P408" s="1"/>
      <c r="Q408" s="1"/>
      <c r="R408" s="1"/>
      <c r="S408" s="3">
        <f>Tabla13157[[#This Row],[COSTO TOTAL]]</f>
        <v>3720</v>
      </c>
      <c r="T408" s="1"/>
      <c r="U408" s="1"/>
      <c r="V408" s="3"/>
      <c r="W408" s="1"/>
      <c r="X408" s="1"/>
      <c r="Y408" s="1"/>
      <c r="Z408" s="3"/>
      <c r="AA408" s="1"/>
      <c r="AB408" s="1"/>
      <c r="AC408" s="1"/>
      <c r="AD408" s="1"/>
      <c r="AE408" s="1"/>
    </row>
    <row r="409" spans="1:31">
      <c r="A409" s="1" t="s">
        <v>275</v>
      </c>
      <c r="B409" s="2">
        <v>43661</v>
      </c>
      <c r="C409" s="1" t="s">
        <v>24</v>
      </c>
      <c r="D409" s="1" t="s">
        <v>18</v>
      </c>
      <c r="E409" s="1" t="s">
        <v>24</v>
      </c>
      <c r="F409" s="1" t="s">
        <v>481</v>
      </c>
      <c r="G409" s="1" t="s">
        <v>24</v>
      </c>
      <c r="H409" s="1">
        <v>4501680904</v>
      </c>
      <c r="I409" s="1" t="s">
        <v>24</v>
      </c>
      <c r="J409" s="1" t="s">
        <v>495</v>
      </c>
      <c r="K409" s="1">
        <v>1</v>
      </c>
      <c r="L409" s="1" t="s">
        <v>26</v>
      </c>
      <c r="M409" s="3">
        <v>586.79999999999995</v>
      </c>
      <c r="N409" s="3">
        <f t="shared" si="11"/>
        <v>586.79999999999995</v>
      </c>
      <c r="O409" s="1"/>
      <c r="P409" s="1"/>
      <c r="Q409" s="1"/>
      <c r="R409" s="1"/>
      <c r="S409" s="3">
        <f>Tabla13157[[#This Row],[COSTO TOTAL]]</f>
        <v>586.79999999999995</v>
      </c>
      <c r="T409" s="1"/>
      <c r="U409" s="1"/>
      <c r="V409" s="3"/>
      <c r="W409" s="1"/>
      <c r="X409" s="1"/>
      <c r="Y409" s="1"/>
      <c r="Z409" s="3"/>
      <c r="AA409" s="1"/>
      <c r="AB409" s="1"/>
      <c r="AC409" s="1"/>
      <c r="AD409" s="1"/>
      <c r="AE409" s="1"/>
    </row>
    <row r="410" spans="1:31">
      <c r="A410" s="1" t="s">
        <v>275</v>
      </c>
      <c r="B410" s="2">
        <v>43661</v>
      </c>
      <c r="C410" s="1" t="s">
        <v>24</v>
      </c>
      <c r="D410" s="1" t="s">
        <v>18</v>
      </c>
      <c r="E410" s="1" t="s">
        <v>24</v>
      </c>
      <c r="F410" s="1" t="s">
        <v>481</v>
      </c>
      <c r="G410" s="1" t="s">
        <v>24</v>
      </c>
      <c r="H410" s="1">
        <v>4501680904</v>
      </c>
      <c r="I410" s="1" t="s">
        <v>24</v>
      </c>
      <c r="J410" s="1" t="s">
        <v>496</v>
      </c>
      <c r="K410" s="1">
        <v>1</v>
      </c>
      <c r="L410" s="1" t="s">
        <v>26</v>
      </c>
      <c r="M410" s="3">
        <v>1725</v>
      </c>
      <c r="N410" s="3">
        <f t="shared" si="11"/>
        <v>1725</v>
      </c>
      <c r="O410" s="1"/>
      <c r="P410" s="1"/>
      <c r="Q410" s="1"/>
      <c r="R410" s="1"/>
      <c r="S410" s="3">
        <f>Tabla13157[[#This Row],[COSTO TOTAL]]</f>
        <v>1725</v>
      </c>
      <c r="T410" s="1"/>
      <c r="U410" s="1"/>
      <c r="V410" s="3"/>
      <c r="W410" s="1"/>
      <c r="X410" s="1"/>
      <c r="Y410" s="1"/>
      <c r="Z410" s="3"/>
      <c r="AA410" s="1"/>
      <c r="AB410" s="1"/>
      <c r="AC410" s="1"/>
      <c r="AD410" s="1"/>
      <c r="AE410" s="1"/>
    </row>
    <row r="411" spans="1:31">
      <c r="A411" s="1" t="s">
        <v>275</v>
      </c>
      <c r="B411" s="2">
        <v>43661</v>
      </c>
      <c r="C411" s="1" t="s">
        <v>24</v>
      </c>
      <c r="D411" s="1" t="s">
        <v>18</v>
      </c>
      <c r="E411" s="1" t="s">
        <v>24</v>
      </c>
      <c r="F411" s="1" t="s">
        <v>481</v>
      </c>
      <c r="G411" s="1" t="s">
        <v>24</v>
      </c>
      <c r="H411" s="1">
        <v>4501680904</v>
      </c>
      <c r="I411" s="1" t="s">
        <v>24</v>
      </c>
      <c r="J411" s="1" t="s">
        <v>497</v>
      </c>
      <c r="K411" s="1">
        <v>1</v>
      </c>
      <c r="L411" s="1" t="s">
        <v>26</v>
      </c>
      <c r="M411" s="3">
        <v>862.6</v>
      </c>
      <c r="N411" s="3">
        <f t="shared" si="11"/>
        <v>862.6</v>
      </c>
      <c r="O411" s="1"/>
      <c r="P411" s="1"/>
      <c r="Q411" s="1"/>
      <c r="R411" s="1"/>
      <c r="S411" s="3">
        <f>Tabla13157[[#This Row],[COSTO TOTAL]]</f>
        <v>862.6</v>
      </c>
      <c r="T411" s="1"/>
      <c r="U411" s="1"/>
      <c r="V411" s="3"/>
      <c r="W411" s="1"/>
      <c r="X411" s="1"/>
      <c r="Y411" s="1"/>
      <c r="Z411" s="3"/>
      <c r="AA411" s="1"/>
      <c r="AB411" s="1"/>
      <c r="AC411" s="1"/>
      <c r="AD411" s="1"/>
      <c r="AE411" s="1"/>
    </row>
    <row r="412" spans="1:31">
      <c r="A412" s="1" t="s">
        <v>275</v>
      </c>
      <c r="B412" s="2">
        <v>43661</v>
      </c>
      <c r="C412" s="1" t="s">
        <v>24</v>
      </c>
      <c r="D412" s="1" t="s">
        <v>18</v>
      </c>
      <c r="E412" s="1" t="s">
        <v>24</v>
      </c>
      <c r="F412" s="1" t="s">
        <v>481</v>
      </c>
      <c r="G412" s="1" t="s">
        <v>24</v>
      </c>
      <c r="H412" s="1">
        <v>4501680904</v>
      </c>
      <c r="I412" s="1" t="s">
        <v>24</v>
      </c>
      <c r="J412" s="1" t="s">
        <v>498</v>
      </c>
      <c r="K412" s="1">
        <v>1</v>
      </c>
      <c r="L412" s="1" t="s">
        <v>26</v>
      </c>
      <c r="M412" s="3">
        <v>1695.4</v>
      </c>
      <c r="N412" s="3">
        <f t="shared" si="11"/>
        <v>1695.4</v>
      </c>
      <c r="O412" s="1"/>
      <c r="P412" s="1"/>
      <c r="Q412" s="1"/>
      <c r="R412" s="1"/>
      <c r="S412" s="3">
        <f>Tabla13157[[#This Row],[COSTO TOTAL]]</f>
        <v>1695.4</v>
      </c>
      <c r="T412" s="1"/>
      <c r="U412" s="1"/>
      <c r="V412" s="3"/>
      <c r="W412" s="1"/>
      <c r="X412" s="1"/>
      <c r="Y412" s="1"/>
      <c r="Z412" s="3"/>
      <c r="AA412" s="1"/>
      <c r="AB412" s="1"/>
      <c r="AC412" s="1"/>
      <c r="AD412" s="1"/>
      <c r="AE412" s="1"/>
    </row>
    <row r="413" spans="1:31">
      <c r="A413" s="1" t="s">
        <v>279</v>
      </c>
      <c r="B413" s="2">
        <v>43346</v>
      </c>
      <c r="C413" s="1">
        <v>7557555</v>
      </c>
      <c r="D413" s="1" t="s">
        <v>18</v>
      </c>
      <c r="E413" s="1" t="s">
        <v>499</v>
      </c>
      <c r="F413" s="1" t="s">
        <v>500</v>
      </c>
      <c r="G413" s="1"/>
      <c r="H413" s="1">
        <v>4501574530</v>
      </c>
      <c r="I413" s="1" t="s">
        <v>24</v>
      </c>
      <c r="J413" s="1" t="s">
        <v>501</v>
      </c>
      <c r="K413" s="1">
        <v>1</v>
      </c>
      <c r="L413" s="1" t="s">
        <v>26</v>
      </c>
      <c r="M413" s="3">
        <v>1068</v>
      </c>
      <c r="N413" s="3">
        <f t="shared" si="11"/>
        <v>1068</v>
      </c>
      <c r="O413" s="1"/>
      <c r="P413" s="1"/>
      <c r="Q413" s="1"/>
      <c r="R413" s="1"/>
      <c r="S413" s="3">
        <f>Tabla13157[[#This Row],[COSTO TOTAL]]</f>
        <v>1068</v>
      </c>
      <c r="T413" s="1"/>
      <c r="U413" s="1"/>
      <c r="V413" s="3"/>
      <c r="W413" s="1"/>
      <c r="X413" s="1"/>
      <c r="Y413" s="1"/>
      <c r="Z413" s="3"/>
      <c r="AA413" s="1"/>
      <c r="AB413" s="1"/>
      <c r="AC413" s="1"/>
      <c r="AD413" s="1"/>
      <c r="AE413" s="1"/>
    </row>
    <row r="414" spans="1:31">
      <c r="A414" s="1" t="s">
        <v>279</v>
      </c>
      <c r="B414" s="2">
        <v>43313</v>
      </c>
      <c r="C414" s="1">
        <v>7523894</v>
      </c>
      <c r="D414" s="1" t="s">
        <v>18</v>
      </c>
      <c r="E414" s="1" t="s">
        <v>502</v>
      </c>
      <c r="F414" s="1" t="s">
        <v>503</v>
      </c>
      <c r="G414" s="1" t="s">
        <v>24</v>
      </c>
      <c r="H414" s="1">
        <v>4501564246</v>
      </c>
      <c r="I414" s="1" t="s">
        <v>24</v>
      </c>
      <c r="J414" s="1" t="s">
        <v>504</v>
      </c>
      <c r="K414" s="1">
        <v>1</v>
      </c>
      <c r="L414" s="1" t="s">
        <v>26</v>
      </c>
      <c r="M414" s="3">
        <v>17217</v>
      </c>
      <c r="N414" s="3">
        <f t="shared" si="11"/>
        <v>17217</v>
      </c>
      <c r="O414" s="1"/>
      <c r="P414" s="1"/>
      <c r="Q414" s="1"/>
      <c r="R414" s="1"/>
      <c r="S414" s="3">
        <f>Tabla13157[[#This Row],[COSTO TOTAL]]</f>
        <v>17217</v>
      </c>
      <c r="T414" s="1"/>
      <c r="U414" s="1"/>
      <c r="V414" s="3"/>
      <c r="W414" s="1"/>
      <c r="X414" s="1"/>
      <c r="Y414" s="1"/>
      <c r="Z414" s="3"/>
      <c r="AA414" s="1"/>
      <c r="AB414" s="1"/>
      <c r="AC414" s="1"/>
      <c r="AD414" s="1"/>
      <c r="AE414" s="1"/>
    </row>
    <row r="415" spans="1:31">
      <c r="A415" s="1" t="s">
        <v>279</v>
      </c>
      <c r="B415" s="2">
        <v>43406</v>
      </c>
      <c r="C415" s="1">
        <v>7607662</v>
      </c>
      <c r="D415" s="1" t="s">
        <v>18</v>
      </c>
      <c r="E415" s="1" t="s">
        <v>505</v>
      </c>
      <c r="F415" s="1" t="s">
        <v>503</v>
      </c>
      <c r="G415" s="1" t="s">
        <v>24</v>
      </c>
      <c r="H415" s="1">
        <v>4501603982</v>
      </c>
      <c r="I415" s="1" t="s">
        <v>506</v>
      </c>
      <c r="J415" s="1" t="s">
        <v>507</v>
      </c>
      <c r="K415" s="1">
        <v>1</v>
      </c>
      <c r="L415" s="1" t="s">
        <v>26</v>
      </c>
      <c r="M415" s="3">
        <v>27946</v>
      </c>
      <c r="N415" s="3">
        <f t="shared" si="11"/>
        <v>27946</v>
      </c>
      <c r="O415" s="1"/>
      <c r="P415" s="1"/>
      <c r="Q415" s="1"/>
      <c r="R415" s="1"/>
      <c r="S415" s="3">
        <f>Tabla13157[[#This Row],[COSTO TOTAL]]</f>
        <v>27946</v>
      </c>
      <c r="T415" s="1"/>
      <c r="U415" s="1"/>
      <c r="V415" s="3"/>
      <c r="W415" s="1"/>
      <c r="X415" s="1"/>
      <c r="Y415" s="1"/>
      <c r="Z415" s="3"/>
      <c r="AA415" s="1"/>
      <c r="AB415" s="1"/>
      <c r="AC415" s="1"/>
      <c r="AD415" s="1"/>
      <c r="AE415" s="1"/>
    </row>
    <row r="416" spans="1:31">
      <c r="A416" s="1" t="s">
        <v>279</v>
      </c>
      <c r="B416" s="2">
        <v>43406</v>
      </c>
      <c r="C416" s="1">
        <v>7607662</v>
      </c>
      <c r="D416" s="1" t="s">
        <v>18</v>
      </c>
      <c r="E416" s="1" t="s">
        <v>505</v>
      </c>
      <c r="F416" s="1" t="s">
        <v>503</v>
      </c>
      <c r="G416" s="1" t="s">
        <v>24</v>
      </c>
      <c r="H416" s="1">
        <v>4501603982</v>
      </c>
      <c r="I416" s="1" t="s">
        <v>506</v>
      </c>
      <c r="J416" s="1" t="s">
        <v>508</v>
      </c>
      <c r="K416" s="1">
        <v>1</v>
      </c>
      <c r="L416" s="1" t="s">
        <v>26</v>
      </c>
      <c r="M416" s="3">
        <v>18564</v>
      </c>
      <c r="N416" s="3">
        <f t="shared" si="11"/>
        <v>18564</v>
      </c>
      <c r="O416" s="1"/>
      <c r="P416" s="1"/>
      <c r="Q416" s="1"/>
      <c r="R416" s="1"/>
      <c r="S416" s="3">
        <f>Tabla13157[[#This Row],[COSTO TOTAL]]</f>
        <v>18564</v>
      </c>
      <c r="T416" s="1"/>
      <c r="U416" s="1"/>
      <c r="V416" s="3"/>
      <c r="W416" s="1"/>
      <c r="X416" s="1"/>
      <c r="Y416" s="1"/>
      <c r="Z416" s="3"/>
      <c r="AA416" s="1"/>
      <c r="AB416" s="1"/>
      <c r="AC416" s="1"/>
      <c r="AD416" s="1"/>
      <c r="AE416" s="1"/>
    </row>
    <row r="417" spans="1:31">
      <c r="A417" s="1" t="s">
        <v>279</v>
      </c>
      <c r="B417" s="2">
        <v>43406</v>
      </c>
      <c r="C417" s="1">
        <v>7607662</v>
      </c>
      <c r="D417" s="1" t="s">
        <v>18</v>
      </c>
      <c r="E417" s="1" t="s">
        <v>505</v>
      </c>
      <c r="F417" s="1" t="s">
        <v>503</v>
      </c>
      <c r="G417" s="1" t="s">
        <v>24</v>
      </c>
      <c r="H417" s="1">
        <v>4501603982</v>
      </c>
      <c r="I417" s="1" t="s">
        <v>506</v>
      </c>
      <c r="J417" s="1" t="s">
        <v>509</v>
      </c>
      <c r="K417" s="1">
        <v>1</v>
      </c>
      <c r="L417" s="1" t="s">
        <v>26</v>
      </c>
      <c r="M417" s="3">
        <v>10267.6</v>
      </c>
      <c r="N417" s="3">
        <f t="shared" si="11"/>
        <v>10267.6</v>
      </c>
      <c r="O417" s="1"/>
      <c r="P417" s="1"/>
      <c r="Q417" s="1"/>
      <c r="R417" s="1"/>
      <c r="S417" s="3">
        <f>Tabla13157[[#This Row],[COSTO TOTAL]]</f>
        <v>10267.6</v>
      </c>
      <c r="T417" s="1"/>
      <c r="U417" s="1"/>
      <c r="V417" s="3"/>
      <c r="W417" s="1"/>
      <c r="X417" s="1"/>
      <c r="Y417" s="1"/>
      <c r="Z417" s="3"/>
      <c r="AA417" s="1"/>
      <c r="AB417" s="1"/>
      <c r="AC417" s="1"/>
      <c r="AD417" s="1"/>
      <c r="AE417" s="1"/>
    </row>
    <row r="418" spans="1:31">
      <c r="A418" s="1" t="s">
        <v>279</v>
      </c>
      <c r="B418" s="2">
        <v>43600</v>
      </c>
      <c r="C418" s="1">
        <v>7732414</v>
      </c>
      <c r="D418" s="1" t="s">
        <v>18</v>
      </c>
      <c r="E418" s="1" t="s">
        <v>24</v>
      </c>
      <c r="F418" s="1" t="s">
        <v>24</v>
      </c>
      <c r="G418" s="1" t="s">
        <v>24</v>
      </c>
      <c r="H418" s="1">
        <v>4501668268</v>
      </c>
      <c r="I418" s="1" t="s">
        <v>24</v>
      </c>
      <c r="J418" s="1" t="s">
        <v>510</v>
      </c>
      <c r="K418" s="1">
        <v>1</v>
      </c>
      <c r="L418" s="1" t="s">
        <v>26</v>
      </c>
      <c r="M418" s="3">
        <v>6000</v>
      </c>
      <c r="N418" s="3">
        <f t="shared" si="11"/>
        <v>6000</v>
      </c>
      <c r="O418" s="1" t="s">
        <v>511</v>
      </c>
      <c r="P418" s="1"/>
      <c r="Q418" s="1"/>
      <c r="R418" s="1"/>
      <c r="S418" s="3">
        <f>Tabla13157[[#This Row],[COSTO TOTAL]]</f>
        <v>6000</v>
      </c>
      <c r="T418" s="1"/>
      <c r="U418" s="1"/>
      <c r="V418" s="3"/>
      <c r="W418" s="1"/>
      <c r="X418" s="1"/>
      <c r="Y418" s="1"/>
      <c r="Z418" s="3"/>
      <c r="AA418" s="1"/>
      <c r="AB418" s="1"/>
      <c r="AC418" s="1"/>
      <c r="AD418" s="1"/>
      <c r="AE418" s="1"/>
    </row>
    <row r="419" spans="1:31">
      <c r="A419" s="1" t="s">
        <v>279</v>
      </c>
      <c r="B419" s="2">
        <v>43692</v>
      </c>
      <c r="C419" s="1">
        <v>7712386</v>
      </c>
      <c r="D419" s="1" t="s">
        <v>18</v>
      </c>
      <c r="E419" s="1" t="s">
        <v>24</v>
      </c>
      <c r="F419" s="1" t="s">
        <v>277</v>
      </c>
      <c r="G419" s="1" t="s">
        <v>24</v>
      </c>
      <c r="H419" s="1">
        <v>4501686145</v>
      </c>
      <c r="I419" s="1" t="s">
        <v>24</v>
      </c>
      <c r="J419" s="1" t="s">
        <v>509</v>
      </c>
      <c r="K419" s="1">
        <v>1</v>
      </c>
      <c r="L419" s="1" t="s">
        <v>26</v>
      </c>
      <c r="M419" s="3">
        <v>10575.4</v>
      </c>
      <c r="N419" s="3">
        <f t="shared" si="11"/>
        <v>10575.4</v>
      </c>
      <c r="O419" s="1"/>
      <c r="P419" s="1"/>
      <c r="Q419" s="1"/>
      <c r="R419" s="1"/>
      <c r="S419" s="3">
        <f>Tabla13157[[#This Row],[COSTO TOTAL]]</f>
        <v>10575.4</v>
      </c>
      <c r="T419" s="1"/>
      <c r="U419" s="1"/>
      <c r="V419" s="3"/>
      <c r="W419" s="1"/>
      <c r="X419" s="1"/>
      <c r="Y419" s="1"/>
      <c r="Z419" s="3"/>
      <c r="AA419" s="1"/>
      <c r="AB419" s="1"/>
      <c r="AC419" s="1"/>
      <c r="AD419" s="1"/>
      <c r="AE419" s="1"/>
    </row>
    <row r="420" spans="1:31">
      <c r="A420" s="1" t="s">
        <v>279</v>
      </c>
      <c r="B420" s="2">
        <v>43791</v>
      </c>
      <c r="C420" s="1" t="s">
        <v>24</v>
      </c>
      <c r="D420" s="1" t="s">
        <v>18</v>
      </c>
      <c r="E420" s="1" t="s">
        <v>24</v>
      </c>
      <c r="F420" s="1" t="s">
        <v>277</v>
      </c>
      <c r="G420" s="1" t="s">
        <v>24</v>
      </c>
      <c r="H420" s="1">
        <v>4501717358</v>
      </c>
      <c r="I420" s="1" t="s">
        <v>24</v>
      </c>
      <c r="J420" s="1" t="s">
        <v>512</v>
      </c>
      <c r="K420" s="1">
        <v>1</v>
      </c>
      <c r="L420" s="1" t="s">
        <v>26</v>
      </c>
      <c r="M420" s="3">
        <v>5636.6</v>
      </c>
      <c r="N420" s="3">
        <f t="shared" si="11"/>
        <v>5636.6</v>
      </c>
      <c r="O420" s="1"/>
      <c r="P420" s="1"/>
      <c r="Q420" s="1"/>
      <c r="R420" s="1"/>
      <c r="S420" s="3">
        <f>Tabla13157[[#This Row],[COSTO TOTAL]]</f>
        <v>5636.6</v>
      </c>
      <c r="T420" s="1"/>
      <c r="U420" s="1"/>
      <c r="V420" s="3"/>
      <c r="W420" s="1"/>
      <c r="X420" s="1"/>
      <c r="Y420" s="1"/>
      <c r="Z420" s="3"/>
      <c r="AA420" s="1"/>
      <c r="AB420" s="1"/>
      <c r="AC420" s="1"/>
      <c r="AD420" s="1"/>
      <c r="AE420" s="1"/>
    </row>
    <row r="421" spans="1:31">
      <c r="A421" s="1" t="s">
        <v>290</v>
      </c>
      <c r="B421" s="2">
        <v>43789</v>
      </c>
      <c r="C421" s="1" t="s">
        <v>24</v>
      </c>
      <c r="D421" s="1" t="s">
        <v>18</v>
      </c>
      <c r="E421" s="1" t="s">
        <v>24</v>
      </c>
      <c r="F421" s="1" t="s">
        <v>513</v>
      </c>
      <c r="G421" s="1" t="s">
        <v>24</v>
      </c>
      <c r="H421" s="1">
        <v>4501726900</v>
      </c>
      <c r="I421" s="1" t="s">
        <v>24</v>
      </c>
      <c r="J421" s="1" t="s">
        <v>514</v>
      </c>
      <c r="K421" s="1">
        <v>6</v>
      </c>
      <c r="L421" s="1" t="s">
        <v>26</v>
      </c>
      <c r="M421" s="3">
        <v>239</v>
      </c>
      <c r="N421" s="3">
        <f t="shared" si="11"/>
        <v>1434</v>
      </c>
      <c r="O421" s="1" t="s">
        <v>515</v>
      </c>
      <c r="P421" s="1"/>
      <c r="Q421" s="1"/>
      <c r="R421" s="1"/>
      <c r="S421" s="3">
        <f>Tabla13157[[#This Row],[COSTO TOTAL]]</f>
        <v>1434</v>
      </c>
      <c r="T421" s="1"/>
      <c r="U421" s="1"/>
      <c r="V421" s="3"/>
      <c r="W421" s="1"/>
      <c r="X421" s="1"/>
      <c r="Y421" s="1"/>
      <c r="Z421" s="3"/>
      <c r="AA421" s="1"/>
      <c r="AB421" s="1"/>
      <c r="AC421" s="1"/>
      <c r="AD421" s="1"/>
      <c r="AE421" s="1"/>
    </row>
    <row r="422" spans="1:31">
      <c r="A422" s="1" t="s">
        <v>296</v>
      </c>
      <c r="B422" s="2">
        <v>43356</v>
      </c>
      <c r="C422" s="1">
        <v>7604487</v>
      </c>
      <c r="D422" s="1" t="s">
        <v>18</v>
      </c>
      <c r="E422" s="1" t="s">
        <v>516</v>
      </c>
      <c r="F422" s="1" t="s">
        <v>113</v>
      </c>
      <c r="G422" s="1" t="s">
        <v>24</v>
      </c>
      <c r="H422" s="1">
        <v>4501574943</v>
      </c>
      <c r="I422" s="1" t="s">
        <v>24</v>
      </c>
      <c r="J422" s="1" t="s">
        <v>517</v>
      </c>
      <c r="K422" s="1">
        <v>1</v>
      </c>
      <c r="L422" s="1" t="s">
        <v>26</v>
      </c>
      <c r="M422" s="3"/>
      <c r="N422" s="3">
        <f t="shared" si="11"/>
        <v>0</v>
      </c>
      <c r="O422" s="1"/>
      <c r="P422" s="1"/>
      <c r="Q422" s="1"/>
      <c r="R422" s="1"/>
      <c r="S422" s="3">
        <f>Tabla13157[[#This Row],[COSTO TOTAL]]</f>
        <v>0</v>
      </c>
      <c r="T422" s="1"/>
      <c r="U422" s="1"/>
      <c r="V422" s="3"/>
      <c r="W422" s="1"/>
      <c r="X422" s="1"/>
      <c r="Y422" s="1"/>
      <c r="Z422" s="3"/>
      <c r="AA422" s="1"/>
      <c r="AB422" s="1"/>
      <c r="AC422" s="1"/>
      <c r="AD422" s="1"/>
      <c r="AE422" s="1"/>
    </row>
    <row r="423" spans="1:31">
      <c r="A423" s="1" t="s">
        <v>296</v>
      </c>
      <c r="B423" s="2">
        <v>43356</v>
      </c>
      <c r="C423" s="1">
        <v>7604487</v>
      </c>
      <c r="D423" s="1" t="s">
        <v>18</v>
      </c>
      <c r="E423" s="1" t="s">
        <v>516</v>
      </c>
      <c r="F423" s="1" t="s">
        <v>113</v>
      </c>
      <c r="G423" s="1" t="s">
        <v>24</v>
      </c>
      <c r="H423" s="1">
        <v>4501574943</v>
      </c>
      <c r="I423" s="1" t="s">
        <v>24</v>
      </c>
      <c r="J423" s="1" t="s">
        <v>518</v>
      </c>
      <c r="K423" s="1">
        <v>2</v>
      </c>
      <c r="L423" s="1" t="s">
        <v>26</v>
      </c>
      <c r="M423" s="3"/>
      <c r="N423" s="3">
        <f t="shared" si="11"/>
        <v>0</v>
      </c>
      <c r="O423" s="1"/>
      <c r="P423" s="1"/>
      <c r="Q423" s="1"/>
      <c r="R423" s="1"/>
      <c r="S423" s="3">
        <f>Tabla13157[[#This Row],[COSTO TOTAL]]</f>
        <v>0</v>
      </c>
      <c r="T423" s="1"/>
      <c r="U423" s="1"/>
      <c r="V423" s="3"/>
      <c r="W423" s="1"/>
      <c r="X423" s="1"/>
      <c r="Y423" s="1"/>
      <c r="Z423" s="3"/>
      <c r="AA423" s="1"/>
      <c r="AB423" s="1"/>
      <c r="AC423" s="1"/>
      <c r="AD423" s="1"/>
      <c r="AE423" s="1"/>
    </row>
    <row r="424" spans="1:31">
      <c r="A424" s="1" t="s">
        <v>296</v>
      </c>
      <c r="B424" s="2">
        <v>43356</v>
      </c>
      <c r="C424" s="1">
        <v>7604487</v>
      </c>
      <c r="D424" s="1" t="s">
        <v>18</v>
      </c>
      <c r="E424" s="1" t="s">
        <v>516</v>
      </c>
      <c r="F424" s="1" t="s">
        <v>113</v>
      </c>
      <c r="G424" s="1" t="s">
        <v>24</v>
      </c>
      <c r="H424" s="1">
        <v>4501574943</v>
      </c>
      <c r="I424" s="1" t="s">
        <v>24</v>
      </c>
      <c r="J424" s="1" t="s">
        <v>519</v>
      </c>
      <c r="K424" s="1">
        <v>2</v>
      </c>
      <c r="L424" s="1" t="s">
        <v>26</v>
      </c>
      <c r="M424" s="3"/>
      <c r="N424" s="3">
        <f t="shared" ref="N424:N487" si="12">M424*K424</f>
        <v>0</v>
      </c>
      <c r="O424" s="1"/>
      <c r="P424" s="1"/>
      <c r="Q424" s="1"/>
      <c r="R424" s="1"/>
      <c r="S424" s="3">
        <f>Tabla13157[[#This Row],[COSTO TOTAL]]</f>
        <v>0</v>
      </c>
      <c r="T424" s="1"/>
      <c r="U424" s="1"/>
      <c r="V424" s="3"/>
      <c r="W424" s="1"/>
      <c r="X424" s="1"/>
      <c r="Y424" s="1"/>
      <c r="Z424" s="3"/>
      <c r="AA424" s="1"/>
      <c r="AB424" s="1"/>
      <c r="AC424" s="1"/>
      <c r="AD424" s="1"/>
      <c r="AE424" s="1"/>
    </row>
    <row r="425" spans="1:31">
      <c r="A425" s="1" t="s">
        <v>296</v>
      </c>
      <c r="B425" s="2">
        <v>43356</v>
      </c>
      <c r="C425" s="1">
        <v>7604487</v>
      </c>
      <c r="D425" s="1" t="s">
        <v>18</v>
      </c>
      <c r="E425" s="1" t="s">
        <v>516</v>
      </c>
      <c r="F425" s="1" t="s">
        <v>113</v>
      </c>
      <c r="G425" s="1" t="s">
        <v>24</v>
      </c>
      <c r="H425" s="1">
        <v>4501574943</v>
      </c>
      <c r="I425" s="1" t="s">
        <v>24</v>
      </c>
      <c r="J425" s="1" t="s">
        <v>520</v>
      </c>
      <c r="K425" s="1">
        <v>2</v>
      </c>
      <c r="L425" s="1" t="s">
        <v>26</v>
      </c>
      <c r="M425" s="3"/>
      <c r="N425" s="3">
        <f t="shared" si="12"/>
        <v>0</v>
      </c>
      <c r="O425" s="1"/>
      <c r="P425" s="1"/>
      <c r="Q425" s="1"/>
      <c r="R425" s="1"/>
      <c r="S425" s="3">
        <f>Tabla13157[[#This Row],[COSTO TOTAL]]</f>
        <v>0</v>
      </c>
      <c r="T425" s="1"/>
      <c r="U425" s="1"/>
      <c r="V425" s="3"/>
      <c r="W425" s="1"/>
      <c r="X425" s="1"/>
      <c r="Y425" s="1"/>
      <c r="Z425" s="3"/>
      <c r="AA425" s="1"/>
      <c r="AB425" s="1"/>
      <c r="AC425" s="1"/>
      <c r="AD425" s="1"/>
      <c r="AE425" s="1"/>
    </row>
    <row r="426" spans="1:31">
      <c r="A426" s="1" t="s">
        <v>296</v>
      </c>
      <c r="B426" s="2">
        <v>43356</v>
      </c>
      <c r="C426" s="1">
        <v>7604487</v>
      </c>
      <c r="D426" s="1" t="s">
        <v>18</v>
      </c>
      <c r="E426" s="1" t="s">
        <v>516</v>
      </c>
      <c r="F426" s="1" t="s">
        <v>113</v>
      </c>
      <c r="G426" s="1" t="s">
        <v>24</v>
      </c>
      <c r="H426" s="1">
        <v>4501574943</v>
      </c>
      <c r="I426" s="1" t="s">
        <v>24</v>
      </c>
      <c r="J426" s="1" t="s">
        <v>520</v>
      </c>
      <c r="K426" s="1">
        <v>2</v>
      </c>
      <c r="L426" s="1" t="s">
        <v>26</v>
      </c>
      <c r="M426" s="3"/>
      <c r="N426" s="3">
        <f t="shared" si="12"/>
        <v>0</v>
      </c>
      <c r="O426" s="1"/>
      <c r="P426" s="1"/>
      <c r="Q426" s="1"/>
      <c r="R426" s="1"/>
      <c r="S426" s="3">
        <f>Tabla13157[[#This Row],[COSTO TOTAL]]</f>
        <v>0</v>
      </c>
      <c r="T426" s="1"/>
      <c r="U426" s="1"/>
      <c r="V426" s="3"/>
      <c r="W426" s="1"/>
      <c r="X426" s="1"/>
      <c r="Y426" s="1"/>
      <c r="Z426" s="3"/>
      <c r="AA426" s="1"/>
      <c r="AB426" s="1"/>
      <c r="AC426" s="1"/>
      <c r="AD426" s="1"/>
      <c r="AE426" s="1"/>
    </row>
    <row r="427" spans="1:31">
      <c r="A427" s="1" t="s">
        <v>296</v>
      </c>
      <c r="B427" s="2">
        <v>43356</v>
      </c>
      <c r="C427" s="1">
        <v>7604487</v>
      </c>
      <c r="D427" s="1" t="s">
        <v>18</v>
      </c>
      <c r="E427" s="1" t="s">
        <v>516</v>
      </c>
      <c r="F427" s="1" t="s">
        <v>113</v>
      </c>
      <c r="G427" s="1" t="s">
        <v>24</v>
      </c>
      <c r="H427" s="1">
        <v>4501574943</v>
      </c>
      <c r="I427" s="1" t="s">
        <v>24</v>
      </c>
      <c r="J427" s="1" t="s">
        <v>520</v>
      </c>
      <c r="K427" s="1">
        <v>1</v>
      </c>
      <c r="L427" s="1" t="s">
        <v>26</v>
      </c>
      <c r="M427" s="3"/>
      <c r="N427" s="3">
        <f t="shared" si="12"/>
        <v>0</v>
      </c>
      <c r="O427" s="1"/>
      <c r="P427" s="1"/>
      <c r="Q427" s="1"/>
      <c r="R427" s="1"/>
      <c r="S427" s="3">
        <f>Tabla13157[[#This Row],[COSTO TOTAL]]</f>
        <v>0</v>
      </c>
      <c r="T427" s="1"/>
      <c r="U427" s="1"/>
      <c r="V427" s="3"/>
      <c r="W427" s="1"/>
      <c r="X427" s="1"/>
      <c r="Y427" s="1"/>
      <c r="Z427" s="3"/>
      <c r="AA427" s="1"/>
      <c r="AB427" s="1"/>
      <c r="AC427" s="1"/>
      <c r="AD427" s="1"/>
      <c r="AE427" s="1"/>
    </row>
    <row r="428" spans="1:31">
      <c r="A428" s="1" t="s">
        <v>296</v>
      </c>
      <c r="B428" s="2">
        <v>43356</v>
      </c>
      <c r="C428" s="1">
        <v>7604487</v>
      </c>
      <c r="D428" s="1" t="s">
        <v>18</v>
      </c>
      <c r="E428" s="1" t="s">
        <v>516</v>
      </c>
      <c r="F428" s="1" t="s">
        <v>113</v>
      </c>
      <c r="G428" s="1" t="s">
        <v>24</v>
      </c>
      <c r="H428" s="1">
        <v>4501574943</v>
      </c>
      <c r="I428" s="1" t="s">
        <v>24</v>
      </c>
      <c r="J428" s="1" t="s">
        <v>520</v>
      </c>
      <c r="K428" s="1">
        <v>1</v>
      </c>
      <c r="L428" s="1" t="s">
        <v>26</v>
      </c>
      <c r="M428" s="3"/>
      <c r="N428" s="3">
        <f t="shared" si="12"/>
        <v>0</v>
      </c>
      <c r="O428" s="1"/>
      <c r="P428" s="1"/>
      <c r="Q428" s="1"/>
      <c r="R428" s="1"/>
      <c r="S428" s="3">
        <f>Tabla13157[[#This Row],[COSTO TOTAL]]</f>
        <v>0</v>
      </c>
      <c r="T428" s="1"/>
      <c r="U428" s="1"/>
      <c r="V428" s="3"/>
      <c r="W428" s="1"/>
      <c r="X428" s="1"/>
      <c r="Y428" s="1"/>
      <c r="Z428" s="3"/>
      <c r="AA428" s="1"/>
      <c r="AB428" s="1"/>
      <c r="AC428" s="1"/>
      <c r="AD428" s="1"/>
      <c r="AE428" s="1"/>
    </row>
    <row r="429" spans="1:31">
      <c r="A429" s="1" t="s">
        <v>296</v>
      </c>
      <c r="B429" s="2">
        <v>43356</v>
      </c>
      <c r="C429" s="1">
        <v>7604487</v>
      </c>
      <c r="D429" s="1" t="s">
        <v>18</v>
      </c>
      <c r="E429" s="1" t="s">
        <v>516</v>
      </c>
      <c r="F429" s="1" t="s">
        <v>113</v>
      </c>
      <c r="G429" s="1" t="s">
        <v>24</v>
      </c>
      <c r="H429" s="1">
        <v>4501574943</v>
      </c>
      <c r="I429" s="1" t="s">
        <v>24</v>
      </c>
      <c r="J429" s="1" t="s">
        <v>520</v>
      </c>
      <c r="K429" s="1">
        <v>1</v>
      </c>
      <c r="L429" s="1" t="s">
        <v>26</v>
      </c>
      <c r="M429" s="3"/>
      <c r="N429" s="3">
        <f t="shared" si="12"/>
        <v>0</v>
      </c>
      <c r="O429" s="1"/>
      <c r="P429" s="1"/>
      <c r="Q429" s="1"/>
      <c r="R429" s="1"/>
      <c r="S429" s="3">
        <f>Tabla13157[[#This Row],[COSTO TOTAL]]</f>
        <v>0</v>
      </c>
      <c r="T429" s="1"/>
      <c r="U429" s="1"/>
      <c r="V429" s="3"/>
      <c r="W429" s="1"/>
      <c r="X429" s="1"/>
      <c r="Y429" s="1"/>
      <c r="Z429" s="3"/>
      <c r="AA429" s="1"/>
      <c r="AB429" s="1"/>
      <c r="AC429" s="1"/>
      <c r="AD429" s="1"/>
      <c r="AE429" s="1"/>
    </row>
    <row r="430" spans="1:31">
      <c r="A430" s="1" t="s">
        <v>296</v>
      </c>
      <c r="B430" s="2">
        <v>43356</v>
      </c>
      <c r="C430" s="1">
        <v>7604487</v>
      </c>
      <c r="D430" s="1" t="s">
        <v>18</v>
      </c>
      <c r="E430" s="1" t="s">
        <v>516</v>
      </c>
      <c r="F430" s="1" t="s">
        <v>113</v>
      </c>
      <c r="G430" s="1" t="s">
        <v>24</v>
      </c>
      <c r="H430" s="1">
        <v>4501574943</v>
      </c>
      <c r="I430" s="1" t="s">
        <v>24</v>
      </c>
      <c r="J430" s="1" t="s">
        <v>520</v>
      </c>
      <c r="K430" s="1">
        <v>1</v>
      </c>
      <c r="L430" s="1" t="s">
        <v>26</v>
      </c>
      <c r="M430" s="3"/>
      <c r="N430" s="3">
        <f t="shared" si="12"/>
        <v>0</v>
      </c>
      <c r="O430" s="1"/>
      <c r="P430" s="1"/>
      <c r="Q430" s="1"/>
      <c r="R430" s="1"/>
      <c r="S430" s="3">
        <f>Tabla13157[[#This Row],[COSTO TOTAL]]</f>
        <v>0</v>
      </c>
      <c r="T430" s="1"/>
      <c r="U430" s="1"/>
      <c r="V430" s="3"/>
      <c r="W430" s="1"/>
      <c r="X430" s="1"/>
      <c r="Y430" s="1"/>
      <c r="Z430" s="3"/>
      <c r="AA430" s="1"/>
      <c r="AB430" s="1"/>
      <c r="AC430" s="1"/>
      <c r="AD430" s="1"/>
      <c r="AE430" s="1"/>
    </row>
    <row r="431" spans="1:31">
      <c r="A431" s="1" t="s">
        <v>296</v>
      </c>
      <c r="B431" s="2">
        <v>43356</v>
      </c>
      <c r="C431" s="1">
        <v>7604487</v>
      </c>
      <c r="D431" s="1" t="s">
        <v>18</v>
      </c>
      <c r="E431" s="1" t="s">
        <v>516</v>
      </c>
      <c r="F431" s="1" t="s">
        <v>113</v>
      </c>
      <c r="G431" s="1" t="s">
        <v>24</v>
      </c>
      <c r="H431" s="1">
        <v>4501574943</v>
      </c>
      <c r="I431" s="1" t="s">
        <v>24</v>
      </c>
      <c r="J431" s="1" t="s">
        <v>520</v>
      </c>
      <c r="K431" s="1">
        <v>1</v>
      </c>
      <c r="L431" s="1" t="s">
        <v>26</v>
      </c>
      <c r="M431" s="3"/>
      <c r="N431" s="3">
        <f t="shared" si="12"/>
        <v>0</v>
      </c>
      <c r="O431" s="1"/>
      <c r="P431" s="1"/>
      <c r="Q431" s="1"/>
      <c r="R431" s="1"/>
      <c r="S431" s="3">
        <f>Tabla13157[[#This Row],[COSTO TOTAL]]</f>
        <v>0</v>
      </c>
      <c r="T431" s="1"/>
      <c r="U431" s="1"/>
      <c r="V431" s="3"/>
      <c r="W431" s="1"/>
      <c r="X431" s="1"/>
      <c r="Y431" s="1"/>
      <c r="Z431" s="3"/>
      <c r="AA431" s="1"/>
      <c r="AB431" s="1"/>
      <c r="AC431" s="1"/>
      <c r="AD431" s="1"/>
      <c r="AE431" s="1"/>
    </row>
    <row r="432" spans="1:31">
      <c r="A432" s="1" t="s">
        <v>296</v>
      </c>
      <c r="B432" s="2">
        <v>43356</v>
      </c>
      <c r="C432" s="1">
        <v>7604487</v>
      </c>
      <c r="D432" s="1" t="s">
        <v>18</v>
      </c>
      <c r="E432" s="1" t="s">
        <v>516</v>
      </c>
      <c r="F432" s="1" t="s">
        <v>113</v>
      </c>
      <c r="G432" s="1" t="s">
        <v>24</v>
      </c>
      <c r="H432" s="1">
        <v>4501574943</v>
      </c>
      <c r="I432" s="1" t="s">
        <v>24</v>
      </c>
      <c r="J432" s="1" t="s">
        <v>520</v>
      </c>
      <c r="K432" s="1">
        <v>1</v>
      </c>
      <c r="L432" s="1" t="s">
        <v>26</v>
      </c>
      <c r="M432" s="3"/>
      <c r="N432" s="3">
        <f t="shared" si="12"/>
        <v>0</v>
      </c>
      <c r="O432" s="1"/>
      <c r="P432" s="1"/>
      <c r="Q432" s="1"/>
      <c r="R432" s="1"/>
      <c r="S432" s="3">
        <f>Tabla13157[[#This Row],[COSTO TOTAL]]</f>
        <v>0</v>
      </c>
      <c r="T432" s="1"/>
      <c r="U432" s="1"/>
      <c r="V432" s="3"/>
      <c r="W432" s="1"/>
      <c r="X432" s="1"/>
      <c r="Y432" s="1"/>
      <c r="Z432" s="3"/>
      <c r="AA432" s="1"/>
      <c r="AB432" s="1"/>
      <c r="AC432" s="1"/>
      <c r="AD432" s="1"/>
      <c r="AE432" s="1"/>
    </row>
    <row r="433" spans="1:31">
      <c r="A433" s="1" t="s">
        <v>296</v>
      </c>
      <c r="B433" s="2">
        <v>43356</v>
      </c>
      <c r="C433" s="1">
        <v>7604487</v>
      </c>
      <c r="D433" s="1" t="s">
        <v>18</v>
      </c>
      <c r="E433" s="1" t="s">
        <v>516</v>
      </c>
      <c r="F433" s="1" t="s">
        <v>113</v>
      </c>
      <c r="G433" s="1" t="s">
        <v>24</v>
      </c>
      <c r="H433" s="1">
        <v>4501574943</v>
      </c>
      <c r="I433" s="1" t="s">
        <v>24</v>
      </c>
      <c r="J433" s="1" t="s">
        <v>520</v>
      </c>
      <c r="K433" s="1">
        <v>1</v>
      </c>
      <c r="L433" s="1" t="s">
        <v>26</v>
      </c>
      <c r="M433" s="3"/>
      <c r="N433" s="3">
        <f t="shared" si="12"/>
        <v>0</v>
      </c>
      <c r="O433" s="1"/>
      <c r="P433" s="1"/>
      <c r="Q433" s="1"/>
      <c r="R433" s="1"/>
      <c r="S433" s="3">
        <f>Tabla13157[[#This Row],[COSTO TOTAL]]</f>
        <v>0</v>
      </c>
      <c r="T433" s="1"/>
      <c r="U433" s="1"/>
      <c r="V433" s="3"/>
      <c r="W433" s="1"/>
      <c r="X433" s="1"/>
      <c r="Y433" s="1"/>
      <c r="Z433" s="3"/>
      <c r="AA433" s="1"/>
      <c r="AB433" s="1"/>
      <c r="AC433" s="1"/>
      <c r="AD433" s="1"/>
      <c r="AE433" s="1"/>
    </row>
    <row r="434" spans="1:31">
      <c r="A434" s="1" t="s">
        <v>296</v>
      </c>
      <c r="B434" s="2">
        <v>43356</v>
      </c>
      <c r="C434" s="1">
        <v>7604487</v>
      </c>
      <c r="D434" s="1" t="s">
        <v>18</v>
      </c>
      <c r="E434" s="1" t="s">
        <v>516</v>
      </c>
      <c r="F434" s="1" t="s">
        <v>113</v>
      </c>
      <c r="G434" s="1" t="s">
        <v>24</v>
      </c>
      <c r="H434" s="1">
        <v>4501574943</v>
      </c>
      <c r="I434" s="1" t="s">
        <v>24</v>
      </c>
      <c r="J434" s="1" t="s">
        <v>520</v>
      </c>
      <c r="K434" s="1">
        <v>1</v>
      </c>
      <c r="L434" s="1" t="s">
        <v>26</v>
      </c>
      <c r="M434" s="3"/>
      <c r="N434" s="3">
        <f t="shared" si="12"/>
        <v>0</v>
      </c>
      <c r="O434" s="1"/>
      <c r="P434" s="1"/>
      <c r="Q434" s="1"/>
      <c r="R434" s="1"/>
      <c r="S434" s="3">
        <f>Tabla13157[[#This Row],[COSTO TOTAL]]</f>
        <v>0</v>
      </c>
      <c r="T434" s="1"/>
      <c r="U434" s="1"/>
      <c r="V434" s="3"/>
      <c r="W434" s="1"/>
      <c r="X434" s="1"/>
      <c r="Y434" s="1"/>
      <c r="Z434" s="3"/>
      <c r="AA434" s="1"/>
      <c r="AB434" s="1"/>
      <c r="AC434" s="1"/>
      <c r="AD434" s="1"/>
      <c r="AE434" s="1"/>
    </row>
    <row r="435" spans="1:31">
      <c r="A435" s="1" t="s">
        <v>296</v>
      </c>
      <c r="B435" s="2">
        <v>43356</v>
      </c>
      <c r="C435" s="1">
        <v>7604487</v>
      </c>
      <c r="D435" s="1" t="s">
        <v>18</v>
      </c>
      <c r="E435" s="1" t="s">
        <v>516</v>
      </c>
      <c r="F435" s="1" t="s">
        <v>113</v>
      </c>
      <c r="G435" s="1" t="s">
        <v>24</v>
      </c>
      <c r="H435" s="1">
        <v>4501574943</v>
      </c>
      <c r="I435" s="1" t="s">
        <v>24</v>
      </c>
      <c r="J435" s="1" t="s">
        <v>520</v>
      </c>
      <c r="K435" s="1">
        <v>1</v>
      </c>
      <c r="L435" s="1" t="s">
        <v>26</v>
      </c>
      <c r="M435" s="3">
        <v>147000</v>
      </c>
      <c r="N435" s="3">
        <f t="shared" si="12"/>
        <v>147000</v>
      </c>
      <c r="O435" s="1"/>
      <c r="P435" s="1"/>
      <c r="Q435" s="1"/>
      <c r="R435" s="1"/>
      <c r="S435" s="3">
        <f>Tabla13157[[#This Row],[COSTO TOTAL]]</f>
        <v>147000</v>
      </c>
      <c r="T435" s="1"/>
      <c r="U435" s="1"/>
      <c r="V435" s="3"/>
      <c r="W435" s="1"/>
      <c r="X435" s="1"/>
      <c r="Y435" s="1"/>
      <c r="Z435" s="3"/>
      <c r="AA435" s="1"/>
      <c r="AB435" s="1"/>
      <c r="AC435" s="1"/>
      <c r="AD435" s="1"/>
      <c r="AE435" s="1"/>
    </row>
    <row r="436" spans="1:31">
      <c r="A436" s="1" t="s">
        <v>296</v>
      </c>
      <c r="B436" s="2">
        <v>43356</v>
      </c>
      <c r="C436" s="1">
        <v>7604487</v>
      </c>
      <c r="D436" s="1" t="s">
        <v>18</v>
      </c>
      <c r="E436" s="1" t="s">
        <v>516</v>
      </c>
      <c r="F436" s="1" t="s">
        <v>113</v>
      </c>
      <c r="G436" s="1" t="s">
        <v>24</v>
      </c>
      <c r="H436" s="1">
        <v>4501574943</v>
      </c>
      <c r="I436" s="1" t="s">
        <v>24</v>
      </c>
      <c r="J436" s="1" t="s">
        <v>520</v>
      </c>
      <c r="K436" s="1">
        <v>1</v>
      </c>
      <c r="L436" s="1" t="s">
        <v>26</v>
      </c>
      <c r="M436" s="3"/>
      <c r="N436" s="3">
        <f t="shared" si="12"/>
        <v>0</v>
      </c>
      <c r="O436" s="1"/>
      <c r="P436" s="1"/>
      <c r="Q436" s="1"/>
      <c r="R436" s="1"/>
      <c r="S436" s="3">
        <f>Tabla13157[[#This Row],[COSTO TOTAL]]</f>
        <v>0</v>
      </c>
      <c r="T436" s="1"/>
      <c r="U436" s="1"/>
      <c r="V436" s="3"/>
      <c r="W436" s="1"/>
      <c r="X436" s="1"/>
      <c r="Y436" s="1"/>
      <c r="Z436" s="3"/>
      <c r="AA436" s="1"/>
      <c r="AB436" s="1"/>
      <c r="AC436" s="1"/>
      <c r="AD436" s="1"/>
      <c r="AE436" s="1"/>
    </row>
    <row r="437" spans="1:31">
      <c r="A437" s="1" t="s">
        <v>296</v>
      </c>
      <c r="B437" s="2">
        <v>43356</v>
      </c>
      <c r="C437" s="1">
        <v>7604487</v>
      </c>
      <c r="D437" s="1" t="s">
        <v>18</v>
      </c>
      <c r="E437" s="1" t="s">
        <v>516</v>
      </c>
      <c r="F437" s="1" t="s">
        <v>113</v>
      </c>
      <c r="G437" s="1" t="s">
        <v>24</v>
      </c>
      <c r="H437" s="1">
        <v>4501574943</v>
      </c>
      <c r="I437" s="1" t="s">
        <v>24</v>
      </c>
      <c r="J437" s="1" t="s">
        <v>520</v>
      </c>
      <c r="K437" s="1">
        <v>1</v>
      </c>
      <c r="L437" s="1" t="s">
        <v>26</v>
      </c>
      <c r="M437" s="3"/>
      <c r="N437" s="3">
        <f t="shared" si="12"/>
        <v>0</v>
      </c>
      <c r="O437" s="1"/>
      <c r="P437" s="1"/>
      <c r="Q437" s="1"/>
      <c r="R437" s="1"/>
      <c r="S437" s="3">
        <f>Tabla13157[[#This Row],[COSTO TOTAL]]</f>
        <v>0</v>
      </c>
      <c r="T437" s="1"/>
      <c r="U437" s="1"/>
      <c r="V437" s="3"/>
      <c r="W437" s="1"/>
      <c r="X437" s="1"/>
      <c r="Y437" s="1"/>
      <c r="Z437" s="3"/>
      <c r="AA437" s="1"/>
      <c r="AB437" s="1"/>
      <c r="AC437" s="1"/>
      <c r="AD437" s="1"/>
      <c r="AE437" s="1"/>
    </row>
    <row r="438" spans="1:31">
      <c r="A438" s="1" t="s">
        <v>296</v>
      </c>
      <c r="B438" s="2">
        <v>43356</v>
      </c>
      <c r="C438" s="1">
        <v>7604487</v>
      </c>
      <c r="D438" s="1" t="s">
        <v>18</v>
      </c>
      <c r="E438" s="1" t="s">
        <v>516</v>
      </c>
      <c r="F438" s="1" t="s">
        <v>113</v>
      </c>
      <c r="G438" s="1" t="s">
        <v>24</v>
      </c>
      <c r="H438" s="1">
        <v>4501574943</v>
      </c>
      <c r="I438" s="1" t="s">
        <v>24</v>
      </c>
      <c r="J438" s="1" t="s">
        <v>521</v>
      </c>
      <c r="K438" s="1">
        <v>2</v>
      </c>
      <c r="L438" s="1" t="s">
        <v>26</v>
      </c>
      <c r="M438" s="3"/>
      <c r="N438" s="3">
        <f t="shared" si="12"/>
        <v>0</v>
      </c>
      <c r="O438" s="1"/>
      <c r="P438" s="1"/>
      <c r="Q438" s="1"/>
      <c r="R438" s="1"/>
      <c r="S438" s="3">
        <f>Tabla13157[[#This Row],[COSTO TOTAL]]</f>
        <v>0</v>
      </c>
      <c r="T438" s="1"/>
      <c r="U438" s="1"/>
      <c r="V438" s="3"/>
      <c r="W438" s="1"/>
      <c r="X438" s="1"/>
      <c r="Y438" s="1"/>
      <c r="Z438" s="3"/>
      <c r="AA438" s="1"/>
      <c r="AB438" s="1"/>
      <c r="AC438" s="1"/>
      <c r="AD438" s="1"/>
      <c r="AE438" s="1"/>
    </row>
    <row r="439" spans="1:31">
      <c r="A439" s="1" t="s">
        <v>296</v>
      </c>
      <c r="B439" s="2">
        <v>43356</v>
      </c>
      <c r="C439" s="1">
        <v>7604487</v>
      </c>
      <c r="D439" s="1" t="s">
        <v>18</v>
      </c>
      <c r="E439" s="1" t="s">
        <v>516</v>
      </c>
      <c r="F439" s="1" t="s">
        <v>113</v>
      </c>
      <c r="G439" s="1" t="s">
        <v>24</v>
      </c>
      <c r="H439" s="1">
        <v>4501574943</v>
      </c>
      <c r="I439" s="1" t="s">
        <v>24</v>
      </c>
      <c r="J439" s="1" t="s">
        <v>522</v>
      </c>
      <c r="K439" s="1">
        <v>1</v>
      </c>
      <c r="L439" s="1" t="s">
        <v>26</v>
      </c>
      <c r="M439" s="3"/>
      <c r="N439" s="3">
        <f t="shared" si="12"/>
        <v>0</v>
      </c>
      <c r="O439" s="1"/>
      <c r="P439" s="1"/>
      <c r="Q439" s="1"/>
      <c r="R439" s="1"/>
      <c r="S439" s="3">
        <f>Tabla13157[[#This Row],[COSTO TOTAL]]</f>
        <v>0</v>
      </c>
      <c r="T439" s="1"/>
      <c r="U439" s="1"/>
      <c r="V439" s="3"/>
      <c r="W439" s="1"/>
      <c r="X439" s="1"/>
      <c r="Y439" s="1"/>
      <c r="Z439" s="3"/>
      <c r="AA439" s="1"/>
      <c r="AB439" s="1"/>
      <c r="AC439" s="1"/>
      <c r="AD439" s="1"/>
      <c r="AE439" s="1"/>
    </row>
    <row r="440" spans="1:31">
      <c r="A440" s="1" t="s">
        <v>296</v>
      </c>
      <c r="B440" s="2">
        <v>43356</v>
      </c>
      <c r="C440" s="1">
        <v>7604487</v>
      </c>
      <c r="D440" s="1" t="s">
        <v>18</v>
      </c>
      <c r="E440" s="1" t="s">
        <v>516</v>
      </c>
      <c r="F440" s="1" t="s">
        <v>113</v>
      </c>
      <c r="G440" s="1" t="s">
        <v>24</v>
      </c>
      <c r="H440" s="1">
        <v>4501574943</v>
      </c>
      <c r="I440" s="1" t="s">
        <v>24</v>
      </c>
      <c r="J440" s="1" t="s">
        <v>523</v>
      </c>
      <c r="K440" s="1">
        <v>1</v>
      </c>
      <c r="L440" s="1" t="s">
        <v>26</v>
      </c>
      <c r="M440" s="3"/>
      <c r="N440" s="3">
        <f t="shared" si="12"/>
        <v>0</v>
      </c>
      <c r="O440" s="1"/>
      <c r="P440" s="1"/>
      <c r="Q440" s="1"/>
      <c r="R440" s="1"/>
      <c r="S440" s="3">
        <f>Tabla13157[[#This Row],[COSTO TOTAL]]</f>
        <v>0</v>
      </c>
      <c r="T440" s="1"/>
      <c r="U440" s="1"/>
      <c r="V440" s="3"/>
      <c r="W440" s="1"/>
      <c r="X440" s="1"/>
      <c r="Y440" s="1"/>
      <c r="Z440" s="3"/>
      <c r="AA440" s="1"/>
      <c r="AB440" s="1"/>
      <c r="AC440" s="1"/>
      <c r="AD440" s="1"/>
      <c r="AE440" s="1"/>
    </row>
    <row r="441" spans="1:31">
      <c r="A441" s="1" t="s">
        <v>296</v>
      </c>
      <c r="B441" s="2">
        <v>43356</v>
      </c>
      <c r="C441" s="1">
        <v>7604487</v>
      </c>
      <c r="D441" s="1" t="s">
        <v>18</v>
      </c>
      <c r="E441" s="1" t="s">
        <v>516</v>
      </c>
      <c r="F441" s="1" t="s">
        <v>113</v>
      </c>
      <c r="G441" s="1" t="s">
        <v>24</v>
      </c>
      <c r="H441" s="1">
        <v>4501574943</v>
      </c>
      <c r="I441" s="1" t="s">
        <v>24</v>
      </c>
      <c r="J441" s="1" t="s">
        <v>524</v>
      </c>
      <c r="K441" s="1">
        <v>2</v>
      </c>
      <c r="L441" s="1" t="s">
        <v>26</v>
      </c>
      <c r="M441" s="3"/>
      <c r="N441" s="3">
        <f t="shared" si="12"/>
        <v>0</v>
      </c>
      <c r="O441" s="1"/>
      <c r="P441" s="1"/>
      <c r="Q441" s="1"/>
      <c r="R441" s="1"/>
      <c r="S441" s="3">
        <f>Tabla13157[[#This Row],[COSTO TOTAL]]</f>
        <v>0</v>
      </c>
      <c r="T441" s="1"/>
      <c r="U441" s="1"/>
      <c r="V441" s="3"/>
      <c r="W441" s="1"/>
      <c r="X441" s="1"/>
      <c r="Y441" s="1"/>
      <c r="Z441" s="3"/>
      <c r="AA441" s="1"/>
      <c r="AB441" s="1"/>
      <c r="AC441" s="1"/>
      <c r="AD441" s="1"/>
      <c r="AE441" s="1"/>
    </row>
    <row r="442" spans="1:31">
      <c r="A442" s="1" t="s">
        <v>296</v>
      </c>
      <c r="B442" s="2">
        <v>43356</v>
      </c>
      <c r="C442" s="1">
        <v>7604487</v>
      </c>
      <c r="D442" s="1" t="s">
        <v>18</v>
      </c>
      <c r="E442" s="1" t="s">
        <v>516</v>
      </c>
      <c r="F442" s="1" t="s">
        <v>113</v>
      </c>
      <c r="G442" s="1" t="s">
        <v>24</v>
      </c>
      <c r="H442" s="1">
        <v>4501574943</v>
      </c>
      <c r="I442" s="1" t="s">
        <v>24</v>
      </c>
      <c r="J442" s="1" t="s">
        <v>520</v>
      </c>
      <c r="K442" s="1">
        <v>1</v>
      </c>
      <c r="L442" s="1" t="s">
        <v>26</v>
      </c>
      <c r="M442" s="3"/>
      <c r="N442" s="3">
        <f t="shared" si="12"/>
        <v>0</v>
      </c>
      <c r="O442" s="1"/>
      <c r="P442" s="1"/>
      <c r="Q442" s="1"/>
      <c r="R442" s="1"/>
      <c r="S442" s="3">
        <f>Tabla13157[[#This Row],[COSTO TOTAL]]</f>
        <v>0</v>
      </c>
      <c r="T442" s="1"/>
      <c r="U442" s="1"/>
      <c r="V442" s="3"/>
      <c r="W442" s="1"/>
      <c r="X442" s="1"/>
      <c r="Y442" s="1"/>
      <c r="Z442" s="3"/>
      <c r="AA442" s="1"/>
      <c r="AB442" s="1"/>
      <c r="AC442" s="1"/>
      <c r="AD442" s="1"/>
      <c r="AE442" s="1"/>
    </row>
    <row r="443" spans="1:31">
      <c r="A443" s="1" t="s">
        <v>296</v>
      </c>
      <c r="B443" s="2">
        <v>43356</v>
      </c>
      <c r="C443" s="1">
        <v>7604487</v>
      </c>
      <c r="D443" s="1" t="s">
        <v>18</v>
      </c>
      <c r="E443" s="1" t="s">
        <v>516</v>
      </c>
      <c r="F443" s="1" t="s">
        <v>113</v>
      </c>
      <c r="G443" s="1" t="s">
        <v>24</v>
      </c>
      <c r="H443" s="1">
        <v>4501574943</v>
      </c>
      <c r="I443" s="1" t="s">
        <v>24</v>
      </c>
      <c r="J443" s="1" t="s">
        <v>520</v>
      </c>
      <c r="K443" s="1">
        <v>2</v>
      </c>
      <c r="L443" s="1" t="s">
        <v>26</v>
      </c>
      <c r="M443" s="3"/>
      <c r="N443" s="3">
        <f t="shared" si="12"/>
        <v>0</v>
      </c>
      <c r="O443" s="1"/>
      <c r="P443" s="1"/>
      <c r="Q443" s="1"/>
      <c r="R443" s="1"/>
      <c r="S443" s="3">
        <f>Tabla13157[[#This Row],[COSTO TOTAL]]</f>
        <v>0</v>
      </c>
      <c r="T443" s="1"/>
      <c r="U443" s="1"/>
      <c r="V443" s="3"/>
      <c r="W443" s="1"/>
      <c r="X443" s="1"/>
      <c r="Y443" s="1"/>
      <c r="Z443" s="3"/>
      <c r="AA443" s="1"/>
      <c r="AB443" s="1"/>
      <c r="AC443" s="1"/>
      <c r="AD443" s="1"/>
      <c r="AE443" s="1"/>
    </row>
    <row r="444" spans="1:31">
      <c r="A444" s="1" t="s">
        <v>296</v>
      </c>
      <c r="B444" s="2">
        <v>43356</v>
      </c>
      <c r="C444" s="1">
        <v>7604487</v>
      </c>
      <c r="D444" s="1" t="s">
        <v>18</v>
      </c>
      <c r="E444" s="1" t="s">
        <v>516</v>
      </c>
      <c r="F444" s="1" t="s">
        <v>113</v>
      </c>
      <c r="G444" s="1" t="s">
        <v>24</v>
      </c>
      <c r="H444" s="1">
        <v>4501574943</v>
      </c>
      <c r="I444" s="1" t="s">
        <v>24</v>
      </c>
      <c r="J444" s="1" t="s">
        <v>525</v>
      </c>
      <c r="K444" s="1">
        <v>2</v>
      </c>
      <c r="L444" s="1" t="s">
        <v>26</v>
      </c>
      <c r="M444" s="3"/>
      <c r="N444" s="3">
        <f t="shared" si="12"/>
        <v>0</v>
      </c>
      <c r="O444" s="1"/>
      <c r="P444" s="1"/>
      <c r="Q444" s="1"/>
      <c r="R444" s="1"/>
      <c r="S444" s="3">
        <f>Tabla13157[[#This Row],[COSTO TOTAL]]</f>
        <v>0</v>
      </c>
      <c r="T444" s="1"/>
      <c r="U444" s="1"/>
      <c r="V444" s="3"/>
      <c r="W444" s="1"/>
      <c r="X444" s="1"/>
      <c r="Y444" s="1"/>
      <c r="Z444" s="3"/>
      <c r="AA444" s="1"/>
      <c r="AB444" s="1"/>
      <c r="AC444" s="1"/>
      <c r="AD444" s="1"/>
      <c r="AE444" s="1"/>
    </row>
    <row r="445" spans="1:31">
      <c r="A445" s="1" t="s">
        <v>296</v>
      </c>
      <c r="B445" s="2">
        <v>43356</v>
      </c>
      <c r="C445" s="1">
        <v>7604487</v>
      </c>
      <c r="D445" s="1" t="s">
        <v>18</v>
      </c>
      <c r="E445" s="1" t="s">
        <v>516</v>
      </c>
      <c r="F445" s="1" t="s">
        <v>113</v>
      </c>
      <c r="G445" s="1" t="s">
        <v>24</v>
      </c>
      <c r="H445" s="1">
        <v>4501574943</v>
      </c>
      <c r="I445" s="1" t="s">
        <v>24</v>
      </c>
      <c r="J445" s="1" t="s">
        <v>526</v>
      </c>
      <c r="K445" s="1">
        <v>2</v>
      </c>
      <c r="L445" s="1" t="s">
        <v>26</v>
      </c>
      <c r="M445" s="3"/>
      <c r="N445" s="3">
        <f t="shared" si="12"/>
        <v>0</v>
      </c>
      <c r="O445" s="1"/>
      <c r="P445" s="1"/>
      <c r="Q445" s="1"/>
      <c r="R445" s="1"/>
      <c r="S445" s="3">
        <f>Tabla13157[[#This Row],[COSTO TOTAL]]</f>
        <v>0</v>
      </c>
      <c r="T445" s="1"/>
      <c r="U445" s="1"/>
      <c r="V445" s="3"/>
      <c r="W445" s="1"/>
      <c r="X445" s="1"/>
      <c r="Y445" s="1"/>
      <c r="Z445" s="3"/>
      <c r="AA445" s="1"/>
      <c r="AB445" s="1"/>
      <c r="AC445" s="1"/>
      <c r="AD445" s="1"/>
      <c r="AE445" s="1"/>
    </row>
    <row r="446" spans="1:31">
      <c r="A446" s="1" t="s">
        <v>383</v>
      </c>
      <c r="B446" s="2">
        <v>43600</v>
      </c>
      <c r="C446" s="1" t="s">
        <v>24</v>
      </c>
      <c r="D446" s="1" t="s">
        <v>18</v>
      </c>
      <c r="E446" s="1" t="s">
        <v>24</v>
      </c>
      <c r="F446" s="1" t="s">
        <v>113</v>
      </c>
      <c r="G446" s="1" t="s">
        <v>24</v>
      </c>
      <c r="H446" s="1">
        <v>4501663804</v>
      </c>
      <c r="I446" s="1" t="s">
        <v>24</v>
      </c>
      <c r="J446" s="1" t="s">
        <v>527</v>
      </c>
      <c r="K446" s="1">
        <v>1</v>
      </c>
      <c r="L446" s="1" t="s">
        <v>26</v>
      </c>
      <c r="M446" s="3">
        <v>53276.42</v>
      </c>
      <c r="N446" s="3">
        <f t="shared" si="12"/>
        <v>53276.42</v>
      </c>
      <c r="O446" s="1"/>
      <c r="P446" s="1"/>
      <c r="Q446" s="1"/>
      <c r="R446" s="1"/>
      <c r="S446" s="3">
        <f>Tabla13157[[#This Row],[COSTO TOTAL]]</f>
        <v>53276.42</v>
      </c>
      <c r="T446" s="1"/>
      <c r="U446" s="1"/>
      <c r="V446" s="3"/>
      <c r="W446" s="1"/>
      <c r="X446" s="1"/>
      <c r="Y446" s="1"/>
      <c r="Z446" s="3"/>
      <c r="AA446" s="1"/>
      <c r="AB446" s="1"/>
      <c r="AC446" s="1"/>
      <c r="AD446" s="1"/>
      <c r="AE446" s="1"/>
    </row>
    <row r="447" spans="1:31">
      <c r="A447" s="1" t="s">
        <v>383</v>
      </c>
      <c r="B447" s="2">
        <v>43600</v>
      </c>
      <c r="C447" s="1" t="s">
        <v>24</v>
      </c>
      <c r="D447" s="1" t="s">
        <v>18</v>
      </c>
      <c r="E447" s="1" t="s">
        <v>24</v>
      </c>
      <c r="F447" s="1" t="s">
        <v>113</v>
      </c>
      <c r="G447" s="1" t="s">
        <v>24</v>
      </c>
      <c r="H447" s="1">
        <v>4501663804</v>
      </c>
      <c r="I447" s="1" t="s">
        <v>24</v>
      </c>
      <c r="J447" s="1" t="s">
        <v>528</v>
      </c>
      <c r="K447" s="1">
        <v>2</v>
      </c>
      <c r="L447" s="1" t="s">
        <v>26</v>
      </c>
      <c r="M447" s="3"/>
      <c r="N447" s="3">
        <f t="shared" si="12"/>
        <v>0</v>
      </c>
      <c r="O447" s="1"/>
      <c r="P447" s="1"/>
      <c r="Q447" s="1"/>
      <c r="R447" s="1"/>
      <c r="S447" s="3">
        <f>Tabla13157[[#This Row],[COSTO TOTAL]]</f>
        <v>0</v>
      </c>
      <c r="T447" s="1"/>
      <c r="U447" s="1"/>
      <c r="V447" s="3"/>
      <c r="W447" s="1"/>
      <c r="X447" s="1"/>
      <c r="Y447" s="1"/>
      <c r="Z447" s="3"/>
      <c r="AA447" s="1"/>
      <c r="AB447" s="1"/>
      <c r="AC447" s="1"/>
      <c r="AD447" s="1"/>
      <c r="AE447" s="1"/>
    </row>
    <row r="448" spans="1:31">
      <c r="A448" s="1" t="s">
        <v>383</v>
      </c>
      <c r="B448" s="2">
        <v>43600</v>
      </c>
      <c r="C448" s="1" t="s">
        <v>24</v>
      </c>
      <c r="D448" s="1" t="s">
        <v>18</v>
      </c>
      <c r="E448" s="1" t="s">
        <v>24</v>
      </c>
      <c r="F448" s="1" t="s">
        <v>113</v>
      </c>
      <c r="G448" s="1" t="s">
        <v>24</v>
      </c>
      <c r="H448" s="1">
        <v>4501663804</v>
      </c>
      <c r="I448" s="1" t="s">
        <v>24</v>
      </c>
      <c r="J448" s="1" t="s">
        <v>529</v>
      </c>
      <c r="K448" s="1">
        <v>1</v>
      </c>
      <c r="L448" s="1" t="s">
        <v>26</v>
      </c>
      <c r="M448" s="3"/>
      <c r="N448" s="3">
        <f t="shared" si="12"/>
        <v>0</v>
      </c>
      <c r="O448" s="1"/>
      <c r="P448" s="1"/>
      <c r="Q448" s="1"/>
      <c r="R448" s="1"/>
      <c r="S448" s="3">
        <f>Tabla13157[[#This Row],[COSTO TOTAL]]</f>
        <v>0</v>
      </c>
      <c r="T448" s="1"/>
      <c r="U448" s="1"/>
      <c r="V448" s="3"/>
      <c r="W448" s="1"/>
      <c r="X448" s="1"/>
      <c r="Y448" s="1"/>
      <c r="Z448" s="3"/>
      <c r="AA448" s="1"/>
      <c r="AB448" s="1"/>
      <c r="AC448" s="1"/>
      <c r="AD448" s="1"/>
      <c r="AE448" s="1"/>
    </row>
    <row r="449" spans="1:31">
      <c r="A449" s="1" t="s">
        <v>392</v>
      </c>
      <c r="B449" s="2">
        <v>43493</v>
      </c>
      <c r="C449" s="1">
        <v>7685506</v>
      </c>
      <c r="D449" s="1" t="s">
        <v>18</v>
      </c>
      <c r="E449" s="1" t="s">
        <v>399</v>
      </c>
      <c r="F449" s="1" t="s">
        <v>76</v>
      </c>
      <c r="G449" s="1" t="s">
        <v>393</v>
      </c>
      <c r="H449" s="1">
        <v>4501637321</v>
      </c>
      <c r="I449" s="1" t="s">
        <v>24</v>
      </c>
      <c r="J449" s="1" t="s">
        <v>427</v>
      </c>
      <c r="K449" s="1">
        <v>0</v>
      </c>
      <c r="L449" s="1" t="s">
        <v>26</v>
      </c>
      <c r="M449" s="3">
        <v>170.13</v>
      </c>
      <c r="N449" s="3">
        <f t="shared" si="12"/>
        <v>0</v>
      </c>
      <c r="O449" s="1" t="s">
        <v>1003</v>
      </c>
      <c r="P449" s="1"/>
      <c r="Q449" s="1"/>
      <c r="R449" s="1"/>
      <c r="S449" s="3">
        <f>Tabla13157[[#This Row],[COSTO TOTAL]]</f>
        <v>0</v>
      </c>
      <c r="T449" s="1"/>
      <c r="U449" s="1"/>
      <c r="V449" s="3"/>
      <c r="W449" s="1"/>
      <c r="X449" s="1"/>
      <c r="Y449" s="3"/>
      <c r="Z449" s="1"/>
      <c r="AA449" s="1"/>
      <c r="AB449" s="1"/>
      <c r="AC449" s="1"/>
      <c r="AD449" s="1"/>
      <c r="AE449" s="1"/>
    </row>
    <row r="450" spans="1:31">
      <c r="A450" s="1" t="s">
        <v>383</v>
      </c>
      <c r="B450" s="2">
        <v>43600</v>
      </c>
      <c r="C450" s="1" t="s">
        <v>24</v>
      </c>
      <c r="D450" s="1" t="s">
        <v>18</v>
      </c>
      <c r="E450" s="1" t="s">
        <v>24</v>
      </c>
      <c r="F450" s="1" t="s">
        <v>113</v>
      </c>
      <c r="G450" s="1" t="s">
        <v>24</v>
      </c>
      <c r="H450" s="1">
        <v>4501663804</v>
      </c>
      <c r="I450" s="1" t="s">
        <v>24</v>
      </c>
      <c r="J450" s="1" t="s">
        <v>530</v>
      </c>
      <c r="K450" s="1">
        <v>14</v>
      </c>
      <c r="L450" s="1" t="s">
        <v>26</v>
      </c>
      <c r="M450" s="3"/>
      <c r="N450" s="3">
        <f t="shared" si="12"/>
        <v>0</v>
      </c>
      <c r="O450" s="1"/>
      <c r="P450" s="1"/>
      <c r="Q450" s="1"/>
      <c r="R450" s="1"/>
      <c r="S450" s="3">
        <f>Tabla13157[[#This Row],[COSTO TOTAL]]</f>
        <v>0</v>
      </c>
      <c r="T450" s="1"/>
      <c r="U450" s="1"/>
      <c r="V450" s="3"/>
      <c r="W450" s="1"/>
      <c r="X450" s="1"/>
      <c r="Y450" s="1"/>
      <c r="Z450" s="3"/>
      <c r="AA450" s="1"/>
      <c r="AB450" s="1"/>
      <c r="AC450" s="1"/>
      <c r="AD450" s="1"/>
      <c r="AE450" s="1"/>
    </row>
    <row r="451" spans="1:31">
      <c r="A451" s="1" t="s">
        <v>383</v>
      </c>
      <c r="B451" s="2">
        <v>43600</v>
      </c>
      <c r="C451" s="1" t="s">
        <v>24</v>
      </c>
      <c r="D451" s="1" t="s">
        <v>18</v>
      </c>
      <c r="E451" s="1" t="s">
        <v>24</v>
      </c>
      <c r="F451" s="1" t="s">
        <v>113</v>
      </c>
      <c r="G451" s="1" t="s">
        <v>24</v>
      </c>
      <c r="H451" s="1">
        <v>4501663804</v>
      </c>
      <c r="I451" s="1" t="s">
        <v>24</v>
      </c>
      <c r="J451" s="1" t="s">
        <v>531</v>
      </c>
      <c r="K451" s="1">
        <v>1</v>
      </c>
      <c r="L451" s="1" t="s">
        <v>26</v>
      </c>
      <c r="M451" s="3"/>
      <c r="N451" s="3">
        <f t="shared" si="12"/>
        <v>0</v>
      </c>
      <c r="O451" s="1"/>
      <c r="P451" s="1"/>
      <c r="Q451" s="1"/>
      <c r="R451" s="1"/>
      <c r="S451" s="3">
        <f>Tabla13157[[#This Row],[COSTO TOTAL]]</f>
        <v>0</v>
      </c>
      <c r="T451" s="1"/>
      <c r="U451" s="1"/>
      <c r="V451" s="3"/>
      <c r="W451" s="1"/>
      <c r="X451" s="1"/>
      <c r="Y451" s="1"/>
      <c r="Z451" s="3"/>
      <c r="AA451" s="1"/>
      <c r="AB451" s="1"/>
      <c r="AC451" s="1"/>
      <c r="AD451" s="1"/>
      <c r="AE451" s="1"/>
    </row>
    <row r="452" spans="1:31">
      <c r="A452" s="1" t="s">
        <v>383</v>
      </c>
      <c r="B452" s="2">
        <v>43600</v>
      </c>
      <c r="C452" s="1" t="s">
        <v>24</v>
      </c>
      <c r="D452" s="1" t="s">
        <v>18</v>
      </c>
      <c r="E452" s="1" t="s">
        <v>24</v>
      </c>
      <c r="F452" s="1" t="s">
        <v>113</v>
      </c>
      <c r="G452" s="1" t="s">
        <v>24</v>
      </c>
      <c r="H452" s="1">
        <v>4501663804</v>
      </c>
      <c r="I452" s="1" t="s">
        <v>24</v>
      </c>
      <c r="J452" s="1" t="s">
        <v>532</v>
      </c>
      <c r="K452" s="1">
        <v>1</v>
      </c>
      <c r="L452" s="1" t="s">
        <v>26</v>
      </c>
      <c r="M452" s="3"/>
      <c r="N452" s="3">
        <f t="shared" si="12"/>
        <v>0</v>
      </c>
      <c r="O452" s="1"/>
      <c r="P452" s="1"/>
      <c r="Q452" s="1"/>
      <c r="R452" s="1"/>
      <c r="S452" s="3">
        <f>Tabla13157[[#This Row],[COSTO TOTAL]]</f>
        <v>0</v>
      </c>
      <c r="T452" s="1"/>
      <c r="U452" s="1"/>
      <c r="V452" s="3"/>
      <c r="W452" s="1"/>
      <c r="X452" s="1"/>
      <c r="Y452" s="1"/>
      <c r="Z452" s="3"/>
      <c r="AA452" s="1"/>
      <c r="AB452" s="1"/>
      <c r="AC452" s="1"/>
      <c r="AD452" s="1"/>
      <c r="AE452" s="1"/>
    </row>
    <row r="453" spans="1:31">
      <c r="A453" s="1" t="s">
        <v>383</v>
      </c>
      <c r="B453" s="2">
        <v>43600</v>
      </c>
      <c r="C453" s="1" t="s">
        <v>24</v>
      </c>
      <c r="D453" s="1" t="s">
        <v>18</v>
      </c>
      <c r="E453" s="1" t="s">
        <v>24</v>
      </c>
      <c r="F453" s="1" t="s">
        <v>113</v>
      </c>
      <c r="G453" s="1" t="s">
        <v>24</v>
      </c>
      <c r="H453" s="1">
        <v>4501663804</v>
      </c>
      <c r="I453" s="1" t="s">
        <v>24</v>
      </c>
      <c r="J453" s="1" t="s">
        <v>533</v>
      </c>
      <c r="K453" s="1">
        <v>14</v>
      </c>
      <c r="L453" s="1" t="s">
        <v>26</v>
      </c>
      <c r="M453" s="3"/>
      <c r="N453" s="3">
        <f t="shared" si="12"/>
        <v>0</v>
      </c>
      <c r="O453" s="1"/>
      <c r="P453" s="1"/>
      <c r="Q453" s="1"/>
      <c r="R453" s="1"/>
      <c r="S453" s="3">
        <f>Tabla13157[[#This Row],[COSTO TOTAL]]</f>
        <v>0</v>
      </c>
      <c r="T453" s="1"/>
      <c r="U453" s="1"/>
      <c r="V453" s="3"/>
      <c r="W453" s="1"/>
      <c r="X453" s="1"/>
      <c r="Y453" s="1"/>
      <c r="Z453" s="3"/>
      <c r="AA453" s="1"/>
      <c r="AB453" s="1"/>
      <c r="AC453" s="1"/>
      <c r="AD453" s="1"/>
      <c r="AE453" s="1"/>
    </row>
    <row r="454" spans="1:31">
      <c r="A454" s="1" t="s">
        <v>383</v>
      </c>
      <c r="B454" s="2">
        <v>43600</v>
      </c>
      <c r="C454" s="1" t="s">
        <v>24</v>
      </c>
      <c r="D454" s="1" t="s">
        <v>18</v>
      </c>
      <c r="E454" s="1" t="s">
        <v>24</v>
      </c>
      <c r="F454" s="1" t="s">
        <v>113</v>
      </c>
      <c r="G454" s="1" t="s">
        <v>24</v>
      </c>
      <c r="H454" s="1">
        <v>4501663804</v>
      </c>
      <c r="I454" s="1" t="s">
        <v>24</v>
      </c>
      <c r="J454" s="1" t="s">
        <v>534</v>
      </c>
      <c r="K454" s="1">
        <v>2</v>
      </c>
      <c r="L454" s="1" t="s">
        <v>26</v>
      </c>
      <c r="M454" s="3"/>
      <c r="N454" s="3">
        <f t="shared" si="12"/>
        <v>0</v>
      </c>
      <c r="O454" s="1"/>
      <c r="P454" s="1"/>
      <c r="Q454" s="1"/>
      <c r="R454" s="1"/>
      <c r="S454" s="3">
        <f>Tabla13157[[#This Row],[COSTO TOTAL]]</f>
        <v>0</v>
      </c>
      <c r="T454" s="1"/>
      <c r="U454" s="1"/>
      <c r="V454" s="3"/>
      <c r="W454" s="1"/>
      <c r="X454" s="1"/>
      <c r="Y454" s="1"/>
      <c r="Z454" s="3"/>
      <c r="AA454" s="1"/>
      <c r="AB454" s="1"/>
      <c r="AC454" s="1"/>
      <c r="AD454" s="1"/>
      <c r="AE454" s="1"/>
    </row>
    <row r="455" spans="1:31">
      <c r="A455" s="1" t="s">
        <v>383</v>
      </c>
      <c r="B455" s="2">
        <v>43600</v>
      </c>
      <c r="C455" s="1" t="s">
        <v>24</v>
      </c>
      <c r="D455" s="1" t="s">
        <v>18</v>
      </c>
      <c r="E455" s="1" t="s">
        <v>24</v>
      </c>
      <c r="F455" s="1" t="s">
        <v>113</v>
      </c>
      <c r="G455" s="1" t="s">
        <v>24</v>
      </c>
      <c r="H455" s="1">
        <v>4501663804</v>
      </c>
      <c r="I455" s="1" t="s">
        <v>24</v>
      </c>
      <c r="J455" s="1" t="s">
        <v>535</v>
      </c>
      <c r="K455" s="1">
        <v>1</v>
      </c>
      <c r="L455" s="1" t="s">
        <v>26</v>
      </c>
      <c r="M455" s="3">
        <v>11227.06</v>
      </c>
      <c r="N455" s="3">
        <f t="shared" si="12"/>
        <v>11227.06</v>
      </c>
      <c r="O455" s="1"/>
      <c r="P455" s="1"/>
      <c r="Q455" s="1"/>
      <c r="R455" s="1"/>
      <c r="S455" s="3">
        <f>Tabla13157[[#This Row],[COSTO TOTAL]]</f>
        <v>11227.06</v>
      </c>
      <c r="T455" s="1"/>
      <c r="U455" s="1"/>
      <c r="V455" s="3"/>
      <c r="W455" s="1"/>
      <c r="X455" s="1"/>
      <c r="Y455" s="1"/>
      <c r="Z455" s="3"/>
      <c r="AA455" s="1"/>
      <c r="AB455" s="1"/>
      <c r="AC455" s="1"/>
      <c r="AD455" s="1"/>
      <c r="AE455" s="1"/>
    </row>
    <row r="456" spans="1:31">
      <c r="A456" s="1" t="s">
        <v>383</v>
      </c>
      <c r="B456" s="2">
        <v>43600</v>
      </c>
      <c r="C456" s="1" t="s">
        <v>24</v>
      </c>
      <c r="D456" s="1" t="s">
        <v>18</v>
      </c>
      <c r="E456" s="1" t="s">
        <v>24</v>
      </c>
      <c r="F456" s="1" t="s">
        <v>113</v>
      </c>
      <c r="G456" s="1" t="s">
        <v>24</v>
      </c>
      <c r="H456" s="1">
        <v>4501663804</v>
      </c>
      <c r="I456" s="1" t="s">
        <v>24</v>
      </c>
      <c r="J456" s="1" t="s">
        <v>536</v>
      </c>
      <c r="K456" s="1">
        <v>1</v>
      </c>
      <c r="L456" s="1" t="s">
        <v>26</v>
      </c>
      <c r="M456" s="3"/>
      <c r="N456" s="3">
        <f t="shared" si="12"/>
        <v>0</v>
      </c>
      <c r="O456" s="1"/>
      <c r="P456" s="1"/>
      <c r="Q456" s="1"/>
      <c r="R456" s="1"/>
      <c r="S456" s="3">
        <f>Tabla13157[[#This Row],[COSTO TOTAL]]</f>
        <v>0</v>
      </c>
      <c r="T456" s="1"/>
      <c r="U456" s="1"/>
      <c r="V456" s="3"/>
      <c r="W456" s="1"/>
      <c r="X456" s="1"/>
      <c r="Y456" s="1"/>
      <c r="Z456" s="3"/>
      <c r="AA456" s="1"/>
      <c r="AB456" s="1"/>
      <c r="AC456" s="1"/>
      <c r="AD456" s="1"/>
      <c r="AE456" s="1"/>
    </row>
    <row r="457" spans="1:31">
      <c r="A457" s="1" t="s">
        <v>383</v>
      </c>
      <c r="B457" s="2">
        <v>43600</v>
      </c>
      <c r="C457" s="1" t="s">
        <v>24</v>
      </c>
      <c r="D457" s="1" t="s">
        <v>18</v>
      </c>
      <c r="E457" s="1" t="s">
        <v>24</v>
      </c>
      <c r="F457" s="1" t="s">
        <v>113</v>
      </c>
      <c r="G457" s="1" t="s">
        <v>24</v>
      </c>
      <c r="H457" s="1">
        <v>4501663804</v>
      </c>
      <c r="I457" s="1" t="s">
        <v>24</v>
      </c>
      <c r="J457" s="1" t="s">
        <v>537</v>
      </c>
      <c r="K457" s="1">
        <v>1</v>
      </c>
      <c r="L457" s="1" t="s">
        <v>26</v>
      </c>
      <c r="M457" s="3"/>
      <c r="N457" s="3">
        <f t="shared" si="12"/>
        <v>0</v>
      </c>
      <c r="O457" s="1"/>
      <c r="P457" s="1"/>
      <c r="Q457" s="1"/>
      <c r="R457" s="1"/>
      <c r="S457" s="3">
        <f>Tabla13157[[#This Row],[COSTO TOTAL]]</f>
        <v>0</v>
      </c>
      <c r="T457" s="1"/>
      <c r="U457" s="1"/>
      <c r="V457" s="3"/>
      <c r="W457" s="1"/>
      <c r="X457" s="1"/>
      <c r="Y457" s="1"/>
      <c r="Z457" s="3"/>
      <c r="AA457" s="1"/>
      <c r="AB457" s="1"/>
      <c r="AC457" s="1"/>
      <c r="AD457" s="1"/>
      <c r="AE457" s="1"/>
    </row>
    <row r="458" spans="1:31">
      <c r="A458" s="1" t="s">
        <v>383</v>
      </c>
      <c r="B458" s="2">
        <v>43600</v>
      </c>
      <c r="C458" s="1" t="s">
        <v>24</v>
      </c>
      <c r="D458" s="1" t="s">
        <v>18</v>
      </c>
      <c r="E458" s="1" t="s">
        <v>24</v>
      </c>
      <c r="F458" s="1" t="s">
        <v>113</v>
      </c>
      <c r="G458" s="1" t="s">
        <v>24</v>
      </c>
      <c r="H458" s="1">
        <v>4501663804</v>
      </c>
      <c r="I458" s="1" t="s">
        <v>24</v>
      </c>
      <c r="J458" s="1" t="s">
        <v>538</v>
      </c>
      <c r="K458" s="1">
        <v>8</v>
      </c>
      <c r="L458" s="1" t="s">
        <v>26</v>
      </c>
      <c r="M458" s="3"/>
      <c r="N458" s="3">
        <f t="shared" si="12"/>
        <v>0</v>
      </c>
      <c r="O458" s="1"/>
      <c r="P458" s="1"/>
      <c r="Q458" s="1"/>
      <c r="R458" s="1"/>
      <c r="S458" s="3">
        <f>Tabla13157[[#This Row],[COSTO TOTAL]]</f>
        <v>0</v>
      </c>
      <c r="T458" s="1"/>
      <c r="U458" s="1"/>
      <c r="V458" s="3"/>
      <c r="W458" s="1"/>
      <c r="X458" s="1"/>
      <c r="Y458" s="1"/>
      <c r="Z458" s="3"/>
      <c r="AA458" s="1"/>
      <c r="AB458" s="1"/>
      <c r="AC458" s="1"/>
      <c r="AD458" s="1"/>
      <c r="AE458" s="1"/>
    </row>
    <row r="459" spans="1:31">
      <c r="A459" s="1" t="s">
        <v>383</v>
      </c>
      <c r="B459" s="2">
        <v>43600</v>
      </c>
      <c r="C459" s="1" t="s">
        <v>24</v>
      </c>
      <c r="D459" s="1" t="s">
        <v>18</v>
      </c>
      <c r="E459" s="1" t="s">
        <v>24</v>
      </c>
      <c r="F459" s="1" t="s">
        <v>113</v>
      </c>
      <c r="G459" s="1" t="s">
        <v>24</v>
      </c>
      <c r="H459" s="1">
        <v>4501663804</v>
      </c>
      <c r="I459" s="1" t="s">
        <v>24</v>
      </c>
      <c r="J459" s="1" t="s">
        <v>539</v>
      </c>
      <c r="K459" s="1">
        <v>4</v>
      </c>
      <c r="L459" s="1" t="s">
        <v>26</v>
      </c>
      <c r="M459" s="3"/>
      <c r="N459" s="3">
        <f t="shared" si="12"/>
        <v>0</v>
      </c>
      <c r="O459" s="1"/>
      <c r="P459" s="1"/>
      <c r="Q459" s="1"/>
      <c r="R459" s="1"/>
      <c r="S459" s="3">
        <f>Tabla13157[[#This Row],[COSTO TOTAL]]</f>
        <v>0</v>
      </c>
      <c r="T459" s="1"/>
      <c r="U459" s="1"/>
      <c r="V459" s="3"/>
      <c r="W459" s="1"/>
      <c r="X459" s="1"/>
      <c r="Y459" s="1"/>
      <c r="Z459" s="3"/>
      <c r="AA459" s="1"/>
      <c r="AB459" s="1"/>
      <c r="AC459" s="1"/>
      <c r="AD459" s="1"/>
      <c r="AE459" s="1"/>
    </row>
    <row r="460" spans="1:31">
      <c r="A460" s="1" t="s">
        <v>383</v>
      </c>
      <c r="B460" s="2">
        <v>43600</v>
      </c>
      <c r="C460" s="1" t="s">
        <v>24</v>
      </c>
      <c r="D460" s="1" t="s">
        <v>18</v>
      </c>
      <c r="E460" s="1" t="s">
        <v>24</v>
      </c>
      <c r="F460" s="1" t="s">
        <v>113</v>
      </c>
      <c r="G460" s="1" t="s">
        <v>24</v>
      </c>
      <c r="H460" s="1">
        <v>4501663804</v>
      </c>
      <c r="I460" s="1" t="s">
        <v>24</v>
      </c>
      <c r="J460" s="1" t="s">
        <v>540</v>
      </c>
      <c r="K460" s="1">
        <v>1</v>
      </c>
      <c r="L460" s="1" t="s">
        <v>26</v>
      </c>
      <c r="M460" s="3"/>
      <c r="N460" s="3">
        <f t="shared" si="12"/>
        <v>0</v>
      </c>
      <c r="O460" s="1"/>
      <c r="P460" s="1"/>
      <c r="Q460" s="1"/>
      <c r="R460" s="1"/>
      <c r="S460" s="3">
        <f>Tabla13157[[#This Row],[COSTO TOTAL]]</f>
        <v>0</v>
      </c>
      <c r="T460" s="1"/>
      <c r="U460" s="1"/>
      <c r="V460" s="3"/>
      <c r="W460" s="1"/>
      <c r="X460" s="1"/>
      <c r="Y460" s="1"/>
      <c r="Z460" s="3"/>
      <c r="AA460" s="1"/>
      <c r="AB460" s="1"/>
      <c r="AC460" s="1"/>
      <c r="AD460" s="1"/>
      <c r="AE460" s="1"/>
    </row>
    <row r="461" spans="1:31">
      <c r="A461" s="1" t="s">
        <v>383</v>
      </c>
      <c r="B461" s="2">
        <v>43600</v>
      </c>
      <c r="C461" s="1" t="s">
        <v>24</v>
      </c>
      <c r="D461" s="1" t="s">
        <v>18</v>
      </c>
      <c r="E461" s="1" t="s">
        <v>24</v>
      </c>
      <c r="F461" s="1" t="s">
        <v>113</v>
      </c>
      <c r="G461" s="1" t="s">
        <v>24</v>
      </c>
      <c r="H461" s="1">
        <v>4501663804</v>
      </c>
      <c r="I461" s="1" t="s">
        <v>24</v>
      </c>
      <c r="J461" s="1" t="s">
        <v>541</v>
      </c>
      <c r="K461" s="1">
        <v>1</v>
      </c>
      <c r="L461" s="1" t="s">
        <v>26</v>
      </c>
      <c r="M461" s="3"/>
      <c r="N461" s="3">
        <f t="shared" si="12"/>
        <v>0</v>
      </c>
      <c r="O461" s="1"/>
      <c r="P461" s="1"/>
      <c r="Q461" s="1"/>
      <c r="R461" s="1"/>
      <c r="S461" s="3">
        <f>Tabla13157[[#This Row],[COSTO TOTAL]]</f>
        <v>0</v>
      </c>
      <c r="T461" s="1"/>
      <c r="U461" s="1"/>
      <c r="V461" s="3"/>
      <c r="W461" s="1"/>
      <c r="X461" s="1"/>
      <c r="Y461" s="1"/>
      <c r="Z461" s="3"/>
      <c r="AA461" s="1"/>
      <c r="AB461" s="1"/>
      <c r="AC461" s="1"/>
      <c r="AD461" s="1"/>
      <c r="AE461" s="1"/>
    </row>
    <row r="462" spans="1:31">
      <c r="A462" s="1" t="s">
        <v>383</v>
      </c>
      <c r="B462" s="2">
        <v>43600</v>
      </c>
      <c r="C462" s="1" t="s">
        <v>24</v>
      </c>
      <c r="D462" s="1" t="s">
        <v>18</v>
      </c>
      <c r="E462" s="1" t="s">
        <v>24</v>
      </c>
      <c r="F462" s="1" t="s">
        <v>113</v>
      </c>
      <c r="G462" s="1" t="s">
        <v>24</v>
      </c>
      <c r="H462" s="1">
        <v>4501663804</v>
      </c>
      <c r="I462" s="1" t="s">
        <v>24</v>
      </c>
      <c r="J462" s="1" t="s">
        <v>542</v>
      </c>
      <c r="K462" s="1">
        <v>2</v>
      </c>
      <c r="L462" s="1" t="s">
        <v>26</v>
      </c>
      <c r="M462" s="3"/>
      <c r="N462" s="3">
        <f t="shared" si="12"/>
        <v>0</v>
      </c>
      <c r="O462" s="1"/>
      <c r="P462" s="1"/>
      <c r="Q462" s="1"/>
      <c r="R462" s="1"/>
      <c r="S462" s="3">
        <f>Tabla13157[[#This Row],[COSTO TOTAL]]</f>
        <v>0</v>
      </c>
      <c r="T462" s="1"/>
      <c r="U462" s="1"/>
      <c r="V462" s="3"/>
      <c r="W462" s="1"/>
      <c r="X462" s="1"/>
      <c r="Y462" s="1"/>
      <c r="Z462" s="3"/>
      <c r="AA462" s="1"/>
      <c r="AB462" s="1"/>
      <c r="AC462" s="1"/>
      <c r="AD462" s="1"/>
      <c r="AE462" s="1"/>
    </row>
    <row r="463" spans="1:31">
      <c r="A463" s="1" t="s">
        <v>383</v>
      </c>
      <c r="B463" s="2">
        <v>43600</v>
      </c>
      <c r="C463" s="1" t="s">
        <v>24</v>
      </c>
      <c r="D463" s="1" t="s">
        <v>18</v>
      </c>
      <c r="E463" s="1" t="s">
        <v>24</v>
      </c>
      <c r="F463" s="1" t="s">
        <v>113</v>
      </c>
      <c r="G463" s="1" t="s">
        <v>24</v>
      </c>
      <c r="H463" s="1">
        <v>4501663804</v>
      </c>
      <c r="I463" s="1" t="s">
        <v>24</v>
      </c>
      <c r="J463" s="1" t="s">
        <v>543</v>
      </c>
      <c r="K463" s="1">
        <v>1</v>
      </c>
      <c r="L463" s="1" t="s">
        <v>26</v>
      </c>
      <c r="M463" s="3"/>
      <c r="N463" s="3">
        <f t="shared" si="12"/>
        <v>0</v>
      </c>
      <c r="O463" s="1"/>
      <c r="P463" s="1"/>
      <c r="Q463" s="1"/>
      <c r="R463" s="1"/>
      <c r="S463" s="3">
        <f>Tabla13157[[#This Row],[COSTO TOTAL]]</f>
        <v>0</v>
      </c>
      <c r="T463" s="1"/>
      <c r="U463" s="1"/>
      <c r="V463" s="3"/>
      <c r="W463" s="1"/>
      <c r="X463" s="1"/>
      <c r="Y463" s="1"/>
      <c r="Z463" s="3"/>
      <c r="AA463" s="1"/>
      <c r="AB463" s="1"/>
      <c r="AC463" s="1"/>
      <c r="AD463" s="1"/>
      <c r="AE463" s="1"/>
    </row>
    <row r="464" spans="1:31">
      <c r="A464" s="1" t="s">
        <v>383</v>
      </c>
      <c r="B464" s="2">
        <v>43641</v>
      </c>
      <c r="C464" s="1" t="s">
        <v>24</v>
      </c>
      <c r="D464" s="1" t="s">
        <v>18</v>
      </c>
      <c r="E464" s="1" t="s">
        <v>24</v>
      </c>
      <c r="F464" s="1" t="s">
        <v>113</v>
      </c>
      <c r="G464" s="1" t="s">
        <v>24</v>
      </c>
      <c r="H464" s="1">
        <v>4501663804</v>
      </c>
      <c r="I464" s="1" t="s">
        <v>24</v>
      </c>
      <c r="J464" s="1" t="s">
        <v>544</v>
      </c>
      <c r="K464" s="1">
        <v>1</v>
      </c>
      <c r="L464" s="1" t="s">
        <v>26</v>
      </c>
      <c r="M464" s="3"/>
      <c r="N464" s="3">
        <f t="shared" si="12"/>
        <v>0</v>
      </c>
      <c r="O464" s="1"/>
      <c r="P464" s="1"/>
      <c r="Q464" s="1"/>
      <c r="R464" s="1"/>
      <c r="S464" s="3">
        <f>Tabla13157[[#This Row],[COSTO TOTAL]]</f>
        <v>0</v>
      </c>
      <c r="T464" s="1"/>
      <c r="U464" s="1"/>
      <c r="V464" s="3"/>
      <c r="W464" s="1"/>
      <c r="X464" s="1"/>
      <c r="Y464" s="1"/>
      <c r="Z464" s="3"/>
      <c r="AA464" s="1"/>
      <c r="AB464" s="1"/>
      <c r="AC464" s="1"/>
      <c r="AD464" s="1"/>
      <c r="AE464" s="1"/>
    </row>
    <row r="465" spans="1:31">
      <c r="A465" s="1" t="s">
        <v>299</v>
      </c>
      <c r="B465" s="2">
        <v>43607</v>
      </c>
      <c r="C465" s="1" t="s">
        <v>24</v>
      </c>
      <c r="D465" s="1" t="s">
        <v>18</v>
      </c>
      <c r="E465" s="1" t="s">
        <v>24</v>
      </c>
      <c r="F465" s="1" t="s">
        <v>545</v>
      </c>
      <c r="G465" s="1" t="s">
        <v>24</v>
      </c>
      <c r="H465" s="1">
        <v>4501645770</v>
      </c>
      <c r="I465" s="1" t="s">
        <v>24</v>
      </c>
      <c r="J465" s="1" t="s">
        <v>546</v>
      </c>
      <c r="K465" s="1">
        <v>1</v>
      </c>
      <c r="L465" s="1" t="s">
        <v>54</v>
      </c>
      <c r="M465" s="3">
        <v>1288.96</v>
      </c>
      <c r="N465" s="3">
        <f t="shared" si="12"/>
        <v>1288.96</v>
      </c>
      <c r="O465" s="1"/>
      <c r="P465" s="1"/>
      <c r="Q465" s="1"/>
      <c r="R465" s="1"/>
      <c r="S465" s="3">
        <f>Tabla13157[[#This Row],[COSTO TOTAL]]</f>
        <v>1288.96</v>
      </c>
      <c r="T465" s="1"/>
      <c r="U465" s="1"/>
      <c r="V465" s="3"/>
      <c r="W465" s="1"/>
      <c r="X465" s="1"/>
      <c r="Y465" s="1"/>
      <c r="Z465" s="3"/>
      <c r="AA465" s="1"/>
      <c r="AB465" s="1"/>
      <c r="AC465" s="1"/>
      <c r="AD465" s="1"/>
      <c r="AE465" s="1"/>
    </row>
    <row r="466" spans="1:31">
      <c r="A466" s="1" t="s">
        <v>299</v>
      </c>
      <c r="B466" s="2">
        <v>43607</v>
      </c>
      <c r="C466" s="1" t="s">
        <v>24</v>
      </c>
      <c r="D466" s="1" t="s">
        <v>18</v>
      </c>
      <c r="E466" s="1" t="s">
        <v>24</v>
      </c>
      <c r="F466" s="1" t="s">
        <v>24</v>
      </c>
      <c r="G466" s="1" t="s">
        <v>24</v>
      </c>
      <c r="H466" s="1">
        <v>4501621949</v>
      </c>
      <c r="I466" s="1" t="s">
        <v>24</v>
      </c>
      <c r="J466" s="1" t="s">
        <v>1285</v>
      </c>
      <c r="K466" s="1">
        <v>1</v>
      </c>
      <c r="L466" s="1" t="s">
        <v>26</v>
      </c>
      <c r="M466" s="3"/>
      <c r="N466" s="3">
        <f>M466*K466</f>
        <v>0</v>
      </c>
      <c r="O466" s="1"/>
      <c r="P466" s="1"/>
      <c r="Q466" s="1"/>
      <c r="R466" s="1"/>
      <c r="S466" s="3">
        <f>Tabla13157[[#This Row],[COSTO TOTAL]]</f>
        <v>0</v>
      </c>
      <c r="T466" s="1"/>
      <c r="U466" s="1"/>
      <c r="V466" s="3"/>
      <c r="W466" s="1"/>
      <c r="X466" s="1"/>
      <c r="Y466" s="1"/>
      <c r="Z466" s="3"/>
      <c r="AA466" s="1"/>
      <c r="AB466" s="1"/>
      <c r="AC466" s="1"/>
      <c r="AD466" s="1"/>
      <c r="AE466" s="1"/>
    </row>
    <row r="467" spans="1:31">
      <c r="A467" s="1" t="s">
        <v>299</v>
      </c>
      <c r="B467" s="2">
        <v>43354</v>
      </c>
      <c r="C467" s="1">
        <v>7544222</v>
      </c>
      <c r="D467" s="1" t="s">
        <v>18</v>
      </c>
      <c r="E467" s="1" t="s">
        <v>547</v>
      </c>
      <c r="F467" s="1" t="s">
        <v>113</v>
      </c>
      <c r="G467" s="1" t="s">
        <v>24</v>
      </c>
      <c r="H467" s="1">
        <v>4501531846</v>
      </c>
      <c r="I467" s="1" t="s">
        <v>24</v>
      </c>
      <c r="J467" s="1" t="s">
        <v>548</v>
      </c>
      <c r="K467" s="1">
        <v>2</v>
      </c>
      <c r="L467" s="1" t="s">
        <v>26</v>
      </c>
      <c r="M467" s="3">
        <v>4120</v>
      </c>
      <c r="N467" s="3">
        <f t="shared" si="12"/>
        <v>8240</v>
      </c>
      <c r="O467" s="1"/>
      <c r="P467" s="1"/>
      <c r="Q467" s="1"/>
      <c r="R467" s="1"/>
      <c r="S467" s="3">
        <f>Tabla13157[[#This Row],[COSTO TOTAL]]</f>
        <v>8240</v>
      </c>
      <c r="T467" s="1"/>
      <c r="U467" s="1"/>
      <c r="V467" s="3"/>
      <c r="W467" s="1"/>
      <c r="X467" s="1"/>
      <c r="Y467" s="1"/>
      <c r="Z467" s="3"/>
      <c r="AA467" s="1"/>
      <c r="AB467" s="1"/>
      <c r="AC467" s="1"/>
      <c r="AD467" s="1"/>
      <c r="AE467" s="1"/>
    </row>
    <row r="468" spans="1:31">
      <c r="A468" s="1" t="s">
        <v>299</v>
      </c>
      <c r="B468" s="2">
        <v>43354</v>
      </c>
      <c r="C468" s="1">
        <v>7544222</v>
      </c>
      <c r="D468" s="1" t="s">
        <v>18</v>
      </c>
      <c r="E468" s="1" t="s">
        <v>547</v>
      </c>
      <c r="F468" s="1" t="s">
        <v>113</v>
      </c>
      <c r="G468" s="1" t="s">
        <v>24</v>
      </c>
      <c r="H468" s="1">
        <v>4501531846</v>
      </c>
      <c r="I468" s="1" t="s">
        <v>24</v>
      </c>
      <c r="J468" s="1" t="s">
        <v>549</v>
      </c>
      <c r="K468" s="1">
        <v>2</v>
      </c>
      <c r="L468" s="1" t="s">
        <v>26</v>
      </c>
      <c r="M468" s="3">
        <v>740</v>
      </c>
      <c r="N468" s="3">
        <f t="shared" si="12"/>
        <v>1480</v>
      </c>
      <c r="O468" s="1"/>
      <c r="P468" s="1"/>
      <c r="Q468" s="1"/>
      <c r="R468" s="1"/>
      <c r="S468" s="3">
        <f>Tabla13157[[#This Row],[COSTO TOTAL]]</f>
        <v>1480</v>
      </c>
      <c r="T468" s="1"/>
      <c r="U468" s="1"/>
      <c r="V468" s="3"/>
      <c r="W468" s="1"/>
      <c r="X468" s="1"/>
      <c r="Y468" s="1"/>
      <c r="Z468" s="3"/>
      <c r="AA468" s="1"/>
      <c r="AB468" s="1"/>
      <c r="AC468" s="1"/>
      <c r="AD468" s="1"/>
      <c r="AE468" s="1"/>
    </row>
    <row r="469" spans="1:31">
      <c r="A469" s="1" t="s">
        <v>299</v>
      </c>
      <c r="B469" s="2" t="s">
        <v>37</v>
      </c>
      <c r="C469" s="1">
        <v>7637380</v>
      </c>
      <c r="D469" s="1" t="s">
        <v>18</v>
      </c>
      <c r="E469" s="1" t="s">
        <v>24</v>
      </c>
      <c r="F469" s="1" t="s">
        <v>113</v>
      </c>
      <c r="G469" s="1" t="s">
        <v>24</v>
      </c>
      <c r="H469" s="1">
        <v>4501637836</v>
      </c>
      <c r="I469" s="1" t="s">
        <v>24</v>
      </c>
      <c r="J469" s="1" t="s">
        <v>550</v>
      </c>
      <c r="K469" s="1">
        <v>3</v>
      </c>
      <c r="L469" s="1" t="s">
        <v>26</v>
      </c>
      <c r="M469" s="3">
        <v>7225.5</v>
      </c>
      <c r="N469" s="3">
        <f t="shared" si="12"/>
        <v>21676.5</v>
      </c>
      <c r="O469" s="1"/>
      <c r="P469" s="1"/>
      <c r="Q469" s="1"/>
      <c r="R469" s="1"/>
      <c r="S469" s="3">
        <f>Tabla13157[[#This Row],[COSTO TOTAL]]</f>
        <v>21676.5</v>
      </c>
      <c r="T469" s="1"/>
      <c r="U469" s="1"/>
      <c r="V469" s="3"/>
      <c r="W469" s="1"/>
      <c r="X469" s="1"/>
      <c r="Y469" s="1"/>
      <c r="Z469" s="3"/>
      <c r="AA469" s="1"/>
      <c r="AB469" s="1"/>
      <c r="AC469" s="1"/>
      <c r="AD469" s="1"/>
      <c r="AE469" s="1"/>
    </row>
    <row r="470" spans="1:31">
      <c r="A470" s="1" t="s">
        <v>299</v>
      </c>
      <c r="B470" s="2">
        <v>43593</v>
      </c>
      <c r="C470" s="1">
        <v>7716940</v>
      </c>
      <c r="D470" s="1" t="s">
        <v>18</v>
      </c>
      <c r="E470" s="1" t="s">
        <v>24</v>
      </c>
      <c r="F470" s="1" t="s">
        <v>551</v>
      </c>
      <c r="G470" s="1" t="s">
        <v>24</v>
      </c>
      <c r="H470" s="1">
        <v>4501665521</v>
      </c>
      <c r="I470" s="1" t="s">
        <v>24</v>
      </c>
      <c r="J470" s="1" t="s">
        <v>552</v>
      </c>
      <c r="K470" s="1">
        <v>21</v>
      </c>
      <c r="L470" s="1" t="s">
        <v>26</v>
      </c>
      <c r="M470" s="3">
        <v>10.76</v>
      </c>
      <c r="N470" s="3">
        <f t="shared" si="12"/>
        <v>225.96</v>
      </c>
      <c r="O470" s="1" t="s">
        <v>1002</v>
      </c>
      <c r="P470" s="1"/>
      <c r="Q470" s="1"/>
      <c r="R470" s="1"/>
      <c r="S470" s="3">
        <f>Tabla13157[[#This Row],[COSTO TOTAL]]</f>
        <v>225.96</v>
      </c>
      <c r="T470" s="1"/>
      <c r="U470" s="1"/>
      <c r="V470" s="3"/>
      <c r="W470" s="1"/>
      <c r="X470" s="1"/>
      <c r="Y470" s="1"/>
      <c r="Z470" s="3"/>
      <c r="AA470" s="1"/>
      <c r="AB470" s="1"/>
      <c r="AC470" s="1"/>
      <c r="AD470" s="1"/>
      <c r="AE470" s="1"/>
    </row>
    <row r="471" spans="1:31">
      <c r="A471" s="1" t="s">
        <v>299</v>
      </c>
      <c r="B471" s="2">
        <v>43825</v>
      </c>
      <c r="C471" s="1" t="s">
        <v>24</v>
      </c>
      <c r="D471" s="1" t="s">
        <v>18</v>
      </c>
      <c r="E471" s="1" t="s">
        <v>24</v>
      </c>
      <c r="F471" s="1" t="s">
        <v>553</v>
      </c>
      <c r="G471" s="1" t="s">
        <v>24</v>
      </c>
      <c r="H471" s="1">
        <v>4501722765</v>
      </c>
      <c r="I471" s="1" t="s">
        <v>24</v>
      </c>
      <c r="J471" s="1" t="s">
        <v>554</v>
      </c>
      <c r="K471" s="1">
        <v>0</v>
      </c>
      <c r="L471" s="1" t="s">
        <v>26</v>
      </c>
      <c r="M471" s="3">
        <v>3764.6</v>
      </c>
      <c r="N471" s="3">
        <f t="shared" si="12"/>
        <v>0</v>
      </c>
      <c r="O471" s="1"/>
      <c r="P471" s="1"/>
      <c r="Q471" s="1"/>
      <c r="R471" s="1"/>
      <c r="S471" s="3">
        <f>Tabla13157[[#This Row],[COSTO TOTAL]]</f>
        <v>0</v>
      </c>
      <c r="T471" s="1"/>
      <c r="U471" s="1"/>
      <c r="V471" s="3"/>
      <c r="W471" s="1"/>
      <c r="X471" s="1"/>
      <c r="Y471" s="1"/>
      <c r="Z471" s="3"/>
      <c r="AA471" s="1"/>
      <c r="AB471" s="1"/>
      <c r="AC471" s="1"/>
      <c r="AD471" s="1" t="s">
        <v>112</v>
      </c>
      <c r="AE471" s="1"/>
    </row>
    <row r="472" spans="1:31">
      <c r="A472" s="1" t="s">
        <v>299</v>
      </c>
      <c r="B472" s="2">
        <v>43825</v>
      </c>
      <c r="C472" s="1" t="s">
        <v>24</v>
      </c>
      <c r="D472" s="1" t="s">
        <v>18</v>
      </c>
      <c r="E472" s="1" t="s">
        <v>24</v>
      </c>
      <c r="F472" s="1" t="s">
        <v>553</v>
      </c>
      <c r="G472" s="1" t="s">
        <v>24</v>
      </c>
      <c r="H472" s="1">
        <v>4501721618</v>
      </c>
      <c r="I472" s="1" t="s">
        <v>24</v>
      </c>
      <c r="J472" s="1" t="s">
        <v>554</v>
      </c>
      <c r="K472" s="1">
        <v>0</v>
      </c>
      <c r="L472" s="1" t="s">
        <v>26</v>
      </c>
      <c r="M472" s="3">
        <v>3764.6</v>
      </c>
      <c r="N472" s="3">
        <f t="shared" si="12"/>
        <v>0</v>
      </c>
      <c r="O472" s="1"/>
      <c r="P472" s="1"/>
      <c r="Q472" s="1"/>
      <c r="R472" s="1"/>
      <c r="S472" s="3">
        <f>Tabla13157[[#This Row],[COSTO TOTAL]]</f>
        <v>0</v>
      </c>
      <c r="T472" s="1"/>
      <c r="U472" s="1"/>
      <c r="V472" s="3"/>
      <c r="W472" s="1"/>
      <c r="X472" s="1"/>
      <c r="Y472" s="1"/>
      <c r="Z472" s="3"/>
      <c r="AA472" s="1"/>
      <c r="AB472" s="1"/>
      <c r="AC472" s="1"/>
      <c r="AD472" s="1" t="s">
        <v>112</v>
      </c>
      <c r="AE472" s="1"/>
    </row>
    <row r="473" spans="1:31">
      <c r="A473" s="1" t="s">
        <v>315</v>
      </c>
      <c r="B473" s="2">
        <v>43531</v>
      </c>
      <c r="C473" s="1" t="s">
        <v>22</v>
      </c>
      <c r="D473" s="1" t="s">
        <v>18</v>
      </c>
      <c r="E473" s="1" t="s">
        <v>555</v>
      </c>
      <c r="F473" s="1" t="s">
        <v>113</v>
      </c>
      <c r="G473" s="1" t="s">
        <v>24</v>
      </c>
      <c r="H473" s="1" t="s">
        <v>24</v>
      </c>
      <c r="I473" s="1" t="s">
        <v>24</v>
      </c>
      <c r="J473" s="1" t="s">
        <v>1288</v>
      </c>
      <c r="K473" s="1">
        <v>1</v>
      </c>
      <c r="L473" s="1" t="s">
        <v>26</v>
      </c>
      <c r="M473" s="3"/>
      <c r="N473" s="3">
        <f t="shared" si="12"/>
        <v>0</v>
      </c>
      <c r="O473" s="1"/>
      <c r="P473" s="1"/>
      <c r="Q473" s="1"/>
      <c r="R473" s="1"/>
      <c r="S473" s="3">
        <f>Tabla13157[[#This Row],[COSTO TOTAL]]</f>
        <v>0</v>
      </c>
      <c r="T473" s="1"/>
      <c r="U473" s="1"/>
      <c r="V473" s="3"/>
      <c r="W473" s="1"/>
      <c r="X473" s="1"/>
      <c r="Y473" s="1"/>
      <c r="Z473" s="3"/>
      <c r="AA473" s="1"/>
      <c r="AB473" s="1"/>
      <c r="AC473" s="1"/>
      <c r="AD473" s="1"/>
      <c r="AE473" s="1"/>
    </row>
    <row r="474" spans="1:31">
      <c r="A474" s="1" t="s">
        <v>315</v>
      </c>
      <c r="B474" s="2">
        <v>43529</v>
      </c>
      <c r="C474" s="1" t="s">
        <v>22</v>
      </c>
      <c r="D474" s="1" t="s">
        <v>18</v>
      </c>
      <c r="E474" s="1" t="s">
        <v>555</v>
      </c>
      <c r="F474" s="1" t="s">
        <v>113</v>
      </c>
      <c r="G474" s="1" t="s">
        <v>24</v>
      </c>
      <c r="H474" s="1" t="s">
        <v>24</v>
      </c>
      <c r="I474" s="1" t="s">
        <v>24</v>
      </c>
      <c r="J474" s="1" t="s">
        <v>557</v>
      </c>
      <c r="K474" s="1">
        <v>1</v>
      </c>
      <c r="L474" s="1" t="s">
        <v>26</v>
      </c>
      <c r="M474" s="3"/>
      <c r="N474" s="3">
        <f t="shared" si="12"/>
        <v>0</v>
      </c>
      <c r="O474" s="1"/>
      <c r="P474" s="1"/>
      <c r="Q474" s="1"/>
      <c r="R474" s="1"/>
      <c r="S474" s="3">
        <f>Tabla13157[[#This Row],[COSTO TOTAL]]</f>
        <v>0</v>
      </c>
      <c r="T474" s="1"/>
      <c r="U474" s="1"/>
      <c r="V474" s="3"/>
      <c r="W474" s="1"/>
      <c r="X474" s="1"/>
      <c r="Y474" s="1"/>
      <c r="Z474" s="3"/>
      <c r="AA474" s="1"/>
      <c r="AB474" s="1"/>
      <c r="AC474" s="1"/>
      <c r="AD474" s="1"/>
      <c r="AE474" s="1"/>
    </row>
    <row r="475" spans="1:31">
      <c r="A475" s="1" t="s">
        <v>315</v>
      </c>
      <c r="B475" s="2">
        <v>43529</v>
      </c>
      <c r="C475" s="1" t="s">
        <v>22</v>
      </c>
      <c r="D475" s="1" t="s">
        <v>18</v>
      </c>
      <c r="E475" s="1" t="s">
        <v>555</v>
      </c>
      <c r="F475" s="1" t="s">
        <v>113</v>
      </c>
      <c r="G475" s="1" t="s">
        <v>24</v>
      </c>
      <c r="H475" s="1" t="s">
        <v>24</v>
      </c>
      <c r="I475" s="1" t="s">
        <v>24</v>
      </c>
      <c r="J475" s="1" t="s">
        <v>558</v>
      </c>
      <c r="K475" s="1">
        <v>1</v>
      </c>
      <c r="L475" s="1" t="s">
        <v>26</v>
      </c>
      <c r="M475" s="3"/>
      <c r="N475" s="3">
        <f t="shared" si="12"/>
        <v>0</v>
      </c>
      <c r="O475" s="1"/>
      <c r="P475" s="1"/>
      <c r="Q475" s="1"/>
      <c r="R475" s="1"/>
      <c r="S475" s="3">
        <f>Tabla13157[[#This Row],[COSTO TOTAL]]</f>
        <v>0</v>
      </c>
      <c r="T475" s="1"/>
      <c r="U475" s="1"/>
      <c r="V475" s="3"/>
      <c r="W475" s="1"/>
      <c r="X475" s="1"/>
      <c r="Y475" s="1"/>
      <c r="Z475" s="3"/>
      <c r="AA475" s="1"/>
      <c r="AB475" s="1"/>
      <c r="AC475" s="1"/>
      <c r="AD475" s="1"/>
      <c r="AE475" s="1"/>
    </row>
    <row r="476" spans="1:31">
      <c r="A476" s="1" t="s">
        <v>315</v>
      </c>
      <c r="B476" s="2">
        <v>43529</v>
      </c>
      <c r="C476" s="1" t="s">
        <v>22</v>
      </c>
      <c r="D476" s="1" t="s">
        <v>18</v>
      </c>
      <c r="E476" s="1" t="s">
        <v>555</v>
      </c>
      <c r="F476" s="1" t="s">
        <v>113</v>
      </c>
      <c r="G476" s="1" t="s">
        <v>24</v>
      </c>
      <c r="H476" s="1" t="s">
        <v>24</v>
      </c>
      <c r="I476" s="1" t="s">
        <v>24</v>
      </c>
      <c r="J476" s="1" t="s">
        <v>559</v>
      </c>
      <c r="K476" s="1">
        <v>2</v>
      </c>
      <c r="L476" s="1" t="s">
        <v>26</v>
      </c>
      <c r="M476" s="3"/>
      <c r="N476" s="3">
        <f t="shared" si="12"/>
        <v>0</v>
      </c>
      <c r="O476" s="1"/>
      <c r="P476" s="1"/>
      <c r="Q476" s="1"/>
      <c r="R476" s="1"/>
      <c r="S476" s="3">
        <f>Tabla13157[[#This Row],[COSTO TOTAL]]</f>
        <v>0</v>
      </c>
      <c r="T476" s="1"/>
      <c r="U476" s="1"/>
      <c r="V476" s="3"/>
      <c r="W476" s="1"/>
      <c r="X476" s="1"/>
      <c r="Y476" s="1"/>
      <c r="Z476" s="3"/>
      <c r="AA476" s="1"/>
      <c r="AB476" s="1"/>
      <c r="AC476" s="1"/>
      <c r="AD476" s="1"/>
      <c r="AE476" s="1"/>
    </row>
    <row r="477" spans="1:31">
      <c r="A477" s="1" t="s">
        <v>315</v>
      </c>
      <c r="B477" s="2">
        <v>43517</v>
      </c>
      <c r="C477" s="1">
        <v>7695714</v>
      </c>
      <c r="D477" s="1" t="s">
        <v>18</v>
      </c>
      <c r="E477" s="1" t="s">
        <v>560</v>
      </c>
      <c r="F477" s="1" t="s">
        <v>113</v>
      </c>
      <c r="G477" s="1" t="s">
        <v>24</v>
      </c>
      <c r="H477" s="1">
        <v>4501643125</v>
      </c>
      <c r="I477" s="1" t="s">
        <v>24</v>
      </c>
      <c r="J477" s="1" t="s">
        <v>561</v>
      </c>
      <c r="K477" s="1">
        <v>3</v>
      </c>
      <c r="L477" s="1" t="s">
        <v>26</v>
      </c>
      <c r="M477" s="3">
        <v>2170</v>
      </c>
      <c r="N477" s="3">
        <f t="shared" si="12"/>
        <v>6510</v>
      </c>
      <c r="O477" s="1"/>
      <c r="P477" s="1"/>
      <c r="Q477" s="1"/>
      <c r="R477" s="1"/>
      <c r="S477" s="3">
        <f>Tabla13157[[#This Row],[COSTO TOTAL]]</f>
        <v>6510</v>
      </c>
      <c r="T477" s="1"/>
      <c r="U477" s="1"/>
      <c r="V477" s="3"/>
      <c r="W477" s="1"/>
      <c r="X477" s="1"/>
      <c r="Y477" s="1"/>
      <c r="Z477" s="3"/>
      <c r="AA477" s="1"/>
      <c r="AB477" s="1"/>
      <c r="AC477" s="1"/>
      <c r="AD477" s="1"/>
      <c r="AE477" s="1"/>
    </row>
    <row r="478" spans="1:31">
      <c r="A478" s="1" t="s">
        <v>315</v>
      </c>
      <c r="B478" s="2">
        <v>43593</v>
      </c>
      <c r="C478" s="1"/>
      <c r="D478" s="1" t="s">
        <v>18</v>
      </c>
      <c r="E478" s="1" t="s">
        <v>24</v>
      </c>
      <c r="F478" s="1" t="s">
        <v>24</v>
      </c>
      <c r="G478" s="1" t="s">
        <v>24</v>
      </c>
      <c r="H478" s="1" t="s">
        <v>24</v>
      </c>
      <c r="I478" s="1" t="s">
        <v>24</v>
      </c>
      <c r="J478" s="1" t="s">
        <v>562</v>
      </c>
      <c r="K478" s="1">
        <v>0</v>
      </c>
      <c r="L478" s="1" t="s">
        <v>26</v>
      </c>
      <c r="M478" s="3"/>
      <c r="N478" s="3">
        <f t="shared" si="12"/>
        <v>0</v>
      </c>
      <c r="O478" s="1"/>
      <c r="P478" s="1"/>
      <c r="Q478" s="1"/>
      <c r="R478" s="1"/>
      <c r="S478" s="3">
        <f>Tabla13157[[#This Row],[COSTO TOTAL]]</f>
        <v>0</v>
      </c>
      <c r="T478" s="1"/>
      <c r="U478" s="1"/>
      <c r="V478" s="3"/>
      <c r="W478" s="1"/>
      <c r="X478" s="1"/>
      <c r="Y478" s="1"/>
      <c r="Z478" s="3"/>
      <c r="AA478" s="1"/>
      <c r="AB478" s="1"/>
      <c r="AC478" s="1"/>
      <c r="AD478" s="1" t="s">
        <v>112</v>
      </c>
      <c r="AE478" s="1"/>
    </row>
    <row r="479" spans="1:31">
      <c r="A479" s="1" t="s">
        <v>315</v>
      </c>
      <c r="B479" s="2">
        <v>43593</v>
      </c>
      <c r="C479" s="1"/>
      <c r="D479" s="1" t="s">
        <v>18</v>
      </c>
      <c r="E479" s="1" t="s">
        <v>24</v>
      </c>
      <c r="F479" s="1" t="s">
        <v>24</v>
      </c>
      <c r="G479" s="1" t="s">
        <v>24</v>
      </c>
      <c r="H479" s="1" t="s">
        <v>24</v>
      </c>
      <c r="I479" s="1" t="s">
        <v>24</v>
      </c>
      <c r="J479" s="1" t="s">
        <v>563</v>
      </c>
      <c r="K479" s="1">
        <v>1</v>
      </c>
      <c r="L479" s="1" t="s">
        <v>26</v>
      </c>
      <c r="M479" s="3"/>
      <c r="N479" s="3">
        <f t="shared" si="12"/>
        <v>0</v>
      </c>
      <c r="O479" s="1"/>
      <c r="P479" s="1"/>
      <c r="Q479" s="1"/>
      <c r="R479" s="1"/>
      <c r="S479" s="3">
        <f>Tabla13157[[#This Row],[COSTO TOTAL]]</f>
        <v>0</v>
      </c>
      <c r="T479" s="1"/>
      <c r="U479" s="1"/>
      <c r="V479" s="3"/>
      <c r="W479" s="1"/>
      <c r="X479" s="1"/>
      <c r="Y479" s="1"/>
      <c r="Z479" s="3"/>
      <c r="AA479" s="1"/>
      <c r="AB479" s="1"/>
      <c r="AC479" s="1"/>
      <c r="AD479" s="1"/>
      <c r="AE479" s="1"/>
    </row>
    <row r="480" spans="1:31">
      <c r="A480" s="1" t="s">
        <v>315</v>
      </c>
      <c r="B480" s="2">
        <v>43698</v>
      </c>
      <c r="C480" s="1">
        <v>7723750</v>
      </c>
      <c r="D480" s="1" t="s">
        <v>18</v>
      </c>
      <c r="E480" s="1" t="s">
        <v>24</v>
      </c>
      <c r="F480" s="1" t="s">
        <v>113</v>
      </c>
      <c r="G480" s="1" t="s">
        <v>24</v>
      </c>
      <c r="H480" s="1">
        <v>4501677411</v>
      </c>
      <c r="I480" s="1" t="s">
        <v>24</v>
      </c>
      <c r="J480" s="1" t="s">
        <v>569</v>
      </c>
      <c r="K480" s="1">
        <v>1</v>
      </c>
      <c r="L480" s="1" t="s">
        <v>26</v>
      </c>
      <c r="M480" s="3">
        <v>12193</v>
      </c>
      <c r="N480" s="3">
        <f t="shared" si="12"/>
        <v>12193</v>
      </c>
      <c r="O480" s="1"/>
      <c r="P480" s="1"/>
      <c r="Q480" s="1"/>
      <c r="R480" s="1"/>
      <c r="S480" s="3">
        <f>Tabla13157[[#This Row],[COSTO TOTAL]]</f>
        <v>12193</v>
      </c>
      <c r="T480" s="1"/>
      <c r="U480" s="1"/>
      <c r="V480" s="3"/>
      <c r="W480" s="1"/>
      <c r="X480" s="1"/>
      <c r="Y480" s="1"/>
      <c r="Z480" s="3"/>
      <c r="AA480" s="1"/>
      <c r="AB480" s="1"/>
      <c r="AC480" s="1"/>
      <c r="AD480" s="1"/>
      <c r="AE480" s="1"/>
    </row>
    <row r="481" spans="1:31">
      <c r="A481" s="1" t="s">
        <v>330</v>
      </c>
      <c r="B481" s="2">
        <v>43354</v>
      </c>
      <c r="C481" s="1">
        <v>7414126</v>
      </c>
      <c r="D481" s="1" t="s">
        <v>18</v>
      </c>
      <c r="E481" s="1" t="s">
        <v>570</v>
      </c>
      <c r="F481" s="1" t="s">
        <v>571</v>
      </c>
      <c r="G481" s="1"/>
      <c r="H481" s="1">
        <v>4501447759</v>
      </c>
      <c r="I481" s="1" t="s">
        <v>24</v>
      </c>
      <c r="J481" s="1" t="s">
        <v>572</v>
      </c>
      <c r="K481" s="1">
        <v>10</v>
      </c>
      <c r="L481" s="1" t="s">
        <v>26</v>
      </c>
      <c r="M481" s="3">
        <v>142</v>
      </c>
      <c r="N481" s="3">
        <f t="shared" si="12"/>
        <v>1420</v>
      </c>
      <c r="O481" s="1"/>
      <c r="P481" s="1"/>
      <c r="Q481" s="1"/>
      <c r="R481" s="1"/>
      <c r="S481" s="3">
        <f>Tabla13157[[#This Row],[COSTO TOTAL]]</f>
        <v>1420</v>
      </c>
      <c r="T481" s="1"/>
      <c r="U481" s="1"/>
      <c r="V481" s="3"/>
      <c r="W481" s="1"/>
      <c r="X481" s="1"/>
      <c r="Y481" s="1"/>
      <c r="Z481" s="3"/>
      <c r="AA481" s="1"/>
      <c r="AB481" s="1"/>
      <c r="AC481" s="1"/>
      <c r="AD481" s="1"/>
      <c r="AE481" s="1"/>
    </row>
    <row r="482" spans="1:31">
      <c r="A482" s="1" t="s">
        <v>330</v>
      </c>
      <c r="B482" s="2">
        <v>43354</v>
      </c>
      <c r="C482" s="1">
        <v>7414126</v>
      </c>
      <c r="D482" s="1" t="s">
        <v>18</v>
      </c>
      <c r="E482" s="1" t="s">
        <v>570</v>
      </c>
      <c r="F482" s="1" t="s">
        <v>571</v>
      </c>
      <c r="G482" s="1"/>
      <c r="H482" s="1">
        <v>4501447759</v>
      </c>
      <c r="I482" s="1" t="s">
        <v>24</v>
      </c>
      <c r="J482" s="1" t="s">
        <v>573</v>
      </c>
      <c r="K482" s="1">
        <v>36</v>
      </c>
      <c r="L482" s="1" t="s">
        <v>26</v>
      </c>
      <c r="M482" s="3">
        <v>74.25</v>
      </c>
      <c r="N482" s="3">
        <f t="shared" si="12"/>
        <v>2673</v>
      </c>
      <c r="O482" s="1"/>
      <c r="P482" s="1"/>
      <c r="Q482" s="1"/>
      <c r="R482" s="1"/>
      <c r="S482" s="3">
        <f>Tabla13157[[#This Row],[COSTO TOTAL]]</f>
        <v>2673</v>
      </c>
      <c r="T482" s="1"/>
      <c r="U482" s="1"/>
      <c r="V482" s="3"/>
      <c r="W482" s="1"/>
      <c r="X482" s="1"/>
      <c r="Y482" s="1"/>
      <c r="Z482" s="3"/>
      <c r="AA482" s="1"/>
      <c r="AB482" s="1"/>
      <c r="AC482" s="1"/>
      <c r="AD482" s="1"/>
      <c r="AE482" s="1"/>
    </row>
    <row r="483" spans="1:31">
      <c r="A483" s="1" t="s">
        <v>330</v>
      </c>
      <c r="B483" s="2">
        <v>43354</v>
      </c>
      <c r="C483" s="1">
        <v>7414126</v>
      </c>
      <c r="D483" s="1" t="s">
        <v>18</v>
      </c>
      <c r="E483" s="1" t="s">
        <v>570</v>
      </c>
      <c r="F483" s="1" t="s">
        <v>571</v>
      </c>
      <c r="G483" s="1"/>
      <c r="H483" s="1">
        <v>4501447759</v>
      </c>
      <c r="I483" s="1" t="s">
        <v>24</v>
      </c>
      <c r="J483" s="1" t="s">
        <v>574</v>
      </c>
      <c r="K483" s="1">
        <v>1</v>
      </c>
      <c r="L483" s="1" t="s">
        <v>26</v>
      </c>
      <c r="M483" s="3">
        <v>80.75</v>
      </c>
      <c r="N483" s="3">
        <f t="shared" si="12"/>
        <v>80.75</v>
      </c>
      <c r="O483" s="1"/>
      <c r="P483" s="1"/>
      <c r="Q483" s="1"/>
      <c r="R483" s="1"/>
      <c r="S483" s="3">
        <f>Tabla13157[[#This Row],[COSTO TOTAL]]</f>
        <v>80.75</v>
      </c>
      <c r="T483" s="1"/>
      <c r="U483" s="1"/>
      <c r="V483" s="3"/>
      <c r="W483" s="1"/>
      <c r="X483" s="1"/>
      <c r="Y483" s="1"/>
      <c r="Z483" s="3"/>
      <c r="AA483" s="1"/>
      <c r="AB483" s="1"/>
      <c r="AC483" s="1"/>
      <c r="AD483" s="1"/>
      <c r="AE483" s="1"/>
    </row>
    <row r="484" spans="1:31">
      <c r="A484" s="1" t="s">
        <v>330</v>
      </c>
      <c r="B484" s="2">
        <v>43354</v>
      </c>
      <c r="C484" s="1">
        <v>7414126</v>
      </c>
      <c r="D484" s="1" t="s">
        <v>18</v>
      </c>
      <c r="E484" s="1" t="s">
        <v>570</v>
      </c>
      <c r="F484" s="1" t="s">
        <v>571</v>
      </c>
      <c r="G484" s="1"/>
      <c r="H484" s="1">
        <v>4501447759</v>
      </c>
      <c r="I484" s="1" t="s">
        <v>24</v>
      </c>
      <c r="J484" s="1" t="s">
        <v>575</v>
      </c>
      <c r="K484" s="1">
        <v>1</v>
      </c>
      <c r="L484" s="1" t="s">
        <v>26</v>
      </c>
      <c r="M484" s="3">
        <v>152</v>
      </c>
      <c r="N484" s="3">
        <f t="shared" si="12"/>
        <v>152</v>
      </c>
      <c r="O484" s="1"/>
      <c r="P484" s="1"/>
      <c r="Q484" s="1"/>
      <c r="R484" s="1"/>
      <c r="S484" s="3">
        <f>Tabla13157[[#This Row],[COSTO TOTAL]]</f>
        <v>152</v>
      </c>
      <c r="T484" s="1"/>
      <c r="U484" s="1"/>
      <c r="V484" s="3"/>
      <c r="W484" s="1"/>
      <c r="X484" s="1"/>
      <c r="Y484" s="1"/>
      <c r="Z484" s="3"/>
      <c r="AA484" s="1"/>
      <c r="AB484" s="1"/>
      <c r="AC484" s="1"/>
      <c r="AD484" s="1"/>
      <c r="AE484" s="1"/>
    </row>
    <row r="485" spans="1:31">
      <c r="A485" s="1" t="s">
        <v>330</v>
      </c>
      <c r="B485" s="2">
        <v>43658</v>
      </c>
      <c r="C485" s="1" t="s">
        <v>24</v>
      </c>
      <c r="D485" s="1" t="s">
        <v>18</v>
      </c>
      <c r="E485" s="1" t="s">
        <v>24</v>
      </c>
      <c r="F485" s="1" t="s">
        <v>564</v>
      </c>
      <c r="G485" s="1" t="s">
        <v>24</v>
      </c>
      <c r="H485" s="1">
        <v>4501663806</v>
      </c>
      <c r="I485" s="1" t="s">
        <v>24</v>
      </c>
      <c r="J485" s="1" t="s">
        <v>576</v>
      </c>
      <c r="K485" s="1">
        <v>2</v>
      </c>
      <c r="L485" s="1" t="s">
        <v>26</v>
      </c>
      <c r="M485" s="3">
        <v>45200</v>
      </c>
      <c r="N485" s="3">
        <f t="shared" si="12"/>
        <v>90400</v>
      </c>
      <c r="O485" s="1"/>
      <c r="P485" s="1"/>
      <c r="Q485" s="1"/>
      <c r="R485" s="1"/>
      <c r="S485" s="3">
        <f>Tabla13157[[#This Row],[COSTO TOTAL]]</f>
        <v>90400</v>
      </c>
      <c r="T485" s="1"/>
      <c r="U485" s="1"/>
      <c r="V485" s="3"/>
      <c r="W485" s="1"/>
      <c r="X485" s="1"/>
      <c r="Y485" s="1"/>
      <c r="Z485" s="3"/>
      <c r="AA485" s="1"/>
      <c r="AB485" s="1"/>
      <c r="AC485" s="1"/>
      <c r="AD485" s="1"/>
      <c r="AE485" s="1"/>
    </row>
    <row r="486" spans="1:31">
      <c r="A486" s="1" t="s">
        <v>330</v>
      </c>
      <c r="B486" s="2">
        <v>43658</v>
      </c>
      <c r="C486" s="1" t="s">
        <v>24</v>
      </c>
      <c r="D486" s="1" t="s">
        <v>18</v>
      </c>
      <c r="E486" s="1" t="s">
        <v>24</v>
      </c>
      <c r="F486" s="1" t="s">
        <v>564</v>
      </c>
      <c r="G486" s="1" t="s">
        <v>24</v>
      </c>
      <c r="H486" s="1">
        <v>4501663806</v>
      </c>
      <c r="I486" s="1" t="s">
        <v>24</v>
      </c>
      <c r="J486" s="1" t="s">
        <v>577</v>
      </c>
      <c r="K486" s="1">
        <v>2</v>
      </c>
      <c r="L486" s="1" t="s">
        <v>26</v>
      </c>
      <c r="M486" s="3">
        <v>40460</v>
      </c>
      <c r="N486" s="3">
        <f t="shared" si="12"/>
        <v>80920</v>
      </c>
      <c r="O486" s="1"/>
      <c r="P486" s="1"/>
      <c r="Q486" s="1"/>
      <c r="R486" s="1"/>
      <c r="S486" s="3">
        <f>Tabla13157[[#This Row],[COSTO TOTAL]]</f>
        <v>80920</v>
      </c>
      <c r="T486" s="1"/>
      <c r="U486" s="1"/>
      <c r="V486" s="3"/>
      <c r="W486" s="1"/>
      <c r="X486" s="1"/>
      <c r="Y486" s="1"/>
      <c r="Z486" s="3"/>
      <c r="AA486" s="1"/>
      <c r="AB486" s="1"/>
      <c r="AC486" s="1"/>
      <c r="AD486" s="1"/>
      <c r="AE486" s="1"/>
    </row>
    <row r="487" spans="1:31">
      <c r="A487" s="1" t="s">
        <v>330</v>
      </c>
      <c r="B487" s="2">
        <v>43673</v>
      </c>
      <c r="C487" s="1" t="s">
        <v>24</v>
      </c>
      <c r="D487" s="1" t="s">
        <v>18</v>
      </c>
      <c r="E487" s="1" t="s">
        <v>24</v>
      </c>
      <c r="F487" s="1" t="s">
        <v>113</v>
      </c>
      <c r="G487" s="1" t="s">
        <v>24</v>
      </c>
      <c r="H487" s="1" t="s">
        <v>578</v>
      </c>
      <c r="I487" s="1" t="s">
        <v>579</v>
      </c>
      <c r="J487" s="1" t="s">
        <v>1347</v>
      </c>
      <c r="K487" s="1">
        <v>1</v>
      </c>
      <c r="L487" s="1" t="s">
        <v>26</v>
      </c>
      <c r="M487" s="3"/>
      <c r="N487" s="3">
        <f t="shared" si="12"/>
        <v>0</v>
      </c>
      <c r="O487" s="1"/>
      <c r="P487" s="1"/>
      <c r="Q487" s="1"/>
      <c r="R487" s="1"/>
      <c r="S487" s="3">
        <f>Tabla13157[[#This Row],[COSTO TOTAL]]</f>
        <v>0</v>
      </c>
      <c r="T487" s="1"/>
      <c r="U487" s="1"/>
      <c r="V487" s="3"/>
      <c r="W487" s="1"/>
      <c r="X487" s="1"/>
      <c r="Y487" s="1"/>
      <c r="Z487" s="3"/>
      <c r="AA487" s="1"/>
      <c r="AB487" s="1"/>
      <c r="AC487" s="1"/>
      <c r="AD487" s="1"/>
      <c r="AE487" s="1"/>
    </row>
    <row r="488" spans="1:31">
      <c r="A488" s="1" t="s">
        <v>330</v>
      </c>
      <c r="B488" s="2">
        <v>43639</v>
      </c>
      <c r="C488" s="1" t="s">
        <v>22</v>
      </c>
      <c r="D488" s="1" t="s">
        <v>18</v>
      </c>
      <c r="E488" s="1" t="s">
        <v>24</v>
      </c>
      <c r="F488" s="1" t="s">
        <v>113</v>
      </c>
      <c r="G488" s="1" t="s">
        <v>24</v>
      </c>
      <c r="H488" s="1">
        <v>4501674688</v>
      </c>
      <c r="I488" s="1" t="s">
        <v>24</v>
      </c>
      <c r="J488" s="1" t="s">
        <v>581</v>
      </c>
      <c r="K488" s="1">
        <v>1</v>
      </c>
      <c r="L488" s="1" t="s">
        <v>26</v>
      </c>
      <c r="M488" s="3"/>
      <c r="N488" s="3">
        <f t="shared" ref="N488:N493" si="13">M488*K488</f>
        <v>0</v>
      </c>
      <c r="O488" s="1"/>
      <c r="P488" s="1"/>
      <c r="Q488" s="1"/>
      <c r="R488" s="1"/>
      <c r="S488" s="3">
        <f>Tabla13157[[#This Row],[COSTO TOTAL]]</f>
        <v>0</v>
      </c>
      <c r="T488" s="1"/>
      <c r="U488" s="1"/>
      <c r="V488" s="3"/>
      <c r="W488" s="1"/>
      <c r="X488" s="1"/>
      <c r="Y488" s="1"/>
      <c r="Z488" s="3"/>
      <c r="AA488" s="1"/>
      <c r="AB488" s="1"/>
      <c r="AC488" s="1"/>
      <c r="AD488" s="1"/>
      <c r="AE488" s="1"/>
    </row>
    <row r="489" spans="1:31">
      <c r="A489" s="1" t="s">
        <v>330</v>
      </c>
      <c r="B489" s="2">
        <v>43639</v>
      </c>
      <c r="C489" s="1" t="s">
        <v>22</v>
      </c>
      <c r="D489" s="1" t="s">
        <v>18</v>
      </c>
      <c r="E489" s="1" t="s">
        <v>24</v>
      </c>
      <c r="F489" s="1" t="s">
        <v>113</v>
      </c>
      <c r="G489" s="1" t="s">
        <v>24</v>
      </c>
      <c r="H489" s="1">
        <v>4501674688</v>
      </c>
      <c r="I489" s="1" t="s">
        <v>24</v>
      </c>
      <c r="J489" s="1" t="s">
        <v>582</v>
      </c>
      <c r="K489" s="1">
        <v>1</v>
      </c>
      <c r="L489" s="1" t="s">
        <v>26</v>
      </c>
      <c r="M489" s="3">
        <v>20000</v>
      </c>
      <c r="N489" s="3">
        <f t="shared" si="13"/>
        <v>20000</v>
      </c>
      <c r="O489" s="1"/>
      <c r="P489" s="1"/>
      <c r="Q489" s="1"/>
      <c r="R489" s="1"/>
      <c r="S489" s="3">
        <f>Tabla13157[[#This Row],[COSTO TOTAL]]</f>
        <v>20000</v>
      </c>
      <c r="T489" s="1"/>
      <c r="U489" s="1"/>
      <c r="V489" s="3"/>
      <c r="W489" s="1"/>
      <c r="X489" s="1"/>
      <c r="Y489" s="1"/>
      <c r="Z489" s="3"/>
      <c r="AA489" s="1"/>
      <c r="AB489" s="1"/>
      <c r="AC489" s="1"/>
      <c r="AD489" s="1"/>
      <c r="AE489" s="1"/>
    </row>
    <row r="490" spans="1:31">
      <c r="A490" s="1" t="s">
        <v>330</v>
      </c>
      <c r="B490" s="2">
        <v>43639</v>
      </c>
      <c r="C490" s="1" t="s">
        <v>22</v>
      </c>
      <c r="D490" s="1" t="s">
        <v>18</v>
      </c>
      <c r="E490" s="1" t="s">
        <v>24</v>
      </c>
      <c r="F490" s="1" t="s">
        <v>113</v>
      </c>
      <c r="G490" s="1" t="s">
        <v>24</v>
      </c>
      <c r="H490" s="1">
        <v>4501674688</v>
      </c>
      <c r="I490" s="1" t="s">
        <v>24</v>
      </c>
      <c r="J490" s="1" t="s">
        <v>583</v>
      </c>
      <c r="K490" s="1">
        <v>1</v>
      </c>
      <c r="L490" s="1" t="s">
        <v>26</v>
      </c>
      <c r="M490" s="3"/>
      <c r="N490" s="3">
        <f t="shared" si="13"/>
        <v>0</v>
      </c>
      <c r="O490" s="1"/>
      <c r="P490" s="1"/>
      <c r="Q490" s="1"/>
      <c r="R490" s="1"/>
      <c r="S490" s="3">
        <f>Tabla13157[[#This Row],[COSTO TOTAL]]</f>
        <v>0</v>
      </c>
      <c r="T490" s="1"/>
      <c r="U490" s="1"/>
      <c r="V490" s="3"/>
      <c r="W490" s="1"/>
      <c r="X490" s="1"/>
      <c r="Y490" s="1"/>
      <c r="Z490" s="3"/>
      <c r="AA490" s="1"/>
      <c r="AB490" s="1"/>
      <c r="AC490" s="1"/>
      <c r="AD490" s="1"/>
      <c r="AE490" s="1"/>
    </row>
    <row r="491" spans="1:31">
      <c r="A491" s="1" t="s">
        <v>330</v>
      </c>
      <c r="B491" s="2">
        <v>43733</v>
      </c>
      <c r="C491" s="1" t="s">
        <v>24</v>
      </c>
      <c r="D491" s="1" t="s">
        <v>18</v>
      </c>
      <c r="E491" s="1" t="s">
        <v>24</v>
      </c>
      <c r="F491" s="1" t="s">
        <v>113</v>
      </c>
      <c r="G491" s="1" t="s">
        <v>24</v>
      </c>
      <c r="H491" s="1">
        <v>4501707282</v>
      </c>
      <c r="I491" s="1" t="s">
        <v>24</v>
      </c>
      <c r="J491" s="1" t="s">
        <v>584</v>
      </c>
      <c r="K491" s="1">
        <v>2</v>
      </c>
      <c r="L491" s="1" t="s">
        <v>26</v>
      </c>
      <c r="M491" s="3">
        <v>1224</v>
      </c>
      <c r="N491" s="3">
        <f t="shared" si="13"/>
        <v>2448</v>
      </c>
      <c r="O491" s="1"/>
      <c r="P491" s="1"/>
      <c r="Q491" s="1"/>
      <c r="R491" s="1"/>
      <c r="S491" s="3">
        <f>Tabla13157[[#This Row],[COSTO TOTAL]]</f>
        <v>2448</v>
      </c>
      <c r="T491" s="1"/>
      <c r="U491" s="1"/>
      <c r="V491" s="3"/>
      <c r="W491" s="1"/>
      <c r="X491" s="1"/>
      <c r="Y491" s="1"/>
      <c r="Z491" s="3"/>
      <c r="AA491" s="1"/>
      <c r="AB491" s="1"/>
      <c r="AC491" s="1"/>
      <c r="AD491" s="1"/>
      <c r="AE491" s="1"/>
    </row>
    <row r="492" spans="1:31">
      <c r="A492" s="1" t="s">
        <v>330</v>
      </c>
      <c r="B492" s="2">
        <v>43733</v>
      </c>
      <c r="C492" s="1" t="s">
        <v>24</v>
      </c>
      <c r="D492" s="1" t="s">
        <v>18</v>
      </c>
      <c r="E492" s="1" t="s">
        <v>24</v>
      </c>
      <c r="F492" s="1" t="s">
        <v>113</v>
      </c>
      <c r="G492" s="1" t="s">
        <v>24</v>
      </c>
      <c r="H492" s="1">
        <v>4501707282</v>
      </c>
      <c r="I492" s="1" t="s">
        <v>24</v>
      </c>
      <c r="J492" s="1" t="s">
        <v>585</v>
      </c>
      <c r="K492" s="1">
        <v>2</v>
      </c>
      <c r="L492" s="1" t="s">
        <v>26</v>
      </c>
      <c r="M492" s="3"/>
      <c r="N492" s="3">
        <f t="shared" si="13"/>
        <v>0</v>
      </c>
      <c r="O492" s="1"/>
      <c r="P492" s="1"/>
      <c r="Q492" s="1"/>
      <c r="R492" s="1"/>
      <c r="S492" s="3">
        <f>Tabla13157[[#This Row],[COSTO TOTAL]]</f>
        <v>0</v>
      </c>
      <c r="T492" s="1"/>
      <c r="U492" s="1"/>
      <c r="V492" s="3"/>
      <c r="W492" s="1"/>
      <c r="X492" s="1"/>
      <c r="Y492" s="1"/>
      <c r="Z492" s="3"/>
      <c r="AA492" s="1"/>
      <c r="AB492" s="1"/>
      <c r="AC492" s="1"/>
      <c r="AD492" s="1"/>
      <c r="AE492" s="1"/>
    </row>
    <row r="493" spans="1:31">
      <c r="A493" s="1" t="s">
        <v>330</v>
      </c>
      <c r="B493" s="2">
        <v>43733</v>
      </c>
      <c r="C493" s="1" t="s">
        <v>24</v>
      </c>
      <c r="D493" s="1" t="s">
        <v>18</v>
      </c>
      <c r="E493" s="1" t="s">
        <v>24</v>
      </c>
      <c r="F493" s="1" t="s">
        <v>113</v>
      </c>
      <c r="G493" s="1" t="s">
        <v>24</v>
      </c>
      <c r="H493" s="1">
        <v>4501705674</v>
      </c>
      <c r="I493" s="1" t="s">
        <v>24</v>
      </c>
      <c r="J493" s="1" t="s">
        <v>586</v>
      </c>
      <c r="K493" s="1">
        <v>2</v>
      </c>
      <c r="L493" s="1" t="s">
        <v>26</v>
      </c>
      <c r="M493" s="3">
        <v>3616</v>
      </c>
      <c r="N493" s="3">
        <f t="shared" si="13"/>
        <v>7232</v>
      </c>
      <c r="O493" s="1"/>
      <c r="P493" s="1"/>
      <c r="Q493" s="1"/>
      <c r="R493" s="1"/>
      <c r="S493" s="3">
        <f>Tabla13157[[#This Row],[COSTO TOTAL]]</f>
        <v>7232</v>
      </c>
      <c r="T493" s="1"/>
      <c r="U493" s="1"/>
      <c r="V493" s="3"/>
      <c r="W493" s="1"/>
      <c r="X493" s="1"/>
      <c r="Y493" s="1"/>
      <c r="Z493" s="3"/>
      <c r="AA493" s="1"/>
      <c r="AB493" s="1"/>
      <c r="AC493" s="1"/>
      <c r="AD493" s="1"/>
      <c r="AE493" s="1"/>
    </row>
    <row r="494" spans="1:31">
      <c r="A494" s="1" t="s">
        <v>352</v>
      </c>
      <c r="B494" s="2">
        <v>43271</v>
      </c>
      <c r="C494" s="1">
        <v>7582309</v>
      </c>
      <c r="D494" s="1" t="s">
        <v>18</v>
      </c>
      <c r="E494" s="1" t="s">
        <v>24</v>
      </c>
      <c r="F494" s="1" t="s">
        <v>24</v>
      </c>
      <c r="G494" s="1" t="s">
        <v>24</v>
      </c>
      <c r="H494" s="1">
        <v>4501565413</v>
      </c>
      <c r="I494" s="1" t="s">
        <v>24</v>
      </c>
      <c r="J494" s="1" t="s">
        <v>587</v>
      </c>
      <c r="K494" s="1">
        <v>3</v>
      </c>
      <c r="L494" s="1" t="s">
        <v>26</v>
      </c>
      <c r="M494" s="3">
        <v>169.4</v>
      </c>
      <c r="N494" s="3">
        <v>508.20000000000005</v>
      </c>
      <c r="O494" s="1"/>
      <c r="P494" s="1"/>
      <c r="Q494" s="1"/>
      <c r="R494" s="1"/>
      <c r="S494" s="3">
        <f>Tabla13157[[#This Row],[COSTO TOTAL]]</f>
        <v>508.20000000000005</v>
      </c>
      <c r="T494" s="1"/>
      <c r="U494" s="1"/>
      <c r="V494" s="3"/>
      <c r="W494" s="1"/>
      <c r="X494" s="1"/>
      <c r="Y494" s="1"/>
      <c r="Z494" s="3"/>
      <c r="AA494" s="1"/>
      <c r="AB494" s="1"/>
      <c r="AC494" s="1"/>
      <c r="AD494" s="1"/>
      <c r="AE494" s="1"/>
    </row>
    <row r="495" spans="1:31">
      <c r="A495" s="1" t="s">
        <v>352</v>
      </c>
      <c r="B495" s="2">
        <v>43271</v>
      </c>
      <c r="C495" s="1">
        <v>7582309</v>
      </c>
      <c r="D495" s="1" t="s">
        <v>18</v>
      </c>
      <c r="E495" s="1" t="s">
        <v>24</v>
      </c>
      <c r="F495" s="1" t="s">
        <v>24</v>
      </c>
      <c r="G495" s="1" t="s">
        <v>24</v>
      </c>
      <c r="H495" s="1">
        <v>4501565413</v>
      </c>
      <c r="I495" s="1" t="s">
        <v>24</v>
      </c>
      <c r="J495" s="1" t="s">
        <v>588</v>
      </c>
      <c r="K495" s="1">
        <v>5</v>
      </c>
      <c r="L495" s="1" t="s">
        <v>26</v>
      </c>
      <c r="M495" s="3">
        <v>63.6</v>
      </c>
      <c r="N495" s="3">
        <v>318</v>
      </c>
      <c r="O495" s="1"/>
      <c r="P495" s="1"/>
      <c r="Q495" s="1"/>
      <c r="R495" s="1"/>
      <c r="S495" s="3">
        <f>Tabla13157[[#This Row],[COSTO TOTAL]]</f>
        <v>318</v>
      </c>
      <c r="T495" s="1"/>
      <c r="U495" s="1"/>
      <c r="V495" s="3"/>
      <c r="W495" s="1"/>
      <c r="X495" s="1"/>
      <c r="Y495" s="1"/>
      <c r="Z495" s="3"/>
      <c r="AA495" s="1"/>
      <c r="AB495" s="1"/>
      <c r="AC495" s="1"/>
      <c r="AD495" s="1"/>
      <c r="AE495" s="1"/>
    </row>
    <row r="496" spans="1:31">
      <c r="A496" s="1" t="s">
        <v>352</v>
      </c>
      <c r="B496" s="2">
        <v>43271</v>
      </c>
      <c r="C496" s="1">
        <v>7582309</v>
      </c>
      <c r="D496" s="1" t="s">
        <v>18</v>
      </c>
      <c r="E496" s="1" t="s">
        <v>24</v>
      </c>
      <c r="F496" s="1" t="s">
        <v>24</v>
      </c>
      <c r="G496" s="1" t="s">
        <v>24</v>
      </c>
      <c r="H496" s="1">
        <v>4501565413</v>
      </c>
      <c r="I496" s="1" t="s">
        <v>24</v>
      </c>
      <c r="J496" s="1" t="s">
        <v>589</v>
      </c>
      <c r="K496" s="1">
        <v>2</v>
      </c>
      <c r="L496" s="1" t="s">
        <v>26</v>
      </c>
      <c r="M496" s="3">
        <v>43.8</v>
      </c>
      <c r="N496" s="3">
        <v>87.6</v>
      </c>
      <c r="O496" s="1"/>
      <c r="P496" s="1"/>
      <c r="Q496" s="1"/>
      <c r="R496" s="1"/>
      <c r="S496" s="3">
        <f>Tabla13157[[#This Row],[COSTO TOTAL]]</f>
        <v>87.6</v>
      </c>
      <c r="T496" s="1"/>
      <c r="U496" s="1"/>
      <c r="V496" s="3"/>
      <c r="W496" s="1"/>
      <c r="X496" s="1"/>
      <c r="Y496" s="1"/>
      <c r="Z496" s="3"/>
      <c r="AA496" s="1"/>
      <c r="AB496" s="1"/>
      <c r="AC496" s="1"/>
      <c r="AD496" s="1"/>
      <c r="AE496" s="1"/>
    </row>
    <row r="497" spans="1:31">
      <c r="A497" s="1" t="s">
        <v>352</v>
      </c>
      <c r="B497" s="2">
        <v>43271</v>
      </c>
      <c r="C497" s="1">
        <v>7582309</v>
      </c>
      <c r="D497" s="1" t="s">
        <v>18</v>
      </c>
      <c r="E497" s="1" t="s">
        <v>24</v>
      </c>
      <c r="F497" s="1" t="s">
        <v>24</v>
      </c>
      <c r="G497" s="1" t="s">
        <v>24</v>
      </c>
      <c r="H497" s="1">
        <v>4501565413</v>
      </c>
      <c r="I497" s="1" t="s">
        <v>24</v>
      </c>
      <c r="J497" s="1" t="s">
        <v>1132</v>
      </c>
      <c r="K497" s="1">
        <v>0</v>
      </c>
      <c r="L497" s="1" t="s">
        <v>26</v>
      </c>
      <c r="M497" s="3">
        <v>2234</v>
      </c>
      <c r="N497" s="3">
        <v>2234</v>
      </c>
      <c r="O497" s="1"/>
      <c r="P497" s="1"/>
      <c r="Q497" s="1"/>
      <c r="R497" s="1"/>
      <c r="S497" s="3">
        <f>Tabla13157[[#This Row],[COSTO TOTAL]]</f>
        <v>2234</v>
      </c>
      <c r="T497" s="1"/>
      <c r="U497" s="1"/>
      <c r="V497" s="3"/>
      <c r="W497" s="1"/>
      <c r="X497" s="1"/>
      <c r="Y497" s="1"/>
      <c r="Z497" s="3"/>
      <c r="AA497" s="1"/>
      <c r="AB497" s="1"/>
      <c r="AC497" s="1"/>
      <c r="AD497" s="1" t="s">
        <v>112</v>
      </c>
      <c r="AE497" s="1"/>
    </row>
    <row r="498" spans="1:31">
      <c r="A498" s="1" t="s">
        <v>352</v>
      </c>
      <c r="B498" s="2" t="s">
        <v>37</v>
      </c>
      <c r="C498" s="1" t="s">
        <v>22</v>
      </c>
      <c r="D498" s="1" t="s">
        <v>18</v>
      </c>
      <c r="E498" s="1" t="s">
        <v>24</v>
      </c>
      <c r="F498" s="1" t="s">
        <v>24</v>
      </c>
      <c r="G498" s="1" t="s">
        <v>24</v>
      </c>
      <c r="H498" s="1" t="s">
        <v>24</v>
      </c>
      <c r="I498" s="1" t="s">
        <v>24</v>
      </c>
      <c r="J498" s="1" t="s">
        <v>590</v>
      </c>
      <c r="K498" s="1">
        <v>4</v>
      </c>
      <c r="L498" s="1" t="s">
        <v>26</v>
      </c>
      <c r="M498" s="3"/>
      <c r="N498" s="3">
        <f t="shared" ref="N498:N561" si="14">M498*K498</f>
        <v>0</v>
      </c>
      <c r="O498" s="1"/>
      <c r="P498" s="1"/>
      <c r="Q498" s="1"/>
      <c r="R498" s="1"/>
      <c r="S498" s="3">
        <f>Tabla13157[[#This Row],[COSTO TOTAL]]</f>
        <v>0</v>
      </c>
      <c r="T498" s="1"/>
      <c r="U498" s="1"/>
      <c r="V498" s="3"/>
      <c r="W498" s="1"/>
      <c r="X498" s="1"/>
      <c r="Y498" s="1"/>
      <c r="Z498" s="3"/>
      <c r="AA498" s="1"/>
      <c r="AB498" s="1"/>
      <c r="AC498" s="1"/>
      <c r="AD498" s="1"/>
      <c r="AE498" s="1"/>
    </row>
    <row r="499" spans="1:31">
      <c r="A499" s="1" t="s">
        <v>592</v>
      </c>
      <c r="B499" s="2" t="s">
        <v>593</v>
      </c>
      <c r="C499" s="1" t="s">
        <v>22</v>
      </c>
      <c r="D499" s="1" t="s">
        <v>18</v>
      </c>
      <c r="E499" s="1" t="s">
        <v>24</v>
      </c>
      <c r="F499" s="1" t="s">
        <v>594</v>
      </c>
      <c r="G499" s="1" t="s">
        <v>24</v>
      </c>
      <c r="H499" s="1">
        <v>4501675096</v>
      </c>
      <c r="I499" s="1" t="s">
        <v>24</v>
      </c>
      <c r="J499" s="1" t="s">
        <v>595</v>
      </c>
      <c r="K499" s="1">
        <v>4</v>
      </c>
      <c r="L499" s="1" t="s">
        <v>26</v>
      </c>
      <c r="M499" s="3"/>
      <c r="N499" s="3">
        <f t="shared" si="14"/>
        <v>0</v>
      </c>
      <c r="O499" s="1"/>
      <c r="P499" s="1"/>
      <c r="Q499" s="1"/>
      <c r="R499" s="1"/>
      <c r="S499" s="3">
        <f>Tabla13157[[#This Row],[COSTO TOTAL]]</f>
        <v>0</v>
      </c>
      <c r="T499" s="1"/>
      <c r="U499" s="1"/>
      <c r="V499" s="3"/>
      <c r="W499" s="1"/>
      <c r="X499" s="1"/>
      <c r="Y499" s="1"/>
      <c r="Z499" s="3"/>
      <c r="AA499" s="1"/>
      <c r="AB499" s="1"/>
      <c r="AC499" s="1"/>
      <c r="AD499" s="1"/>
      <c r="AE499" s="1"/>
    </row>
    <row r="500" spans="1:31">
      <c r="A500" s="1" t="s">
        <v>592</v>
      </c>
      <c r="B500" s="2" t="s">
        <v>593</v>
      </c>
      <c r="C500" s="1" t="s">
        <v>22</v>
      </c>
      <c r="D500" s="1" t="s">
        <v>18</v>
      </c>
      <c r="E500" s="1" t="s">
        <v>24</v>
      </c>
      <c r="F500" s="1" t="s">
        <v>594</v>
      </c>
      <c r="G500" s="1" t="s">
        <v>24</v>
      </c>
      <c r="H500" s="1">
        <v>4501675096</v>
      </c>
      <c r="I500" s="1" t="s">
        <v>24</v>
      </c>
      <c r="J500" s="1" t="s">
        <v>596</v>
      </c>
      <c r="K500" s="1">
        <v>4</v>
      </c>
      <c r="L500" s="1" t="s">
        <v>26</v>
      </c>
      <c r="M500" s="3"/>
      <c r="N500" s="3">
        <f t="shared" si="14"/>
        <v>0</v>
      </c>
      <c r="O500" s="1"/>
      <c r="P500" s="1"/>
      <c r="Q500" s="1"/>
      <c r="R500" s="1"/>
      <c r="S500" s="3">
        <f>Tabla13157[[#This Row],[COSTO TOTAL]]</f>
        <v>0</v>
      </c>
      <c r="T500" s="1"/>
      <c r="U500" s="1"/>
      <c r="V500" s="3"/>
      <c r="W500" s="1"/>
      <c r="X500" s="1"/>
      <c r="Y500" s="1"/>
      <c r="Z500" s="3"/>
      <c r="AA500" s="1"/>
      <c r="AB500" s="1"/>
      <c r="AC500" s="1"/>
      <c r="AD500" s="1"/>
      <c r="AE500" s="1"/>
    </row>
    <row r="501" spans="1:31">
      <c r="A501" s="1" t="s">
        <v>592</v>
      </c>
      <c r="B501" s="2" t="s">
        <v>593</v>
      </c>
      <c r="C501" s="1" t="s">
        <v>22</v>
      </c>
      <c r="D501" s="1" t="s">
        <v>18</v>
      </c>
      <c r="E501" s="1" t="s">
        <v>24</v>
      </c>
      <c r="F501" s="1" t="s">
        <v>594</v>
      </c>
      <c r="G501" s="1" t="s">
        <v>24</v>
      </c>
      <c r="H501" s="1">
        <v>4501675096</v>
      </c>
      <c r="I501" s="1" t="s">
        <v>24</v>
      </c>
      <c r="J501" s="1" t="s">
        <v>597</v>
      </c>
      <c r="K501" s="1">
        <v>4</v>
      </c>
      <c r="L501" s="1" t="s">
        <v>26</v>
      </c>
      <c r="M501" s="3"/>
      <c r="N501" s="3">
        <f t="shared" si="14"/>
        <v>0</v>
      </c>
      <c r="O501" s="1"/>
      <c r="P501" s="1"/>
      <c r="Q501" s="1"/>
      <c r="R501" s="1"/>
      <c r="S501" s="3">
        <f>Tabla13157[[#This Row],[COSTO TOTAL]]</f>
        <v>0</v>
      </c>
      <c r="T501" s="1"/>
      <c r="U501" s="1"/>
      <c r="V501" s="3"/>
      <c r="W501" s="1"/>
      <c r="X501" s="1"/>
      <c r="Y501" s="1"/>
      <c r="Z501" s="3"/>
      <c r="AA501" s="1"/>
      <c r="AB501" s="1"/>
      <c r="AC501" s="1"/>
      <c r="AD501" s="1"/>
      <c r="AE501" s="1"/>
    </row>
    <row r="502" spans="1:31">
      <c r="A502" s="1" t="s">
        <v>592</v>
      </c>
      <c r="B502" s="2" t="s">
        <v>593</v>
      </c>
      <c r="C502" s="1" t="s">
        <v>22</v>
      </c>
      <c r="D502" s="1" t="s">
        <v>18</v>
      </c>
      <c r="E502" s="1" t="s">
        <v>24</v>
      </c>
      <c r="F502" s="1" t="s">
        <v>594</v>
      </c>
      <c r="G502" s="1" t="s">
        <v>24</v>
      </c>
      <c r="H502" s="1">
        <v>4501675096</v>
      </c>
      <c r="I502" s="1" t="s">
        <v>24</v>
      </c>
      <c r="J502" s="1" t="s">
        <v>598</v>
      </c>
      <c r="K502" s="1">
        <v>1</v>
      </c>
      <c r="L502" s="1" t="s">
        <v>26</v>
      </c>
      <c r="M502" s="3"/>
      <c r="N502" s="3">
        <f t="shared" si="14"/>
        <v>0</v>
      </c>
      <c r="O502" s="1"/>
      <c r="P502" s="1"/>
      <c r="Q502" s="1"/>
      <c r="R502" s="1"/>
      <c r="S502" s="3">
        <f>Tabla13157[[#This Row],[COSTO TOTAL]]</f>
        <v>0</v>
      </c>
      <c r="T502" s="1"/>
      <c r="U502" s="1"/>
      <c r="V502" s="3"/>
      <c r="W502" s="1"/>
      <c r="X502" s="1"/>
      <c r="Y502" s="1"/>
      <c r="Z502" s="3"/>
      <c r="AA502" s="1"/>
      <c r="AB502" s="1"/>
      <c r="AC502" s="1"/>
      <c r="AD502" s="1"/>
      <c r="AE502" s="1"/>
    </row>
    <row r="503" spans="1:31">
      <c r="A503" s="1" t="s">
        <v>592</v>
      </c>
      <c r="B503" s="2" t="s">
        <v>593</v>
      </c>
      <c r="C503" s="1" t="s">
        <v>22</v>
      </c>
      <c r="D503" s="1" t="s">
        <v>18</v>
      </c>
      <c r="E503" s="1" t="s">
        <v>24</v>
      </c>
      <c r="F503" s="1" t="s">
        <v>594</v>
      </c>
      <c r="G503" s="1" t="s">
        <v>24</v>
      </c>
      <c r="H503" s="1">
        <v>4501675096</v>
      </c>
      <c r="I503" s="1" t="s">
        <v>24</v>
      </c>
      <c r="J503" s="1" t="s">
        <v>599</v>
      </c>
      <c r="K503" s="1">
        <v>1</v>
      </c>
      <c r="L503" s="1" t="s">
        <v>26</v>
      </c>
      <c r="M503" s="3">
        <v>16300</v>
      </c>
      <c r="N503" s="3">
        <f t="shared" si="14"/>
        <v>16300</v>
      </c>
      <c r="O503" s="1"/>
      <c r="P503" s="1"/>
      <c r="Q503" s="1"/>
      <c r="R503" s="1"/>
      <c r="S503" s="3">
        <f>Tabla13157[[#This Row],[COSTO TOTAL]]</f>
        <v>16300</v>
      </c>
      <c r="T503" s="1"/>
      <c r="U503" s="1"/>
      <c r="V503" s="3"/>
      <c r="W503" s="1"/>
      <c r="X503" s="1"/>
      <c r="Y503" s="1"/>
      <c r="Z503" s="3"/>
      <c r="AA503" s="1"/>
      <c r="AB503" s="1"/>
      <c r="AC503" s="1"/>
      <c r="AD503" s="1"/>
      <c r="AE503" s="1"/>
    </row>
    <row r="504" spans="1:31">
      <c r="A504" s="1" t="s">
        <v>592</v>
      </c>
      <c r="B504" s="2" t="s">
        <v>593</v>
      </c>
      <c r="C504" s="1" t="s">
        <v>22</v>
      </c>
      <c r="D504" s="1" t="s">
        <v>18</v>
      </c>
      <c r="E504" s="1" t="s">
        <v>24</v>
      </c>
      <c r="F504" s="1" t="s">
        <v>594</v>
      </c>
      <c r="G504" s="1" t="s">
        <v>24</v>
      </c>
      <c r="H504" s="1">
        <v>4501675096</v>
      </c>
      <c r="I504" s="1" t="s">
        <v>24</v>
      </c>
      <c r="J504" s="1" t="s">
        <v>600</v>
      </c>
      <c r="K504" s="1">
        <v>2</v>
      </c>
      <c r="L504" s="1" t="s">
        <v>26</v>
      </c>
      <c r="M504" s="3"/>
      <c r="N504" s="3">
        <f t="shared" si="14"/>
        <v>0</v>
      </c>
      <c r="O504" s="1"/>
      <c r="P504" s="1"/>
      <c r="Q504" s="1"/>
      <c r="R504" s="1"/>
      <c r="S504" s="3">
        <f>Tabla13157[[#This Row],[COSTO TOTAL]]</f>
        <v>0</v>
      </c>
      <c r="T504" s="1"/>
      <c r="U504" s="1"/>
      <c r="V504" s="3"/>
      <c r="W504" s="1"/>
      <c r="X504" s="1"/>
      <c r="Y504" s="1"/>
      <c r="Z504" s="3"/>
      <c r="AA504" s="1"/>
      <c r="AB504" s="1"/>
      <c r="AC504" s="1"/>
      <c r="AD504" s="1"/>
      <c r="AE504" s="1"/>
    </row>
    <row r="505" spans="1:31">
      <c r="A505" s="1" t="s">
        <v>592</v>
      </c>
      <c r="B505" s="2" t="s">
        <v>593</v>
      </c>
      <c r="C505" s="1" t="s">
        <v>22</v>
      </c>
      <c r="D505" s="1" t="s">
        <v>18</v>
      </c>
      <c r="E505" s="1" t="s">
        <v>24</v>
      </c>
      <c r="F505" s="1" t="s">
        <v>594</v>
      </c>
      <c r="G505" s="1" t="s">
        <v>24</v>
      </c>
      <c r="H505" s="1">
        <v>4501675096</v>
      </c>
      <c r="I505" s="1" t="s">
        <v>24</v>
      </c>
      <c r="J505" s="1" t="s">
        <v>601</v>
      </c>
      <c r="K505" s="1">
        <v>1</v>
      </c>
      <c r="L505" s="1" t="s">
        <v>26</v>
      </c>
      <c r="M505" s="3"/>
      <c r="N505" s="3">
        <f t="shared" si="14"/>
        <v>0</v>
      </c>
      <c r="O505" s="1"/>
      <c r="P505" s="1"/>
      <c r="Q505" s="1"/>
      <c r="R505" s="1"/>
      <c r="S505" s="3">
        <f>Tabla13157[[#This Row],[COSTO TOTAL]]</f>
        <v>0</v>
      </c>
      <c r="T505" s="1"/>
      <c r="U505" s="1"/>
      <c r="V505" s="3"/>
      <c r="W505" s="1"/>
      <c r="X505" s="1"/>
      <c r="Y505" s="1"/>
      <c r="Z505" s="3"/>
      <c r="AA505" s="1"/>
      <c r="AB505" s="1"/>
      <c r="AC505" s="1"/>
      <c r="AD505" s="1"/>
      <c r="AE505" s="1"/>
    </row>
    <row r="506" spans="1:31">
      <c r="A506" s="1" t="s">
        <v>592</v>
      </c>
      <c r="B506" s="2" t="s">
        <v>593</v>
      </c>
      <c r="C506" s="1" t="s">
        <v>22</v>
      </c>
      <c r="D506" s="1" t="s">
        <v>18</v>
      </c>
      <c r="E506" s="1" t="s">
        <v>24</v>
      </c>
      <c r="F506" s="1" t="s">
        <v>594</v>
      </c>
      <c r="G506" s="1" t="s">
        <v>24</v>
      </c>
      <c r="H506" s="1">
        <v>4501675096</v>
      </c>
      <c r="I506" s="1" t="s">
        <v>24</v>
      </c>
      <c r="J506" s="1" t="s">
        <v>602</v>
      </c>
      <c r="K506" s="1">
        <v>1</v>
      </c>
      <c r="L506" s="1" t="s">
        <v>26</v>
      </c>
      <c r="M506" s="3"/>
      <c r="N506" s="3">
        <f t="shared" si="14"/>
        <v>0</v>
      </c>
      <c r="O506" s="1"/>
      <c r="P506" s="1"/>
      <c r="Q506" s="1"/>
      <c r="R506" s="1"/>
      <c r="S506" s="3">
        <f>Tabla13157[[#This Row],[COSTO TOTAL]]</f>
        <v>0</v>
      </c>
      <c r="T506" s="1"/>
      <c r="U506" s="1"/>
      <c r="V506" s="3"/>
      <c r="W506" s="1"/>
      <c r="X506" s="1"/>
      <c r="Y506" s="1"/>
      <c r="Z506" s="3"/>
      <c r="AA506" s="1"/>
      <c r="AB506" s="1"/>
      <c r="AC506" s="1"/>
      <c r="AD506" s="1"/>
      <c r="AE506" s="1"/>
    </row>
    <row r="507" spans="1:31">
      <c r="A507" s="1" t="s">
        <v>592</v>
      </c>
      <c r="B507" s="2" t="s">
        <v>593</v>
      </c>
      <c r="C507" s="1" t="s">
        <v>22</v>
      </c>
      <c r="D507" s="1" t="s">
        <v>18</v>
      </c>
      <c r="E507" s="1" t="s">
        <v>24</v>
      </c>
      <c r="F507" s="1" t="s">
        <v>594</v>
      </c>
      <c r="G507" s="1" t="s">
        <v>24</v>
      </c>
      <c r="H507" s="1">
        <v>4501675096</v>
      </c>
      <c r="I507" s="1" t="s">
        <v>24</v>
      </c>
      <c r="J507" s="1" t="s">
        <v>603</v>
      </c>
      <c r="K507" s="1">
        <v>1</v>
      </c>
      <c r="L507" s="1" t="s">
        <v>26</v>
      </c>
      <c r="M507" s="3"/>
      <c r="N507" s="3">
        <f t="shared" si="14"/>
        <v>0</v>
      </c>
      <c r="O507" s="1"/>
      <c r="P507" s="1"/>
      <c r="Q507" s="1"/>
      <c r="R507" s="1"/>
      <c r="S507" s="3">
        <f>Tabla13157[[#This Row],[COSTO TOTAL]]</f>
        <v>0</v>
      </c>
      <c r="T507" s="1"/>
      <c r="U507" s="1"/>
      <c r="V507" s="3"/>
      <c r="W507" s="1"/>
      <c r="X507" s="1"/>
      <c r="Y507" s="1"/>
      <c r="Z507" s="3"/>
      <c r="AA507" s="1"/>
      <c r="AB507" s="1"/>
      <c r="AC507" s="1"/>
      <c r="AD507" s="1"/>
      <c r="AE507" s="1"/>
    </row>
    <row r="508" spans="1:31">
      <c r="A508" s="1" t="s">
        <v>592</v>
      </c>
      <c r="B508" s="2" t="s">
        <v>604</v>
      </c>
      <c r="C508" s="1" t="s">
        <v>22</v>
      </c>
      <c r="D508" s="1" t="s">
        <v>18</v>
      </c>
      <c r="E508" s="1" t="s">
        <v>24</v>
      </c>
      <c r="F508" s="1" t="s">
        <v>594</v>
      </c>
      <c r="G508" s="1" t="s">
        <v>24</v>
      </c>
      <c r="H508" s="1">
        <v>4501675096</v>
      </c>
      <c r="I508" s="1" t="s">
        <v>24</v>
      </c>
      <c r="J508" s="1" t="s">
        <v>605</v>
      </c>
      <c r="K508" s="1">
        <v>1</v>
      </c>
      <c r="L508" s="1" t="s">
        <v>26</v>
      </c>
      <c r="M508" s="3"/>
      <c r="N508" s="3">
        <f t="shared" si="14"/>
        <v>0</v>
      </c>
      <c r="O508" s="1"/>
      <c r="P508" s="1"/>
      <c r="Q508" s="1"/>
      <c r="R508" s="1"/>
      <c r="S508" s="3">
        <f>Tabla13157[[#This Row],[COSTO TOTAL]]</f>
        <v>0</v>
      </c>
      <c r="T508" s="1"/>
      <c r="U508" s="1"/>
      <c r="V508" s="3"/>
      <c r="W508" s="1"/>
      <c r="X508" s="1"/>
      <c r="Y508" s="1"/>
      <c r="Z508" s="3"/>
      <c r="AA508" s="1"/>
      <c r="AB508" s="1"/>
      <c r="AC508" s="1"/>
      <c r="AD508" s="1"/>
      <c r="AE508" s="1"/>
    </row>
    <row r="509" spans="1:31">
      <c r="A509" s="1" t="s">
        <v>592</v>
      </c>
      <c r="B509" s="2" t="s">
        <v>606</v>
      </c>
      <c r="C509" s="1" t="s">
        <v>22</v>
      </c>
      <c r="D509" s="1" t="s">
        <v>18</v>
      </c>
      <c r="E509" s="1" t="s">
        <v>24</v>
      </c>
      <c r="F509" s="1" t="s">
        <v>594</v>
      </c>
      <c r="G509" s="1" t="s">
        <v>24</v>
      </c>
      <c r="H509" s="1">
        <v>4501675096</v>
      </c>
      <c r="I509" s="1" t="s">
        <v>24</v>
      </c>
      <c r="J509" s="1" t="s">
        <v>607</v>
      </c>
      <c r="K509" s="1">
        <v>2</v>
      </c>
      <c r="L509" s="1" t="s">
        <v>26</v>
      </c>
      <c r="M509" s="3"/>
      <c r="N509" s="3">
        <f t="shared" si="14"/>
        <v>0</v>
      </c>
      <c r="O509" s="1"/>
      <c r="P509" s="1"/>
      <c r="Q509" s="1"/>
      <c r="R509" s="1"/>
      <c r="S509" s="3">
        <f>Tabla13157[[#This Row],[COSTO TOTAL]]</f>
        <v>0</v>
      </c>
      <c r="T509" s="1"/>
      <c r="U509" s="1"/>
      <c r="V509" s="3"/>
      <c r="W509" s="1"/>
      <c r="X509" s="1"/>
      <c r="Y509" s="1"/>
      <c r="Z509" s="3"/>
      <c r="AA509" s="1"/>
      <c r="AB509" s="1"/>
      <c r="AC509" s="1"/>
      <c r="AD509" s="1"/>
      <c r="AE509" s="1"/>
    </row>
    <row r="510" spans="1:31">
      <c r="A510" s="1" t="s">
        <v>592</v>
      </c>
      <c r="B510" s="2">
        <v>43773</v>
      </c>
      <c r="C510" s="1" t="s">
        <v>24</v>
      </c>
      <c r="D510" s="1" t="s">
        <v>18</v>
      </c>
      <c r="E510" s="1" t="s">
        <v>24</v>
      </c>
      <c r="F510" s="1" t="s">
        <v>608</v>
      </c>
      <c r="G510" s="1" t="s">
        <v>24</v>
      </c>
      <c r="H510" s="1">
        <v>4501717357</v>
      </c>
      <c r="I510" s="1" t="s">
        <v>24</v>
      </c>
      <c r="J510" s="1" t="s">
        <v>609</v>
      </c>
      <c r="K510" s="1">
        <v>1</v>
      </c>
      <c r="L510" s="1" t="s">
        <v>26</v>
      </c>
      <c r="M510" s="3">
        <v>1860</v>
      </c>
      <c r="N510" s="3">
        <f t="shared" si="14"/>
        <v>1860</v>
      </c>
      <c r="O510" s="1"/>
      <c r="P510" s="1"/>
      <c r="Q510" s="1"/>
      <c r="R510" s="1"/>
      <c r="S510" s="3">
        <f>Tabla13157[[#This Row],[COSTO TOTAL]]</f>
        <v>1860</v>
      </c>
      <c r="T510" s="1"/>
      <c r="U510" s="1"/>
      <c r="V510" s="3"/>
      <c r="W510" s="1"/>
      <c r="X510" s="1"/>
      <c r="Y510" s="1"/>
      <c r="Z510" s="3"/>
      <c r="AA510" s="1"/>
      <c r="AB510" s="1"/>
      <c r="AC510" s="1"/>
      <c r="AD510" s="1"/>
      <c r="AE510" s="1"/>
    </row>
    <row r="511" spans="1:31">
      <c r="A511" s="1" t="s">
        <v>592</v>
      </c>
      <c r="B511" s="2">
        <v>43773</v>
      </c>
      <c r="C511" s="1" t="s">
        <v>24</v>
      </c>
      <c r="D511" s="1" t="s">
        <v>18</v>
      </c>
      <c r="E511" s="1" t="s">
        <v>24</v>
      </c>
      <c r="F511" s="1" t="s">
        <v>113</v>
      </c>
      <c r="G511" s="1" t="s">
        <v>24</v>
      </c>
      <c r="H511" s="1">
        <v>4501710214</v>
      </c>
      <c r="I511" s="1" t="s">
        <v>24</v>
      </c>
      <c r="J511" s="1" t="s">
        <v>610</v>
      </c>
      <c r="K511" s="1">
        <v>1</v>
      </c>
      <c r="L511" s="1" t="s">
        <v>26</v>
      </c>
      <c r="M511" s="3">
        <v>4250</v>
      </c>
      <c r="N511" s="3">
        <f t="shared" si="14"/>
        <v>4250</v>
      </c>
      <c r="O511" s="1"/>
      <c r="P511" s="1"/>
      <c r="Q511" s="1"/>
      <c r="R511" s="1"/>
      <c r="S511" s="3">
        <f>Tabla13157[[#This Row],[COSTO TOTAL]]</f>
        <v>4250</v>
      </c>
      <c r="T511" s="1"/>
      <c r="U511" s="1"/>
      <c r="V511" s="3"/>
      <c r="W511" s="1"/>
      <c r="X511" s="1"/>
      <c r="Y511" s="1"/>
      <c r="Z511" s="3"/>
      <c r="AA511" s="1"/>
      <c r="AB511" s="1"/>
      <c r="AC511" s="1"/>
      <c r="AD511" s="1"/>
      <c r="AE511" s="1"/>
    </row>
    <row r="512" spans="1:31">
      <c r="A512" s="1" t="s">
        <v>592</v>
      </c>
      <c r="B512" s="2">
        <v>43773</v>
      </c>
      <c r="C512" s="1" t="s">
        <v>24</v>
      </c>
      <c r="D512" s="1" t="s">
        <v>18</v>
      </c>
      <c r="E512" s="1" t="s">
        <v>24</v>
      </c>
      <c r="F512" s="1" t="s">
        <v>113</v>
      </c>
      <c r="G512" s="1" t="s">
        <v>24</v>
      </c>
      <c r="H512" s="1">
        <v>4501710214</v>
      </c>
      <c r="I512" s="1" t="s">
        <v>24</v>
      </c>
      <c r="J512" s="1" t="s">
        <v>611</v>
      </c>
      <c r="K512" s="1">
        <v>1</v>
      </c>
      <c r="L512" s="1" t="s">
        <v>26</v>
      </c>
      <c r="M512" s="3">
        <v>12700</v>
      </c>
      <c r="N512" s="3">
        <f t="shared" si="14"/>
        <v>12700</v>
      </c>
      <c r="O512" s="1"/>
      <c r="P512" s="1"/>
      <c r="Q512" s="1"/>
      <c r="R512" s="1"/>
      <c r="S512" s="3">
        <f>Tabla13157[[#This Row],[COSTO TOTAL]]</f>
        <v>12700</v>
      </c>
      <c r="T512" s="1"/>
      <c r="U512" s="1"/>
      <c r="V512" s="3"/>
      <c r="W512" s="1"/>
      <c r="X512" s="1"/>
      <c r="Y512" s="1"/>
      <c r="Z512" s="3"/>
      <c r="AA512" s="1"/>
      <c r="AB512" s="1"/>
      <c r="AC512" s="1"/>
      <c r="AD512" s="1"/>
      <c r="AE512" s="1"/>
    </row>
    <row r="513" spans="1:31">
      <c r="A513" s="1" t="s">
        <v>367</v>
      </c>
      <c r="B513" s="2">
        <v>43590</v>
      </c>
      <c r="C513" s="1">
        <v>7591565</v>
      </c>
      <c r="D513" s="1" t="s">
        <v>18</v>
      </c>
      <c r="E513" s="1" t="s">
        <v>612</v>
      </c>
      <c r="F513" s="1" t="s">
        <v>113</v>
      </c>
      <c r="G513" s="1" t="s">
        <v>24</v>
      </c>
      <c r="H513" s="1">
        <v>4501664594</v>
      </c>
      <c r="I513" s="1" t="s">
        <v>613</v>
      </c>
      <c r="J513" s="1" t="s">
        <v>614</v>
      </c>
      <c r="K513" s="1">
        <v>1</v>
      </c>
      <c r="L513" s="1" t="s">
        <v>26</v>
      </c>
      <c r="M513" s="3"/>
      <c r="N513" s="3">
        <f t="shared" si="14"/>
        <v>0</v>
      </c>
      <c r="O513" s="1" t="s">
        <v>615</v>
      </c>
      <c r="P513" s="1"/>
      <c r="Q513" s="1"/>
      <c r="R513" s="1"/>
      <c r="S513" s="3">
        <f>Tabla13157[[#This Row],[COSTO TOTAL]]</f>
        <v>0</v>
      </c>
      <c r="T513" s="1"/>
      <c r="U513" s="1"/>
      <c r="V513" s="3"/>
      <c r="W513" s="1"/>
      <c r="X513" s="1"/>
      <c r="Y513" s="1"/>
      <c r="Z513" s="3"/>
      <c r="AA513" s="1"/>
      <c r="AB513" s="1"/>
      <c r="AC513" s="1"/>
      <c r="AD513" s="1"/>
      <c r="AE513" s="1"/>
    </row>
    <row r="514" spans="1:31">
      <c r="A514" s="1" t="s">
        <v>367</v>
      </c>
      <c r="B514" s="2">
        <v>43590</v>
      </c>
      <c r="C514" s="1">
        <v>7591565</v>
      </c>
      <c r="D514" s="1" t="s">
        <v>18</v>
      </c>
      <c r="E514" s="1" t="s">
        <v>612</v>
      </c>
      <c r="F514" s="1" t="s">
        <v>113</v>
      </c>
      <c r="G514" s="1" t="s">
        <v>24</v>
      </c>
      <c r="H514" s="1">
        <v>4501664594</v>
      </c>
      <c r="I514" s="1" t="s">
        <v>613</v>
      </c>
      <c r="J514" s="1" t="s">
        <v>616</v>
      </c>
      <c r="K514" s="1">
        <v>1</v>
      </c>
      <c r="L514" s="1" t="s">
        <v>26</v>
      </c>
      <c r="M514" s="3"/>
      <c r="N514" s="3">
        <f t="shared" si="14"/>
        <v>0</v>
      </c>
      <c r="O514" s="1" t="s">
        <v>615</v>
      </c>
      <c r="P514" s="1"/>
      <c r="Q514" s="1"/>
      <c r="R514" s="1"/>
      <c r="S514" s="3">
        <f>Tabla13157[[#This Row],[COSTO TOTAL]]</f>
        <v>0</v>
      </c>
      <c r="T514" s="1"/>
      <c r="U514" s="1"/>
      <c r="V514" s="3"/>
      <c r="W514" s="1"/>
      <c r="X514" s="1"/>
      <c r="Y514" s="1"/>
      <c r="Z514" s="3"/>
      <c r="AA514" s="1"/>
      <c r="AB514" s="1"/>
      <c r="AC514" s="1"/>
      <c r="AD514" s="1"/>
      <c r="AE514" s="1"/>
    </row>
    <row r="515" spans="1:31">
      <c r="A515" s="1" t="s">
        <v>367</v>
      </c>
      <c r="B515" s="2">
        <v>43590</v>
      </c>
      <c r="C515" s="1">
        <v>7591565</v>
      </c>
      <c r="D515" s="1" t="s">
        <v>18</v>
      </c>
      <c r="E515" s="1" t="s">
        <v>612</v>
      </c>
      <c r="F515" s="1" t="s">
        <v>113</v>
      </c>
      <c r="G515" s="1" t="s">
        <v>24</v>
      </c>
      <c r="H515" s="1">
        <v>4501664594</v>
      </c>
      <c r="I515" s="1" t="s">
        <v>613</v>
      </c>
      <c r="J515" s="1" t="s">
        <v>617</v>
      </c>
      <c r="K515" s="1">
        <v>1</v>
      </c>
      <c r="L515" s="1" t="s">
        <v>26</v>
      </c>
      <c r="M515" s="3"/>
      <c r="N515" s="3">
        <f t="shared" si="14"/>
        <v>0</v>
      </c>
      <c r="O515" s="1" t="s">
        <v>615</v>
      </c>
      <c r="P515" s="1"/>
      <c r="Q515" s="1"/>
      <c r="R515" s="1"/>
      <c r="S515" s="3">
        <f>Tabla13157[[#This Row],[COSTO TOTAL]]</f>
        <v>0</v>
      </c>
      <c r="T515" s="1"/>
      <c r="U515" s="1"/>
      <c r="V515" s="3"/>
      <c r="W515" s="1"/>
      <c r="X515" s="1"/>
      <c r="Y515" s="1"/>
      <c r="Z515" s="3"/>
      <c r="AA515" s="1"/>
      <c r="AB515" s="1"/>
      <c r="AC515" s="1"/>
      <c r="AD515" s="1"/>
      <c r="AE515" s="1"/>
    </row>
    <row r="516" spans="1:31">
      <c r="A516" s="1" t="s">
        <v>367</v>
      </c>
      <c r="B516" s="2">
        <v>43590</v>
      </c>
      <c r="C516" s="1">
        <v>7591565</v>
      </c>
      <c r="D516" s="1" t="s">
        <v>18</v>
      </c>
      <c r="E516" s="1" t="s">
        <v>612</v>
      </c>
      <c r="F516" s="1" t="s">
        <v>113</v>
      </c>
      <c r="G516" s="1" t="s">
        <v>24</v>
      </c>
      <c r="H516" s="1">
        <v>4501664594</v>
      </c>
      <c r="I516" s="1" t="s">
        <v>613</v>
      </c>
      <c r="J516" s="1" t="s">
        <v>618</v>
      </c>
      <c r="K516" s="1">
        <v>1</v>
      </c>
      <c r="L516" s="1" t="s">
        <v>26</v>
      </c>
      <c r="M516" s="3"/>
      <c r="N516" s="3">
        <f t="shared" si="14"/>
        <v>0</v>
      </c>
      <c r="O516" s="1" t="s">
        <v>615</v>
      </c>
      <c r="P516" s="1"/>
      <c r="Q516" s="1"/>
      <c r="R516" s="1"/>
      <c r="S516" s="3">
        <f>Tabla13157[[#This Row],[COSTO TOTAL]]</f>
        <v>0</v>
      </c>
      <c r="T516" s="1"/>
      <c r="U516" s="1"/>
      <c r="V516" s="3"/>
      <c r="W516" s="1"/>
      <c r="X516" s="1"/>
      <c r="Y516" s="1"/>
      <c r="Z516" s="3"/>
      <c r="AA516" s="1"/>
      <c r="AB516" s="1"/>
      <c r="AC516" s="1"/>
      <c r="AD516" s="1"/>
      <c r="AE516" s="1"/>
    </row>
    <row r="517" spans="1:31">
      <c r="A517" s="1" t="s">
        <v>367</v>
      </c>
      <c r="B517" s="2">
        <v>43590</v>
      </c>
      <c r="C517" s="1">
        <v>7591565</v>
      </c>
      <c r="D517" s="1" t="s">
        <v>18</v>
      </c>
      <c r="E517" s="1" t="s">
        <v>612</v>
      </c>
      <c r="F517" s="1" t="s">
        <v>113</v>
      </c>
      <c r="G517" s="1" t="s">
        <v>24</v>
      </c>
      <c r="H517" s="1">
        <v>4501664594</v>
      </c>
      <c r="I517" s="1" t="s">
        <v>613</v>
      </c>
      <c r="J517" s="1" t="s">
        <v>619</v>
      </c>
      <c r="K517" s="1">
        <v>1</v>
      </c>
      <c r="L517" s="1" t="s">
        <v>26</v>
      </c>
      <c r="M517" s="3"/>
      <c r="N517" s="3">
        <f t="shared" si="14"/>
        <v>0</v>
      </c>
      <c r="O517" s="1" t="s">
        <v>615</v>
      </c>
      <c r="P517" s="1"/>
      <c r="Q517" s="1"/>
      <c r="R517" s="1"/>
      <c r="S517" s="3">
        <f>Tabla13157[[#This Row],[COSTO TOTAL]]</f>
        <v>0</v>
      </c>
      <c r="T517" s="1"/>
      <c r="U517" s="1"/>
      <c r="V517" s="3"/>
      <c r="W517" s="1"/>
      <c r="X517" s="1"/>
      <c r="Y517" s="1"/>
      <c r="Z517" s="3"/>
      <c r="AA517" s="1"/>
      <c r="AB517" s="1"/>
      <c r="AC517" s="1"/>
      <c r="AD517" s="1"/>
      <c r="AE517" s="1"/>
    </row>
    <row r="518" spans="1:31">
      <c r="A518" s="1" t="s">
        <v>367</v>
      </c>
      <c r="B518" s="2">
        <v>43590</v>
      </c>
      <c r="C518" s="1">
        <v>7591565</v>
      </c>
      <c r="D518" s="1" t="s">
        <v>18</v>
      </c>
      <c r="E518" s="1" t="s">
        <v>612</v>
      </c>
      <c r="F518" s="1" t="s">
        <v>113</v>
      </c>
      <c r="G518" s="1" t="s">
        <v>24</v>
      </c>
      <c r="H518" s="1">
        <v>4501664594</v>
      </c>
      <c r="I518" s="1" t="s">
        <v>613</v>
      </c>
      <c r="J518" s="1" t="s">
        <v>565</v>
      </c>
      <c r="K518" s="1">
        <v>1</v>
      </c>
      <c r="L518" s="1" t="s">
        <v>26</v>
      </c>
      <c r="M518" s="3"/>
      <c r="N518" s="3">
        <f t="shared" si="14"/>
        <v>0</v>
      </c>
      <c r="O518" s="1" t="s">
        <v>615</v>
      </c>
      <c r="P518" s="1"/>
      <c r="Q518" s="1"/>
      <c r="R518" s="1"/>
      <c r="S518" s="3">
        <f>Tabla13157[[#This Row],[COSTO TOTAL]]</f>
        <v>0</v>
      </c>
      <c r="T518" s="1"/>
      <c r="U518" s="1"/>
      <c r="V518" s="3"/>
      <c r="W518" s="1"/>
      <c r="X518" s="1"/>
      <c r="Y518" s="1"/>
      <c r="Z518" s="3"/>
      <c r="AA518" s="1"/>
      <c r="AB518" s="1"/>
      <c r="AC518" s="1"/>
      <c r="AD518" s="1"/>
      <c r="AE518" s="1"/>
    </row>
    <row r="519" spans="1:31">
      <c r="A519" s="1" t="s">
        <v>367</v>
      </c>
      <c r="B519" s="2">
        <v>43590</v>
      </c>
      <c r="C519" s="1">
        <v>7591565</v>
      </c>
      <c r="D519" s="1" t="s">
        <v>18</v>
      </c>
      <c r="E519" s="1" t="s">
        <v>612</v>
      </c>
      <c r="F519" s="1" t="s">
        <v>113</v>
      </c>
      <c r="G519" s="1" t="s">
        <v>24</v>
      </c>
      <c r="H519" s="1">
        <v>4501664594</v>
      </c>
      <c r="I519" s="1" t="s">
        <v>613</v>
      </c>
      <c r="J519" s="1" t="s">
        <v>566</v>
      </c>
      <c r="K519" s="1">
        <v>1</v>
      </c>
      <c r="L519" s="1" t="s">
        <v>26</v>
      </c>
      <c r="M519" s="3"/>
      <c r="N519" s="3">
        <f t="shared" si="14"/>
        <v>0</v>
      </c>
      <c r="O519" s="1" t="s">
        <v>615</v>
      </c>
      <c r="P519" s="1"/>
      <c r="Q519" s="1"/>
      <c r="R519" s="1"/>
      <c r="S519" s="3">
        <f>Tabla13157[[#This Row],[COSTO TOTAL]]</f>
        <v>0</v>
      </c>
      <c r="T519" s="1"/>
      <c r="U519" s="1"/>
      <c r="V519" s="3"/>
      <c r="W519" s="1"/>
      <c r="X519" s="1"/>
      <c r="Y519" s="1"/>
      <c r="Z519" s="3"/>
      <c r="AA519" s="1"/>
      <c r="AB519" s="1"/>
      <c r="AC519" s="1"/>
      <c r="AD519" s="1"/>
      <c r="AE519" s="1"/>
    </row>
    <row r="520" spans="1:31">
      <c r="A520" s="1" t="s">
        <v>367</v>
      </c>
      <c r="B520" s="2">
        <v>43590</v>
      </c>
      <c r="C520" s="1">
        <v>7591565</v>
      </c>
      <c r="D520" s="1" t="s">
        <v>18</v>
      </c>
      <c r="E520" s="1" t="s">
        <v>612</v>
      </c>
      <c r="F520" s="1" t="s">
        <v>113</v>
      </c>
      <c r="G520" s="1" t="s">
        <v>24</v>
      </c>
      <c r="H520" s="1">
        <v>4501664594</v>
      </c>
      <c r="I520" s="1" t="s">
        <v>613</v>
      </c>
      <c r="J520" s="1" t="s">
        <v>567</v>
      </c>
      <c r="K520" s="1">
        <v>1</v>
      </c>
      <c r="L520" s="1" t="s">
        <v>26</v>
      </c>
      <c r="M520" s="3"/>
      <c r="N520" s="3">
        <f t="shared" si="14"/>
        <v>0</v>
      </c>
      <c r="O520" s="1" t="s">
        <v>615</v>
      </c>
      <c r="P520" s="1"/>
      <c r="Q520" s="1"/>
      <c r="R520" s="1"/>
      <c r="S520" s="3">
        <f>Tabla13157[[#This Row],[COSTO TOTAL]]</f>
        <v>0</v>
      </c>
      <c r="T520" s="1"/>
      <c r="U520" s="1"/>
      <c r="V520" s="3"/>
      <c r="W520" s="1"/>
      <c r="X520" s="1"/>
      <c r="Y520" s="1"/>
      <c r="Z520" s="3"/>
      <c r="AA520" s="1"/>
      <c r="AB520" s="1"/>
      <c r="AC520" s="1"/>
      <c r="AD520" s="1"/>
      <c r="AE520" s="1"/>
    </row>
    <row r="521" spans="1:31">
      <c r="A521" s="1" t="s">
        <v>367</v>
      </c>
      <c r="B521" s="2">
        <v>43590</v>
      </c>
      <c r="C521" s="1">
        <v>7591565</v>
      </c>
      <c r="D521" s="1" t="s">
        <v>18</v>
      </c>
      <c r="E521" s="1" t="s">
        <v>612</v>
      </c>
      <c r="F521" s="1" t="s">
        <v>113</v>
      </c>
      <c r="G521" s="1" t="s">
        <v>24</v>
      </c>
      <c r="H521" s="1">
        <v>4501664594</v>
      </c>
      <c r="I521" s="1" t="s">
        <v>613</v>
      </c>
      <c r="J521" s="1" t="s">
        <v>620</v>
      </c>
      <c r="K521" s="1">
        <v>1</v>
      </c>
      <c r="L521" s="1" t="s">
        <v>26</v>
      </c>
      <c r="M521" s="3"/>
      <c r="N521" s="3">
        <f t="shared" si="14"/>
        <v>0</v>
      </c>
      <c r="O521" s="1" t="s">
        <v>615</v>
      </c>
      <c r="P521" s="1"/>
      <c r="Q521" s="1"/>
      <c r="R521" s="1"/>
      <c r="S521" s="3">
        <f>Tabla13157[[#This Row],[COSTO TOTAL]]</f>
        <v>0</v>
      </c>
      <c r="T521" s="1"/>
      <c r="U521" s="1"/>
      <c r="V521" s="3"/>
      <c r="W521" s="1"/>
      <c r="X521" s="1"/>
      <c r="Y521" s="1"/>
      <c r="Z521" s="3"/>
      <c r="AA521" s="1"/>
      <c r="AB521" s="1"/>
      <c r="AC521" s="1"/>
      <c r="AD521" s="1"/>
      <c r="AE521" s="1"/>
    </row>
    <row r="522" spans="1:31">
      <c r="A522" s="1" t="s">
        <v>367</v>
      </c>
      <c r="B522" s="2">
        <v>43590</v>
      </c>
      <c r="C522" s="1">
        <v>7591565</v>
      </c>
      <c r="D522" s="1" t="s">
        <v>18</v>
      </c>
      <c r="E522" s="1" t="s">
        <v>612</v>
      </c>
      <c r="F522" s="1" t="s">
        <v>113</v>
      </c>
      <c r="G522" s="1" t="s">
        <v>24</v>
      </c>
      <c r="H522" s="1">
        <v>4501664594</v>
      </c>
      <c r="I522" s="1" t="s">
        <v>613</v>
      </c>
      <c r="J522" s="1" t="s">
        <v>621</v>
      </c>
      <c r="K522" s="1">
        <v>1</v>
      </c>
      <c r="L522" s="1" t="s">
        <v>26</v>
      </c>
      <c r="M522" s="3"/>
      <c r="N522" s="3">
        <f t="shared" si="14"/>
        <v>0</v>
      </c>
      <c r="O522" s="1" t="s">
        <v>615</v>
      </c>
      <c r="P522" s="1"/>
      <c r="Q522" s="1"/>
      <c r="R522" s="1"/>
      <c r="S522" s="3">
        <f>Tabla13157[[#This Row],[COSTO TOTAL]]</f>
        <v>0</v>
      </c>
      <c r="T522" s="1"/>
      <c r="U522" s="1"/>
      <c r="V522" s="3"/>
      <c r="W522" s="1"/>
      <c r="X522" s="1"/>
      <c r="Y522" s="1"/>
      <c r="Z522" s="3"/>
      <c r="AA522" s="1"/>
      <c r="AB522" s="1"/>
      <c r="AC522" s="1"/>
      <c r="AD522" s="1"/>
      <c r="AE522" s="1"/>
    </row>
    <row r="523" spans="1:31">
      <c r="A523" s="1" t="s">
        <v>367</v>
      </c>
      <c r="B523" s="2">
        <v>43590</v>
      </c>
      <c r="C523" s="1">
        <v>7591565</v>
      </c>
      <c r="D523" s="1" t="s">
        <v>18</v>
      </c>
      <c r="E523" s="1" t="s">
        <v>612</v>
      </c>
      <c r="F523" s="1" t="s">
        <v>113</v>
      </c>
      <c r="G523" s="1" t="s">
        <v>24</v>
      </c>
      <c r="H523" s="1">
        <v>4501664594</v>
      </c>
      <c r="I523" s="1" t="s">
        <v>613</v>
      </c>
      <c r="J523" s="1" t="s">
        <v>622</v>
      </c>
      <c r="K523" s="1">
        <v>1</v>
      </c>
      <c r="L523" s="1" t="s">
        <v>26</v>
      </c>
      <c r="M523" s="3"/>
      <c r="N523" s="3">
        <f t="shared" si="14"/>
        <v>0</v>
      </c>
      <c r="O523" s="1" t="s">
        <v>615</v>
      </c>
      <c r="P523" s="1"/>
      <c r="Q523" s="1"/>
      <c r="R523" s="1"/>
      <c r="S523" s="3">
        <f>Tabla13157[[#This Row],[COSTO TOTAL]]</f>
        <v>0</v>
      </c>
      <c r="T523" s="1"/>
      <c r="U523" s="1"/>
      <c r="V523" s="3"/>
      <c r="W523" s="1"/>
      <c r="X523" s="1"/>
      <c r="Y523" s="1"/>
      <c r="Z523" s="3"/>
      <c r="AA523" s="1"/>
      <c r="AB523" s="1"/>
      <c r="AC523" s="1"/>
      <c r="AD523" s="1"/>
      <c r="AE523" s="1"/>
    </row>
    <row r="524" spans="1:31">
      <c r="A524" s="1" t="s">
        <v>367</v>
      </c>
      <c r="B524" s="2">
        <v>43590</v>
      </c>
      <c r="C524" s="1">
        <v>7591565</v>
      </c>
      <c r="D524" s="1" t="s">
        <v>18</v>
      </c>
      <c r="E524" s="1" t="s">
        <v>612</v>
      </c>
      <c r="F524" s="1" t="s">
        <v>113</v>
      </c>
      <c r="G524" s="1" t="s">
        <v>24</v>
      </c>
      <c r="H524" s="1">
        <v>4501664594</v>
      </c>
      <c r="I524" s="1" t="s">
        <v>613</v>
      </c>
      <c r="J524" s="1" t="s">
        <v>568</v>
      </c>
      <c r="K524" s="1">
        <v>1</v>
      </c>
      <c r="L524" s="1" t="s">
        <v>26</v>
      </c>
      <c r="M524" s="3"/>
      <c r="N524" s="3">
        <f t="shared" si="14"/>
        <v>0</v>
      </c>
      <c r="O524" s="1" t="s">
        <v>615</v>
      </c>
      <c r="P524" s="1"/>
      <c r="Q524" s="1"/>
      <c r="R524" s="1"/>
      <c r="S524" s="3">
        <f>Tabla13157[[#This Row],[COSTO TOTAL]]</f>
        <v>0</v>
      </c>
      <c r="T524" s="1"/>
      <c r="U524" s="1"/>
      <c r="V524" s="3"/>
      <c r="W524" s="1"/>
      <c r="X524" s="1"/>
      <c r="Y524" s="1"/>
      <c r="Z524" s="3"/>
      <c r="AA524" s="1"/>
      <c r="AB524" s="1"/>
      <c r="AC524" s="1"/>
      <c r="AD524" s="1"/>
      <c r="AE524" s="1"/>
    </row>
    <row r="525" spans="1:31">
      <c r="A525" s="1" t="s">
        <v>592</v>
      </c>
      <c r="B525" s="2">
        <v>43808</v>
      </c>
      <c r="C525" s="1" t="s">
        <v>24</v>
      </c>
      <c r="D525" s="1" t="s">
        <v>18</v>
      </c>
      <c r="E525" s="1" t="s">
        <v>24</v>
      </c>
      <c r="F525" s="1" t="s">
        <v>623</v>
      </c>
      <c r="G525" s="1" t="s">
        <v>24</v>
      </c>
      <c r="H525" s="1">
        <v>4501714340</v>
      </c>
      <c r="I525" s="1" t="s">
        <v>24</v>
      </c>
      <c r="J525" s="1" t="s">
        <v>624</v>
      </c>
      <c r="K525" s="1">
        <v>0</v>
      </c>
      <c r="L525" s="1" t="s">
        <v>26</v>
      </c>
      <c r="M525" s="3">
        <v>184904</v>
      </c>
      <c r="N525" s="3">
        <f t="shared" si="14"/>
        <v>0</v>
      </c>
      <c r="O525" s="1"/>
      <c r="P525" s="1"/>
      <c r="Q525" s="1"/>
      <c r="R525" s="1"/>
      <c r="S525" s="3">
        <f>Tabla13157[[#This Row],[COSTO TOTAL]]</f>
        <v>0</v>
      </c>
      <c r="T525" s="1"/>
      <c r="U525" s="1"/>
      <c r="V525" s="3"/>
      <c r="W525" s="1"/>
      <c r="X525" s="1"/>
      <c r="Y525" s="1"/>
      <c r="Z525" s="3"/>
      <c r="AA525" s="1"/>
      <c r="AB525" s="1"/>
      <c r="AC525" s="1"/>
      <c r="AD525" s="1" t="s">
        <v>112</v>
      </c>
      <c r="AE525" s="1"/>
    </row>
    <row r="526" spans="1:31">
      <c r="A526" s="1" t="s">
        <v>367</v>
      </c>
      <c r="B526" s="2">
        <v>43259</v>
      </c>
      <c r="C526" s="1">
        <v>7575156</v>
      </c>
      <c r="D526" s="1" t="s">
        <v>18</v>
      </c>
      <c r="E526" s="1" t="s">
        <v>625</v>
      </c>
      <c r="F526" s="1" t="s">
        <v>374</v>
      </c>
      <c r="G526" s="1"/>
      <c r="H526" s="1">
        <v>4501554681</v>
      </c>
      <c r="I526" s="1" t="s">
        <v>24</v>
      </c>
      <c r="J526" s="1" t="s">
        <v>626</v>
      </c>
      <c r="K526" s="1">
        <v>40</v>
      </c>
      <c r="L526" s="1" t="s">
        <v>26</v>
      </c>
      <c r="M526" s="3">
        <v>14</v>
      </c>
      <c r="N526" s="3">
        <f t="shared" si="14"/>
        <v>560</v>
      </c>
      <c r="O526" s="1"/>
      <c r="P526" s="1"/>
      <c r="Q526" s="1"/>
      <c r="R526" s="1"/>
      <c r="S526" s="3">
        <f>Tabla13157[[#This Row],[COSTO TOTAL]]</f>
        <v>560</v>
      </c>
      <c r="T526" s="1"/>
      <c r="U526" s="1"/>
      <c r="V526" s="3"/>
      <c r="W526" s="1"/>
      <c r="X526" s="1"/>
      <c r="Y526" s="1"/>
      <c r="Z526" s="3"/>
      <c r="AA526" s="1"/>
      <c r="AB526" s="1"/>
      <c r="AC526" s="1"/>
      <c r="AD526" s="1"/>
      <c r="AE526" s="1"/>
    </row>
    <row r="527" spans="1:31">
      <c r="A527" s="1" t="s">
        <v>367</v>
      </c>
      <c r="B527" s="2">
        <v>43343</v>
      </c>
      <c r="C527" s="1">
        <v>7559687</v>
      </c>
      <c r="D527" s="1" t="s">
        <v>18</v>
      </c>
      <c r="E527" s="1" t="s">
        <v>627</v>
      </c>
      <c r="F527" s="1" t="s">
        <v>113</v>
      </c>
      <c r="G527" s="1"/>
      <c r="H527" s="1">
        <v>4501545988</v>
      </c>
      <c r="I527" s="1" t="s">
        <v>24</v>
      </c>
      <c r="J527" s="1" t="s">
        <v>628</v>
      </c>
      <c r="K527" s="1">
        <v>1</v>
      </c>
      <c r="L527" s="1" t="s">
        <v>26</v>
      </c>
      <c r="M527" s="3">
        <v>1100</v>
      </c>
      <c r="N527" s="3">
        <f t="shared" si="14"/>
        <v>1100</v>
      </c>
      <c r="O527" s="1"/>
      <c r="P527" s="1"/>
      <c r="Q527" s="1"/>
      <c r="R527" s="1"/>
      <c r="S527" s="3">
        <f>Tabla13157[[#This Row],[COSTO TOTAL]]</f>
        <v>1100</v>
      </c>
      <c r="T527" s="1"/>
      <c r="U527" s="1"/>
      <c r="V527" s="3"/>
      <c r="W527" s="1"/>
      <c r="X527" s="1"/>
      <c r="Y527" s="1"/>
      <c r="Z527" s="3"/>
      <c r="AA527" s="1"/>
      <c r="AB527" s="1"/>
      <c r="AC527" s="1"/>
      <c r="AD527" s="1"/>
      <c r="AE527" s="1"/>
    </row>
    <row r="528" spans="1:31">
      <c r="A528" s="1" t="s">
        <v>367</v>
      </c>
      <c r="B528" s="2">
        <v>43234</v>
      </c>
      <c r="C528" s="1">
        <v>7557431</v>
      </c>
      <c r="D528" s="1" t="s">
        <v>18</v>
      </c>
      <c r="E528" s="1" t="s">
        <v>629</v>
      </c>
      <c r="F528" s="1" t="s">
        <v>374</v>
      </c>
      <c r="G528" s="1"/>
      <c r="H528" s="1" t="s">
        <v>1270</v>
      </c>
      <c r="I528" s="1" t="s">
        <v>24</v>
      </c>
      <c r="J528" s="1" t="s">
        <v>630</v>
      </c>
      <c r="K528" s="1">
        <v>1</v>
      </c>
      <c r="L528" s="1" t="s">
        <v>26</v>
      </c>
      <c r="M528" s="3">
        <v>1875</v>
      </c>
      <c r="N528" s="3">
        <f t="shared" si="14"/>
        <v>1875</v>
      </c>
      <c r="O528" s="1"/>
      <c r="P528" s="1"/>
      <c r="Q528" s="1"/>
      <c r="R528" s="1"/>
      <c r="S528" s="3">
        <f>Tabla13157[[#This Row],[COSTO TOTAL]]</f>
        <v>1875</v>
      </c>
      <c r="T528" s="1"/>
      <c r="U528" s="1"/>
      <c r="V528" s="3"/>
      <c r="W528" s="1"/>
      <c r="X528" s="1"/>
      <c r="Y528" s="1"/>
      <c r="Z528" s="3"/>
      <c r="AA528" s="1"/>
      <c r="AB528" s="1"/>
      <c r="AC528" s="1"/>
      <c r="AD528" s="1"/>
      <c r="AE528" s="1"/>
    </row>
    <row r="529" spans="1:31">
      <c r="A529" s="1" t="s">
        <v>367</v>
      </c>
      <c r="B529" s="2">
        <v>43234</v>
      </c>
      <c r="C529" s="1">
        <v>7557431</v>
      </c>
      <c r="D529" s="1" t="s">
        <v>18</v>
      </c>
      <c r="E529" s="1" t="s">
        <v>629</v>
      </c>
      <c r="F529" s="1" t="s">
        <v>374</v>
      </c>
      <c r="G529" s="1"/>
      <c r="H529" s="1" t="s">
        <v>1270</v>
      </c>
      <c r="I529" s="1" t="s">
        <v>24</v>
      </c>
      <c r="J529" s="1" t="s">
        <v>631</v>
      </c>
      <c r="K529" s="1">
        <v>2</v>
      </c>
      <c r="L529" s="1" t="s">
        <v>26</v>
      </c>
      <c r="M529" s="3">
        <v>1060</v>
      </c>
      <c r="N529" s="3">
        <f t="shared" si="14"/>
        <v>2120</v>
      </c>
      <c r="O529" s="1"/>
      <c r="P529" s="1"/>
      <c r="Q529" s="1"/>
      <c r="R529" s="1"/>
      <c r="S529" s="3">
        <f>Tabla13157[[#This Row],[COSTO TOTAL]]</f>
        <v>2120</v>
      </c>
      <c r="T529" s="1"/>
      <c r="U529" s="1"/>
      <c r="V529" s="3"/>
      <c r="W529" s="1"/>
      <c r="X529" s="1"/>
      <c r="Y529" s="1"/>
      <c r="Z529" s="3"/>
      <c r="AA529" s="1"/>
      <c r="AB529" s="1"/>
      <c r="AC529" s="1"/>
      <c r="AD529" s="1"/>
      <c r="AE529" s="1"/>
    </row>
    <row r="530" spans="1:31">
      <c r="A530" s="1" t="s">
        <v>367</v>
      </c>
      <c r="B530" s="2" t="s">
        <v>632</v>
      </c>
      <c r="C530" s="1">
        <v>7606918</v>
      </c>
      <c r="D530" s="1" t="s">
        <v>18</v>
      </c>
      <c r="E530" s="1" t="s">
        <v>24</v>
      </c>
      <c r="F530" s="1" t="s">
        <v>113</v>
      </c>
      <c r="G530" s="1"/>
      <c r="H530" s="1">
        <v>4501577759</v>
      </c>
      <c r="I530" s="1" t="s">
        <v>24</v>
      </c>
      <c r="J530" s="1" t="s">
        <v>633</v>
      </c>
      <c r="K530" s="1">
        <v>1</v>
      </c>
      <c r="L530" s="1" t="s">
        <v>26</v>
      </c>
      <c r="M530" s="3">
        <v>355</v>
      </c>
      <c r="N530" s="3">
        <f t="shared" si="14"/>
        <v>355</v>
      </c>
      <c r="O530" s="1" t="s">
        <v>634</v>
      </c>
      <c r="P530" s="1"/>
      <c r="Q530" s="1"/>
      <c r="R530" s="1"/>
      <c r="S530" s="3">
        <f>Tabla13157[[#This Row],[COSTO TOTAL]]</f>
        <v>355</v>
      </c>
      <c r="T530" s="1"/>
      <c r="U530" s="1"/>
      <c r="V530" s="3"/>
      <c r="W530" s="1"/>
      <c r="X530" s="1"/>
      <c r="Y530" s="1"/>
      <c r="Z530" s="3"/>
      <c r="AA530" s="1"/>
      <c r="AB530" s="1"/>
      <c r="AC530" s="1"/>
      <c r="AD530" s="1"/>
      <c r="AE530" s="1"/>
    </row>
    <row r="531" spans="1:31">
      <c r="A531" s="1" t="s">
        <v>367</v>
      </c>
      <c r="B531" s="2">
        <v>43223</v>
      </c>
      <c r="C531" s="1">
        <v>7522438</v>
      </c>
      <c r="D531" s="1" t="s">
        <v>18</v>
      </c>
      <c r="E531" s="1" t="s">
        <v>635</v>
      </c>
      <c r="F531" s="1" t="s">
        <v>374</v>
      </c>
      <c r="G531" s="1"/>
      <c r="H531" s="1">
        <v>4501518610</v>
      </c>
      <c r="I531" s="1" t="s">
        <v>24</v>
      </c>
      <c r="J531" s="1" t="s">
        <v>636</v>
      </c>
      <c r="K531" s="1">
        <v>1</v>
      </c>
      <c r="L531" s="1" t="s">
        <v>26</v>
      </c>
      <c r="M531" s="3">
        <v>100</v>
      </c>
      <c r="N531" s="3">
        <f t="shared" si="14"/>
        <v>100</v>
      </c>
      <c r="O531" s="1"/>
      <c r="P531" s="1"/>
      <c r="Q531" s="1"/>
      <c r="R531" s="1"/>
      <c r="S531" s="3">
        <f>Tabla13157[[#This Row],[COSTO TOTAL]]</f>
        <v>100</v>
      </c>
      <c r="T531" s="1"/>
      <c r="U531" s="1"/>
      <c r="V531" s="3"/>
      <c r="W531" s="1"/>
      <c r="X531" s="1"/>
      <c r="Y531" s="1"/>
      <c r="Z531" s="3"/>
      <c r="AA531" s="1"/>
      <c r="AB531" s="1"/>
      <c r="AC531" s="1"/>
      <c r="AD531" s="1"/>
      <c r="AE531" s="1"/>
    </row>
    <row r="532" spans="1:31">
      <c r="A532" s="1" t="s">
        <v>367</v>
      </c>
      <c r="B532" s="2">
        <v>43203</v>
      </c>
      <c r="C532" s="1">
        <v>7541351</v>
      </c>
      <c r="D532" s="1" t="s">
        <v>18</v>
      </c>
      <c r="E532" s="1" t="s">
        <v>637</v>
      </c>
      <c r="F532" s="1" t="s">
        <v>638</v>
      </c>
      <c r="G532" s="1"/>
      <c r="H532" s="1">
        <v>4501532387</v>
      </c>
      <c r="I532" s="1" t="s">
        <v>24</v>
      </c>
      <c r="J532" s="1" t="s">
        <v>639</v>
      </c>
      <c r="K532" s="1">
        <v>0</v>
      </c>
      <c r="L532" s="1" t="s">
        <v>26</v>
      </c>
      <c r="M532" s="3">
        <v>14140</v>
      </c>
      <c r="N532" s="3">
        <f t="shared" si="14"/>
        <v>0</v>
      </c>
      <c r="O532" s="1"/>
      <c r="P532" s="1"/>
      <c r="Q532" s="1"/>
      <c r="R532" s="1"/>
      <c r="S532" s="3">
        <f>Tabla13157[[#This Row],[COSTO TOTAL]]</f>
        <v>0</v>
      </c>
      <c r="T532" s="1"/>
      <c r="U532" s="1"/>
      <c r="V532" s="3"/>
      <c r="W532" s="1"/>
      <c r="X532" s="1"/>
      <c r="Y532" s="1"/>
      <c r="Z532" s="3"/>
      <c r="AA532" s="1"/>
      <c r="AB532" s="1"/>
      <c r="AC532" s="1"/>
      <c r="AD532" s="1" t="s">
        <v>112</v>
      </c>
      <c r="AE532" s="1"/>
    </row>
    <row r="533" spans="1:31">
      <c r="A533" s="1" t="s">
        <v>367</v>
      </c>
      <c r="B533" s="2">
        <v>43301</v>
      </c>
      <c r="C533" s="1">
        <v>7593841</v>
      </c>
      <c r="D533" s="1" t="s">
        <v>18</v>
      </c>
      <c r="E533" s="1" t="s">
        <v>640</v>
      </c>
      <c r="F533" s="1" t="s">
        <v>113</v>
      </c>
      <c r="G533" s="1" t="s">
        <v>24</v>
      </c>
      <c r="H533" s="1">
        <v>4501576545</v>
      </c>
      <c r="I533" s="1" t="s">
        <v>24</v>
      </c>
      <c r="J533" s="1" t="s">
        <v>641</v>
      </c>
      <c r="K533" s="1">
        <v>1</v>
      </c>
      <c r="L533" s="1" t="s">
        <v>26</v>
      </c>
      <c r="M533" s="3">
        <v>45560</v>
      </c>
      <c r="N533" s="3">
        <f t="shared" si="14"/>
        <v>45560</v>
      </c>
      <c r="O533" s="1"/>
      <c r="P533" s="1"/>
      <c r="Q533" s="1"/>
      <c r="R533" s="1"/>
      <c r="S533" s="3">
        <f>Tabla13157[[#This Row],[COSTO TOTAL]]</f>
        <v>45560</v>
      </c>
      <c r="T533" s="1"/>
      <c r="U533" s="1"/>
      <c r="V533" s="3"/>
      <c r="W533" s="1"/>
      <c r="X533" s="1"/>
      <c r="Y533" s="1"/>
      <c r="Z533" s="3"/>
      <c r="AA533" s="1"/>
      <c r="AB533" s="1"/>
      <c r="AC533" s="1"/>
      <c r="AD533" s="1"/>
      <c r="AE533" s="1"/>
    </row>
    <row r="534" spans="1:31">
      <c r="A534" s="1" t="s">
        <v>367</v>
      </c>
      <c r="B534" s="2" t="s">
        <v>37</v>
      </c>
      <c r="C534" s="1">
        <v>7469918</v>
      </c>
      <c r="D534" s="1" t="s">
        <v>18</v>
      </c>
      <c r="E534" s="1" t="s">
        <v>24</v>
      </c>
      <c r="F534" s="1" t="s">
        <v>113</v>
      </c>
      <c r="G534" s="1" t="s">
        <v>24</v>
      </c>
      <c r="H534" s="1" t="s">
        <v>24</v>
      </c>
      <c r="I534" s="1" t="s">
        <v>24</v>
      </c>
      <c r="J534" s="1" t="s">
        <v>642</v>
      </c>
      <c r="K534" s="1">
        <v>3</v>
      </c>
      <c r="L534" s="1" t="s">
        <v>26</v>
      </c>
      <c r="M534" s="3"/>
      <c r="N534" s="3">
        <f t="shared" si="14"/>
        <v>0</v>
      </c>
      <c r="O534" s="1"/>
      <c r="P534" s="1"/>
      <c r="Q534" s="1"/>
      <c r="R534" s="1"/>
      <c r="S534" s="3">
        <f>Tabla13157[[#This Row],[COSTO TOTAL]]</f>
        <v>0</v>
      </c>
      <c r="T534" s="1"/>
      <c r="U534" s="1"/>
      <c r="V534" s="3"/>
      <c r="W534" s="1"/>
      <c r="X534" s="1"/>
      <c r="Y534" s="1"/>
      <c r="Z534" s="3"/>
      <c r="AA534" s="1"/>
      <c r="AB534" s="1"/>
      <c r="AC534" s="1"/>
      <c r="AD534" s="1"/>
      <c r="AE534" s="1"/>
    </row>
    <row r="535" spans="1:31">
      <c r="A535" s="1" t="s">
        <v>367</v>
      </c>
      <c r="B535" s="2">
        <v>43524</v>
      </c>
      <c r="C535" s="1" t="s">
        <v>22</v>
      </c>
      <c r="D535" s="1" t="s">
        <v>18</v>
      </c>
      <c r="E535" s="1" t="s">
        <v>24</v>
      </c>
      <c r="F535" s="1" t="s">
        <v>113</v>
      </c>
      <c r="G535" s="1" t="s">
        <v>24</v>
      </c>
      <c r="H535" s="1" t="s">
        <v>643</v>
      </c>
      <c r="I535" s="1" t="s">
        <v>24</v>
      </c>
      <c r="J535" s="1" t="s">
        <v>644</v>
      </c>
      <c r="K535" s="1">
        <v>5</v>
      </c>
      <c r="L535" s="1" t="s">
        <v>26</v>
      </c>
      <c r="M535" s="3"/>
      <c r="N535" s="3">
        <f t="shared" si="14"/>
        <v>0</v>
      </c>
      <c r="O535" s="1"/>
      <c r="P535" s="1"/>
      <c r="Q535" s="1"/>
      <c r="R535" s="1"/>
      <c r="S535" s="3">
        <f>Tabla13157[[#This Row],[COSTO TOTAL]]</f>
        <v>0</v>
      </c>
      <c r="T535" s="1"/>
      <c r="U535" s="1"/>
      <c r="V535" s="3"/>
      <c r="W535" s="1"/>
      <c r="X535" s="1"/>
      <c r="Y535" s="1"/>
      <c r="Z535" s="3"/>
      <c r="AA535" s="1"/>
      <c r="AB535" s="1"/>
      <c r="AC535" s="1"/>
      <c r="AD535" s="1"/>
      <c r="AE535" s="1"/>
    </row>
    <row r="536" spans="1:31">
      <c r="A536" s="1" t="s">
        <v>367</v>
      </c>
      <c r="B536" s="2">
        <v>43223</v>
      </c>
      <c r="C536" s="1">
        <v>7551175</v>
      </c>
      <c r="D536" s="1" t="s">
        <v>18</v>
      </c>
      <c r="E536" s="1" t="s">
        <v>645</v>
      </c>
      <c r="F536" s="1" t="s">
        <v>113</v>
      </c>
      <c r="G536" s="1" t="s">
        <v>24</v>
      </c>
      <c r="H536" s="1">
        <v>4501547795</v>
      </c>
      <c r="I536" s="1" t="s">
        <v>24</v>
      </c>
      <c r="J536" s="1" t="s">
        <v>646</v>
      </c>
      <c r="K536" s="1">
        <v>4</v>
      </c>
      <c r="L536" s="1" t="s">
        <v>26</v>
      </c>
      <c r="M536" s="3">
        <v>300</v>
      </c>
      <c r="N536" s="3">
        <f t="shared" si="14"/>
        <v>1200</v>
      </c>
      <c r="O536" s="1"/>
      <c r="P536" s="1"/>
      <c r="Q536" s="1"/>
      <c r="R536" s="1"/>
      <c r="S536" s="3">
        <f>Tabla13157[[#This Row],[COSTO TOTAL]]</f>
        <v>1200</v>
      </c>
      <c r="T536" s="1"/>
      <c r="U536" s="1"/>
      <c r="V536" s="3"/>
      <c r="W536" s="1"/>
      <c r="X536" s="1"/>
      <c r="Y536" s="1"/>
      <c r="Z536" s="3"/>
      <c r="AA536" s="1"/>
      <c r="AB536" s="1"/>
      <c r="AC536" s="1"/>
      <c r="AD536" s="1"/>
      <c r="AE536" s="1"/>
    </row>
    <row r="537" spans="1:31">
      <c r="A537" s="1" t="s">
        <v>367</v>
      </c>
      <c r="B537" s="2">
        <v>43593</v>
      </c>
      <c r="C537" s="1">
        <v>7692951</v>
      </c>
      <c r="D537" s="1" t="s">
        <v>18</v>
      </c>
      <c r="E537" s="1" t="s">
        <v>647</v>
      </c>
      <c r="F537" s="1" t="s">
        <v>113</v>
      </c>
      <c r="G537" s="1" t="s">
        <v>24</v>
      </c>
      <c r="H537" s="1">
        <v>4501641920</v>
      </c>
      <c r="I537" s="1" t="s">
        <v>648</v>
      </c>
      <c r="J537" s="1" t="s">
        <v>1275</v>
      </c>
      <c r="K537" s="1">
        <v>5</v>
      </c>
      <c r="L537" s="1" t="s">
        <v>26</v>
      </c>
      <c r="M537" s="3">
        <v>4900</v>
      </c>
      <c r="N537" s="3">
        <f t="shared" si="14"/>
        <v>24500</v>
      </c>
      <c r="O537" s="1"/>
      <c r="P537" s="1"/>
      <c r="Q537" s="1"/>
      <c r="R537" s="1"/>
      <c r="S537" s="3">
        <f>Tabla13157[[#This Row],[COSTO TOTAL]]</f>
        <v>24500</v>
      </c>
      <c r="T537" s="1"/>
      <c r="U537" s="1"/>
      <c r="V537" s="3"/>
      <c r="W537" s="1"/>
      <c r="X537" s="1"/>
      <c r="Y537" s="1"/>
      <c r="Z537" s="3"/>
      <c r="AA537" s="1"/>
      <c r="AB537" s="1"/>
      <c r="AC537" s="1"/>
      <c r="AD537" s="1"/>
      <c r="AE537" s="1"/>
    </row>
    <row r="538" spans="1:31">
      <c r="A538" s="1" t="s">
        <v>367</v>
      </c>
      <c r="B538" s="2">
        <v>43594</v>
      </c>
      <c r="C538" s="1">
        <v>7729388</v>
      </c>
      <c r="D538" s="1" t="s">
        <v>18</v>
      </c>
      <c r="E538" s="1" t="s">
        <v>650</v>
      </c>
      <c r="F538" s="1" t="s">
        <v>113</v>
      </c>
      <c r="G538" s="1" t="s">
        <v>651</v>
      </c>
      <c r="H538" s="1">
        <v>4501668255</v>
      </c>
      <c r="I538" s="1" t="s">
        <v>652</v>
      </c>
      <c r="J538" s="1" t="s">
        <v>653</v>
      </c>
      <c r="K538" s="1">
        <v>1</v>
      </c>
      <c r="L538" s="1" t="s">
        <v>26</v>
      </c>
      <c r="M538" s="3">
        <v>1200</v>
      </c>
      <c r="N538" s="3">
        <f t="shared" si="14"/>
        <v>1200</v>
      </c>
      <c r="O538" s="1"/>
      <c r="P538" s="1"/>
      <c r="Q538" s="1"/>
      <c r="R538" s="1"/>
      <c r="S538" s="3">
        <f>Tabla13157[[#This Row],[COSTO TOTAL]]</f>
        <v>1200</v>
      </c>
      <c r="T538" s="1"/>
      <c r="U538" s="1"/>
      <c r="V538" s="3"/>
      <c r="W538" s="1"/>
      <c r="X538" s="1"/>
      <c r="Y538" s="1"/>
      <c r="Z538" s="3"/>
      <c r="AA538" s="1"/>
      <c r="AB538" s="1"/>
      <c r="AC538" s="1"/>
      <c r="AD538" s="1"/>
      <c r="AE538" s="1"/>
    </row>
    <row r="539" spans="1:31">
      <c r="A539" s="1" t="s">
        <v>367</v>
      </c>
      <c r="B539" s="2">
        <v>43594</v>
      </c>
      <c r="C539" s="1">
        <v>7729388</v>
      </c>
      <c r="D539" s="1" t="s">
        <v>18</v>
      </c>
      <c r="E539" s="1" t="s">
        <v>650</v>
      </c>
      <c r="F539" s="1" t="s">
        <v>113</v>
      </c>
      <c r="G539" s="1" t="s">
        <v>651</v>
      </c>
      <c r="H539" s="1">
        <v>4501668255</v>
      </c>
      <c r="I539" s="1" t="s">
        <v>652</v>
      </c>
      <c r="J539" s="1" t="s">
        <v>654</v>
      </c>
      <c r="K539" s="1">
        <v>1</v>
      </c>
      <c r="L539" s="1" t="s">
        <v>26</v>
      </c>
      <c r="M539" s="3">
        <v>424</v>
      </c>
      <c r="N539" s="3">
        <f t="shared" si="14"/>
        <v>424</v>
      </c>
      <c r="O539" s="1"/>
      <c r="P539" s="1"/>
      <c r="Q539" s="1"/>
      <c r="R539" s="1"/>
      <c r="S539" s="3">
        <f>Tabla13157[[#This Row],[COSTO TOTAL]]</f>
        <v>424</v>
      </c>
      <c r="T539" s="1"/>
      <c r="U539" s="1"/>
      <c r="V539" s="3"/>
      <c r="W539" s="1"/>
      <c r="X539" s="1"/>
      <c r="Y539" s="1"/>
      <c r="Z539" s="3"/>
      <c r="AA539" s="1"/>
      <c r="AB539" s="1"/>
      <c r="AC539" s="1"/>
      <c r="AD539" s="1"/>
      <c r="AE539" s="1"/>
    </row>
    <row r="540" spans="1:31">
      <c r="A540" s="1" t="s">
        <v>367</v>
      </c>
      <c r="B540" s="2">
        <v>43594</v>
      </c>
      <c r="C540" s="1">
        <v>7729388</v>
      </c>
      <c r="D540" s="1" t="s">
        <v>18</v>
      </c>
      <c r="E540" s="1" t="s">
        <v>650</v>
      </c>
      <c r="F540" s="1" t="s">
        <v>113</v>
      </c>
      <c r="G540" s="1" t="s">
        <v>651</v>
      </c>
      <c r="H540" s="1">
        <v>4501668255</v>
      </c>
      <c r="I540" s="1" t="s">
        <v>652</v>
      </c>
      <c r="J540" s="1" t="s">
        <v>655</v>
      </c>
      <c r="K540" s="1">
        <v>1</v>
      </c>
      <c r="L540" s="1" t="s">
        <v>26</v>
      </c>
      <c r="M540" s="3">
        <v>424</v>
      </c>
      <c r="N540" s="3">
        <f t="shared" si="14"/>
        <v>424</v>
      </c>
      <c r="O540" s="1"/>
      <c r="P540" s="1"/>
      <c r="Q540" s="1"/>
      <c r="R540" s="1"/>
      <c r="S540" s="3">
        <f>Tabla13157[[#This Row],[COSTO TOTAL]]</f>
        <v>424</v>
      </c>
      <c r="T540" s="1"/>
      <c r="U540" s="1"/>
      <c r="V540" s="3"/>
      <c r="W540" s="1"/>
      <c r="X540" s="1"/>
      <c r="Y540" s="1"/>
      <c r="Z540" s="3"/>
      <c r="AA540" s="1"/>
      <c r="AB540" s="1"/>
      <c r="AC540" s="1"/>
      <c r="AD540" s="1"/>
      <c r="AE540" s="1"/>
    </row>
    <row r="541" spans="1:31">
      <c r="A541" s="1" t="s">
        <v>367</v>
      </c>
      <c r="B541" s="2">
        <v>43594</v>
      </c>
      <c r="C541" s="1">
        <v>7729388</v>
      </c>
      <c r="D541" s="1" t="s">
        <v>18</v>
      </c>
      <c r="E541" s="1" t="s">
        <v>650</v>
      </c>
      <c r="F541" s="1" t="s">
        <v>113</v>
      </c>
      <c r="G541" s="1" t="s">
        <v>651</v>
      </c>
      <c r="H541" s="1">
        <v>4501668255</v>
      </c>
      <c r="I541" s="1" t="s">
        <v>652</v>
      </c>
      <c r="J541" s="1" t="s">
        <v>656</v>
      </c>
      <c r="K541" s="1">
        <v>2</v>
      </c>
      <c r="L541" s="1" t="s">
        <v>26</v>
      </c>
      <c r="M541" s="3">
        <v>310</v>
      </c>
      <c r="N541" s="3">
        <f t="shared" si="14"/>
        <v>620</v>
      </c>
      <c r="O541" s="1"/>
      <c r="P541" s="1"/>
      <c r="Q541" s="1"/>
      <c r="R541" s="1"/>
      <c r="S541" s="3">
        <f>Tabla13157[[#This Row],[COSTO TOTAL]]</f>
        <v>620</v>
      </c>
      <c r="T541" s="1"/>
      <c r="U541" s="1"/>
      <c r="V541" s="3"/>
      <c r="W541" s="1"/>
      <c r="X541" s="1"/>
      <c r="Y541" s="1"/>
      <c r="Z541" s="3"/>
      <c r="AA541" s="1"/>
      <c r="AB541" s="1"/>
      <c r="AC541" s="1"/>
      <c r="AD541" s="1"/>
      <c r="AE541" s="1"/>
    </row>
    <row r="542" spans="1:31">
      <c r="A542" s="1" t="s">
        <v>367</v>
      </c>
      <c r="B542" s="2">
        <v>43594</v>
      </c>
      <c r="C542" s="1">
        <v>7729388</v>
      </c>
      <c r="D542" s="1" t="s">
        <v>18</v>
      </c>
      <c r="E542" s="1" t="s">
        <v>650</v>
      </c>
      <c r="F542" s="1" t="s">
        <v>113</v>
      </c>
      <c r="G542" s="1" t="s">
        <v>651</v>
      </c>
      <c r="H542" s="1">
        <v>4501668255</v>
      </c>
      <c r="I542" s="1" t="s">
        <v>652</v>
      </c>
      <c r="J542" s="1" t="s">
        <v>657</v>
      </c>
      <c r="K542" s="1">
        <v>1</v>
      </c>
      <c r="L542" s="1" t="s">
        <v>26</v>
      </c>
      <c r="M542" s="3">
        <v>164</v>
      </c>
      <c r="N542" s="3">
        <f t="shared" si="14"/>
        <v>164</v>
      </c>
      <c r="O542" s="1"/>
      <c r="P542" s="1"/>
      <c r="Q542" s="1"/>
      <c r="R542" s="1"/>
      <c r="S542" s="3">
        <f>Tabla13157[[#This Row],[COSTO TOTAL]]</f>
        <v>164</v>
      </c>
      <c r="T542" s="1"/>
      <c r="U542" s="1"/>
      <c r="V542" s="3"/>
      <c r="W542" s="1"/>
      <c r="X542" s="1"/>
      <c r="Y542" s="1"/>
      <c r="Z542" s="3"/>
      <c r="AA542" s="1"/>
      <c r="AB542" s="1"/>
      <c r="AC542" s="1"/>
      <c r="AD542" s="1"/>
      <c r="AE542" s="1"/>
    </row>
    <row r="543" spans="1:31">
      <c r="A543" s="1" t="s">
        <v>367</v>
      </c>
      <c r="B543" s="2">
        <v>43644</v>
      </c>
      <c r="C543" s="1">
        <v>7591565</v>
      </c>
      <c r="D543" s="1" t="s">
        <v>18</v>
      </c>
      <c r="E543" s="1" t="s">
        <v>612</v>
      </c>
      <c r="F543" s="1" t="s">
        <v>113</v>
      </c>
      <c r="G543" s="1" t="s">
        <v>24</v>
      </c>
      <c r="H543" s="1">
        <v>4501664594</v>
      </c>
      <c r="I543" s="1" t="s">
        <v>613</v>
      </c>
      <c r="J543" s="1" t="s">
        <v>658</v>
      </c>
      <c r="K543" s="1">
        <v>1</v>
      </c>
      <c r="L543" s="1" t="s">
        <v>26</v>
      </c>
      <c r="M543" s="3"/>
      <c r="N543" s="3">
        <f t="shared" si="14"/>
        <v>0</v>
      </c>
      <c r="O543" s="1"/>
      <c r="P543" s="1"/>
      <c r="Q543" s="1"/>
      <c r="R543" s="1"/>
      <c r="S543" s="3">
        <f>Tabla13157[[#This Row],[COSTO TOTAL]]</f>
        <v>0</v>
      </c>
      <c r="T543" s="1"/>
      <c r="U543" s="1"/>
      <c r="V543" s="3"/>
      <c r="W543" s="1"/>
      <c r="X543" s="1"/>
      <c r="Y543" s="1"/>
      <c r="Z543" s="3"/>
      <c r="AA543" s="1"/>
      <c r="AB543" s="1"/>
      <c r="AC543" s="1"/>
      <c r="AD543" s="1"/>
      <c r="AE543" s="1"/>
    </row>
    <row r="544" spans="1:31">
      <c r="A544" s="1" t="s">
        <v>367</v>
      </c>
      <c r="B544" s="2">
        <v>43644</v>
      </c>
      <c r="C544" s="1">
        <v>7591565</v>
      </c>
      <c r="D544" s="1" t="s">
        <v>18</v>
      </c>
      <c r="E544" s="1" t="s">
        <v>612</v>
      </c>
      <c r="F544" s="1" t="s">
        <v>113</v>
      </c>
      <c r="G544" s="1" t="s">
        <v>24</v>
      </c>
      <c r="H544" s="1">
        <v>4501664594</v>
      </c>
      <c r="I544" s="1" t="s">
        <v>613</v>
      </c>
      <c r="J544" s="1" t="s">
        <v>659</v>
      </c>
      <c r="K544" s="1">
        <v>1</v>
      </c>
      <c r="L544" s="1" t="s">
        <v>26</v>
      </c>
      <c r="M544" s="3">
        <v>63819</v>
      </c>
      <c r="N544" s="3">
        <f t="shared" si="14"/>
        <v>63819</v>
      </c>
      <c r="O544" s="1"/>
      <c r="P544" s="1"/>
      <c r="Q544" s="1"/>
      <c r="R544" s="1"/>
      <c r="S544" s="3">
        <f>Tabla13157[[#This Row],[COSTO TOTAL]]</f>
        <v>63819</v>
      </c>
      <c r="T544" s="1"/>
      <c r="U544" s="1"/>
      <c r="V544" s="3"/>
      <c r="W544" s="1"/>
      <c r="X544" s="1"/>
      <c r="Y544" s="1"/>
      <c r="Z544" s="3"/>
      <c r="AA544" s="1"/>
      <c r="AB544" s="1"/>
      <c r="AC544" s="1"/>
      <c r="AD544" s="1"/>
      <c r="AE544" s="1"/>
    </row>
    <row r="545" spans="1:31">
      <c r="A545" s="1" t="s">
        <v>367</v>
      </c>
      <c r="B545" s="2">
        <v>43644</v>
      </c>
      <c r="C545" s="1">
        <v>7591565</v>
      </c>
      <c r="D545" s="1" t="s">
        <v>18</v>
      </c>
      <c r="E545" s="1" t="s">
        <v>612</v>
      </c>
      <c r="F545" s="1" t="s">
        <v>113</v>
      </c>
      <c r="G545" s="1" t="s">
        <v>24</v>
      </c>
      <c r="H545" s="1">
        <v>4501664594</v>
      </c>
      <c r="I545" s="1" t="s">
        <v>613</v>
      </c>
      <c r="J545" s="1" t="s">
        <v>660</v>
      </c>
      <c r="K545" s="1">
        <v>1</v>
      </c>
      <c r="L545" s="1" t="s">
        <v>26</v>
      </c>
      <c r="M545" s="3"/>
      <c r="N545" s="3">
        <f t="shared" si="14"/>
        <v>0</v>
      </c>
      <c r="O545" s="1"/>
      <c r="P545" s="1"/>
      <c r="Q545" s="1"/>
      <c r="R545" s="1"/>
      <c r="S545" s="3">
        <f>Tabla13157[[#This Row],[COSTO TOTAL]]</f>
        <v>0</v>
      </c>
      <c r="T545" s="1"/>
      <c r="U545" s="1"/>
      <c r="V545" s="3"/>
      <c r="W545" s="1"/>
      <c r="X545" s="1"/>
      <c r="Y545" s="1"/>
      <c r="Z545" s="3"/>
      <c r="AA545" s="1"/>
      <c r="AB545" s="1"/>
      <c r="AC545" s="1"/>
      <c r="AD545" s="1"/>
      <c r="AE545" s="1"/>
    </row>
    <row r="546" spans="1:31">
      <c r="A546" s="1" t="s">
        <v>367</v>
      </c>
      <c r="B546" s="2">
        <v>43698</v>
      </c>
      <c r="C546" s="1">
        <v>7749255</v>
      </c>
      <c r="D546" s="1" t="s">
        <v>18</v>
      </c>
      <c r="E546" s="1" t="s">
        <v>24</v>
      </c>
      <c r="F546" s="1" t="s">
        <v>113</v>
      </c>
      <c r="G546" s="1" t="s">
        <v>24</v>
      </c>
      <c r="H546" s="1">
        <v>4501695070</v>
      </c>
      <c r="I546" s="1" t="s">
        <v>24</v>
      </c>
      <c r="J546" s="1" t="s">
        <v>661</v>
      </c>
      <c r="K546" s="1">
        <v>2</v>
      </c>
      <c r="L546" s="1" t="s">
        <v>26</v>
      </c>
      <c r="M546" s="3">
        <v>65</v>
      </c>
      <c r="N546" s="3">
        <f t="shared" si="14"/>
        <v>130</v>
      </c>
      <c r="O546" s="1"/>
      <c r="P546" s="1"/>
      <c r="Q546" s="1"/>
      <c r="R546" s="1"/>
      <c r="S546" s="3">
        <f>Tabla13157[[#This Row],[COSTO TOTAL]]</f>
        <v>130</v>
      </c>
      <c r="T546" s="1"/>
      <c r="U546" s="1"/>
      <c r="V546" s="3"/>
      <c r="W546" s="1"/>
      <c r="X546" s="1"/>
      <c r="Y546" s="1"/>
      <c r="Z546" s="3"/>
      <c r="AA546" s="1"/>
      <c r="AB546" s="1"/>
      <c r="AC546" s="1"/>
      <c r="AD546" s="1"/>
      <c r="AE546" s="1"/>
    </row>
    <row r="547" spans="1:31">
      <c r="A547" s="1" t="s">
        <v>367</v>
      </c>
      <c r="B547" s="2">
        <v>43692</v>
      </c>
      <c r="C547" s="1">
        <v>7749255</v>
      </c>
      <c r="D547" s="1" t="s">
        <v>18</v>
      </c>
      <c r="E547" s="1" t="s">
        <v>24</v>
      </c>
      <c r="F547" s="1" t="s">
        <v>113</v>
      </c>
      <c r="G547" s="1" t="s">
        <v>24</v>
      </c>
      <c r="H547" s="1">
        <v>4501695070</v>
      </c>
      <c r="I547" s="1" t="s">
        <v>24</v>
      </c>
      <c r="J547" s="1" t="s">
        <v>662</v>
      </c>
      <c r="K547" s="1">
        <v>2</v>
      </c>
      <c r="L547" s="1" t="s">
        <v>26</v>
      </c>
      <c r="M547" s="3">
        <v>101</v>
      </c>
      <c r="N547" s="3">
        <f t="shared" si="14"/>
        <v>202</v>
      </c>
      <c r="O547" s="1"/>
      <c r="P547" s="1"/>
      <c r="Q547" s="1"/>
      <c r="R547" s="1"/>
      <c r="S547" s="3">
        <f>Tabla13157[[#This Row],[COSTO TOTAL]]</f>
        <v>202</v>
      </c>
      <c r="T547" s="1"/>
      <c r="U547" s="1"/>
      <c r="V547" s="3"/>
      <c r="W547" s="1"/>
      <c r="X547" s="1"/>
      <c r="Y547" s="1"/>
      <c r="Z547" s="3"/>
      <c r="AA547" s="1"/>
      <c r="AB547" s="1"/>
      <c r="AC547" s="1"/>
      <c r="AD547" s="1"/>
      <c r="AE547" s="1"/>
    </row>
    <row r="548" spans="1:31">
      <c r="A548" s="1" t="s">
        <v>367</v>
      </c>
      <c r="B548" s="2">
        <v>43671</v>
      </c>
      <c r="C548" s="1">
        <v>7749255</v>
      </c>
      <c r="D548" s="1" t="s">
        <v>18</v>
      </c>
      <c r="E548" s="1" t="s">
        <v>24</v>
      </c>
      <c r="F548" s="1" t="s">
        <v>113</v>
      </c>
      <c r="G548" s="1" t="s">
        <v>24</v>
      </c>
      <c r="H548" s="1">
        <v>4501695070</v>
      </c>
      <c r="I548" s="1" t="s">
        <v>24</v>
      </c>
      <c r="J548" s="1" t="s">
        <v>663</v>
      </c>
      <c r="K548" s="1">
        <v>2</v>
      </c>
      <c r="L548" s="1" t="s">
        <v>26</v>
      </c>
      <c r="M548" s="3">
        <v>20</v>
      </c>
      <c r="N548" s="3">
        <f t="shared" si="14"/>
        <v>40</v>
      </c>
      <c r="O548" s="1"/>
      <c r="P548" s="1"/>
      <c r="Q548" s="1"/>
      <c r="R548" s="1"/>
      <c r="S548" s="3">
        <f>Tabla13157[[#This Row],[COSTO TOTAL]]</f>
        <v>40</v>
      </c>
      <c r="T548" s="1"/>
      <c r="U548" s="1"/>
      <c r="V548" s="3"/>
      <c r="W548" s="1"/>
      <c r="X548" s="1"/>
      <c r="Y548" s="1"/>
      <c r="Z548" s="3"/>
      <c r="AA548" s="1"/>
      <c r="AB548" s="1"/>
      <c r="AC548" s="1"/>
      <c r="AD548" s="1"/>
      <c r="AE548" s="1"/>
    </row>
    <row r="549" spans="1:31">
      <c r="A549" s="1" t="s">
        <v>368</v>
      </c>
      <c r="B549" s="2">
        <v>43284</v>
      </c>
      <c r="C549" s="1">
        <v>7583845</v>
      </c>
      <c r="D549" s="1" t="s">
        <v>18</v>
      </c>
      <c r="E549" s="1" t="s">
        <v>24</v>
      </c>
      <c r="F549" s="1" t="s">
        <v>113</v>
      </c>
      <c r="G549" s="1"/>
      <c r="H549" s="1">
        <v>4501574537</v>
      </c>
      <c r="I549" s="1" t="s">
        <v>24</v>
      </c>
      <c r="J549" s="1" t="s">
        <v>664</v>
      </c>
      <c r="K549" s="1">
        <v>2</v>
      </c>
      <c r="L549" s="1" t="s">
        <v>26</v>
      </c>
      <c r="M549" s="3">
        <v>322</v>
      </c>
      <c r="N549" s="3">
        <f t="shared" si="14"/>
        <v>644</v>
      </c>
      <c r="O549" s="1" t="s">
        <v>665</v>
      </c>
      <c r="P549" s="1"/>
      <c r="Q549" s="1"/>
      <c r="R549" s="1"/>
      <c r="S549" s="3">
        <f>Tabla13157[[#This Row],[COSTO TOTAL]]</f>
        <v>644</v>
      </c>
      <c r="T549" s="1"/>
      <c r="U549" s="1"/>
      <c r="V549" s="3"/>
      <c r="W549" s="1"/>
      <c r="X549" s="1"/>
      <c r="Y549" s="1"/>
      <c r="Z549" s="3"/>
      <c r="AA549" s="1"/>
      <c r="AB549" s="1"/>
      <c r="AC549" s="1"/>
      <c r="AD549" s="1"/>
      <c r="AE549" s="1"/>
    </row>
    <row r="550" spans="1:31">
      <c r="A550" s="1" t="s">
        <v>368</v>
      </c>
      <c r="B550" s="2">
        <v>43284</v>
      </c>
      <c r="C550" s="1">
        <v>7583845</v>
      </c>
      <c r="D550" s="1" t="s">
        <v>18</v>
      </c>
      <c r="E550" s="1" t="s">
        <v>24</v>
      </c>
      <c r="F550" s="1" t="s">
        <v>113</v>
      </c>
      <c r="G550" s="1"/>
      <c r="H550" s="1">
        <v>4501574537</v>
      </c>
      <c r="I550" s="1" t="s">
        <v>24</v>
      </c>
      <c r="J550" s="1" t="s">
        <v>666</v>
      </c>
      <c r="K550" s="1">
        <v>3</v>
      </c>
      <c r="L550" s="1" t="s">
        <v>26</v>
      </c>
      <c r="M550" s="3">
        <v>520</v>
      </c>
      <c r="N550" s="3">
        <f t="shared" si="14"/>
        <v>1560</v>
      </c>
      <c r="O550" s="1"/>
      <c r="P550" s="1"/>
      <c r="Q550" s="1"/>
      <c r="R550" s="1"/>
      <c r="S550" s="3">
        <f>Tabla13157[[#This Row],[COSTO TOTAL]]</f>
        <v>1560</v>
      </c>
      <c r="T550" s="1"/>
      <c r="U550" s="1"/>
      <c r="V550" s="3"/>
      <c r="W550" s="1"/>
      <c r="X550" s="1"/>
      <c r="Y550" s="1"/>
      <c r="Z550" s="3"/>
      <c r="AA550" s="1"/>
      <c r="AB550" s="1"/>
      <c r="AC550" s="1"/>
      <c r="AD550" s="1"/>
      <c r="AE550" s="1"/>
    </row>
    <row r="551" spans="1:31">
      <c r="A551" s="1" t="s">
        <v>368</v>
      </c>
      <c r="B551" s="2">
        <v>43284</v>
      </c>
      <c r="C551" s="1">
        <v>7583845</v>
      </c>
      <c r="D551" s="1" t="s">
        <v>18</v>
      </c>
      <c r="E551" s="1" t="s">
        <v>24</v>
      </c>
      <c r="F551" s="1" t="s">
        <v>113</v>
      </c>
      <c r="G551" s="1"/>
      <c r="H551" s="1">
        <v>4501574537</v>
      </c>
      <c r="I551" s="1" t="s">
        <v>24</v>
      </c>
      <c r="J551" s="1" t="s">
        <v>667</v>
      </c>
      <c r="K551" s="1">
        <v>3</v>
      </c>
      <c r="L551" s="1" t="s">
        <v>26</v>
      </c>
      <c r="M551" s="3">
        <v>195</v>
      </c>
      <c r="N551" s="3">
        <f t="shared" si="14"/>
        <v>585</v>
      </c>
      <c r="O551" s="1"/>
      <c r="P551" s="1"/>
      <c r="Q551" s="1"/>
      <c r="R551" s="1"/>
      <c r="S551" s="3">
        <f>Tabla13157[[#This Row],[COSTO TOTAL]]</f>
        <v>585</v>
      </c>
      <c r="T551" s="1"/>
      <c r="U551" s="1"/>
      <c r="V551" s="3"/>
      <c r="W551" s="1"/>
      <c r="X551" s="1"/>
      <c r="Y551" s="1"/>
      <c r="Z551" s="3"/>
      <c r="AA551" s="1"/>
      <c r="AB551" s="1"/>
      <c r="AC551" s="1"/>
      <c r="AD551" s="1"/>
      <c r="AE551" s="1"/>
    </row>
    <row r="552" spans="1:31">
      <c r="A552" s="1" t="s">
        <v>368</v>
      </c>
      <c r="B552" s="2">
        <v>43284</v>
      </c>
      <c r="C552" s="1">
        <v>7583845</v>
      </c>
      <c r="D552" s="1" t="s">
        <v>18</v>
      </c>
      <c r="E552" s="1" t="s">
        <v>24</v>
      </c>
      <c r="F552" s="1" t="s">
        <v>113</v>
      </c>
      <c r="G552" s="1"/>
      <c r="H552" s="1">
        <v>4501574537</v>
      </c>
      <c r="I552" s="1" t="s">
        <v>24</v>
      </c>
      <c r="J552" s="1" t="s">
        <v>668</v>
      </c>
      <c r="K552" s="1">
        <v>3</v>
      </c>
      <c r="L552" s="1" t="s">
        <v>26</v>
      </c>
      <c r="M552" s="3">
        <v>415</v>
      </c>
      <c r="N552" s="3">
        <f t="shared" si="14"/>
        <v>1245</v>
      </c>
      <c r="O552" s="1"/>
      <c r="P552" s="1"/>
      <c r="Q552" s="1"/>
      <c r="R552" s="1"/>
      <c r="S552" s="3">
        <f>Tabla13157[[#This Row],[COSTO TOTAL]]</f>
        <v>1245</v>
      </c>
      <c r="T552" s="1"/>
      <c r="U552" s="1"/>
      <c r="V552" s="3"/>
      <c r="W552" s="1"/>
      <c r="X552" s="1"/>
      <c r="Y552" s="1"/>
      <c r="Z552" s="3"/>
      <c r="AA552" s="1"/>
      <c r="AB552" s="1"/>
      <c r="AC552" s="1"/>
      <c r="AD552" s="1"/>
      <c r="AE552" s="1"/>
    </row>
    <row r="553" spans="1:31">
      <c r="A553" s="1" t="s">
        <v>368</v>
      </c>
      <c r="B553" s="2">
        <v>43287</v>
      </c>
      <c r="C553" s="1">
        <v>7593841</v>
      </c>
      <c r="D553" s="1" t="s">
        <v>18</v>
      </c>
      <c r="E553" s="1" t="s">
        <v>640</v>
      </c>
      <c r="F553" s="1" t="s">
        <v>374</v>
      </c>
      <c r="G553" s="1"/>
      <c r="H553" s="1">
        <v>4501571912</v>
      </c>
      <c r="I553" s="1" t="s">
        <v>24</v>
      </c>
      <c r="J553" s="1" t="s">
        <v>669</v>
      </c>
      <c r="K553" s="1">
        <v>2</v>
      </c>
      <c r="L553" s="1" t="s">
        <v>26</v>
      </c>
      <c r="M553" s="3">
        <v>1475.2</v>
      </c>
      <c r="N553" s="3">
        <f t="shared" si="14"/>
        <v>2950.4</v>
      </c>
      <c r="O553" s="1"/>
      <c r="P553" s="1"/>
      <c r="Q553" s="1"/>
      <c r="R553" s="1"/>
      <c r="S553" s="3">
        <f>Tabla13157[[#This Row],[COSTO TOTAL]]</f>
        <v>2950.4</v>
      </c>
      <c r="T553" s="1"/>
      <c r="U553" s="1"/>
      <c r="V553" s="3"/>
      <c r="W553" s="1"/>
      <c r="X553" s="1"/>
      <c r="Y553" s="1"/>
      <c r="Z553" s="3"/>
      <c r="AA553" s="1"/>
      <c r="AB553" s="1"/>
      <c r="AC553" s="1"/>
      <c r="AD553" s="1"/>
      <c r="AE553" s="1"/>
    </row>
    <row r="554" spans="1:31">
      <c r="A554" s="1" t="s">
        <v>368</v>
      </c>
      <c r="B554" s="2">
        <v>43287</v>
      </c>
      <c r="C554" s="1">
        <v>7593841</v>
      </c>
      <c r="D554" s="1" t="s">
        <v>18</v>
      </c>
      <c r="E554" s="1" t="s">
        <v>640</v>
      </c>
      <c r="F554" s="1" t="s">
        <v>374</v>
      </c>
      <c r="G554" s="1"/>
      <c r="H554" s="1">
        <v>4501571912</v>
      </c>
      <c r="I554" s="1" t="s">
        <v>24</v>
      </c>
      <c r="J554" s="1" t="s">
        <v>670</v>
      </c>
      <c r="K554" s="1">
        <v>2</v>
      </c>
      <c r="L554" s="1" t="s">
        <v>26</v>
      </c>
      <c r="M554" s="3">
        <v>1064.8</v>
      </c>
      <c r="N554" s="3">
        <f t="shared" si="14"/>
        <v>2129.6</v>
      </c>
      <c r="O554" s="1"/>
      <c r="P554" s="1"/>
      <c r="Q554" s="1"/>
      <c r="R554" s="1"/>
      <c r="S554" s="3">
        <f>Tabla13157[[#This Row],[COSTO TOTAL]]</f>
        <v>2129.6</v>
      </c>
      <c r="T554" s="1"/>
      <c r="U554" s="1"/>
      <c r="V554" s="3"/>
      <c r="W554" s="1"/>
      <c r="X554" s="1"/>
      <c r="Y554" s="1"/>
      <c r="Z554" s="3"/>
      <c r="AA554" s="1"/>
      <c r="AB554" s="1"/>
      <c r="AC554" s="1"/>
      <c r="AD554" s="1"/>
      <c r="AE554" s="1"/>
    </row>
    <row r="555" spans="1:31">
      <c r="A555" s="1" t="s">
        <v>368</v>
      </c>
      <c r="B555" s="2">
        <v>43206</v>
      </c>
      <c r="C555" s="1">
        <v>7559687</v>
      </c>
      <c r="D555" s="1" t="s">
        <v>18</v>
      </c>
      <c r="E555" s="1" t="s">
        <v>671</v>
      </c>
      <c r="F555" s="1" t="s">
        <v>672</v>
      </c>
      <c r="G555" s="1"/>
      <c r="H555" s="1">
        <v>4501542205</v>
      </c>
      <c r="I555" s="1" t="s">
        <v>24</v>
      </c>
      <c r="J555" s="1" t="s">
        <v>673</v>
      </c>
      <c r="K555" s="1">
        <v>1</v>
      </c>
      <c r="L555" s="1" t="s">
        <v>26</v>
      </c>
      <c r="M555" s="3">
        <v>18474</v>
      </c>
      <c r="N555" s="3">
        <f t="shared" si="14"/>
        <v>18474</v>
      </c>
      <c r="O555" s="1"/>
      <c r="P555" s="1"/>
      <c r="Q555" s="1"/>
      <c r="R555" s="1"/>
      <c r="S555" s="3">
        <f>Tabla13157[[#This Row],[COSTO TOTAL]]</f>
        <v>18474</v>
      </c>
      <c r="T555" s="1"/>
      <c r="U555" s="1"/>
      <c r="V555" s="3"/>
      <c r="W555" s="1"/>
      <c r="X555" s="1"/>
      <c r="Y555" s="1"/>
      <c r="Z555" s="3"/>
      <c r="AA555" s="1"/>
      <c r="AB555" s="1"/>
      <c r="AC555" s="1"/>
      <c r="AD555" s="1"/>
      <c r="AE555" s="1"/>
    </row>
    <row r="556" spans="1:31">
      <c r="A556" s="1" t="s">
        <v>368</v>
      </c>
      <c r="B556" s="2">
        <v>43199</v>
      </c>
      <c r="C556" s="1">
        <v>7559687</v>
      </c>
      <c r="D556" s="1" t="s">
        <v>18</v>
      </c>
      <c r="E556" s="1" t="s">
        <v>674</v>
      </c>
      <c r="F556" s="1" t="s">
        <v>672</v>
      </c>
      <c r="G556" s="1"/>
      <c r="H556" s="1">
        <v>4501542205</v>
      </c>
      <c r="I556" s="1" t="s">
        <v>24</v>
      </c>
      <c r="J556" s="1" t="s">
        <v>675</v>
      </c>
      <c r="K556" s="1">
        <v>1</v>
      </c>
      <c r="L556" s="1" t="s">
        <v>26</v>
      </c>
      <c r="M556" s="3"/>
      <c r="N556" s="3">
        <f t="shared" si="14"/>
        <v>0</v>
      </c>
      <c r="O556" s="1"/>
      <c r="P556" s="1"/>
      <c r="Q556" s="1"/>
      <c r="R556" s="1"/>
      <c r="S556" s="3">
        <f>Tabla13157[[#This Row],[COSTO TOTAL]]</f>
        <v>0</v>
      </c>
      <c r="T556" s="1"/>
      <c r="U556" s="1"/>
      <c r="V556" s="3"/>
      <c r="W556" s="1"/>
      <c r="X556" s="1"/>
      <c r="Y556" s="1"/>
      <c r="Z556" s="3"/>
      <c r="AA556" s="1"/>
      <c r="AB556" s="1"/>
      <c r="AC556" s="1"/>
      <c r="AD556" s="1"/>
      <c r="AE556" s="1"/>
    </row>
    <row r="557" spans="1:31">
      <c r="A557" s="1" t="s">
        <v>368</v>
      </c>
      <c r="B557" s="2">
        <v>43308</v>
      </c>
      <c r="C557" s="1" t="s">
        <v>22</v>
      </c>
      <c r="D557" s="1" t="s">
        <v>18</v>
      </c>
      <c r="E557" s="1" t="s">
        <v>676</v>
      </c>
      <c r="F557" s="1" t="s">
        <v>113</v>
      </c>
      <c r="G557" s="1" t="s">
        <v>24</v>
      </c>
      <c r="H557" s="1">
        <v>4501561456</v>
      </c>
      <c r="I557" s="1" t="s">
        <v>24</v>
      </c>
      <c r="J557" s="1" t="s">
        <v>677</v>
      </c>
      <c r="K557" s="1">
        <v>5</v>
      </c>
      <c r="L557" s="1" t="s">
        <v>26</v>
      </c>
      <c r="M557" s="3">
        <v>1200</v>
      </c>
      <c r="N557" s="3">
        <f t="shared" si="14"/>
        <v>6000</v>
      </c>
      <c r="O557" s="1"/>
      <c r="P557" s="1"/>
      <c r="Q557" s="1"/>
      <c r="R557" s="1"/>
      <c r="S557" s="3">
        <f>Tabla13157[[#This Row],[COSTO TOTAL]]</f>
        <v>6000</v>
      </c>
      <c r="T557" s="1"/>
      <c r="U557" s="1"/>
      <c r="V557" s="3"/>
      <c r="W557" s="1"/>
      <c r="X557" s="1"/>
      <c r="Y557" s="1"/>
      <c r="Z557" s="3"/>
      <c r="AA557" s="1"/>
      <c r="AB557" s="1"/>
      <c r="AC557" s="1"/>
      <c r="AD557" s="1"/>
      <c r="AE557" s="1"/>
    </row>
    <row r="558" spans="1:31">
      <c r="A558" s="42" t="s">
        <v>368</v>
      </c>
      <c r="B558" s="47">
        <v>43301</v>
      </c>
      <c r="C558" s="42" t="s">
        <v>22</v>
      </c>
      <c r="D558" s="42" t="s">
        <v>18</v>
      </c>
      <c r="E558" s="42" t="s">
        <v>24</v>
      </c>
      <c r="F558" s="42" t="s">
        <v>24</v>
      </c>
      <c r="G558" s="42" t="s">
        <v>24</v>
      </c>
      <c r="H558" s="42" t="s">
        <v>24</v>
      </c>
      <c r="I558" s="42" t="s">
        <v>24</v>
      </c>
      <c r="J558" s="42" t="s">
        <v>678</v>
      </c>
      <c r="K558" s="42">
        <v>1</v>
      </c>
      <c r="L558" s="42" t="s">
        <v>26</v>
      </c>
      <c r="M558" s="40"/>
      <c r="N558" s="40">
        <f t="shared" si="14"/>
        <v>0</v>
      </c>
      <c r="O558" s="1"/>
      <c r="P558" s="42"/>
      <c r="Q558" s="42"/>
      <c r="R558" s="42"/>
      <c r="S558" s="40">
        <f>Tabla13157[[#This Row],[COSTO TOTAL]]</f>
        <v>0</v>
      </c>
      <c r="T558" s="42"/>
      <c r="U558" s="42"/>
      <c r="V558" s="40"/>
      <c r="W558" s="42"/>
      <c r="X558" s="42"/>
      <c r="Y558" s="42"/>
      <c r="Z558" s="40"/>
      <c r="AA558" s="42"/>
      <c r="AB558" s="42"/>
      <c r="AC558" s="42"/>
      <c r="AD558" s="42"/>
      <c r="AE558" s="42"/>
    </row>
    <row r="559" spans="1:31">
      <c r="A559" s="42" t="s">
        <v>368</v>
      </c>
      <c r="B559" s="47">
        <v>43322</v>
      </c>
      <c r="C559" s="42" t="s">
        <v>22</v>
      </c>
      <c r="D559" s="42" t="s">
        <v>18</v>
      </c>
      <c r="E559" s="42" t="s">
        <v>24</v>
      </c>
      <c r="F559" s="42" t="s">
        <v>24</v>
      </c>
      <c r="G559" s="42" t="s">
        <v>24</v>
      </c>
      <c r="H559" s="42" t="s">
        <v>24</v>
      </c>
      <c r="I559" s="42" t="s">
        <v>24</v>
      </c>
      <c r="J559" s="42" t="s">
        <v>679</v>
      </c>
      <c r="K559" s="42">
        <v>2</v>
      </c>
      <c r="L559" s="42" t="s">
        <v>26</v>
      </c>
      <c r="M559" s="40"/>
      <c r="N559" s="40">
        <f t="shared" si="14"/>
        <v>0</v>
      </c>
      <c r="O559" s="1"/>
      <c r="P559" s="42"/>
      <c r="Q559" s="42"/>
      <c r="R559" s="42"/>
      <c r="S559" s="40">
        <f>Tabla13157[[#This Row],[COSTO TOTAL]]</f>
        <v>0</v>
      </c>
      <c r="T559" s="42"/>
      <c r="U559" s="42"/>
      <c r="V559" s="40"/>
      <c r="W559" s="42"/>
      <c r="X559" s="42"/>
      <c r="Y559" s="42"/>
      <c r="Z559" s="40"/>
      <c r="AA559" s="42"/>
      <c r="AB559" s="42"/>
      <c r="AC559" s="42"/>
      <c r="AD559" s="42"/>
      <c r="AE559" s="42"/>
    </row>
    <row r="560" spans="1:31">
      <c r="A560" s="1" t="s">
        <v>368</v>
      </c>
      <c r="B560" s="2">
        <v>43437</v>
      </c>
      <c r="C560" s="1">
        <v>7637398</v>
      </c>
      <c r="D560" s="1" t="s">
        <v>18</v>
      </c>
      <c r="E560" s="1" t="s">
        <v>680</v>
      </c>
      <c r="F560" s="1" t="s">
        <v>174</v>
      </c>
      <c r="G560" s="1" t="s">
        <v>24</v>
      </c>
      <c r="H560" s="1">
        <v>4501615835</v>
      </c>
      <c r="I560" s="1" t="s">
        <v>681</v>
      </c>
      <c r="J560" s="1" t="s">
        <v>682</v>
      </c>
      <c r="K560" s="1">
        <v>25</v>
      </c>
      <c r="L560" s="1" t="s">
        <v>26</v>
      </c>
      <c r="M560" s="3">
        <v>36.049999999999997</v>
      </c>
      <c r="N560" s="3">
        <f t="shared" si="14"/>
        <v>901.24999999999989</v>
      </c>
      <c r="O560" s="1"/>
      <c r="P560" s="1"/>
      <c r="Q560" s="1"/>
      <c r="R560" s="1"/>
      <c r="S560" s="3">
        <f>Tabla13157[[#This Row],[COSTO TOTAL]]</f>
        <v>901.24999999999989</v>
      </c>
      <c r="T560" s="1"/>
      <c r="U560" s="1"/>
      <c r="V560" s="3"/>
      <c r="W560" s="1"/>
      <c r="X560" s="1"/>
      <c r="Y560" s="1"/>
      <c r="Z560" s="3"/>
      <c r="AA560" s="1"/>
      <c r="AB560" s="1"/>
      <c r="AC560" s="1"/>
      <c r="AD560" s="1"/>
      <c r="AE560" s="1"/>
    </row>
    <row r="561" spans="1:33">
      <c r="A561" s="1" t="s">
        <v>368</v>
      </c>
      <c r="B561" s="2">
        <v>43437</v>
      </c>
      <c r="C561" s="1">
        <v>7637398</v>
      </c>
      <c r="D561" s="1" t="s">
        <v>18</v>
      </c>
      <c r="E561" s="1" t="s">
        <v>680</v>
      </c>
      <c r="F561" s="1" t="s">
        <v>174</v>
      </c>
      <c r="G561" s="1" t="s">
        <v>24</v>
      </c>
      <c r="H561" s="1">
        <v>4501615835</v>
      </c>
      <c r="I561" s="1" t="s">
        <v>681</v>
      </c>
      <c r="J561" s="1" t="s">
        <v>683</v>
      </c>
      <c r="K561" s="1">
        <v>25</v>
      </c>
      <c r="L561" s="1" t="s">
        <v>26</v>
      </c>
      <c r="M561" s="3">
        <v>22.61</v>
      </c>
      <c r="N561" s="3">
        <f t="shared" si="14"/>
        <v>565.25</v>
      </c>
      <c r="O561" s="1"/>
      <c r="P561" s="1"/>
      <c r="Q561" s="1"/>
      <c r="R561" s="1"/>
      <c r="S561" s="3">
        <f>Tabla13157[[#This Row],[COSTO TOTAL]]</f>
        <v>565.25</v>
      </c>
      <c r="T561" s="1"/>
      <c r="U561" s="1"/>
      <c r="V561" s="3"/>
      <c r="W561" s="1"/>
      <c r="X561" s="1"/>
      <c r="Y561" s="1"/>
      <c r="Z561" s="3"/>
      <c r="AA561" s="1"/>
      <c r="AB561" s="1"/>
      <c r="AC561" s="1"/>
      <c r="AD561" s="1"/>
      <c r="AE561" s="1"/>
    </row>
    <row r="562" spans="1:33">
      <c r="A562" s="1" t="s">
        <v>368</v>
      </c>
      <c r="B562" s="2">
        <v>43437</v>
      </c>
      <c r="C562" s="1">
        <v>7637398</v>
      </c>
      <c r="D562" s="1" t="s">
        <v>18</v>
      </c>
      <c r="E562" s="1" t="s">
        <v>680</v>
      </c>
      <c r="F562" s="1" t="s">
        <v>174</v>
      </c>
      <c r="G562" s="1" t="s">
        <v>24</v>
      </c>
      <c r="H562" s="1">
        <v>4501615835</v>
      </c>
      <c r="I562" s="1" t="s">
        <v>681</v>
      </c>
      <c r="J562" s="1" t="s">
        <v>684</v>
      </c>
      <c r="K562" s="1">
        <v>10</v>
      </c>
      <c r="L562" s="1" t="s">
        <v>26</v>
      </c>
      <c r="M562" s="3">
        <v>40.22</v>
      </c>
      <c r="N562" s="3">
        <f t="shared" ref="N562:N694" si="15">M562*K562</f>
        <v>402.2</v>
      </c>
      <c r="O562" s="1"/>
      <c r="P562" s="1"/>
      <c r="Q562" s="1"/>
      <c r="R562" s="1"/>
      <c r="S562" s="3">
        <f>Tabla13157[[#This Row],[COSTO TOTAL]]</f>
        <v>402.2</v>
      </c>
      <c r="T562" s="1"/>
      <c r="U562" s="1"/>
      <c r="V562" s="3"/>
      <c r="W562" s="1"/>
      <c r="X562" s="1"/>
      <c r="Y562" s="1"/>
      <c r="Z562" s="3"/>
      <c r="AA562" s="1"/>
      <c r="AB562" s="1"/>
      <c r="AC562" s="1"/>
      <c r="AD562" s="1"/>
      <c r="AE562" s="1"/>
    </row>
    <row r="563" spans="1:33">
      <c r="A563" s="1" t="s">
        <v>368</v>
      </c>
      <c r="B563" s="2">
        <v>43437</v>
      </c>
      <c r="C563" s="1">
        <v>7637398</v>
      </c>
      <c r="D563" s="1" t="s">
        <v>18</v>
      </c>
      <c r="E563" s="1" t="s">
        <v>680</v>
      </c>
      <c r="F563" s="1" t="s">
        <v>174</v>
      </c>
      <c r="G563" s="1" t="s">
        <v>24</v>
      </c>
      <c r="H563" s="1">
        <v>4501615835</v>
      </c>
      <c r="I563" s="1" t="s">
        <v>681</v>
      </c>
      <c r="J563" s="1" t="s">
        <v>685</v>
      </c>
      <c r="K563" s="1">
        <v>5</v>
      </c>
      <c r="L563" s="1" t="s">
        <v>26</v>
      </c>
      <c r="M563" s="3">
        <v>47.45</v>
      </c>
      <c r="N563" s="3">
        <f t="shared" si="15"/>
        <v>237.25</v>
      </c>
      <c r="O563" s="1"/>
      <c r="P563" s="1"/>
      <c r="Q563" s="1"/>
      <c r="R563" s="1"/>
      <c r="S563" s="3">
        <f>Tabla13157[[#This Row],[COSTO TOTAL]]</f>
        <v>237.25</v>
      </c>
      <c r="T563" s="1"/>
      <c r="U563" s="1"/>
      <c r="V563" s="3"/>
      <c r="W563" s="1"/>
      <c r="X563" s="1"/>
      <c r="Y563" s="1"/>
      <c r="Z563" s="3"/>
      <c r="AA563" s="1"/>
      <c r="AB563" s="1"/>
      <c r="AC563" s="1"/>
      <c r="AD563" s="1"/>
      <c r="AE563" s="1"/>
    </row>
    <row r="564" spans="1:33">
      <c r="A564" s="1" t="s">
        <v>368</v>
      </c>
      <c r="B564" s="2">
        <v>43437</v>
      </c>
      <c r="C564" s="1">
        <v>7637398</v>
      </c>
      <c r="D564" s="1" t="s">
        <v>18</v>
      </c>
      <c r="E564" s="1" t="s">
        <v>680</v>
      </c>
      <c r="F564" s="1" t="s">
        <v>174</v>
      </c>
      <c r="G564" s="1" t="s">
        <v>24</v>
      </c>
      <c r="H564" s="1">
        <v>4501615835</v>
      </c>
      <c r="I564" s="1" t="s">
        <v>681</v>
      </c>
      <c r="J564" s="1" t="s">
        <v>686</v>
      </c>
      <c r="K564" s="1">
        <v>5</v>
      </c>
      <c r="L564" s="1" t="s">
        <v>26</v>
      </c>
      <c r="M564" s="3">
        <v>28.28</v>
      </c>
      <c r="N564" s="3">
        <f t="shared" si="15"/>
        <v>141.4</v>
      </c>
      <c r="O564" s="1"/>
      <c r="P564" s="1"/>
      <c r="Q564" s="1"/>
      <c r="R564" s="1"/>
      <c r="S564" s="3">
        <f>Tabla13157[[#This Row],[COSTO TOTAL]]</f>
        <v>141.4</v>
      </c>
      <c r="T564" s="1"/>
      <c r="U564" s="1"/>
      <c r="V564" s="3"/>
      <c r="W564" s="1"/>
      <c r="X564" s="1"/>
      <c r="Y564" s="1"/>
      <c r="Z564" s="3"/>
      <c r="AA564" s="1"/>
      <c r="AB564" s="1"/>
      <c r="AC564" s="1"/>
      <c r="AD564" s="1"/>
      <c r="AE564" s="1"/>
    </row>
    <row r="565" spans="1:33">
      <c r="A565" s="1" t="s">
        <v>368</v>
      </c>
      <c r="B565" s="2">
        <v>43437</v>
      </c>
      <c r="C565" s="1">
        <v>7637398</v>
      </c>
      <c r="D565" s="1" t="s">
        <v>18</v>
      </c>
      <c r="E565" s="1" t="s">
        <v>680</v>
      </c>
      <c r="F565" s="1" t="s">
        <v>174</v>
      </c>
      <c r="G565" s="1" t="s">
        <v>24</v>
      </c>
      <c r="H565" s="1">
        <v>4501615835</v>
      </c>
      <c r="I565" s="1" t="s">
        <v>681</v>
      </c>
      <c r="J565" s="1" t="s">
        <v>687</v>
      </c>
      <c r="K565" s="1">
        <v>5</v>
      </c>
      <c r="L565" s="1" t="s">
        <v>26</v>
      </c>
      <c r="M565" s="3">
        <v>46.5</v>
      </c>
      <c r="N565" s="3">
        <f t="shared" si="15"/>
        <v>232.5</v>
      </c>
      <c r="O565" s="1"/>
      <c r="P565" s="1"/>
      <c r="Q565" s="1"/>
      <c r="R565" s="1"/>
      <c r="S565" s="3">
        <f>Tabla13157[[#This Row],[COSTO TOTAL]]</f>
        <v>232.5</v>
      </c>
      <c r="T565" s="1"/>
      <c r="U565" s="1"/>
      <c r="V565" s="3"/>
      <c r="W565" s="1"/>
      <c r="X565" s="1"/>
      <c r="Y565" s="1"/>
      <c r="Z565" s="3"/>
      <c r="AA565" s="1"/>
      <c r="AB565" s="1"/>
      <c r="AC565" s="1"/>
      <c r="AD565" s="1"/>
      <c r="AE565" s="1"/>
    </row>
    <row r="566" spans="1:33">
      <c r="A566" s="1" t="s">
        <v>368</v>
      </c>
      <c r="B566" s="2">
        <v>43621</v>
      </c>
      <c r="C566" s="1">
        <v>7732423</v>
      </c>
      <c r="D566" s="1" t="s">
        <v>18</v>
      </c>
      <c r="E566" s="1" t="s">
        <v>24</v>
      </c>
      <c r="F566" s="1" t="s">
        <v>113</v>
      </c>
      <c r="G566" s="1" t="s">
        <v>24</v>
      </c>
      <c r="H566" s="1">
        <v>4501671120</v>
      </c>
      <c r="I566" s="1" t="s">
        <v>24</v>
      </c>
      <c r="J566" s="1" t="s">
        <v>688</v>
      </c>
      <c r="K566" s="1">
        <v>2</v>
      </c>
      <c r="L566" s="1" t="s">
        <v>26</v>
      </c>
      <c r="M566" s="3"/>
      <c r="N566" s="3">
        <f t="shared" si="15"/>
        <v>0</v>
      </c>
      <c r="O566" s="1"/>
      <c r="P566" s="1"/>
      <c r="Q566" s="1"/>
      <c r="R566" s="1"/>
      <c r="S566" s="3">
        <f>Tabla13157[[#This Row],[COSTO TOTAL]]</f>
        <v>0</v>
      </c>
      <c r="T566" s="1"/>
      <c r="U566" s="1"/>
      <c r="V566" s="3"/>
      <c r="W566" s="1"/>
      <c r="X566" s="1"/>
      <c r="Y566" s="1"/>
      <c r="Z566" s="3"/>
      <c r="AA566" s="1"/>
      <c r="AB566" s="1"/>
      <c r="AC566" s="1"/>
      <c r="AD566" s="1"/>
      <c r="AE566" s="1"/>
    </row>
    <row r="567" spans="1:33">
      <c r="A567" s="1" t="s">
        <v>368</v>
      </c>
      <c r="B567" s="2">
        <v>43621</v>
      </c>
      <c r="C567" s="1">
        <v>7732423</v>
      </c>
      <c r="D567" s="1" t="s">
        <v>18</v>
      </c>
      <c r="E567" s="1" t="s">
        <v>24</v>
      </c>
      <c r="F567" s="1" t="s">
        <v>113</v>
      </c>
      <c r="G567" s="1" t="s">
        <v>24</v>
      </c>
      <c r="H567" s="1">
        <v>4501671120</v>
      </c>
      <c r="I567" s="1" t="s">
        <v>24</v>
      </c>
      <c r="J567" s="1" t="s">
        <v>689</v>
      </c>
      <c r="K567" s="1">
        <v>2</v>
      </c>
      <c r="L567" s="1" t="s">
        <v>26</v>
      </c>
      <c r="M567" s="3">
        <v>1195.0999999999999</v>
      </c>
      <c r="N567" s="3">
        <f t="shared" si="15"/>
        <v>2390.1999999999998</v>
      </c>
      <c r="O567" s="1"/>
      <c r="P567" s="1"/>
      <c r="Q567" s="1"/>
      <c r="R567" s="1"/>
      <c r="S567" s="3">
        <f>Tabla13157[[#This Row],[COSTO TOTAL]]</f>
        <v>2390.1999999999998</v>
      </c>
      <c r="T567" s="1"/>
      <c r="U567" s="1"/>
      <c r="V567" s="3"/>
      <c r="W567" s="1"/>
      <c r="X567" s="1"/>
      <c r="Y567" s="1"/>
      <c r="Z567" s="3"/>
      <c r="AA567" s="1"/>
      <c r="AB567" s="1"/>
      <c r="AC567" s="1"/>
      <c r="AD567" s="1"/>
      <c r="AE567" s="1"/>
    </row>
    <row r="568" spans="1:33">
      <c r="A568" s="1" t="s">
        <v>368</v>
      </c>
      <c r="B568" s="2">
        <v>43621</v>
      </c>
      <c r="C568" s="1">
        <v>7732423</v>
      </c>
      <c r="D568" s="1" t="s">
        <v>18</v>
      </c>
      <c r="E568" s="1" t="s">
        <v>24</v>
      </c>
      <c r="F568" s="1" t="s">
        <v>113</v>
      </c>
      <c r="G568" s="1" t="s">
        <v>24</v>
      </c>
      <c r="H568" s="1">
        <v>4501671120</v>
      </c>
      <c r="I568" s="1" t="s">
        <v>24</v>
      </c>
      <c r="J568" s="1" t="s">
        <v>690</v>
      </c>
      <c r="K568" s="1">
        <v>2</v>
      </c>
      <c r="L568" s="1" t="s">
        <v>26</v>
      </c>
      <c r="M568" s="3"/>
      <c r="N568" s="3">
        <f t="shared" si="15"/>
        <v>0</v>
      </c>
      <c r="O568" s="1"/>
      <c r="P568" s="1"/>
      <c r="Q568" s="1"/>
      <c r="R568" s="1"/>
      <c r="S568" s="3">
        <f>Tabla13157[[#This Row],[COSTO TOTAL]]</f>
        <v>0</v>
      </c>
      <c r="T568" s="1"/>
      <c r="U568" s="1"/>
      <c r="V568" s="3"/>
      <c r="W568" s="1"/>
      <c r="X568" s="1"/>
      <c r="Y568" s="1"/>
      <c r="Z568" s="3"/>
      <c r="AA568" s="1"/>
      <c r="AB568" s="1"/>
      <c r="AC568" s="1"/>
      <c r="AD568" s="1"/>
      <c r="AE568" s="1"/>
    </row>
    <row r="569" spans="1:33">
      <c r="A569" s="1" t="s">
        <v>368</v>
      </c>
      <c r="B569" s="2">
        <v>43621</v>
      </c>
      <c r="C569" s="1">
        <v>7732423</v>
      </c>
      <c r="D569" s="1" t="s">
        <v>18</v>
      </c>
      <c r="E569" s="1" t="s">
        <v>24</v>
      </c>
      <c r="F569" s="1" t="s">
        <v>113</v>
      </c>
      <c r="G569" s="1" t="s">
        <v>24</v>
      </c>
      <c r="H569" s="1">
        <v>4501671120</v>
      </c>
      <c r="I569" s="1" t="s">
        <v>24</v>
      </c>
      <c r="J569" s="1" t="s">
        <v>691</v>
      </c>
      <c r="K569" s="1">
        <v>2</v>
      </c>
      <c r="L569" s="1" t="s">
        <v>26</v>
      </c>
      <c r="M569" s="3"/>
      <c r="N569" s="3">
        <f t="shared" si="15"/>
        <v>0</v>
      </c>
      <c r="O569" s="1"/>
      <c r="P569" s="1"/>
      <c r="Q569" s="1"/>
      <c r="R569" s="1"/>
      <c r="S569" s="3">
        <f>Tabla13157[[#This Row],[COSTO TOTAL]]</f>
        <v>0</v>
      </c>
      <c r="T569" s="1"/>
      <c r="U569" s="1"/>
      <c r="V569" s="3"/>
      <c r="W569" s="1"/>
      <c r="X569" s="1"/>
      <c r="Y569" s="1"/>
      <c r="Z569" s="3"/>
      <c r="AA569" s="1"/>
      <c r="AB569" s="1"/>
      <c r="AC569" s="1"/>
      <c r="AD569" s="1"/>
      <c r="AE569" s="1"/>
    </row>
    <row r="570" spans="1:33">
      <c r="A570" s="1" t="s">
        <v>368</v>
      </c>
      <c r="B570" s="2">
        <v>43809</v>
      </c>
      <c r="C570" s="1" t="s">
        <v>22</v>
      </c>
      <c r="D570" s="1" t="s">
        <v>18</v>
      </c>
      <c r="E570" s="1" t="s">
        <v>24</v>
      </c>
      <c r="F570" s="1" t="s">
        <v>475</v>
      </c>
      <c r="G570" s="1" t="s">
        <v>24</v>
      </c>
      <c r="H570" s="1">
        <v>4501719920</v>
      </c>
      <c r="I570" s="1" t="s">
        <v>24</v>
      </c>
      <c r="J570" s="1" t="s">
        <v>692</v>
      </c>
      <c r="K570" s="1">
        <v>1</v>
      </c>
      <c r="L570" s="1" t="s">
        <v>26</v>
      </c>
      <c r="M570" s="3">
        <v>178400</v>
      </c>
      <c r="N570" s="3">
        <f t="shared" si="15"/>
        <v>178400</v>
      </c>
      <c r="O570" s="1"/>
      <c r="P570" s="1"/>
      <c r="Q570" s="1"/>
      <c r="R570" s="1"/>
      <c r="S570" s="3">
        <f>Tabla13157[[#This Row],[COSTO TOTAL]]</f>
        <v>178400</v>
      </c>
      <c r="T570" s="1"/>
      <c r="U570" s="1"/>
      <c r="V570" s="3"/>
      <c r="W570" s="1"/>
      <c r="X570" s="1"/>
      <c r="Y570" s="1"/>
      <c r="Z570" s="3"/>
      <c r="AA570" s="1"/>
      <c r="AB570" s="1"/>
      <c r="AC570" s="1"/>
      <c r="AD570" s="1"/>
      <c r="AE570" s="1"/>
    </row>
    <row r="571" spans="1:33">
      <c r="A571" s="1" t="s">
        <v>693</v>
      </c>
      <c r="B571" s="2">
        <v>43822</v>
      </c>
      <c r="C571" s="1" t="s">
        <v>22</v>
      </c>
      <c r="D571" s="1" t="s">
        <v>18</v>
      </c>
      <c r="E571" s="1" t="s">
        <v>24</v>
      </c>
      <c r="F571" s="1" t="s">
        <v>113</v>
      </c>
      <c r="G571" s="1" t="s">
        <v>24</v>
      </c>
      <c r="H571" s="1">
        <v>4501734520</v>
      </c>
      <c r="I571" s="1" t="s">
        <v>24</v>
      </c>
      <c r="J571" s="1" t="s">
        <v>694</v>
      </c>
      <c r="K571" s="1">
        <v>0</v>
      </c>
      <c r="L571" s="1" t="s">
        <v>26</v>
      </c>
      <c r="M571" s="3">
        <v>32190</v>
      </c>
      <c r="N571" s="3">
        <f t="shared" si="15"/>
        <v>0</v>
      </c>
      <c r="O571" s="1"/>
      <c r="P571" s="1"/>
      <c r="Q571" s="1"/>
      <c r="R571" s="1"/>
      <c r="S571" s="3">
        <f>Tabla13157[[#This Row],[COSTO TOTAL]]</f>
        <v>0</v>
      </c>
      <c r="T571" s="1"/>
      <c r="U571" s="1"/>
      <c r="V571" s="3"/>
      <c r="W571" s="1"/>
      <c r="X571" s="1"/>
      <c r="Y571" s="1"/>
      <c r="Z571" s="3"/>
      <c r="AA571" s="1"/>
      <c r="AB571" s="1"/>
      <c r="AC571" s="1"/>
      <c r="AD571" s="1" t="s">
        <v>112</v>
      </c>
      <c r="AE571" s="1"/>
    </row>
    <row r="572" spans="1:33">
      <c r="A572" s="1" t="s">
        <v>695</v>
      </c>
      <c r="B572" s="2">
        <v>43795</v>
      </c>
      <c r="C572" s="1" t="s">
        <v>22</v>
      </c>
      <c r="D572" s="1" t="s">
        <v>18</v>
      </c>
      <c r="E572" s="1" t="s">
        <v>24</v>
      </c>
      <c r="F572" s="1" t="s">
        <v>551</v>
      </c>
      <c r="G572" s="1" t="s">
        <v>24</v>
      </c>
      <c r="H572" s="1">
        <v>4501729375</v>
      </c>
      <c r="I572" s="1" t="s">
        <v>24</v>
      </c>
      <c r="J572" s="1" t="s">
        <v>696</v>
      </c>
      <c r="K572" s="1">
        <v>1</v>
      </c>
      <c r="L572" s="1" t="s">
        <v>26</v>
      </c>
      <c r="M572" s="3">
        <v>260.70999999999998</v>
      </c>
      <c r="N572" s="3">
        <f t="shared" si="15"/>
        <v>260.70999999999998</v>
      </c>
      <c r="O572" s="1"/>
      <c r="P572" s="1"/>
      <c r="Q572" s="1"/>
      <c r="R572" s="1"/>
      <c r="S572" s="3">
        <f>Tabla13157[[#This Row],[COSTO TOTAL]]</f>
        <v>260.70999999999998</v>
      </c>
      <c r="T572" s="1"/>
      <c r="U572" s="1"/>
      <c r="V572" s="3"/>
      <c r="W572" s="1"/>
      <c r="X572" s="1"/>
      <c r="Y572" s="1"/>
      <c r="Z572" s="3"/>
      <c r="AA572" s="1"/>
      <c r="AB572" s="1"/>
      <c r="AC572" s="1"/>
      <c r="AD572" s="1"/>
      <c r="AE572" s="1"/>
      <c r="AG572" s="30"/>
    </row>
    <row r="573" spans="1:33">
      <c r="A573" s="1" t="s">
        <v>695</v>
      </c>
      <c r="B573" s="2">
        <v>43795</v>
      </c>
      <c r="C573" s="1" t="s">
        <v>22</v>
      </c>
      <c r="D573" s="1" t="s">
        <v>18</v>
      </c>
      <c r="E573" s="1" t="s">
        <v>24</v>
      </c>
      <c r="F573" s="1" t="s">
        <v>551</v>
      </c>
      <c r="G573" s="1" t="s">
        <v>24</v>
      </c>
      <c r="H573" s="1">
        <v>4501729375</v>
      </c>
      <c r="I573" s="1" t="s">
        <v>24</v>
      </c>
      <c r="J573" s="1" t="s">
        <v>697</v>
      </c>
      <c r="K573" s="1">
        <v>0</v>
      </c>
      <c r="L573" s="1" t="s">
        <v>26</v>
      </c>
      <c r="M573" s="3">
        <v>519.85</v>
      </c>
      <c r="N573" s="3">
        <f t="shared" si="15"/>
        <v>0</v>
      </c>
      <c r="O573" s="1"/>
      <c r="P573" s="1"/>
      <c r="Q573" s="1"/>
      <c r="R573" s="1"/>
      <c r="S573" s="3">
        <f>Tabla13157[[#This Row],[COSTO TOTAL]]</f>
        <v>0</v>
      </c>
      <c r="T573" s="1"/>
      <c r="U573" s="1"/>
      <c r="V573" s="3"/>
      <c r="W573" s="1"/>
      <c r="X573" s="1"/>
      <c r="Y573" s="1"/>
      <c r="Z573" s="3"/>
      <c r="AA573" s="1"/>
      <c r="AB573" s="1"/>
      <c r="AC573" s="1"/>
      <c r="AD573" s="1" t="s">
        <v>112</v>
      </c>
      <c r="AE573" s="1"/>
    </row>
    <row r="574" spans="1:33">
      <c r="A574" s="1" t="s">
        <v>695</v>
      </c>
      <c r="B574" s="2">
        <v>43822</v>
      </c>
      <c r="C574" s="1" t="s">
        <v>22</v>
      </c>
      <c r="D574" s="1" t="s">
        <v>18</v>
      </c>
      <c r="E574" s="1" t="s">
        <v>24</v>
      </c>
      <c r="F574" s="1" t="s">
        <v>122</v>
      </c>
      <c r="G574" s="1" t="s">
        <v>24</v>
      </c>
      <c r="H574" s="1">
        <v>4501739050</v>
      </c>
      <c r="I574" s="1" t="s">
        <v>24</v>
      </c>
      <c r="J574" s="1" t="s">
        <v>698</v>
      </c>
      <c r="K574" s="1">
        <v>0</v>
      </c>
      <c r="L574" s="1" t="s">
        <v>26</v>
      </c>
      <c r="M574" s="3">
        <v>1277</v>
      </c>
      <c r="N574" s="3">
        <f t="shared" si="15"/>
        <v>0</v>
      </c>
      <c r="O574" s="1"/>
      <c r="P574" s="1"/>
      <c r="Q574" s="1"/>
      <c r="R574" s="1"/>
      <c r="S574" s="3">
        <f>Tabla13157[[#This Row],[COSTO TOTAL]]</f>
        <v>0</v>
      </c>
      <c r="T574" s="1"/>
      <c r="U574" s="1"/>
      <c r="V574" s="3"/>
      <c r="W574" s="1"/>
      <c r="X574" s="1"/>
      <c r="Y574" s="1"/>
      <c r="Z574" s="3"/>
      <c r="AA574" s="1"/>
      <c r="AB574" s="1"/>
      <c r="AC574" s="1"/>
      <c r="AD574" s="1" t="s">
        <v>112</v>
      </c>
      <c r="AE574" s="1"/>
    </row>
    <row r="575" spans="1:33">
      <c r="A575" s="1" t="s">
        <v>156</v>
      </c>
      <c r="B575" s="2">
        <v>43823</v>
      </c>
      <c r="C575" s="1" t="s">
        <v>22</v>
      </c>
      <c r="D575" s="1" t="s">
        <v>18</v>
      </c>
      <c r="E575" s="1" t="s">
        <v>24</v>
      </c>
      <c r="F575" s="1" t="s">
        <v>113</v>
      </c>
      <c r="G575" s="1" t="s">
        <v>24</v>
      </c>
      <c r="H575" s="1">
        <v>4501705556</v>
      </c>
      <c r="I575" s="1" t="s">
        <v>24</v>
      </c>
      <c r="J575" s="1" t="s">
        <v>1017</v>
      </c>
      <c r="K575" s="1">
        <v>1</v>
      </c>
      <c r="L575" s="1" t="s">
        <v>26</v>
      </c>
      <c r="M575" s="3">
        <v>402200</v>
      </c>
      <c r="N575" s="3">
        <f t="shared" si="15"/>
        <v>402200</v>
      </c>
      <c r="O575" s="1"/>
      <c r="P575" s="1"/>
      <c r="Q575" s="1"/>
      <c r="R575" s="1"/>
      <c r="S575" s="3">
        <f>Tabla13157[[#This Row],[COSTO TOTAL]]</f>
        <v>402200</v>
      </c>
      <c r="T575" s="1"/>
      <c r="U575" s="1"/>
      <c r="V575" s="3"/>
      <c r="W575" s="1"/>
      <c r="X575" s="1"/>
      <c r="Y575" s="1"/>
      <c r="Z575" s="3"/>
      <c r="AA575" s="1"/>
      <c r="AB575" s="1"/>
      <c r="AC575" s="1"/>
      <c r="AD575" s="1"/>
      <c r="AE575" s="1"/>
    </row>
    <row r="576" spans="1:33">
      <c r="A576" s="1" t="s">
        <v>699</v>
      </c>
      <c r="B576" s="2">
        <v>43816</v>
      </c>
      <c r="C576" s="1" t="s">
        <v>22</v>
      </c>
      <c r="D576" s="1" t="s">
        <v>18</v>
      </c>
      <c r="E576" s="1" t="s">
        <v>24</v>
      </c>
      <c r="F576" s="1" t="s">
        <v>700</v>
      </c>
      <c r="G576" s="1" t="s">
        <v>24</v>
      </c>
      <c r="H576" s="1">
        <v>4501717250</v>
      </c>
      <c r="I576" s="1" t="s">
        <v>24</v>
      </c>
      <c r="J576" s="1" t="s">
        <v>701</v>
      </c>
      <c r="K576" s="1">
        <v>2</v>
      </c>
      <c r="L576" s="1" t="s">
        <v>26</v>
      </c>
      <c r="M576" s="3">
        <v>181800</v>
      </c>
      <c r="N576" s="3">
        <f t="shared" si="15"/>
        <v>363600</v>
      </c>
      <c r="O576" s="1"/>
      <c r="P576" s="1"/>
      <c r="Q576" s="1"/>
      <c r="R576" s="1"/>
      <c r="S576" s="3">
        <f>Tabla13157[[#This Row],[COSTO TOTAL]]</f>
        <v>363600</v>
      </c>
      <c r="T576" s="1"/>
      <c r="U576" s="1"/>
      <c r="V576" s="3"/>
      <c r="W576" s="1"/>
      <c r="X576" s="1"/>
      <c r="Y576" s="1"/>
      <c r="Z576" s="3"/>
      <c r="AA576" s="1"/>
      <c r="AB576" s="1"/>
      <c r="AC576" s="1"/>
      <c r="AD576" s="1"/>
      <c r="AE576" s="1"/>
    </row>
    <row r="577" spans="1:31">
      <c r="A577" s="1" t="s">
        <v>699</v>
      </c>
      <c r="B577" s="2">
        <v>43816</v>
      </c>
      <c r="C577" s="1" t="s">
        <v>22</v>
      </c>
      <c r="D577" s="1" t="s">
        <v>18</v>
      </c>
      <c r="E577" s="1" t="s">
        <v>24</v>
      </c>
      <c r="F577" s="1" t="s">
        <v>700</v>
      </c>
      <c r="G577" s="1" t="s">
        <v>24</v>
      </c>
      <c r="H577" s="1">
        <v>4501717250</v>
      </c>
      <c r="I577" s="1" t="s">
        <v>24</v>
      </c>
      <c r="J577" s="1" t="s">
        <v>702</v>
      </c>
      <c r="K577" s="1">
        <v>2</v>
      </c>
      <c r="L577" s="1" t="s">
        <v>26</v>
      </c>
      <c r="M577" s="3">
        <v>177600</v>
      </c>
      <c r="N577" s="3">
        <f t="shared" si="15"/>
        <v>355200</v>
      </c>
      <c r="O577" s="1"/>
      <c r="P577" s="1"/>
      <c r="Q577" s="1"/>
      <c r="R577" s="1"/>
      <c r="S577" s="3">
        <f>Tabla13157[[#This Row],[COSTO TOTAL]]</f>
        <v>355200</v>
      </c>
      <c r="T577" s="1"/>
      <c r="U577" s="1"/>
      <c r="V577" s="3"/>
      <c r="W577" s="1"/>
      <c r="X577" s="1"/>
      <c r="Y577" s="1"/>
      <c r="Z577" s="3"/>
      <c r="AA577" s="1"/>
      <c r="AB577" s="1"/>
      <c r="AC577" s="1"/>
      <c r="AD577" s="1"/>
      <c r="AE577" s="1"/>
    </row>
    <row r="578" spans="1:31">
      <c r="A578" s="1" t="s">
        <v>699</v>
      </c>
      <c r="B578" s="2">
        <v>43805</v>
      </c>
      <c r="C578" s="1" t="s">
        <v>22</v>
      </c>
      <c r="D578" s="1" t="s">
        <v>18</v>
      </c>
      <c r="E578" s="1" t="s">
        <v>24</v>
      </c>
      <c r="F578" s="1" t="s">
        <v>703</v>
      </c>
      <c r="G578" s="1" t="s">
        <v>24</v>
      </c>
      <c r="H578" s="1">
        <v>4501717356</v>
      </c>
      <c r="I578" s="1" t="s">
        <v>24</v>
      </c>
      <c r="J578" s="1" t="s">
        <v>704</v>
      </c>
      <c r="K578" s="1">
        <v>1</v>
      </c>
      <c r="L578" s="1" t="s">
        <v>26</v>
      </c>
      <c r="M578" s="3">
        <v>17160.63</v>
      </c>
      <c r="N578" s="3">
        <f t="shared" si="15"/>
        <v>17160.63</v>
      </c>
      <c r="O578" s="1"/>
      <c r="P578" s="1"/>
      <c r="Q578" s="1"/>
      <c r="R578" s="1"/>
      <c r="S578" s="3">
        <f>Tabla13157[[#This Row],[COSTO TOTAL]]</f>
        <v>17160.63</v>
      </c>
      <c r="T578" s="1"/>
      <c r="U578" s="1"/>
      <c r="V578" s="3"/>
      <c r="W578" s="1"/>
      <c r="X578" s="1"/>
      <c r="Y578" s="1"/>
      <c r="Z578" s="3"/>
      <c r="AA578" s="1"/>
      <c r="AB578" s="1"/>
      <c r="AC578" s="1"/>
      <c r="AD578" s="1"/>
      <c r="AE578" s="1"/>
    </row>
    <row r="579" spans="1:31">
      <c r="A579" s="1" t="s">
        <v>699</v>
      </c>
      <c r="B579" s="2">
        <v>43836</v>
      </c>
      <c r="C579" s="1" t="s">
        <v>22</v>
      </c>
      <c r="D579" s="1" t="s">
        <v>18</v>
      </c>
      <c r="E579" s="1" t="s">
        <v>24</v>
      </c>
      <c r="F579" s="1" t="s">
        <v>113</v>
      </c>
      <c r="G579" s="1" t="s">
        <v>24</v>
      </c>
      <c r="H579" s="1">
        <v>4501739869</v>
      </c>
      <c r="I579" s="1" t="s">
        <v>24</v>
      </c>
      <c r="J579" s="1" t="s">
        <v>1054</v>
      </c>
      <c r="K579" s="1">
        <v>0</v>
      </c>
      <c r="L579" s="1" t="s">
        <v>26</v>
      </c>
      <c r="M579" s="3">
        <v>490</v>
      </c>
      <c r="N579" s="3">
        <f t="shared" si="15"/>
        <v>0</v>
      </c>
      <c r="O579" s="1"/>
      <c r="P579" s="1"/>
      <c r="Q579" s="1"/>
      <c r="R579" s="1"/>
      <c r="S579" s="3">
        <f>Tabla13157[[#This Row],[COSTO TOTAL]]</f>
        <v>0</v>
      </c>
      <c r="T579" s="1"/>
      <c r="U579" s="1"/>
      <c r="V579" s="3"/>
      <c r="W579" s="1"/>
      <c r="X579" s="1"/>
      <c r="Y579" s="1"/>
      <c r="Z579" s="3"/>
      <c r="AA579" s="1"/>
      <c r="AB579" s="1"/>
      <c r="AC579" s="1"/>
      <c r="AD579" s="1" t="s">
        <v>112</v>
      </c>
      <c r="AE579" s="1"/>
    </row>
    <row r="580" spans="1:31">
      <c r="A580" s="1" t="s">
        <v>367</v>
      </c>
      <c r="B580" s="2">
        <v>43836</v>
      </c>
      <c r="C580" s="1" t="s">
        <v>22</v>
      </c>
      <c r="D580" s="1" t="s">
        <v>18</v>
      </c>
      <c r="E580" s="1" t="s">
        <v>24</v>
      </c>
      <c r="F580" s="1" t="s">
        <v>113</v>
      </c>
      <c r="G580" s="1" t="s">
        <v>24</v>
      </c>
      <c r="H580" s="1">
        <v>4501707281</v>
      </c>
      <c r="I580" s="1" t="s">
        <v>24</v>
      </c>
      <c r="J580" s="1" t="s">
        <v>1055</v>
      </c>
      <c r="K580" s="1">
        <v>0</v>
      </c>
      <c r="L580" s="1" t="s">
        <v>26</v>
      </c>
      <c r="M580" s="3">
        <v>4800</v>
      </c>
      <c r="N580" s="3">
        <f t="shared" si="15"/>
        <v>0</v>
      </c>
      <c r="O580" s="1"/>
      <c r="P580" s="1"/>
      <c r="Q580" s="1"/>
      <c r="R580" s="1"/>
      <c r="S580" s="3">
        <f>Tabla13157[[#This Row],[COSTO TOTAL]]</f>
        <v>0</v>
      </c>
      <c r="T580" s="1"/>
      <c r="U580" s="1"/>
      <c r="V580" s="3"/>
      <c r="W580" s="1"/>
      <c r="X580" s="1"/>
      <c r="Y580" s="1"/>
      <c r="Z580" s="3"/>
      <c r="AA580" s="1"/>
      <c r="AB580" s="1"/>
      <c r="AC580" s="1"/>
      <c r="AD580" s="1" t="s">
        <v>112</v>
      </c>
      <c r="AE580" s="1"/>
    </row>
    <row r="581" spans="1:31">
      <c r="A581" s="1" t="s">
        <v>383</v>
      </c>
      <c r="B581" s="2">
        <v>43839</v>
      </c>
      <c r="C581" s="1" t="s">
        <v>22</v>
      </c>
      <c r="D581" s="1" t="s">
        <v>18</v>
      </c>
      <c r="E581" s="1" t="s">
        <v>24</v>
      </c>
      <c r="F581" s="1" t="s">
        <v>1007</v>
      </c>
      <c r="G581" s="1" t="s">
        <v>24</v>
      </c>
      <c r="H581" s="1"/>
      <c r="I581" s="1" t="s">
        <v>24</v>
      </c>
      <c r="J581" s="1" t="s">
        <v>1008</v>
      </c>
      <c r="K581" s="1">
        <v>1</v>
      </c>
      <c r="L581" s="1" t="s">
        <v>26</v>
      </c>
      <c r="M581" s="3">
        <v>27302.799999999999</v>
      </c>
      <c r="N581" s="3">
        <f t="shared" si="15"/>
        <v>27302.799999999999</v>
      </c>
      <c r="O581" s="1"/>
      <c r="P581" s="1"/>
      <c r="Q581" s="1"/>
      <c r="R581" s="1"/>
      <c r="S581" s="3">
        <f>Tabla13157[[#This Row],[COSTO TOTAL]]</f>
        <v>27302.799999999999</v>
      </c>
      <c r="T581" s="1"/>
      <c r="U581" s="1"/>
      <c r="V581" s="3"/>
      <c r="W581" s="1"/>
      <c r="X581" s="1"/>
      <c r="Y581" s="1"/>
      <c r="Z581" s="3"/>
      <c r="AA581" s="1"/>
      <c r="AB581" s="1"/>
      <c r="AC581" s="1"/>
      <c r="AD581" s="1"/>
      <c r="AE581" s="1"/>
    </row>
    <row r="582" spans="1:31">
      <c r="A582" s="1" t="s">
        <v>383</v>
      </c>
      <c r="B582" s="2">
        <v>43839</v>
      </c>
      <c r="C582" s="1" t="s">
        <v>22</v>
      </c>
      <c r="D582" s="1" t="s">
        <v>18</v>
      </c>
      <c r="E582" s="1" t="s">
        <v>24</v>
      </c>
      <c r="F582" s="1" t="s">
        <v>1007</v>
      </c>
      <c r="G582" s="1" t="s">
        <v>24</v>
      </c>
      <c r="H582" s="1"/>
      <c r="I582" s="1" t="s">
        <v>24</v>
      </c>
      <c r="J582" s="1" t="s">
        <v>1015</v>
      </c>
      <c r="K582" s="1">
        <v>1</v>
      </c>
      <c r="L582" s="1" t="s">
        <v>26</v>
      </c>
      <c r="M582" s="3">
        <v>1337.88</v>
      </c>
      <c r="N582" s="3">
        <f t="shared" si="15"/>
        <v>1337.88</v>
      </c>
      <c r="O582" s="1"/>
      <c r="P582" s="1"/>
      <c r="Q582" s="1"/>
      <c r="R582" s="1"/>
      <c r="S582" s="3">
        <f>Tabla13157[[#This Row],[COSTO TOTAL]]</f>
        <v>1337.88</v>
      </c>
      <c r="T582" s="1"/>
      <c r="U582" s="1"/>
      <c r="V582" s="3"/>
      <c r="W582" s="1"/>
      <c r="X582" s="1"/>
      <c r="Y582" s="1"/>
      <c r="Z582" s="3"/>
      <c r="AA582" s="1"/>
      <c r="AB582" s="1"/>
      <c r="AC582" s="1"/>
      <c r="AD582" s="1"/>
      <c r="AE582" s="1"/>
    </row>
    <row r="583" spans="1:31">
      <c r="A583" s="1" t="s">
        <v>383</v>
      </c>
      <c r="B583" s="2">
        <v>43839</v>
      </c>
      <c r="C583" s="1" t="s">
        <v>22</v>
      </c>
      <c r="D583" s="1" t="s">
        <v>18</v>
      </c>
      <c r="E583" s="1" t="s">
        <v>24</v>
      </c>
      <c r="F583" s="1" t="s">
        <v>1007</v>
      </c>
      <c r="G583" s="1" t="s">
        <v>24</v>
      </c>
      <c r="H583" s="1"/>
      <c r="I583" s="1" t="s">
        <v>24</v>
      </c>
      <c r="J583" s="1" t="s">
        <v>1014</v>
      </c>
      <c r="K583" s="1">
        <v>1</v>
      </c>
      <c r="L583" s="1" t="s">
        <v>26</v>
      </c>
      <c r="M583" s="3">
        <v>207.16</v>
      </c>
      <c r="N583" s="3">
        <f t="shared" si="15"/>
        <v>207.16</v>
      </c>
      <c r="O583" s="1"/>
      <c r="P583" s="1"/>
      <c r="Q583" s="1"/>
      <c r="R583" s="1"/>
      <c r="S583" s="3">
        <f>Tabla13157[[#This Row],[COSTO TOTAL]]</f>
        <v>207.16</v>
      </c>
      <c r="T583" s="1"/>
      <c r="U583" s="1"/>
      <c r="V583" s="3"/>
      <c r="W583" s="1"/>
      <c r="X583" s="1"/>
      <c r="Y583" s="1"/>
      <c r="Z583" s="3"/>
      <c r="AA583" s="1"/>
      <c r="AB583" s="1"/>
      <c r="AC583" s="1"/>
      <c r="AD583" s="1"/>
      <c r="AE583" s="1"/>
    </row>
    <row r="584" spans="1:31">
      <c r="A584" s="1" t="s">
        <v>383</v>
      </c>
      <c r="B584" s="2">
        <v>43839</v>
      </c>
      <c r="C584" s="1" t="s">
        <v>22</v>
      </c>
      <c r="D584" s="1" t="s">
        <v>18</v>
      </c>
      <c r="E584" s="1" t="s">
        <v>24</v>
      </c>
      <c r="F584" s="1" t="s">
        <v>1007</v>
      </c>
      <c r="G584" s="1" t="s">
        <v>24</v>
      </c>
      <c r="H584" s="1"/>
      <c r="I584" s="1" t="s">
        <v>24</v>
      </c>
      <c r="J584" s="1" t="s">
        <v>1013</v>
      </c>
      <c r="K584" s="1">
        <v>2</v>
      </c>
      <c r="L584" s="1" t="s">
        <v>26</v>
      </c>
      <c r="M584" s="3">
        <v>83.58</v>
      </c>
      <c r="N584" s="3">
        <f t="shared" si="15"/>
        <v>167.16</v>
      </c>
      <c r="O584" s="1"/>
      <c r="P584" s="1"/>
      <c r="Q584" s="1"/>
      <c r="R584" s="1"/>
      <c r="S584" s="3">
        <f>Tabla13157[[#This Row],[COSTO TOTAL]]</f>
        <v>167.16</v>
      </c>
      <c r="T584" s="1"/>
      <c r="U584" s="1"/>
      <c r="V584" s="3"/>
      <c r="W584" s="1"/>
      <c r="X584" s="1"/>
      <c r="Y584" s="1"/>
      <c r="Z584" s="3"/>
      <c r="AA584" s="1"/>
      <c r="AB584" s="1"/>
      <c r="AC584" s="1"/>
      <c r="AD584" s="1"/>
      <c r="AE584" s="1"/>
    </row>
    <row r="585" spans="1:31">
      <c r="A585" s="1" t="s">
        <v>383</v>
      </c>
      <c r="B585" s="2">
        <v>43839</v>
      </c>
      <c r="C585" s="1" t="s">
        <v>22</v>
      </c>
      <c r="D585" s="1" t="s">
        <v>18</v>
      </c>
      <c r="E585" s="1" t="s">
        <v>24</v>
      </c>
      <c r="F585" s="1" t="s">
        <v>1007</v>
      </c>
      <c r="G585" s="1" t="s">
        <v>24</v>
      </c>
      <c r="H585" s="1"/>
      <c r="I585" s="1" t="s">
        <v>24</v>
      </c>
      <c r="J585" s="1" t="s">
        <v>1012</v>
      </c>
      <c r="K585" s="1">
        <v>1</v>
      </c>
      <c r="L585" s="1" t="s">
        <v>26</v>
      </c>
      <c r="M585" s="3">
        <v>2513.17</v>
      </c>
      <c r="N585" s="3">
        <f t="shared" si="15"/>
        <v>2513.17</v>
      </c>
      <c r="O585" s="1"/>
      <c r="P585" s="1"/>
      <c r="Q585" s="1"/>
      <c r="R585" s="1"/>
      <c r="S585" s="3">
        <f>Tabla13157[[#This Row],[COSTO TOTAL]]</f>
        <v>2513.17</v>
      </c>
      <c r="T585" s="1"/>
      <c r="U585" s="1"/>
      <c r="V585" s="3"/>
      <c r="W585" s="1"/>
      <c r="X585" s="1"/>
      <c r="Y585" s="1"/>
      <c r="Z585" s="3"/>
      <c r="AA585" s="1"/>
      <c r="AB585" s="1"/>
      <c r="AC585" s="1"/>
      <c r="AD585" s="1"/>
      <c r="AE585" s="1"/>
    </row>
    <row r="586" spans="1:31">
      <c r="A586" s="1" t="s">
        <v>383</v>
      </c>
      <c r="B586" s="2">
        <v>43839</v>
      </c>
      <c r="C586" s="1" t="s">
        <v>22</v>
      </c>
      <c r="D586" s="1" t="s">
        <v>18</v>
      </c>
      <c r="E586" s="1" t="s">
        <v>24</v>
      </c>
      <c r="F586" s="1" t="s">
        <v>1007</v>
      </c>
      <c r="G586" s="1" t="s">
        <v>24</v>
      </c>
      <c r="H586" s="1"/>
      <c r="I586" s="1" t="s">
        <v>24</v>
      </c>
      <c r="J586" s="1" t="s">
        <v>1011</v>
      </c>
      <c r="K586" s="1">
        <v>1</v>
      </c>
      <c r="L586" s="1" t="s">
        <v>26</v>
      </c>
      <c r="M586" s="3">
        <v>1281.96</v>
      </c>
      <c r="N586" s="3">
        <f t="shared" si="15"/>
        <v>1281.96</v>
      </c>
      <c r="O586" s="1"/>
      <c r="P586" s="1"/>
      <c r="Q586" s="1"/>
      <c r="R586" s="1"/>
      <c r="S586" s="3">
        <f>Tabla13157[[#This Row],[COSTO TOTAL]]</f>
        <v>1281.96</v>
      </c>
      <c r="T586" s="1"/>
      <c r="U586" s="1"/>
      <c r="V586" s="3"/>
      <c r="W586" s="1"/>
      <c r="X586" s="1"/>
      <c r="Y586" s="1"/>
      <c r="Z586" s="3"/>
      <c r="AA586" s="1"/>
      <c r="AB586" s="1"/>
      <c r="AC586" s="1"/>
      <c r="AD586" s="1"/>
      <c r="AE586" s="1"/>
    </row>
    <row r="587" spans="1:31">
      <c r="A587" s="1" t="s">
        <v>383</v>
      </c>
      <c r="B587" s="2">
        <v>43839</v>
      </c>
      <c r="C587" s="1" t="s">
        <v>22</v>
      </c>
      <c r="D587" s="1" t="s">
        <v>18</v>
      </c>
      <c r="E587" s="1" t="s">
        <v>24</v>
      </c>
      <c r="F587" s="1" t="s">
        <v>1007</v>
      </c>
      <c r="G587" s="1" t="s">
        <v>24</v>
      </c>
      <c r="H587" s="1"/>
      <c r="I587" s="1" t="s">
        <v>24</v>
      </c>
      <c r="J587" s="1" t="s">
        <v>1010</v>
      </c>
      <c r="K587" s="1">
        <v>1</v>
      </c>
      <c r="L587" s="1" t="s">
        <v>26</v>
      </c>
      <c r="M587" s="3">
        <v>249.75</v>
      </c>
      <c r="N587" s="3">
        <f t="shared" si="15"/>
        <v>249.75</v>
      </c>
      <c r="O587" s="1"/>
      <c r="P587" s="1"/>
      <c r="Q587" s="1"/>
      <c r="R587" s="1"/>
      <c r="S587" s="3">
        <f>Tabla13157[[#This Row],[COSTO TOTAL]]</f>
        <v>249.75</v>
      </c>
      <c r="T587" s="1"/>
      <c r="U587" s="1"/>
      <c r="V587" s="3"/>
      <c r="W587" s="1"/>
      <c r="X587" s="1"/>
      <c r="Y587" s="1"/>
      <c r="Z587" s="3"/>
      <c r="AA587" s="1"/>
      <c r="AB587" s="1"/>
      <c r="AC587" s="1"/>
      <c r="AD587" s="1"/>
      <c r="AE587" s="1"/>
    </row>
    <row r="588" spans="1:31">
      <c r="A588" s="1" t="s">
        <v>383</v>
      </c>
      <c r="B588" s="2">
        <v>43839</v>
      </c>
      <c r="C588" s="1" t="s">
        <v>22</v>
      </c>
      <c r="D588" s="1" t="s">
        <v>18</v>
      </c>
      <c r="E588" s="1" t="s">
        <v>24</v>
      </c>
      <c r="F588" s="1" t="s">
        <v>1007</v>
      </c>
      <c r="G588" s="1" t="s">
        <v>24</v>
      </c>
      <c r="H588" s="1"/>
      <c r="I588" s="1" t="s">
        <v>24</v>
      </c>
      <c r="J588" s="1" t="s">
        <v>1009</v>
      </c>
      <c r="K588" s="1">
        <v>2</v>
      </c>
      <c r="L588" s="1" t="s">
        <v>26</v>
      </c>
      <c r="M588" s="3">
        <v>787.44</v>
      </c>
      <c r="N588" s="3">
        <f t="shared" si="15"/>
        <v>1574.88</v>
      </c>
      <c r="O588" s="1"/>
      <c r="P588" s="1"/>
      <c r="Q588" s="1"/>
      <c r="R588" s="1"/>
      <c r="S588" s="3">
        <f>Tabla13157[[#This Row],[COSTO TOTAL]]</f>
        <v>1574.88</v>
      </c>
      <c r="T588" s="1"/>
      <c r="U588" s="1"/>
      <c r="V588" s="3"/>
      <c r="W588" s="1"/>
      <c r="X588" s="1"/>
      <c r="Y588" s="1"/>
      <c r="Z588" s="3"/>
      <c r="AA588" s="1"/>
      <c r="AB588" s="1"/>
      <c r="AC588" s="1"/>
      <c r="AD588" s="1"/>
      <c r="AE588" s="1"/>
    </row>
    <row r="589" spans="1:31">
      <c r="A589" s="1" t="s">
        <v>383</v>
      </c>
      <c r="B589" s="2">
        <v>43839</v>
      </c>
      <c r="C589" s="1" t="s">
        <v>22</v>
      </c>
      <c r="D589" s="1" t="s">
        <v>18</v>
      </c>
      <c r="E589" s="1" t="s">
        <v>24</v>
      </c>
      <c r="F589" s="1" t="s">
        <v>1007</v>
      </c>
      <c r="G589" s="1" t="s">
        <v>24</v>
      </c>
      <c r="H589" s="1"/>
      <c r="I589" s="1" t="s">
        <v>24</v>
      </c>
      <c r="J589" s="1" t="s">
        <v>1016</v>
      </c>
      <c r="K589" s="1">
        <v>2</v>
      </c>
      <c r="L589" s="1" t="s">
        <v>26</v>
      </c>
      <c r="M589" s="3">
        <v>33145.040000000001</v>
      </c>
      <c r="N589" s="3">
        <f t="shared" si="15"/>
        <v>66290.080000000002</v>
      </c>
      <c r="O589" s="1"/>
      <c r="P589" s="1"/>
      <c r="Q589" s="1"/>
      <c r="R589" s="1"/>
      <c r="S589" s="3">
        <f>Tabla13157[[#This Row],[COSTO TOTAL]]</f>
        <v>66290.080000000002</v>
      </c>
      <c r="T589" s="1"/>
      <c r="U589" s="1"/>
      <c r="V589" s="3"/>
      <c r="W589" s="1"/>
      <c r="X589" s="1"/>
      <c r="Y589" s="1"/>
      <c r="Z589" s="3"/>
      <c r="AA589" s="1"/>
      <c r="AB589" s="1"/>
      <c r="AC589" s="1"/>
      <c r="AD589" s="1" t="s">
        <v>112</v>
      </c>
      <c r="AE589" s="1"/>
    </row>
    <row r="590" spans="1:31">
      <c r="A590" s="1" t="s">
        <v>1134</v>
      </c>
      <c r="B590" s="2">
        <v>43859</v>
      </c>
      <c r="C590" s="1" t="s">
        <v>22</v>
      </c>
      <c r="D590" s="1" t="s">
        <v>18</v>
      </c>
      <c r="E590" s="1" t="s">
        <v>24</v>
      </c>
      <c r="F590" s="1" t="s">
        <v>551</v>
      </c>
      <c r="G590" s="1" t="s">
        <v>24</v>
      </c>
      <c r="H590" s="1">
        <v>4501749097</v>
      </c>
      <c r="I590" s="1" t="s">
        <v>24</v>
      </c>
      <c r="J590" s="1" t="s">
        <v>1065</v>
      </c>
      <c r="K590" s="1">
        <v>4</v>
      </c>
      <c r="L590" s="1" t="s">
        <v>26</v>
      </c>
      <c r="M590" s="3">
        <v>1702.008</v>
      </c>
      <c r="N590" s="3">
        <f t="shared" si="15"/>
        <v>6808.0320000000002</v>
      </c>
      <c r="O590" s="1"/>
      <c r="P590" s="1"/>
      <c r="Q590" s="1"/>
      <c r="R590" s="1"/>
      <c r="S590" s="3">
        <f>Tabla13157[[#This Row],[COSTO TOTAL]]</f>
        <v>6808.0320000000002</v>
      </c>
      <c r="T590" s="1"/>
      <c r="U590" s="1"/>
      <c r="V590" s="3"/>
      <c r="W590" s="1"/>
      <c r="X590" s="1"/>
      <c r="Y590" s="1"/>
      <c r="Z590" s="3"/>
      <c r="AA590" s="1"/>
      <c r="AB590" s="1"/>
      <c r="AC590" s="1"/>
      <c r="AD590" s="1"/>
      <c r="AE590" s="1"/>
    </row>
    <row r="591" spans="1:31">
      <c r="A591" s="1" t="s">
        <v>352</v>
      </c>
      <c r="B591" s="2">
        <v>43867</v>
      </c>
      <c r="C591" s="1">
        <v>7848704</v>
      </c>
      <c r="D591" s="1" t="s">
        <v>18</v>
      </c>
      <c r="E591" s="1" t="s">
        <v>24</v>
      </c>
      <c r="F591" s="1" t="s">
        <v>122</v>
      </c>
      <c r="G591" s="1" t="s">
        <v>24</v>
      </c>
      <c r="H591" s="1">
        <v>4501749094</v>
      </c>
      <c r="I591" s="1" t="s">
        <v>24</v>
      </c>
      <c r="J591" s="1" t="s">
        <v>1151</v>
      </c>
      <c r="K591" s="1">
        <v>10</v>
      </c>
      <c r="L591" s="1" t="s">
        <v>26</v>
      </c>
      <c r="M591" s="3">
        <v>292.33</v>
      </c>
      <c r="N591" s="3">
        <f t="shared" si="15"/>
        <v>2923.2999999999997</v>
      </c>
      <c r="O591" s="1"/>
      <c r="P591" s="1"/>
      <c r="Q591" s="1"/>
      <c r="R591" s="1"/>
      <c r="S591" s="3">
        <f>Tabla13157[[#This Row],[COSTO TOTAL]]</f>
        <v>2923.2999999999997</v>
      </c>
      <c r="T591" s="1"/>
      <c r="U591" s="1"/>
      <c r="V591" s="3"/>
      <c r="W591" s="1"/>
      <c r="X591" s="1"/>
      <c r="Y591" s="1"/>
      <c r="Z591" s="3"/>
      <c r="AA591" s="1"/>
      <c r="AB591" s="1"/>
      <c r="AC591" s="1"/>
      <c r="AD591" s="1"/>
      <c r="AE591" s="1"/>
    </row>
    <row r="592" spans="1:31">
      <c r="A592" s="1" t="s">
        <v>352</v>
      </c>
      <c r="B592" s="2">
        <v>43867</v>
      </c>
      <c r="C592" s="1" t="s">
        <v>22</v>
      </c>
      <c r="D592" s="1" t="s">
        <v>18</v>
      </c>
      <c r="E592" s="1" t="s">
        <v>24</v>
      </c>
      <c r="F592" s="1" t="s">
        <v>1166</v>
      </c>
      <c r="G592" s="1" t="s">
        <v>24</v>
      </c>
      <c r="H592" s="1">
        <v>4501749643</v>
      </c>
      <c r="I592" s="1" t="s">
        <v>24</v>
      </c>
      <c r="J592" s="1" t="s">
        <v>1167</v>
      </c>
      <c r="K592" s="1">
        <v>4</v>
      </c>
      <c r="L592" s="1" t="s">
        <v>26</v>
      </c>
      <c r="M592" s="3">
        <v>550</v>
      </c>
      <c r="N592" s="3">
        <f t="shared" si="15"/>
        <v>2200</v>
      </c>
      <c r="O592" s="1"/>
      <c r="P592" s="1"/>
      <c r="Q592" s="1"/>
      <c r="R592" s="1"/>
      <c r="S592" s="3">
        <f>Tabla13157[[#This Row],[COSTO TOTAL]]</f>
        <v>2200</v>
      </c>
      <c r="T592" s="1"/>
      <c r="U592" s="1"/>
      <c r="V592" s="3"/>
      <c r="W592" s="1"/>
      <c r="X592" s="1"/>
      <c r="Y592" s="1"/>
      <c r="Z592" s="3"/>
      <c r="AA592" s="1"/>
      <c r="AB592" s="1"/>
      <c r="AC592" s="1"/>
      <c r="AD592" s="1" t="s">
        <v>112</v>
      </c>
      <c r="AE592" s="1"/>
    </row>
    <row r="593" spans="1:31">
      <c r="A593" s="1" t="s">
        <v>352</v>
      </c>
      <c r="B593" s="2">
        <v>43867</v>
      </c>
      <c r="C593" s="1" t="s">
        <v>22</v>
      </c>
      <c r="D593" s="1" t="s">
        <v>18</v>
      </c>
      <c r="E593" s="1" t="s">
        <v>24</v>
      </c>
      <c r="F593" s="1" t="s">
        <v>877</v>
      </c>
      <c r="G593" s="1" t="s">
        <v>24</v>
      </c>
      <c r="H593" s="1">
        <v>4501733588</v>
      </c>
      <c r="I593" s="1" t="s">
        <v>24</v>
      </c>
      <c r="J593" s="1" t="s">
        <v>1168</v>
      </c>
      <c r="K593" s="1">
        <v>0</v>
      </c>
      <c r="L593" s="1" t="s">
        <v>26</v>
      </c>
      <c r="M593" s="3">
        <v>23639</v>
      </c>
      <c r="N593" s="3">
        <f t="shared" si="15"/>
        <v>0</v>
      </c>
      <c r="O593" s="1"/>
      <c r="P593" s="1"/>
      <c r="Q593" s="1"/>
      <c r="R593" s="1"/>
      <c r="S593" s="3">
        <f>Tabla13157[[#This Row],[COSTO TOTAL]]</f>
        <v>0</v>
      </c>
      <c r="T593" s="1"/>
      <c r="U593" s="1"/>
      <c r="V593" s="3"/>
      <c r="W593" s="1"/>
      <c r="X593" s="1"/>
      <c r="Y593" s="1"/>
      <c r="Z593" s="3"/>
      <c r="AA593" s="1"/>
      <c r="AB593" s="1"/>
      <c r="AC593" s="1"/>
      <c r="AD593" s="1" t="s">
        <v>112</v>
      </c>
      <c r="AE593" s="1"/>
    </row>
    <row r="594" spans="1:31">
      <c r="A594" s="1" t="s">
        <v>592</v>
      </c>
      <c r="B594" s="2">
        <v>43867</v>
      </c>
      <c r="C594" s="1" t="s">
        <v>22</v>
      </c>
      <c r="D594" s="1" t="s">
        <v>18</v>
      </c>
      <c r="E594" s="1" t="s">
        <v>24</v>
      </c>
      <c r="F594" s="1" t="s">
        <v>623</v>
      </c>
      <c r="G594" s="1" t="s">
        <v>24</v>
      </c>
      <c r="H594" s="1">
        <v>4501728399</v>
      </c>
      <c r="I594" s="1" t="s">
        <v>24</v>
      </c>
      <c r="J594" s="1" t="s">
        <v>1194</v>
      </c>
      <c r="K594" s="1">
        <v>1</v>
      </c>
      <c r="L594" s="1" t="s">
        <v>26</v>
      </c>
      <c r="M594" s="3">
        <v>72421.399999999994</v>
      </c>
      <c r="N594" s="3">
        <f t="shared" si="15"/>
        <v>72421.399999999994</v>
      </c>
      <c r="O594" s="1"/>
      <c r="P594" s="1"/>
      <c r="Q594" s="1"/>
      <c r="R594" s="1"/>
      <c r="S594" s="3">
        <f>Tabla13157[[#This Row],[COSTO TOTAL]]</f>
        <v>72421.399999999994</v>
      </c>
      <c r="T594" s="1"/>
      <c r="U594" s="1"/>
      <c r="V594" s="3"/>
      <c r="W594" s="1"/>
      <c r="X594" s="1"/>
      <c r="Y594" s="1"/>
      <c r="Z594" s="3"/>
      <c r="AA594" s="1"/>
      <c r="AB594" s="1"/>
      <c r="AC594" s="1"/>
      <c r="AD594" s="1"/>
      <c r="AE594" s="1"/>
    </row>
    <row r="595" spans="1:31">
      <c r="A595" s="1" t="s">
        <v>592</v>
      </c>
      <c r="B595" s="2">
        <v>43874</v>
      </c>
      <c r="C595" s="1" t="s">
        <v>22</v>
      </c>
      <c r="D595" s="1" t="s">
        <v>18</v>
      </c>
      <c r="E595" s="1" t="s">
        <v>24</v>
      </c>
      <c r="F595" s="1" t="s">
        <v>237</v>
      </c>
      <c r="G595" s="1" t="s">
        <v>24</v>
      </c>
      <c r="H595" s="1">
        <v>4501747885</v>
      </c>
      <c r="I595" s="1" t="s">
        <v>24</v>
      </c>
      <c r="J595" s="1" t="s">
        <v>1195</v>
      </c>
      <c r="K595" s="1">
        <v>0</v>
      </c>
      <c r="L595" s="1" t="s">
        <v>26</v>
      </c>
      <c r="M595" s="3">
        <v>21000</v>
      </c>
      <c r="N595" s="3">
        <f t="shared" si="15"/>
        <v>0</v>
      </c>
      <c r="O595" s="1"/>
      <c r="P595" s="1"/>
      <c r="Q595" s="1"/>
      <c r="R595" s="1"/>
      <c r="S595" s="3">
        <f>Tabla13157[[#This Row],[COSTO TOTAL]]</f>
        <v>0</v>
      </c>
      <c r="T595" s="1"/>
      <c r="U595" s="1"/>
      <c r="V595" s="3"/>
      <c r="W595" s="1"/>
      <c r="X595" s="1"/>
      <c r="Y595" s="1"/>
      <c r="Z595" s="3"/>
      <c r="AA595" s="1"/>
      <c r="AB595" s="1"/>
      <c r="AC595" s="1"/>
      <c r="AD595" s="1" t="s">
        <v>112</v>
      </c>
      <c r="AE595" s="1"/>
    </row>
    <row r="596" spans="1:31">
      <c r="A596" s="1" t="s">
        <v>352</v>
      </c>
      <c r="B596" s="2">
        <v>43510</v>
      </c>
      <c r="C596" s="1">
        <v>7796660</v>
      </c>
      <c r="D596" s="1" t="s">
        <v>18</v>
      </c>
      <c r="E596" s="1" t="s">
        <v>24</v>
      </c>
      <c r="F596" s="1" t="s">
        <v>551</v>
      </c>
      <c r="G596" s="1" t="s">
        <v>24</v>
      </c>
      <c r="H596" s="1" t="s">
        <v>22</v>
      </c>
      <c r="I596" s="1" t="s">
        <v>24</v>
      </c>
      <c r="J596" s="1" t="s">
        <v>1216</v>
      </c>
      <c r="K596" s="1">
        <v>1</v>
      </c>
      <c r="L596" s="1" t="s">
        <v>26</v>
      </c>
      <c r="M596" s="3">
        <v>2534.4</v>
      </c>
      <c r="N596" s="3">
        <f t="shared" si="15"/>
        <v>2534.4</v>
      </c>
      <c r="O596" s="1"/>
      <c r="P596" s="1"/>
      <c r="Q596" s="1"/>
      <c r="R596" s="1"/>
      <c r="S596" s="3">
        <f>Tabla13157[[#This Row],[COSTO TOTAL]]</f>
        <v>2534.4</v>
      </c>
      <c r="T596" s="1"/>
      <c r="U596" s="1"/>
      <c r="V596" s="3"/>
      <c r="W596" s="1"/>
      <c r="X596" s="1"/>
      <c r="Y596" s="1"/>
      <c r="Z596" s="3"/>
      <c r="AA596" s="1"/>
      <c r="AB596" s="1"/>
      <c r="AC596" s="1"/>
      <c r="AD596" s="1"/>
      <c r="AE596" s="1"/>
    </row>
    <row r="597" spans="1:31">
      <c r="A597" s="1" t="s">
        <v>383</v>
      </c>
      <c r="B597" s="2">
        <v>43875</v>
      </c>
      <c r="C597" s="1" t="s">
        <v>22</v>
      </c>
      <c r="D597" s="1" t="s">
        <v>18</v>
      </c>
      <c r="E597" s="1" t="s">
        <v>24</v>
      </c>
      <c r="F597" s="1" t="s">
        <v>1220</v>
      </c>
      <c r="G597" s="1" t="s">
        <v>24</v>
      </c>
      <c r="H597" s="1">
        <v>4501729373</v>
      </c>
      <c r="I597" s="1" t="s">
        <v>24</v>
      </c>
      <c r="J597" s="1" t="s">
        <v>1221</v>
      </c>
      <c r="K597" s="1">
        <v>1</v>
      </c>
      <c r="L597" s="1" t="s">
        <v>54</v>
      </c>
      <c r="M597" s="3">
        <v>82965.320000000007</v>
      </c>
      <c r="N597" s="3">
        <f t="shared" si="15"/>
        <v>82965.320000000007</v>
      </c>
      <c r="O597" s="1"/>
      <c r="P597" s="1"/>
      <c r="Q597" s="1"/>
      <c r="R597" s="1"/>
      <c r="S597" s="3">
        <f>Tabla13157[[#This Row],[COSTO TOTAL]]</f>
        <v>82965.320000000007</v>
      </c>
      <c r="T597" s="1"/>
      <c r="U597" s="1"/>
      <c r="V597" s="3"/>
      <c r="W597" s="1"/>
      <c r="X597" s="1"/>
      <c r="Y597" s="1"/>
      <c r="Z597" s="3"/>
      <c r="AA597" s="1"/>
      <c r="AB597" s="1"/>
      <c r="AC597" s="1"/>
      <c r="AD597" s="1"/>
      <c r="AE597" s="1"/>
    </row>
    <row r="598" spans="1:31">
      <c r="A598" s="1" t="s">
        <v>315</v>
      </c>
      <c r="B598" s="2">
        <v>43109</v>
      </c>
      <c r="C598" s="1">
        <v>7438447</v>
      </c>
      <c r="D598" s="1" t="s">
        <v>18</v>
      </c>
      <c r="E598" s="1" t="s">
        <v>555</v>
      </c>
      <c r="F598" s="1" t="s">
        <v>113</v>
      </c>
      <c r="G598" s="1" t="s">
        <v>24</v>
      </c>
      <c r="H598" s="1" t="s">
        <v>22</v>
      </c>
      <c r="I598" s="1" t="s">
        <v>24</v>
      </c>
      <c r="J598" s="1" t="s">
        <v>1293</v>
      </c>
      <c r="K598" s="1">
        <v>2</v>
      </c>
      <c r="L598" s="1" t="s">
        <v>26</v>
      </c>
      <c r="M598" s="3"/>
      <c r="N598" s="3">
        <f t="shared" si="15"/>
        <v>0</v>
      </c>
      <c r="O598" s="1"/>
      <c r="P598" s="1"/>
      <c r="Q598" s="1"/>
      <c r="R598" s="1"/>
      <c r="S598" s="3">
        <f>Tabla13157[[#This Row],[COSTO TOTAL]]</f>
        <v>0</v>
      </c>
      <c r="T598" s="1"/>
      <c r="U598" s="1"/>
      <c r="V598" s="3"/>
      <c r="W598" s="1"/>
      <c r="X598" s="1"/>
      <c r="Y598" s="1"/>
      <c r="Z598" s="3"/>
      <c r="AA598" s="1"/>
      <c r="AB598" s="1"/>
      <c r="AC598" s="1"/>
      <c r="AD598" s="1"/>
      <c r="AE598" s="1"/>
    </row>
    <row r="599" spans="1:31">
      <c r="A599" s="1" t="s">
        <v>315</v>
      </c>
      <c r="B599" s="2">
        <v>43109</v>
      </c>
      <c r="C599" s="1">
        <v>7438447</v>
      </c>
      <c r="D599" s="1" t="s">
        <v>18</v>
      </c>
      <c r="E599" s="1" t="s">
        <v>555</v>
      </c>
      <c r="F599" s="1" t="s">
        <v>113</v>
      </c>
      <c r="G599" s="1" t="s">
        <v>24</v>
      </c>
      <c r="H599" s="1" t="s">
        <v>22</v>
      </c>
      <c r="I599" s="1" t="s">
        <v>24</v>
      </c>
      <c r="J599" s="1" t="s">
        <v>1294</v>
      </c>
      <c r="K599" s="1">
        <v>2</v>
      </c>
      <c r="L599" s="1" t="s">
        <v>26</v>
      </c>
      <c r="M599" s="3"/>
      <c r="N599" s="3">
        <f t="shared" si="15"/>
        <v>0</v>
      </c>
      <c r="O599" s="1"/>
      <c r="P599" s="1"/>
      <c r="Q599" s="1"/>
      <c r="R599" s="1"/>
      <c r="S599" s="3">
        <f>Tabla13157[[#This Row],[COSTO TOTAL]]</f>
        <v>0</v>
      </c>
      <c r="T599" s="1"/>
      <c r="U599" s="1"/>
      <c r="V599" s="3"/>
      <c r="W599" s="1"/>
      <c r="X599" s="1"/>
      <c r="Y599" s="1"/>
      <c r="Z599" s="3"/>
      <c r="AA599" s="1"/>
      <c r="AB599" s="1"/>
      <c r="AC599" s="1"/>
      <c r="AD599" s="1"/>
      <c r="AE599" s="1"/>
    </row>
    <row r="600" spans="1:31">
      <c r="A600" s="1" t="s">
        <v>315</v>
      </c>
      <c r="B600" s="2">
        <v>43109</v>
      </c>
      <c r="C600" s="1">
        <v>7438447</v>
      </c>
      <c r="D600" s="1" t="s">
        <v>18</v>
      </c>
      <c r="E600" s="1" t="s">
        <v>555</v>
      </c>
      <c r="F600" s="1" t="s">
        <v>113</v>
      </c>
      <c r="G600" s="1" t="s">
        <v>24</v>
      </c>
      <c r="H600" s="1" t="s">
        <v>22</v>
      </c>
      <c r="I600" s="1" t="s">
        <v>24</v>
      </c>
      <c r="J600" s="1" t="s">
        <v>1295</v>
      </c>
      <c r="K600" s="1">
        <v>2</v>
      </c>
      <c r="L600" s="1" t="s">
        <v>26</v>
      </c>
      <c r="M600" s="3"/>
      <c r="N600" s="3">
        <f>M600*K600</f>
        <v>0</v>
      </c>
      <c r="O600" s="1"/>
      <c r="P600" s="1"/>
      <c r="Q600" s="1"/>
      <c r="R600" s="1"/>
      <c r="S600" s="3">
        <f>Tabla13157[[#This Row],[COSTO TOTAL]]</f>
        <v>0</v>
      </c>
      <c r="T600" s="1"/>
      <c r="U600" s="1"/>
      <c r="V600" s="3"/>
      <c r="W600" s="1"/>
      <c r="X600" s="1"/>
      <c r="Y600" s="1"/>
      <c r="Z600" s="3"/>
      <c r="AA600" s="1"/>
      <c r="AB600" s="1"/>
      <c r="AC600" s="1"/>
      <c r="AD600" s="1"/>
      <c r="AE600" s="1"/>
    </row>
    <row r="601" spans="1:31">
      <c r="A601" s="1" t="s">
        <v>315</v>
      </c>
      <c r="B601" s="2">
        <v>43879</v>
      </c>
      <c r="C601" s="1" t="s">
        <v>22</v>
      </c>
      <c r="D601" s="1" t="s">
        <v>18</v>
      </c>
      <c r="E601" s="1" t="s">
        <v>24</v>
      </c>
      <c r="F601" s="1" t="s">
        <v>1166</v>
      </c>
      <c r="G601" s="1" t="s">
        <v>24</v>
      </c>
      <c r="H601" s="1">
        <v>4501753888</v>
      </c>
      <c r="I601" s="1" t="s">
        <v>24</v>
      </c>
      <c r="J601" s="1" t="s">
        <v>1256</v>
      </c>
      <c r="K601" s="1">
        <v>0</v>
      </c>
      <c r="L601" s="1" t="s">
        <v>26</v>
      </c>
      <c r="M601" s="3">
        <v>385</v>
      </c>
      <c r="N601" s="3">
        <f t="shared" si="15"/>
        <v>0</v>
      </c>
      <c r="O601" s="1"/>
      <c r="P601" s="1"/>
      <c r="Q601" s="1"/>
      <c r="R601" s="1"/>
      <c r="S601" s="3">
        <f>Tabla13157[[#This Row],[COSTO TOTAL]]</f>
        <v>0</v>
      </c>
      <c r="T601" s="1"/>
      <c r="U601" s="1"/>
      <c r="V601" s="3"/>
      <c r="W601" s="1"/>
      <c r="X601" s="1"/>
      <c r="Y601" s="1"/>
      <c r="Z601" s="3"/>
      <c r="AA601" s="1"/>
      <c r="AB601" s="1"/>
      <c r="AC601" s="1"/>
      <c r="AD601" s="1" t="s">
        <v>112</v>
      </c>
      <c r="AE601" s="1"/>
    </row>
    <row r="602" spans="1:31">
      <c r="A602" s="1" t="s">
        <v>315</v>
      </c>
      <c r="B602" s="2">
        <v>43879</v>
      </c>
      <c r="C602" s="1" t="s">
        <v>22</v>
      </c>
      <c r="D602" s="1" t="s">
        <v>18</v>
      </c>
      <c r="E602" s="1" t="s">
        <v>24</v>
      </c>
      <c r="F602" s="1" t="s">
        <v>1166</v>
      </c>
      <c r="G602" s="1" t="s">
        <v>24</v>
      </c>
      <c r="H602" s="1">
        <v>4501753888</v>
      </c>
      <c r="I602" s="1" t="s">
        <v>24</v>
      </c>
      <c r="J602" s="1" t="s">
        <v>1257</v>
      </c>
      <c r="K602" s="1">
        <v>0</v>
      </c>
      <c r="L602" s="1" t="s">
        <v>26</v>
      </c>
      <c r="M602" s="3">
        <v>370</v>
      </c>
      <c r="N602" s="3">
        <f t="shared" si="15"/>
        <v>0</v>
      </c>
      <c r="O602" s="1"/>
      <c r="P602" s="1"/>
      <c r="Q602" s="1"/>
      <c r="R602" s="1"/>
      <c r="S602" s="3">
        <f>Tabla13157[[#This Row],[COSTO TOTAL]]</f>
        <v>0</v>
      </c>
      <c r="T602" s="1"/>
      <c r="U602" s="1"/>
      <c r="V602" s="3"/>
      <c r="W602" s="1"/>
      <c r="X602" s="1"/>
      <c r="Y602" s="1"/>
      <c r="Z602" s="3"/>
      <c r="AA602" s="1"/>
      <c r="AB602" s="1"/>
      <c r="AC602" s="1"/>
      <c r="AD602" s="1" t="s">
        <v>112</v>
      </c>
      <c r="AE602" s="1"/>
    </row>
    <row r="603" spans="1:31">
      <c r="A603" s="1" t="s">
        <v>315</v>
      </c>
      <c r="B603" s="2" t="s">
        <v>37</v>
      </c>
      <c r="C603" s="1" t="s">
        <v>22</v>
      </c>
      <c r="D603" s="1" t="s">
        <v>18</v>
      </c>
      <c r="E603" s="1" t="s">
        <v>24</v>
      </c>
      <c r="F603" s="1" t="s">
        <v>113</v>
      </c>
      <c r="G603" s="1" t="s">
        <v>24</v>
      </c>
      <c r="H603" s="1">
        <v>4501670597</v>
      </c>
      <c r="I603" s="1" t="s">
        <v>24</v>
      </c>
      <c r="J603" s="1" t="s">
        <v>1289</v>
      </c>
      <c r="K603" s="1">
        <v>2</v>
      </c>
      <c r="L603" s="1" t="s">
        <v>26</v>
      </c>
      <c r="M603" s="3"/>
      <c r="N603" s="3">
        <f t="shared" si="15"/>
        <v>0</v>
      </c>
      <c r="O603" s="1"/>
      <c r="P603" s="1"/>
      <c r="Q603" s="1"/>
      <c r="R603" s="1"/>
      <c r="S603" s="3">
        <f>Tabla13157[[#This Row],[COSTO TOTAL]]</f>
        <v>0</v>
      </c>
      <c r="T603" s="1"/>
      <c r="U603" s="1"/>
      <c r="V603" s="3"/>
      <c r="W603" s="1"/>
      <c r="X603" s="1"/>
      <c r="Y603" s="1"/>
      <c r="Z603" s="3"/>
      <c r="AA603" s="1"/>
      <c r="AB603" s="1"/>
      <c r="AC603" s="1"/>
      <c r="AD603" s="1"/>
      <c r="AE603" s="1"/>
    </row>
    <row r="604" spans="1:31">
      <c r="A604" s="1" t="s">
        <v>315</v>
      </c>
      <c r="B604" s="2" t="s">
        <v>37</v>
      </c>
      <c r="C604" s="1" t="s">
        <v>22</v>
      </c>
      <c r="D604" s="1" t="s">
        <v>18</v>
      </c>
      <c r="E604" s="1" t="s">
        <v>24</v>
      </c>
      <c r="F604" s="1" t="s">
        <v>113</v>
      </c>
      <c r="G604" s="1" t="s">
        <v>24</v>
      </c>
      <c r="H604" s="1">
        <v>4501670597</v>
      </c>
      <c r="I604" s="1" t="s">
        <v>24</v>
      </c>
      <c r="J604" s="1" t="s">
        <v>1290</v>
      </c>
      <c r="K604" s="1">
        <v>1</v>
      </c>
      <c r="L604" s="1" t="s">
        <v>26</v>
      </c>
      <c r="M604" s="3"/>
      <c r="N604" s="3">
        <f t="shared" si="15"/>
        <v>0</v>
      </c>
      <c r="O604" s="1"/>
      <c r="P604" s="1"/>
      <c r="Q604" s="1"/>
      <c r="R604" s="1"/>
      <c r="S604" s="3">
        <f>Tabla13157[[#This Row],[COSTO TOTAL]]</f>
        <v>0</v>
      </c>
      <c r="T604" s="1"/>
      <c r="U604" s="1"/>
      <c r="V604" s="3"/>
      <c r="W604" s="1"/>
      <c r="X604" s="1"/>
      <c r="Y604" s="1"/>
      <c r="Z604" s="3"/>
      <c r="AA604" s="1"/>
      <c r="AB604" s="1"/>
      <c r="AC604" s="1"/>
      <c r="AD604" s="1"/>
      <c r="AE604" s="1"/>
    </row>
    <row r="605" spans="1:31">
      <c r="A605" s="1" t="s">
        <v>315</v>
      </c>
      <c r="B605" s="2" t="s">
        <v>37</v>
      </c>
      <c r="C605" s="1">
        <v>7618707</v>
      </c>
      <c r="D605" s="1" t="s">
        <v>18</v>
      </c>
      <c r="E605" s="1" t="s">
        <v>24</v>
      </c>
      <c r="F605" s="1" t="s">
        <v>113</v>
      </c>
      <c r="G605" s="1" t="s">
        <v>24</v>
      </c>
      <c r="H605" s="1">
        <v>4501671960</v>
      </c>
      <c r="I605" s="1" t="s">
        <v>24</v>
      </c>
      <c r="J605" s="1" t="s">
        <v>1291</v>
      </c>
      <c r="K605" s="1">
        <v>2</v>
      </c>
      <c r="L605" s="1" t="s">
        <v>26</v>
      </c>
      <c r="M605" s="3">
        <v>860</v>
      </c>
      <c r="N605" s="3">
        <f>M605*K605</f>
        <v>1720</v>
      </c>
      <c r="O605" s="1"/>
      <c r="P605" s="1"/>
      <c r="Q605" s="1"/>
      <c r="R605" s="1"/>
      <c r="S605" s="3">
        <f>Tabla13157[[#This Row],[COSTO TOTAL]]</f>
        <v>1720</v>
      </c>
      <c r="T605" s="1"/>
      <c r="U605" s="1"/>
      <c r="V605" s="3"/>
      <c r="W605" s="1"/>
      <c r="X605" s="1"/>
      <c r="Y605" s="1"/>
      <c r="Z605" s="3"/>
      <c r="AA605" s="1"/>
      <c r="AB605" s="1"/>
      <c r="AC605" s="1"/>
      <c r="AD605" s="1"/>
      <c r="AE605" s="1"/>
    </row>
    <row r="606" spans="1:31">
      <c r="A606" s="1" t="s">
        <v>315</v>
      </c>
      <c r="B606" s="2" t="s">
        <v>37</v>
      </c>
      <c r="C606" s="1">
        <v>7618707</v>
      </c>
      <c r="D606" s="1" t="s">
        <v>18</v>
      </c>
      <c r="E606" s="1" t="s">
        <v>24</v>
      </c>
      <c r="F606" s="1" t="s">
        <v>113</v>
      </c>
      <c r="G606" s="1" t="s">
        <v>24</v>
      </c>
      <c r="H606" s="1">
        <v>4501671960</v>
      </c>
      <c r="I606" s="1" t="s">
        <v>24</v>
      </c>
      <c r="J606" s="1" t="s">
        <v>1292</v>
      </c>
      <c r="K606" s="1">
        <v>2</v>
      </c>
      <c r="L606" s="1" t="s">
        <v>26</v>
      </c>
      <c r="M606" s="3">
        <v>300</v>
      </c>
      <c r="N606" s="3">
        <f t="shared" si="15"/>
        <v>600</v>
      </c>
      <c r="O606" s="1"/>
      <c r="P606" s="1"/>
      <c r="Q606" s="1"/>
      <c r="R606" s="1"/>
      <c r="S606" s="3">
        <f>Tabla13157[[#This Row],[COSTO TOTAL]]</f>
        <v>600</v>
      </c>
      <c r="T606" s="1"/>
      <c r="U606" s="1"/>
      <c r="V606" s="3"/>
      <c r="W606" s="1"/>
      <c r="X606" s="1"/>
      <c r="Y606" s="1"/>
      <c r="Z606" s="3"/>
      <c r="AA606" s="1"/>
      <c r="AB606" s="1"/>
      <c r="AC606" s="1"/>
      <c r="AD606" s="1"/>
      <c r="AE606" s="1"/>
    </row>
    <row r="607" spans="1:31">
      <c r="A607" s="1" t="s">
        <v>315</v>
      </c>
      <c r="B607" s="2">
        <v>43876</v>
      </c>
      <c r="C607" s="1" t="s">
        <v>22</v>
      </c>
      <c r="D607" s="1" t="s">
        <v>18</v>
      </c>
      <c r="E607" s="1" t="s">
        <v>24</v>
      </c>
      <c r="F607" s="1" t="s">
        <v>122</v>
      </c>
      <c r="G607" s="1" t="s">
        <v>24</v>
      </c>
      <c r="H607" s="1">
        <v>4501754361</v>
      </c>
      <c r="I607" s="1" t="s">
        <v>24</v>
      </c>
      <c r="J607" s="1" t="s">
        <v>1316</v>
      </c>
      <c r="K607" s="1">
        <v>0</v>
      </c>
      <c r="L607" s="1" t="s">
        <v>26</v>
      </c>
      <c r="M607" s="3">
        <v>1868.51</v>
      </c>
      <c r="N607" s="3">
        <f t="shared" si="15"/>
        <v>0</v>
      </c>
      <c r="O607" s="1"/>
      <c r="P607" s="1"/>
      <c r="Q607" s="1"/>
      <c r="R607" s="1"/>
      <c r="S607" s="3">
        <f>Tabla13157[[#This Row],[COSTO TOTAL]]</f>
        <v>0</v>
      </c>
      <c r="T607" s="1"/>
      <c r="U607" s="1"/>
      <c r="V607" s="3"/>
      <c r="W607" s="1"/>
      <c r="X607" s="1"/>
      <c r="Y607" s="1"/>
      <c r="Z607" s="3"/>
      <c r="AA607" s="1"/>
      <c r="AB607" s="1"/>
      <c r="AC607" s="1"/>
      <c r="AD607" s="1" t="s">
        <v>112</v>
      </c>
      <c r="AE607" s="1"/>
    </row>
    <row r="608" spans="1:31">
      <c r="A608" s="1" t="s">
        <v>1219</v>
      </c>
      <c r="B608" s="2">
        <v>43889</v>
      </c>
      <c r="C608" s="1" t="s">
        <v>22</v>
      </c>
      <c r="D608" s="1" t="s">
        <v>18</v>
      </c>
      <c r="E608" s="1" t="s">
        <v>24</v>
      </c>
      <c r="F608" s="1" t="s">
        <v>113</v>
      </c>
      <c r="G608" s="1" t="s">
        <v>24</v>
      </c>
      <c r="H608" s="1">
        <v>4501755219</v>
      </c>
      <c r="I608" s="1" t="s">
        <v>24</v>
      </c>
      <c r="J608" s="1" t="s">
        <v>1303</v>
      </c>
      <c r="K608" s="1">
        <v>1</v>
      </c>
      <c r="L608" s="1" t="s">
        <v>26</v>
      </c>
      <c r="M608" s="3">
        <v>28300</v>
      </c>
      <c r="N608" s="3">
        <f t="shared" si="15"/>
        <v>28300</v>
      </c>
      <c r="O608" s="1"/>
      <c r="P608" s="1"/>
      <c r="Q608" s="1"/>
      <c r="R608" s="1"/>
      <c r="S608" s="3">
        <f>Tabla13157[[#This Row],[COSTO TOTAL]]</f>
        <v>28300</v>
      </c>
      <c r="T608" s="1"/>
      <c r="U608" s="1"/>
      <c r="V608" s="3"/>
      <c r="W608" s="1"/>
      <c r="X608" s="1"/>
      <c r="Y608" s="1"/>
      <c r="Z608" s="3"/>
      <c r="AA608" s="1"/>
      <c r="AB608" s="1"/>
      <c r="AC608" s="1"/>
      <c r="AD608" s="1"/>
      <c r="AE608" s="1"/>
    </row>
    <row r="609" spans="1:31">
      <c r="A609" s="1" t="s">
        <v>1342</v>
      </c>
      <c r="B609" s="2">
        <v>43889</v>
      </c>
      <c r="C609" s="1" t="s">
        <v>22</v>
      </c>
      <c r="D609" s="1" t="s">
        <v>18</v>
      </c>
      <c r="E609" s="1" t="s">
        <v>1307</v>
      </c>
      <c r="F609" s="1" t="s">
        <v>113</v>
      </c>
      <c r="G609" s="1" t="s">
        <v>24</v>
      </c>
      <c r="H609" s="1">
        <v>4501755219</v>
      </c>
      <c r="I609" s="1" t="s">
        <v>24</v>
      </c>
      <c r="J609" s="1" t="s">
        <v>1304</v>
      </c>
      <c r="K609" s="1">
        <v>0</v>
      </c>
      <c r="L609" s="1" t="s">
        <v>26</v>
      </c>
      <c r="M609" s="3">
        <v>53600</v>
      </c>
      <c r="N609" s="3">
        <f t="shared" si="15"/>
        <v>0</v>
      </c>
      <c r="O609" s="1"/>
      <c r="P609" s="1"/>
      <c r="Q609" s="1"/>
      <c r="R609" s="1"/>
      <c r="S609" s="3">
        <f>Tabla13157[[#This Row],[COSTO TOTAL]]</f>
        <v>0</v>
      </c>
      <c r="T609" s="1"/>
      <c r="U609" s="1"/>
      <c r="V609" s="3"/>
      <c r="W609" s="1"/>
      <c r="X609" s="1"/>
      <c r="Y609" s="1"/>
      <c r="Z609" s="3"/>
      <c r="AA609" s="1"/>
      <c r="AB609" s="1"/>
      <c r="AC609" s="1"/>
      <c r="AD609" s="1" t="s">
        <v>112</v>
      </c>
      <c r="AE609" s="1"/>
    </row>
    <row r="610" spans="1:31">
      <c r="A610" s="1" t="s">
        <v>592</v>
      </c>
      <c r="B610" s="2">
        <v>43889</v>
      </c>
      <c r="C610" s="1" t="s">
        <v>22</v>
      </c>
      <c r="D610" s="1" t="s">
        <v>18</v>
      </c>
      <c r="E610" s="1" t="s">
        <v>1416</v>
      </c>
      <c r="F610" s="1" t="s">
        <v>113</v>
      </c>
      <c r="G610" s="1" t="s">
        <v>24</v>
      </c>
      <c r="H610" s="1">
        <v>4501747876</v>
      </c>
      <c r="I610" s="1" t="s">
        <v>24</v>
      </c>
      <c r="J610" s="1" t="s">
        <v>1306</v>
      </c>
      <c r="K610" s="1">
        <v>0</v>
      </c>
      <c r="L610" s="1" t="s">
        <v>26</v>
      </c>
      <c r="M610" s="3">
        <v>560</v>
      </c>
      <c r="N610" s="3">
        <f t="shared" si="15"/>
        <v>0</v>
      </c>
      <c r="O610" s="1"/>
      <c r="P610" s="1"/>
      <c r="Q610" s="1"/>
      <c r="R610" s="1"/>
      <c r="S610" s="3">
        <f>Tabla13157[[#This Row],[COSTO TOTAL]]</f>
        <v>0</v>
      </c>
      <c r="T610" s="1"/>
      <c r="U610" s="1"/>
      <c r="V610" s="3"/>
      <c r="W610" s="1"/>
      <c r="X610" s="1"/>
      <c r="Y610" s="1"/>
      <c r="Z610" s="3"/>
      <c r="AA610" s="1"/>
      <c r="AB610" s="1"/>
      <c r="AC610" s="1"/>
      <c r="AD610" s="1" t="s">
        <v>112</v>
      </c>
      <c r="AE610" s="1"/>
    </row>
    <row r="611" spans="1:31">
      <c r="A611" s="1" t="s">
        <v>592</v>
      </c>
      <c r="B611" s="2">
        <v>43524</v>
      </c>
      <c r="C611" s="1" t="s">
        <v>22</v>
      </c>
      <c r="D611" s="1" t="s">
        <v>18</v>
      </c>
      <c r="E611" s="1" t="s">
        <v>1417</v>
      </c>
      <c r="F611" s="1" t="s">
        <v>551</v>
      </c>
      <c r="G611" s="1" t="s">
        <v>24</v>
      </c>
      <c r="H611" s="1">
        <v>4501754772</v>
      </c>
      <c r="I611" s="1" t="s">
        <v>24</v>
      </c>
      <c r="J611" s="1" t="s">
        <v>1348</v>
      </c>
      <c r="K611" s="1">
        <v>1</v>
      </c>
      <c r="L611" s="1" t="s">
        <v>26</v>
      </c>
      <c r="M611" s="3">
        <v>2180.17</v>
      </c>
      <c r="N611" s="3">
        <f t="shared" si="15"/>
        <v>2180.17</v>
      </c>
      <c r="O611" s="1"/>
      <c r="P611" s="1"/>
      <c r="Q611" s="1"/>
      <c r="R611" s="1"/>
      <c r="S611" s="3">
        <f>Tabla13157[[#This Row],[COSTO TOTAL]]</f>
        <v>2180.17</v>
      </c>
      <c r="T611" s="1"/>
      <c r="U611" s="1"/>
      <c r="V611" s="3"/>
      <c r="W611" s="1"/>
      <c r="X611" s="1"/>
      <c r="Y611" s="1"/>
      <c r="Z611" s="3"/>
      <c r="AA611" s="1"/>
      <c r="AB611" s="1"/>
      <c r="AC611" s="1"/>
      <c r="AD611" s="1"/>
      <c r="AE611" s="1"/>
    </row>
    <row r="612" spans="1:31">
      <c r="A612" s="1" t="s">
        <v>695</v>
      </c>
      <c r="B612" s="2">
        <v>43901</v>
      </c>
      <c r="C612" s="1" t="s">
        <v>22</v>
      </c>
      <c r="D612" s="1" t="s">
        <v>18</v>
      </c>
      <c r="E612" s="1" t="s">
        <v>1364</v>
      </c>
      <c r="F612" s="1" t="s">
        <v>122</v>
      </c>
      <c r="G612" s="1" t="s">
        <v>24</v>
      </c>
      <c r="H612" s="1">
        <v>4501760630</v>
      </c>
      <c r="I612" s="1" t="s">
        <v>24</v>
      </c>
      <c r="J612" s="1" t="s">
        <v>1365</v>
      </c>
      <c r="K612" s="1">
        <v>1</v>
      </c>
      <c r="L612" s="1" t="s">
        <v>26</v>
      </c>
      <c r="M612" s="3">
        <v>5385</v>
      </c>
      <c r="N612" s="3">
        <f t="shared" si="15"/>
        <v>5385</v>
      </c>
      <c r="O612" s="1"/>
      <c r="P612" s="1"/>
      <c r="Q612" s="1"/>
      <c r="R612" s="1"/>
      <c r="S612" s="3">
        <f>Tabla13157[[#This Row],[COSTO TOTAL]]</f>
        <v>5385</v>
      </c>
      <c r="T612" s="1"/>
      <c r="U612" s="1"/>
      <c r="V612" s="3"/>
      <c r="W612" s="1"/>
      <c r="X612" s="1"/>
      <c r="Y612" s="1"/>
      <c r="Z612" s="3"/>
      <c r="AA612" s="1"/>
      <c r="AB612" s="1"/>
      <c r="AC612" s="1"/>
      <c r="AD612" s="1"/>
      <c r="AE612" s="1"/>
    </row>
    <row r="613" spans="1:31">
      <c r="A613" s="1" t="s">
        <v>352</v>
      </c>
      <c r="B613" s="2">
        <v>43901</v>
      </c>
      <c r="C613" s="1" t="s">
        <v>22</v>
      </c>
      <c r="D613" s="1" t="s">
        <v>18</v>
      </c>
      <c r="E613" s="1" t="s">
        <v>1364</v>
      </c>
      <c r="F613" s="1" t="s">
        <v>122</v>
      </c>
      <c r="G613" s="1" t="s">
        <v>24</v>
      </c>
      <c r="H613" s="1">
        <v>4501760630</v>
      </c>
      <c r="I613" s="1" t="s">
        <v>24</v>
      </c>
      <c r="J613" s="1" t="s">
        <v>1366</v>
      </c>
      <c r="K613" s="1">
        <v>1</v>
      </c>
      <c r="L613" s="1" t="s">
        <v>26</v>
      </c>
      <c r="M613" s="3">
        <v>247.2</v>
      </c>
      <c r="N613" s="3">
        <f t="shared" si="15"/>
        <v>247.2</v>
      </c>
      <c r="O613" s="1"/>
      <c r="P613" s="1"/>
      <c r="Q613" s="1"/>
      <c r="R613" s="1"/>
      <c r="S613" s="3">
        <f>Tabla13157[[#This Row],[COSTO TOTAL]]</f>
        <v>247.2</v>
      </c>
      <c r="T613" s="1"/>
      <c r="U613" s="1"/>
      <c r="V613" s="3"/>
      <c r="W613" s="1"/>
      <c r="X613" s="1"/>
      <c r="Y613" s="1"/>
      <c r="Z613" s="3"/>
      <c r="AA613" s="1"/>
      <c r="AB613" s="1"/>
      <c r="AC613" s="1"/>
      <c r="AD613" s="1"/>
      <c r="AE613" s="1"/>
    </row>
    <row r="614" spans="1:31">
      <c r="A614" s="1" t="s">
        <v>352</v>
      </c>
      <c r="B614" s="2">
        <v>43901</v>
      </c>
      <c r="C614" s="1" t="s">
        <v>22</v>
      </c>
      <c r="D614" s="1" t="s">
        <v>18</v>
      </c>
      <c r="E614" s="1" t="s">
        <v>1364</v>
      </c>
      <c r="F614" s="1" t="s">
        <v>122</v>
      </c>
      <c r="G614" s="1" t="s">
        <v>24</v>
      </c>
      <c r="H614" s="1">
        <v>4501760630</v>
      </c>
      <c r="I614" s="1" t="s">
        <v>24</v>
      </c>
      <c r="J614" s="1" t="s">
        <v>1367</v>
      </c>
      <c r="K614" s="1">
        <v>1</v>
      </c>
      <c r="L614" s="1" t="s">
        <v>26</v>
      </c>
      <c r="M614" s="3">
        <v>171.98</v>
      </c>
      <c r="N614" s="3">
        <f t="shared" si="15"/>
        <v>171.98</v>
      </c>
      <c r="O614" s="1"/>
      <c r="P614" s="1"/>
      <c r="Q614" s="1"/>
      <c r="R614" s="1"/>
      <c r="S614" s="3">
        <f>Tabla13157[[#This Row],[COSTO TOTAL]]</f>
        <v>171.98</v>
      </c>
      <c r="T614" s="1"/>
      <c r="U614" s="1"/>
      <c r="V614" s="3"/>
      <c r="W614" s="1"/>
      <c r="X614" s="1"/>
      <c r="Y614" s="1"/>
      <c r="Z614" s="3"/>
      <c r="AA614" s="1"/>
      <c r="AB614" s="1"/>
      <c r="AC614" s="1"/>
      <c r="AD614" s="1"/>
      <c r="AE614" s="1"/>
    </row>
    <row r="615" spans="1:31">
      <c r="A615" s="1" t="s">
        <v>352</v>
      </c>
      <c r="B615" s="2">
        <v>43901</v>
      </c>
      <c r="C615" s="1" t="s">
        <v>22</v>
      </c>
      <c r="D615" s="1" t="s">
        <v>18</v>
      </c>
      <c r="E615" s="1" t="s">
        <v>1340</v>
      </c>
      <c r="F615" s="1" t="s">
        <v>1166</v>
      </c>
      <c r="G615" s="1" t="s">
        <v>24</v>
      </c>
      <c r="H615" s="1">
        <v>4501760279</v>
      </c>
      <c r="I615" s="1" t="s">
        <v>24</v>
      </c>
      <c r="J615" s="1" t="s">
        <v>1339</v>
      </c>
      <c r="K615" s="1">
        <v>500</v>
      </c>
      <c r="L615" s="1" t="s">
        <v>26</v>
      </c>
      <c r="M615" s="3">
        <v>3</v>
      </c>
      <c r="N615" s="3">
        <f t="shared" si="15"/>
        <v>1500</v>
      </c>
      <c r="O615" s="1"/>
      <c r="P615" s="1"/>
      <c r="Q615" s="1"/>
      <c r="R615" s="1"/>
      <c r="S615" s="3">
        <f>Tabla13157[[#This Row],[COSTO TOTAL]]</f>
        <v>1500</v>
      </c>
      <c r="T615" s="1"/>
      <c r="U615" s="1"/>
      <c r="V615" s="3"/>
      <c r="W615" s="1"/>
      <c r="X615" s="1"/>
      <c r="Y615" s="1"/>
      <c r="Z615" s="3"/>
      <c r="AA615" s="1"/>
      <c r="AB615" s="1"/>
      <c r="AC615" s="1"/>
      <c r="AD615" s="1"/>
      <c r="AE615" s="1"/>
    </row>
    <row r="616" spans="1:31">
      <c r="A616" s="1" t="s">
        <v>695</v>
      </c>
      <c r="B616" s="2">
        <v>43901</v>
      </c>
      <c r="C616" s="1" t="s">
        <v>22</v>
      </c>
      <c r="D616" s="1" t="s">
        <v>18</v>
      </c>
      <c r="E616" s="1" t="s">
        <v>1387</v>
      </c>
      <c r="F616" s="1" t="s">
        <v>122</v>
      </c>
      <c r="G616" s="1" t="s">
        <v>24</v>
      </c>
      <c r="H616" s="1">
        <v>4501760274</v>
      </c>
      <c r="I616" s="1" t="s">
        <v>24</v>
      </c>
      <c r="J616" s="1" t="s">
        <v>1388</v>
      </c>
      <c r="K616" s="1">
        <v>2</v>
      </c>
      <c r="L616" s="1" t="s">
        <v>26</v>
      </c>
      <c r="M616" s="1">
        <v>562.32000000000005</v>
      </c>
      <c r="N616" s="3">
        <f t="shared" si="15"/>
        <v>1124.6400000000001</v>
      </c>
      <c r="O616" s="1"/>
      <c r="P616" s="1"/>
      <c r="Q616" s="1"/>
      <c r="R616" s="1"/>
      <c r="S616" s="3">
        <f>Tabla13157[[#This Row],[COSTO TOTAL]]</f>
        <v>1124.6400000000001</v>
      </c>
      <c r="T616" s="1"/>
      <c r="U616" s="1"/>
      <c r="V616" s="3"/>
      <c r="W616" s="1"/>
      <c r="X616" s="1"/>
      <c r="Y616" s="1"/>
      <c r="Z616" s="3"/>
      <c r="AA616" s="1"/>
      <c r="AB616" s="1"/>
      <c r="AC616" s="1"/>
      <c r="AD616" s="1"/>
      <c r="AE616" s="1"/>
    </row>
    <row r="617" spans="1:31">
      <c r="A617" s="1" t="s">
        <v>592</v>
      </c>
      <c r="B617" s="2">
        <v>43901</v>
      </c>
      <c r="C617" s="1" t="s">
        <v>22</v>
      </c>
      <c r="D617" s="1" t="s">
        <v>18</v>
      </c>
      <c r="E617" s="1" t="s">
        <v>1387</v>
      </c>
      <c r="F617" s="1" t="s">
        <v>122</v>
      </c>
      <c r="G617" s="1" t="s">
        <v>24</v>
      </c>
      <c r="H617" s="1">
        <v>4501760274</v>
      </c>
      <c r="I617" s="1" t="s">
        <v>24</v>
      </c>
      <c r="J617" s="1" t="s">
        <v>1389</v>
      </c>
      <c r="K617" s="1">
        <v>1</v>
      </c>
      <c r="L617" s="1" t="s">
        <v>26</v>
      </c>
      <c r="M617" s="1">
        <v>232.46</v>
      </c>
      <c r="N617" s="3">
        <f t="shared" si="15"/>
        <v>232.46</v>
      </c>
      <c r="O617" s="1"/>
      <c r="P617" s="1"/>
      <c r="Q617" s="1"/>
      <c r="R617" s="1"/>
      <c r="S617" s="3">
        <f>Tabla13157[[#This Row],[COSTO TOTAL]]</f>
        <v>232.46</v>
      </c>
      <c r="T617" s="1"/>
      <c r="U617" s="1"/>
      <c r="V617" s="3"/>
      <c r="W617" s="1"/>
      <c r="X617" s="1"/>
      <c r="Y617" s="1"/>
      <c r="Z617" s="3"/>
      <c r="AA617" s="1"/>
      <c r="AB617" s="1"/>
      <c r="AC617" s="1"/>
      <c r="AD617" s="1"/>
      <c r="AE617" s="1"/>
    </row>
    <row r="618" spans="1:31">
      <c r="A618" s="1" t="s">
        <v>592</v>
      </c>
      <c r="B618" s="2">
        <v>43901</v>
      </c>
      <c r="C618" s="1" t="s">
        <v>22</v>
      </c>
      <c r="D618" s="1" t="s">
        <v>18</v>
      </c>
      <c r="E618" s="1" t="s">
        <v>1387</v>
      </c>
      <c r="F618" s="1" t="s">
        <v>122</v>
      </c>
      <c r="G618" s="1" t="s">
        <v>24</v>
      </c>
      <c r="H618" s="1">
        <v>4501760274</v>
      </c>
      <c r="I618" s="1" t="s">
        <v>24</v>
      </c>
      <c r="J618" s="1" t="s">
        <v>1390</v>
      </c>
      <c r="K618" s="1">
        <v>1</v>
      </c>
      <c r="L618" s="1" t="s">
        <v>26</v>
      </c>
      <c r="M618" s="1">
        <v>2419.3200000000002</v>
      </c>
      <c r="N618" s="3">
        <f t="shared" si="15"/>
        <v>2419.3200000000002</v>
      </c>
      <c r="O618" s="1"/>
      <c r="P618" s="1"/>
      <c r="Q618" s="1"/>
      <c r="R618" s="1"/>
      <c r="S618" s="3">
        <f>Tabla13157[[#This Row],[COSTO TOTAL]]</f>
        <v>2419.3200000000002</v>
      </c>
      <c r="T618" s="1"/>
      <c r="U618" s="1"/>
      <c r="V618" s="3"/>
      <c r="W618" s="1"/>
      <c r="X618" s="1"/>
      <c r="Y618" s="1"/>
      <c r="Z618" s="3"/>
      <c r="AA618" s="1"/>
      <c r="AB618" s="1"/>
      <c r="AC618" s="1"/>
      <c r="AD618" s="1"/>
      <c r="AE618" s="1"/>
    </row>
    <row r="619" spans="1:31">
      <c r="A619" s="1" t="s">
        <v>592</v>
      </c>
      <c r="B619" s="2">
        <v>43901</v>
      </c>
      <c r="C619" s="1" t="s">
        <v>22</v>
      </c>
      <c r="D619" s="1" t="s">
        <v>18</v>
      </c>
      <c r="E619" s="1" t="s">
        <v>1387</v>
      </c>
      <c r="F619" s="1" t="s">
        <v>122</v>
      </c>
      <c r="G619" s="1" t="s">
        <v>24</v>
      </c>
      <c r="H619" s="1">
        <v>4501760274</v>
      </c>
      <c r="I619" s="1" t="s">
        <v>24</v>
      </c>
      <c r="J619" s="1" t="s">
        <v>1391</v>
      </c>
      <c r="K619" s="1">
        <v>1</v>
      </c>
      <c r="L619" s="1" t="s">
        <v>26</v>
      </c>
      <c r="M619" s="1">
        <v>2194.61</v>
      </c>
      <c r="N619" s="3">
        <f t="shared" si="15"/>
        <v>2194.61</v>
      </c>
      <c r="O619" s="1"/>
      <c r="P619" s="1"/>
      <c r="Q619" s="1"/>
      <c r="R619" s="1"/>
      <c r="S619" s="3">
        <f>Tabla13157[[#This Row],[COSTO TOTAL]]</f>
        <v>2194.61</v>
      </c>
      <c r="T619" s="1"/>
      <c r="U619" s="1"/>
      <c r="V619" s="3"/>
      <c r="W619" s="1"/>
      <c r="X619" s="1"/>
      <c r="Y619" s="1"/>
      <c r="Z619" s="3"/>
      <c r="AA619" s="1"/>
      <c r="AB619" s="1"/>
      <c r="AC619" s="1"/>
      <c r="AD619" s="1"/>
      <c r="AE619" s="1"/>
    </row>
    <row r="620" spans="1:31">
      <c r="A620" s="1" t="s">
        <v>592</v>
      </c>
      <c r="B620" s="2">
        <v>43901</v>
      </c>
      <c r="C620" s="1" t="s">
        <v>22</v>
      </c>
      <c r="D620" s="1" t="s">
        <v>18</v>
      </c>
      <c r="E620" s="1" t="s">
        <v>1387</v>
      </c>
      <c r="F620" s="1" t="s">
        <v>122</v>
      </c>
      <c r="G620" s="1" t="s">
        <v>24</v>
      </c>
      <c r="H620" s="1">
        <v>4501760274</v>
      </c>
      <c r="I620" s="1" t="s">
        <v>24</v>
      </c>
      <c r="J620" s="1" t="s">
        <v>1392</v>
      </c>
      <c r="K620" s="1">
        <v>1</v>
      </c>
      <c r="L620" s="1" t="s">
        <v>26</v>
      </c>
      <c r="M620" s="1">
        <v>709.01</v>
      </c>
      <c r="N620" s="3">
        <f t="shared" si="15"/>
        <v>709.01</v>
      </c>
      <c r="O620" s="1"/>
      <c r="P620" s="1"/>
      <c r="Q620" s="1"/>
      <c r="R620" s="1"/>
      <c r="S620" s="3">
        <f>Tabla13157[[#This Row],[COSTO TOTAL]]</f>
        <v>709.01</v>
      </c>
      <c r="T620" s="1"/>
      <c r="U620" s="1"/>
      <c r="V620" s="3"/>
      <c r="W620" s="1"/>
      <c r="X620" s="1"/>
      <c r="Y620" s="1"/>
      <c r="Z620" s="3"/>
      <c r="AA620" s="1"/>
      <c r="AB620" s="1"/>
      <c r="AC620" s="1"/>
      <c r="AD620" s="1"/>
      <c r="AE620" s="1"/>
    </row>
    <row r="621" spans="1:31">
      <c r="A621" s="1" t="s">
        <v>352</v>
      </c>
      <c r="B621" s="2">
        <v>43906</v>
      </c>
      <c r="C621" s="1" t="s">
        <v>22</v>
      </c>
      <c r="D621" s="1" t="s">
        <v>18</v>
      </c>
      <c r="E621" s="1" t="s">
        <v>1387</v>
      </c>
      <c r="F621" s="1"/>
      <c r="G621" s="1" t="s">
        <v>24</v>
      </c>
      <c r="H621" s="1">
        <v>4501755215</v>
      </c>
      <c r="I621" s="1" t="s">
        <v>24</v>
      </c>
      <c r="J621" s="1" t="s">
        <v>1419</v>
      </c>
      <c r="K621" s="1">
        <v>2</v>
      </c>
      <c r="L621" s="1" t="s">
        <v>26</v>
      </c>
      <c r="M621" s="3">
        <v>22480</v>
      </c>
      <c r="N621" s="3">
        <f t="shared" si="15"/>
        <v>44960</v>
      </c>
      <c r="O621" s="1"/>
      <c r="P621" s="1"/>
      <c r="Q621" s="1"/>
      <c r="R621" s="1"/>
      <c r="S621" s="3">
        <f>Tabla13157[[#This Row],[COSTO TOTAL]]</f>
        <v>44960</v>
      </c>
      <c r="T621" s="1"/>
      <c r="U621" s="1"/>
      <c r="V621" s="3"/>
      <c r="W621" s="1"/>
      <c r="X621" s="1"/>
      <c r="Y621" s="1"/>
      <c r="Z621" s="3"/>
      <c r="AA621" s="1"/>
      <c r="AB621" s="1"/>
      <c r="AC621" s="1"/>
      <c r="AD621" s="1"/>
      <c r="AE621" s="1"/>
    </row>
    <row r="622" spans="1:31">
      <c r="A622" s="1" t="s">
        <v>367</v>
      </c>
      <c r="B622" s="2">
        <v>43906</v>
      </c>
      <c r="C622" s="1" t="s">
        <v>22</v>
      </c>
      <c r="D622" s="1" t="s">
        <v>18</v>
      </c>
      <c r="E622" s="1" t="s">
        <v>1393</v>
      </c>
      <c r="F622" s="1" t="s">
        <v>113</v>
      </c>
      <c r="G622" s="1" t="s">
        <v>24</v>
      </c>
      <c r="H622" s="1">
        <v>4501755219</v>
      </c>
      <c r="I622" s="1" t="s">
        <v>24</v>
      </c>
      <c r="J622" s="1" t="s">
        <v>1395</v>
      </c>
      <c r="K622" s="1">
        <v>1</v>
      </c>
      <c r="L622" s="1" t="s">
        <v>26</v>
      </c>
      <c r="M622" s="3">
        <v>18340</v>
      </c>
      <c r="N622" s="3">
        <f>M622*K622</f>
        <v>18340</v>
      </c>
      <c r="O622" s="1"/>
      <c r="P622" s="1"/>
      <c r="Q622" s="1"/>
      <c r="R622" s="1"/>
      <c r="S622" s="3">
        <f>Tabla13157[[#This Row],[COSTO TOTAL]]</f>
        <v>18340</v>
      </c>
      <c r="T622" s="1"/>
      <c r="U622" s="1"/>
      <c r="V622" s="3"/>
      <c r="W622" s="1"/>
      <c r="X622" s="1"/>
      <c r="Y622" s="1"/>
      <c r="Z622" s="3"/>
      <c r="AA622" s="1"/>
      <c r="AB622" s="1"/>
      <c r="AC622" s="1"/>
      <c r="AD622" s="1"/>
      <c r="AE622" s="1"/>
    </row>
    <row r="623" spans="1:31">
      <c r="A623" s="1" t="s">
        <v>367</v>
      </c>
      <c r="B623" s="2">
        <v>43906</v>
      </c>
      <c r="C623" s="1" t="s">
        <v>22</v>
      </c>
      <c r="D623" s="1" t="s">
        <v>18</v>
      </c>
      <c r="E623" s="1" t="s">
        <v>1393</v>
      </c>
      <c r="F623" s="1" t="s">
        <v>113</v>
      </c>
      <c r="G623" s="1" t="s">
        <v>24</v>
      </c>
      <c r="H623" s="1">
        <v>4501755219</v>
      </c>
      <c r="I623" s="1" t="s">
        <v>24</v>
      </c>
      <c r="J623" s="1" t="s">
        <v>1394</v>
      </c>
      <c r="K623" s="1">
        <v>1</v>
      </c>
      <c r="L623" s="1" t="s">
        <v>26</v>
      </c>
      <c r="M623" s="3">
        <v>16440</v>
      </c>
      <c r="N623" s="3">
        <f>M623*K623</f>
        <v>16440</v>
      </c>
      <c r="O623" s="1"/>
      <c r="P623" s="1"/>
      <c r="Q623" s="1"/>
      <c r="R623" s="1"/>
      <c r="S623" s="3">
        <f>Tabla13157[[#This Row],[COSTO TOTAL]]</f>
        <v>16440</v>
      </c>
      <c r="T623" s="1"/>
      <c r="U623" s="1"/>
      <c r="V623" s="3"/>
      <c r="W623" s="1"/>
      <c r="X623" s="1"/>
      <c r="Y623" s="1"/>
      <c r="Z623" s="3"/>
      <c r="AA623" s="1"/>
      <c r="AB623" s="1"/>
      <c r="AC623" s="1"/>
      <c r="AD623" s="1"/>
      <c r="AE623" s="1"/>
    </row>
    <row r="624" spans="1:31">
      <c r="A624" s="1" t="s">
        <v>367</v>
      </c>
      <c r="B624" s="2">
        <v>43906</v>
      </c>
      <c r="C624" s="1" t="s">
        <v>22</v>
      </c>
      <c r="D624" s="1" t="s">
        <v>18</v>
      </c>
      <c r="E624" s="1" t="s">
        <v>1396</v>
      </c>
      <c r="F624" s="1" t="s">
        <v>113</v>
      </c>
      <c r="G624" s="1" t="s">
        <v>24</v>
      </c>
      <c r="H624" s="1">
        <v>4501760276</v>
      </c>
      <c r="I624" s="1" t="s">
        <v>24</v>
      </c>
      <c r="J624" s="1" t="s">
        <v>1397</v>
      </c>
      <c r="K624" s="1">
        <v>0</v>
      </c>
      <c r="L624" s="1" t="s">
        <v>26</v>
      </c>
      <c r="M624" s="3">
        <v>3680</v>
      </c>
      <c r="N624" s="3">
        <f>M624*K624</f>
        <v>0</v>
      </c>
      <c r="O624" s="1"/>
      <c r="P624" s="1"/>
      <c r="Q624" s="1"/>
      <c r="R624" s="1"/>
      <c r="S624" s="3">
        <f>Tabla13157[[#This Row],[COSTO TOTAL]]</f>
        <v>0</v>
      </c>
      <c r="T624" s="1"/>
      <c r="U624" s="1"/>
      <c r="V624" s="3"/>
      <c r="W624" s="1"/>
      <c r="X624" s="1"/>
      <c r="Y624" s="1"/>
      <c r="Z624" s="3"/>
      <c r="AA624" s="1"/>
      <c r="AB624" s="1"/>
      <c r="AC624" s="1"/>
      <c r="AD624" s="1" t="s">
        <v>112</v>
      </c>
      <c r="AE624" s="1"/>
    </row>
    <row r="625" spans="1:31">
      <c r="A625" s="1" t="s">
        <v>592</v>
      </c>
      <c r="B625" s="2">
        <v>43906</v>
      </c>
      <c r="C625" s="1" t="s">
        <v>22</v>
      </c>
      <c r="D625" s="1" t="s">
        <v>18</v>
      </c>
      <c r="E625" s="1" t="s">
        <v>24</v>
      </c>
      <c r="F625" s="1" t="s">
        <v>608</v>
      </c>
      <c r="G625" s="1" t="s">
        <v>24</v>
      </c>
      <c r="H625" s="1" t="s">
        <v>22</v>
      </c>
      <c r="I625" s="1" t="s">
        <v>24</v>
      </c>
      <c r="J625" s="1" t="s">
        <v>1398</v>
      </c>
      <c r="K625" s="1">
        <v>1</v>
      </c>
      <c r="L625" s="1" t="s">
        <v>26</v>
      </c>
      <c r="M625" s="3">
        <v>9590</v>
      </c>
      <c r="N625" s="3">
        <f>M625*K625</f>
        <v>9590</v>
      </c>
      <c r="O625" s="1"/>
      <c r="P625" s="1"/>
      <c r="Q625" s="1"/>
      <c r="R625" s="1"/>
      <c r="S625" s="3">
        <f>Tabla13157[[#This Row],[COSTO TOTAL]]</f>
        <v>9590</v>
      </c>
      <c r="T625" s="1"/>
      <c r="U625" s="1"/>
      <c r="V625" s="3"/>
      <c r="W625" s="1"/>
      <c r="X625" s="1"/>
      <c r="Y625" s="1"/>
      <c r="Z625" s="3"/>
      <c r="AA625" s="1"/>
      <c r="AB625" s="1"/>
      <c r="AC625" s="1"/>
      <c r="AD625" s="1"/>
      <c r="AE625" s="1"/>
    </row>
    <row r="626" spans="1:31">
      <c r="A626" s="1" t="s">
        <v>592</v>
      </c>
      <c r="B626" s="2">
        <v>43906</v>
      </c>
      <c r="C626" s="1" t="s">
        <v>22</v>
      </c>
      <c r="D626" s="1" t="s">
        <v>18</v>
      </c>
      <c r="E626" s="1" t="s">
        <v>24</v>
      </c>
      <c r="F626" s="1" t="s">
        <v>608</v>
      </c>
      <c r="G626" s="1" t="s">
        <v>24</v>
      </c>
      <c r="H626" s="1" t="s">
        <v>22</v>
      </c>
      <c r="I626" s="1"/>
      <c r="J626" s="1" t="s">
        <v>1399</v>
      </c>
      <c r="K626" s="1">
        <v>1</v>
      </c>
      <c r="L626" s="1" t="s">
        <v>26</v>
      </c>
      <c r="M626" s="3">
        <v>8970</v>
      </c>
      <c r="N626" s="3">
        <f t="shared" si="15"/>
        <v>8970</v>
      </c>
      <c r="O626" s="1"/>
      <c r="P626" s="1"/>
      <c r="Q626" s="1"/>
      <c r="R626" s="1"/>
      <c r="S626" s="3">
        <f>Tabla13157[[#This Row],[COSTO TOTAL]]</f>
        <v>8970</v>
      </c>
      <c r="T626" s="1"/>
      <c r="U626" s="1"/>
      <c r="V626" s="3"/>
      <c r="W626" s="1"/>
      <c r="X626" s="1"/>
      <c r="Y626" s="1"/>
      <c r="Z626" s="3"/>
      <c r="AA626" s="1"/>
      <c r="AB626" s="1"/>
      <c r="AC626" s="1"/>
      <c r="AD626" s="1"/>
      <c r="AE626" s="1"/>
    </row>
    <row r="627" spans="1:31">
      <c r="A627" s="1" t="s">
        <v>592</v>
      </c>
      <c r="B627" s="2">
        <v>43910</v>
      </c>
      <c r="C627" s="1" t="s">
        <v>22</v>
      </c>
      <c r="D627" s="1" t="s">
        <v>18</v>
      </c>
      <c r="E627" s="1" t="s">
        <v>1401</v>
      </c>
      <c r="F627" s="1" t="s">
        <v>113</v>
      </c>
      <c r="G627" s="1" t="s">
        <v>24</v>
      </c>
      <c r="H627" s="1">
        <v>4501753885</v>
      </c>
      <c r="I627" s="1" t="s">
        <v>24</v>
      </c>
      <c r="J627" s="1" t="s">
        <v>1400</v>
      </c>
      <c r="K627" s="1">
        <v>0</v>
      </c>
      <c r="L627" s="1" t="s">
        <v>26</v>
      </c>
      <c r="M627" s="3">
        <v>17098</v>
      </c>
      <c r="N627" s="3">
        <f t="shared" si="15"/>
        <v>0</v>
      </c>
      <c r="O627" s="1"/>
      <c r="P627" s="1"/>
      <c r="Q627" s="1"/>
      <c r="R627" s="1"/>
      <c r="S627" s="3">
        <f>Tabla13157[[#This Row],[COSTO TOTAL]]</f>
        <v>0</v>
      </c>
      <c r="T627" s="1"/>
      <c r="U627" s="1"/>
      <c r="V627" s="3"/>
      <c r="W627" s="1"/>
      <c r="X627" s="1"/>
      <c r="Y627" s="1"/>
      <c r="Z627" s="3"/>
      <c r="AA627" s="1"/>
      <c r="AB627" s="1"/>
      <c r="AC627" s="1"/>
      <c r="AD627" s="1" t="s">
        <v>112</v>
      </c>
      <c r="AE627" s="1"/>
    </row>
    <row r="628" spans="1:31">
      <c r="A628" s="1" t="s">
        <v>1408</v>
      </c>
      <c r="B628" s="2">
        <v>43910</v>
      </c>
      <c r="C628" s="1" t="s">
        <v>22</v>
      </c>
      <c r="D628" s="1" t="s">
        <v>18</v>
      </c>
      <c r="E628" s="1" t="s">
        <v>1307</v>
      </c>
      <c r="F628" s="1" t="s">
        <v>113</v>
      </c>
      <c r="G628" s="1" t="s">
        <v>24</v>
      </c>
      <c r="H628" s="1">
        <v>4501755219</v>
      </c>
      <c r="I628" s="1" t="s">
        <v>24</v>
      </c>
      <c r="J628" s="1" t="s">
        <v>1402</v>
      </c>
      <c r="K628" s="1">
        <v>1</v>
      </c>
      <c r="L628" s="1" t="s">
        <v>26</v>
      </c>
      <c r="M628" s="3">
        <v>53600</v>
      </c>
      <c r="N628" s="3">
        <f t="shared" si="15"/>
        <v>53600</v>
      </c>
      <c r="O628" s="1"/>
      <c r="P628" s="1"/>
      <c r="Q628" s="1"/>
      <c r="R628" s="1"/>
      <c r="S628" s="3">
        <f>Tabla13157[[#This Row],[COSTO TOTAL]]</f>
        <v>53600</v>
      </c>
      <c r="T628" s="1"/>
      <c r="U628" s="1"/>
      <c r="V628" s="3"/>
      <c r="W628" s="1"/>
      <c r="X628" s="1"/>
      <c r="Y628" s="1"/>
      <c r="Z628" s="3"/>
      <c r="AA628" s="1"/>
      <c r="AB628" s="1"/>
      <c r="AC628" s="1"/>
      <c r="AD628" s="1"/>
      <c r="AE628" s="1"/>
    </row>
    <row r="629" spans="1:31">
      <c r="A629" s="1" t="s">
        <v>1219</v>
      </c>
      <c r="B629" s="2">
        <v>43910</v>
      </c>
      <c r="C629" s="1" t="s">
        <v>22</v>
      </c>
      <c r="D629" s="1" t="s">
        <v>18</v>
      </c>
      <c r="E629" s="1" t="s">
        <v>1403</v>
      </c>
      <c r="F629" s="1" t="s">
        <v>851</v>
      </c>
      <c r="G629" s="1" t="s">
        <v>24</v>
      </c>
      <c r="H629" s="1">
        <v>4501754758</v>
      </c>
      <c r="I629" s="1" t="s">
        <v>24</v>
      </c>
      <c r="J629" s="1" t="s">
        <v>1404</v>
      </c>
      <c r="K629" s="1">
        <v>1</v>
      </c>
      <c r="L629" s="1" t="s">
        <v>1405</v>
      </c>
      <c r="M629" s="3">
        <v>523930.8</v>
      </c>
      <c r="N629" s="3">
        <f t="shared" si="15"/>
        <v>523930.8</v>
      </c>
      <c r="O629" s="1"/>
      <c r="P629" s="1"/>
      <c r="Q629" s="1"/>
      <c r="R629" s="1"/>
      <c r="S629" s="3">
        <f>Tabla13157[[#This Row],[COSTO TOTAL]]</f>
        <v>523930.8</v>
      </c>
      <c r="T629" s="1"/>
      <c r="U629" s="1"/>
      <c r="V629" s="3"/>
      <c r="W629" s="1"/>
      <c r="X629" s="1"/>
      <c r="Y629" s="1"/>
      <c r="Z629" s="3"/>
      <c r="AA629" s="1"/>
      <c r="AB629" s="1"/>
      <c r="AC629" s="1"/>
      <c r="AD629" s="1"/>
      <c r="AE629" s="1"/>
    </row>
    <row r="630" spans="1:31">
      <c r="A630" s="1" t="s">
        <v>279</v>
      </c>
      <c r="B630" s="2">
        <v>43910</v>
      </c>
      <c r="C630" s="1" t="s">
        <v>22</v>
      </c>
      <c r="D630" s="1" t="s">
        <v>18</v>
      </c>
      <c r="E630" s="1" t="s">
        <v>1403</v>
      </c>
      <c r="F630" s="1" t="s">
        <v>851</v>
      </c>
      <c r="G630" s="1" t="s">
        <v>24</v>
      </c>
      <c r="H630" s="1">
        <v>4501754758</v>
      </c>
      <c r="I630" s="1" t="s">
        <v>24</v>
      </c>
      <c r="J630" s="1" t="s">
        <v>1406</v>
      </c>
      <c r="K630" s="1">
        <v>1</v>
      </c>
      <c r="L630" s="1" t="s">
        <v>26</v>
      </c>
      <c r="M630" s="3">
        <v>41777.4</v>
      </c>
      <c r="N630" s="3">
        <f t="shared" si="15"/>
        <v>41777.4</v>
      </c>
      <c r="O630" s="1"/>
      <c r="P630" s="1"/>
      <c r="Q630" s="1"/>
      <c r="R630" s="1"/>
      <c r="S630" s="3">
        <f>Tabla13157[[#This Row],[COSTO TOTAL]]</f>
        <v>41777.4</v>
      </c>
      <c r="T630" s="1"/>
      <c r="U630" s="1"/>
      <c r="V630" s="3"/>
      <c r="W630" s="1"/>
      <c r="X630" s="1"/>
      <c r="Y630" s="1"/>
      <c r="Z630" s="3"/>
      <c r="AA630" s="1"/>
      <c r="AB630" s="1"/>
      <c r="AC630" s="1"/>
      <c r="AD630" s="1"/>
      <c r="AE630" s="1"/>
    </row>
    <row r="631" spans="1:31">
      <c r="A631" s="1" t="s">
        <v>315</v>
      </c>
      <c r="B631" s="2">
        <v>43914</v>
      </c>
      <c r="C631" s="1" t="s">
        <v>22</v>
      </c>
      <c r="D631" s="1" t="s">
        <v>18</v>
      </c>
      <c r="E631" s="1" t="s">
        <v>1409</v>
      </c>
      <c r="F631" s="1" t="s">
        <v>545</v>
      </c>
      <c r="G631" s="1" t="s">
        <v>24</v>
      </c>
      <c r="H631" s="1">
        <v>4501755220</v>
      </c>
      <c r="I631" s="1" t="s">
        <v>24</v>
      </c>
      <c r="J631" s="1" t="s">
        <v>1410</v>
      </c>
      <c r="K631" s="1">
        <v>1</v>
      </c>
      <c r="L631" s="1" t="s">
        <v>26</v>
      </c>
      <c r="M631" s="3">
        <v>4451.45</v>
      </c>
      <c r="N631" s="3">
        <f t="shared" si="15"/>
        <v>4451.45</v>
      </c>
      <c r="O631" s="1"/>
      <c r="P631" s="1"/>
      <c r="Q631" s="1"/>
      <c r="R631" s="1"/>
      <c r="S631" s="3">
        <f>Tabla13157[[#This Row],[COSTO TOTAL]]</f>
        <v>4451.45</v>
      </c>
      <c r="T631" s="1"/>
      <c r="U631" s="1"/>
      <c r="V631" s="3"/>
      <c r="W631" s="1"/>
      <c r="X631" s="1"/>
      <c r="Y631" s="1"/>
      <c r="Z631" s="3"/>
      <c r="AA631" s="1"/>
      <c r="AB631" s="1"/>
      <c r="AC631" s="1"/>
      <c r="AD631" s="1"/>
      <c r="AE631" s="1"/>
    </row>
    <row r="632" spans="1:31">
      <c r="A632" s="1" t="s">
        <v>315</v>
      </c>
      <c r="B632" s="2">
        <v>43914</v>
      </c>
      <c r="C632" s="1" t="s">
        <v>22</v>
      </c>
      <c r="D632" s="1" t="s">
        <v>18</v>
      </c>
      <c r="E632" s="1" t="s">
        <v>1411</v>
      </c>
      <c r="F632" s="1" t="s">
        <v>545</v>
      </c>
      <c r="G632" s="1" t="s">
        <v>24</v>
      </c>
      <c r="H632" s="1">
        <v>4501753886</v>
      </c>
      <c r="I632" s="1" t="s">
        <v>24</v>
      </c>
      <c r="J632" s="1" t="s">
        <v>1412</v>
      </c>
      <c r="K632" s="1">
        <v>4</v>
      </c>
      <c r="L632" s="1" t="s">
        <v>26</v>
      </c>
      <c r="M632" s="3">
        <v>421.4</v>
      </c>
      <c r="N632" s="3">
        <f t="shared" si="15"/>
        <v>1685.6</v>
      </c>
      <c r="O632" s="1"/>
      <c r="P632" s="1"/>
      <c r="Q632" s="1"/>
      <c r="R632" s="1"/>
      <c r="S632" s="3">
        <f>Tabla13157[[#This Row],[COSTO TOTAL]]</f>
        <v>1685.6</v>
      </c>
      <c r="T632" s="1"/>
      <c r="U632" s="1"/>
      <c r="V632" s="3"/>
      <c r="W632" s="1"/>
      <c r="X632" s="1"/>
      <c r="Y632" s="1"/>
      <c r="Z632" s="3"/>
      <c r="AA632" s="1"/>
      <c r="AB632" s="1"/>
      <c r="AC632" s="1"/>
      <c r="AD632" s="1"/>
      <c r="AE632" s="1"/>
    </row>
    <row r="633" spans="1:31">
      <c r="A633" s="1" t="s">
        <v>315</v>
      </c>
      <c r="B633" s="2">
        <v>43914</v>
      </c>
      <c r="C633" s="1" t="s">
        <v>22</v>
      </c>
      <c r="D633" s="1" t="s">
        <v>18</v>
      </c>
      <c r="E633" s="1" t="s">
        <v>1411</v>
      </c>
      <c r="F633" s="1" t="s">
        <v>545</v>
      </c>
      <c r="G633" s="1" t="s">
        <v>24</v>
      </c>
      <c r="H633" s="1">
        <v>4501753886</v>
      </c>
      <c r="I633" s="1" t="s">
        <v>24</v>
      </c>
      <c r="J633" s="1" t="s">
        <v>1413</v>
      </c>
      <c r="K633" s="1">
        <v>4</v>
      </c>
      <c r="L633" s="1" t="s">
        <v>26</v>
      </c>
      <c r="M633" s="3">
        <v>242.86199999999999</v>
      </c>
      <c r="N633" s="3">
        <f t="shared" si="15"/>
        <v>971.44799999999998</v>
      </c>
      <c r="O633" s="1"/>
      <c r="P633" s="1"/>
      <c r="Q633" s="1"/>
      <c r="R633" s="1"/>
      <c r="S633" s="3">
        <f>Tabla13157[[#This Row],[COSTO TOTAL]]</f>
        <v>971.44799999999998</v>
      </c>
      <c r="T633" s="1"/>
      <c r="U633" s="1"/>
      <c r="V633" s="3"/>
      <c r="W633" s="1"/>
      <c r="X633" s="1"/>
      <c r="Y633" s="1"/>
      <c r="Z633" s="3"/>
      <c r="AA633" s="1"/>
      <c r="AB633" s="1"/>
      <c r="AC633" s="1"/>
      <c r="AD633" s="1"/>
      <c r="AE633" s="1"/>
    </row>
    <row r="634" spans="1:31">
      <c r="A634" s="1" t="s">
        <v>315</v>
      </c>
      <c r="B634" s="2">
        <v>43914</v>
      </c>
      <c r="C634" s="1" t="s">
        <v>22</v>
      </c>
      <c r="D634" s="1" t="s">
        <v>18</v>
      </c>
      <c r="E634" s="1" t="s">
        <v>24</v>
      </c>
      <c r="F634" s="1" t="s">
        <v>113</v>
      </c>
      <c r="G634" s="1" t="s">
        <v>24</v>
      </c>
      <c r="H634" s="1">
        <v>4501675098</v>
      </c>
      <c r="I634" s="1" t="s">
        <v>24</v>
      </c>
      <c r="J634" s="1" t="s">
        <v>1414</v>
      </c>
      <c r="K634" s="1">
        <v>1</v>
      </c>
      <c r="L634" s="1" t="s">
        <v>26</v>
      </c>
      <c r="M634" s="3">
        <v>12370</v>
      </c>
      <c r="N634" s="3">
        <f>M634*K634</f>
        <v>12370</v>
      </c>
      <c r="O634" s="1"/>
      <c r="P634" s="1"/>
      <c r="Q634" s="1"/>
      <c r="R634" s="1"/>
      <c r="S634" s="3">
        <f>Tabla13157[[#This Row],[COSTO TOTAL]]</f>
        <v>12370</v>
      </c>
      <c r="T634" s="1"/>
      <c r="U634" s="1"/>
      <c r="V634" s="3"/>
      <c r="W634" s="1"/>
      <c r="X634" s="1"/>
      <c r="Y634" s="1"/>
      <c r="Z634" s="3"/>
      <c r="AA634" s="1"/>
      <c r="AB634" s="1"/>
      <c r="AC634" s="1"/>
      <c r="AD634" s="1"/>
      <c r="AE634" s="1"/>
    </row>
    <row r="635" spans="1:31">
      <c r="A635" s="1" t="s">
        <v>315</v>
      </c>
      <c r="B635" s="2">
        <v>43914</v>
      </c>
      <c r="C635" s="1" t="s">
        <v>22</v>
      </c>
      <c r="D635" s="1" t="s">
        <v>18</v>
      </c>
      <c r="E635" s="1" t="s">
        <v>1422</v>
      </c>
      <c r="F635" s="1" t="s">
        <v>113</v>
      </c>
      <c r="G635" s="1" t="s">
        <v>24</v>
      </c>
      <c r="H635" s="1">
        <v>4501753885</v>
      </c>
      <c r="I635" s="1" t="s">
        <v>24</v>
      </c>
      <c r="J635" s="1" t="s">
        <v>1423</v>
      </c>
      <c r="K635" s="1">
        <v>1</v>
      </c>
      <c r="L635" s="1" t="s">
        <v>26</v>
      </c>
      <c r="M635" s="3">
        <v>5660</v>
      </c>
      <c r="N635" s="3">
        <f>M635*K635</f>
        <v>5660</v>
      </c>
      <c r="O635" s="1"/>
      <c r="P635" s="1"/>
      <c r="Q635" s="1"/>
      <c r="R635" s="1"/>
      <c r="S635" s="3">
        <f>Tabla13157[[#This Row],[COSTO TOTAL]]</f>
        <v>5660</v>
      </c>
      <c r="T635" s="1"/>
      <c r="U635" s="1"/>
      <c r="V635" s="3"/>
      <c r="W635" s="1"/>
      <c r="X635" s="1"/>
      <c r="Y635" s="1"/>
      <c r="Z635" s="3"/>
      <c r="AA635" s="1"/>
      <c r="AB635" s="1"/>
      <c r="AC635" s="1"/>
      <c r="AD635" s="1"/>
      <c r="AE635" s="1"/>
    </row>
    <row r="636" spans="1:31">
      <c r="A636" s="1" t="s">
        <v>592</v>
      </c>
      <c r="B636" s="2">
        <v>43914</v>
      </c>
      <c r="C636" s="1" t="s">
        <v>22</v>
      </c>
      <c r="D636" s="1" t="s">
        <v>18</v>
      </c>
      <c r="E636" s="1" t="s">
        <v>1443</v>
      </c>
      <c r="F636" s="1" t="s">
        <v>1444</v>
      </c>
      <c r="G636" s="1" t="s">
        <v>24</v>
      </c>
      <c r="H636" s="1">
        <v>4501762667</v>
      </c>
      <c r="I636" s="1" t="s">
        <v>24</v>
      </c>
      <c r="J636" s="1" t="s">
        <v>1445</v>
      </c>
      <c r="K636" s="1">
        <v>0</v>
      </c>
      <c r="L636" s="1" t="s">
        <v>26</v>
      </c>
      <c r="M636" s="3">
        <v>18568.939999999999</v>
      </c>
      <c r="N636" s="3">
        <f>M636*K636</f>
        <v>0</v>
      </c>
      <c r="O636" s="1"/>
      <c r="P636" s="1"/>
      <c r="Q636" s="1"/>
      <c r="R636" s="1"/>
      <c r="S636" s="3">
        <f>Tabla13157[[#This Row],[COSTO TOTAL]]</f>
        <v>0</v>
      </c>
      <c r="T636" s="1"/>
      <c r="U636" s="1"/>
      <c r="V636" s="3"/>
      <c r="W636" s="1"/>
      <c r="X636" s="1"/>
      <c r="Y636" s="1"/>
      <c r="Z636" s="3"/>
      <c r="AA636" s="1"/>
      <c r="AB636" s="1"/>
      <c r="AC636" s="1"/>
      <c r="AD636" s="1" t="s">
        <v>112</v>
      </c>
      <c r="AE636" s="1"/>
    </row>
    <row r="637" spans="1:31">
      <c r="A637" s="1" t="s">
        <v>592</v>
      </c>
      <c r="B637" s="2">
        <v>43914</v>
      </c>
      <c r="C637" s="1" t="s">
        <v>22</v>
      </c>
      <c r="D637" s="1" t="s">
        <v>18</v>
      </c>
      <c r="E637" s="1"/>
      <c r="F637" s="1" t="s">
        <v>1444</v>
      </c>
      <c r="G637" s="1" t="s">
        <v>24</v>
      </c>
      <c r="H637" s="1">
        <v>4501762667</v>
      </c>
      <c r="I637" s="1" t="s">
        <v>24</v>
      </c>
      <c r="J637" s="1" t="s">
        <v>1455</v>
      </c>
      <c r="K637" s="1">
        <v>1</v>
      </c>
      <c r="L637" s="1" t="s">
        <v>26</v>
      </c>
      <c r="M637" s="3">
        <v>1848</v>
      </c>
      <c r="N637" s="3">
        <f>M637*K637</f>
        <v>1848</v>
      </c>
      <c r="O637" s="1"/>
      <c r="P637" s="1"/>
      <c r="Q637" s="1"/>
      <c r="R637" s="1"/>
      <c r="S637" s="3">
        <f>Tabla13157[[#This Row],[COSTO TOTAL]]</f>
        <v>1848</v>
      </c>
      <c r="T637" s="1"/>
      <c r="U637" s="1"/>
      <c r="V637" s="3"/>
      <c r="W637" s="1"/>
      <c r="X637" s="1"/>
      <c r="Y637" s="1"/>
      <c r="Z637" s="3"/>
      <c r="AA637" s="1"/>
      <c r="AB637" s="1"/>
      <c r="AC637" s="1"/>
      <c r="AD637" s="1"/>
      <c r="AE637" s="1"/>
    </row>
    <row r="638" spans="1:31">
      <c r="A638" s="1"/>
      <c r="B638" s="2">
        <v>43948</v>
      </c>
      <c r="C638" s="1">
        <v>7840203</v>
      </c>
      <c r="D638" s="1" t="s">
        <v>18</v>
      </c>
      <c r="E638" s="1" t="s">
        <v>1482</v>
      </c>
      <c r="F638" s="1" t="s">
        <v>851</v>
      </c>
      <c r="G638" s="1" t="s">
        <v>24</v>
      </c>
      <c r="H638" s="1">
        <v>4501765709</v>
      </c>
      <c r="I638" s="1" t="s">
        <v>24</v>
      </c>
      <c r="J638" s="1" t="s">
        <v>1449</v>
      </c>
      <c r="K638" s="1">
        <v>1</v>
      </c>
      <c r="L638" s="1" t="s">
        <v>26</v>
      </c>
      <c r="M638" s="3">
        <v>15212.4</v>
      </c>
      <c r="N638" s="3">
        <f t="shared" ref="N638:N667" si="16">M638*K638</f>
        <v>15212.4</v>
      </c>
      <c r="O638" s="1"/>
      <c r="P638" s="1"/>
      <c r="Q638" s="1"/>
      <c r="R638" s="1"/>
      <c r="S638" s="3">
        <f>Tabla13157[[#This Row],[COSTO TOTAL]]</f>
        <v>15212.4</v>
      </c>
      <c r="T638" s="1"/>
      <c r="U638" s="1"/>
      <c r="V638" s="3"/>
      <c r="W638" s="1"/>
      <c r="X638" s="1"/>
      <c r="Y638" s="1"/>
      <c r="Z638" s="3"/>
      <c r="AA638" s="1"/>
      <c r="AB638" s="1"/>
      <c r="AC638" s="1" t="s">
        <v>112</v>
      </c>
      <c r="AD638" s="1"/>
      <c r="AE638" s="1"/>
    </row>
    <row r="639" spans="1:31">
      <c r="A639" s="1"/>
      <c r="B639" s="2">
        <v>43948</v>
      </c>
      <c r="C639" s="1">
        <v>7840203</v>
      </c>
      <c r="D639" s="1" t="s">
        <v>18</v>
      </c>
      <c r="E639" s="1" t="s">
        <v>1482</v>
      </c>
      <c r="F639" s="1" t="s">
        <v>851</v>
      </c>
      <c r="G639" s="1" t="s">
        <v>24</v>
      </c>
      <c r="H639" s="1">
        <v>4501765709</v>
      </c>
      <c r="I639" s="1" t="s">
        <v>24</v>
      </c>
      <c r="J639" s="1" t="s">
        <v>1450</v>
      </c>
      <c r="K639" s="1">
        <v>1</v>
      </c>
      <c r="L639" s="1" t="s">
        <v>26</v>
      </c>
      <c r="M639" s="3">
        <v>15105.12</v>
      </c>
      <c r="N639" s="3">
        <f t="shared" si="16"/>
        <v>15105.12</v>
      </c>
      <c r="O639" s="1"/>
      <c r="P639" s="1"/>
      <c r="Q639" s="1"/>
      <c r="R639" s="1"/>
      <c r="S639" s="3">
        <f>Tabla13157[[#This Row],[COSTO TOTAL]]</f>
        <v>15105.12</v>
      </c>
      <c r="T639" s="1"/>
      <c r="U639" s="1"/>
      <c r="V639" s="3"/>
      <c r="W639" s="1"/>
      <c r="X639" s="1"/>
      <c r="Y639" s="1"/>
      <c r="Z639" s="3"/>
      <c r="AA639" s="1"/>
      <c r="AB639" s="1"/>
      <c r="AC639" s="1" t="s">
        <v>112</v>
      </c>
      <c r="AD639" s="1"/>
      <c r="AE639" s="1"/>
    </row>
    <row r="640" spans="1:31">
      <c r="A640" s="1"/>
      <c r="B640" s="2">
        <v>43948</v>
      </c>
      <c r="C640" s="1">
        <v>7880312</v>
      </c>
      <c r="D640" s="1" t="s">
        <v>18</v>
      </c>
      <c r="E640" s="1" t="s">
        <v>1487</v>
      </c>
      <c r="F640" s="1" t="s">
        <v>1452</v>
      </c>
      <c r="G640" s="1" t="s">
        <v>24</v>
      </c>
      <c r="H640" s="1">
        <v>4501770951</v>
      </c>
      <c r="I640" s="1" t="s">
        <v>24</v>
      </c>
      <c r="J640" s="1" t="s">
        <v>1451</v>
      </c>
      <c r="K640" s="1">
        <v>1</v>
      </c>
      <c r="L640" s="1" t="s">
        <v>26</v>
      </c>
      <c r="M640" s="3">
        <v>50000</v>
      </c>
      <c r="N640" s="3">
        <f t="shared" si="16"/>
        <v>50000</v>
      </c>
      <c r="O640" s="1"/>
      <c r="P640" s="1"/>
      <c r="Q640" s="1"/>
      <c r="R640" s="1"/>
      <c r="S640" s="3">
        <f>Tabla13157[[#This Row],[COSTO TOTAL]]</f>
        <v>50000</v>
      </c>
      <c r="T640" s="1"/>
      <c r="U640" s="1"/>
      <c r="V640" s="3"/>
      <c r="W640" s="1"/>
      <c r="X640" s="1"/>
      <c r="Y640" s="1"/>
      <c r="Z640" s="3"/>
      <c r="AA640" s="1"/>
      <c r="AB640" s="1"/>
      <c r="AC640" s="1" t="s">
        <v>112</v>
      </c>
      <c r="AD640" s="1"/>
      <c r="AE640" s="1"/>
    </row>
    <row r="641" spans="1:31">
      <c r="A641" s="1"/>
      <c r="B641" s="2">
        <v>43948</v>
      </c>
      <c r="C641" s="1">
        <v>7858230</v>
      </c>
      <c r="D641" s="1" t="s">
        <v>18</v>
      </c>
      <c r="E641" s="1" t="s">
        <v>1479</v>
      </c>
      <c r="F641" s="1" t="s">
        <v>113</v>
      </c>
      <c r="G641" s="1" t="s">
        <v>24</v>
      </c>
      <c r="H641" s="1">
        <v>4501767226</v>
      </c>
      <c r="I641" s="1" t="s">
        <v>24</v>
      </c>
      <c r="J641" s="1" t="s">
        <v>1453</v>
      </c>
      <c r="K641" s="1">
        <v>6</v>
      </c>
      <c r="L641" s="1" t="s">
        <v>26</v>
      </c>
      <c r="M641" s="3">
        <v>48.49</v>
      </c>
      <c r="N641" s="3">
        <f t="shared" si="16"/>
        <v>290.94</v>
      </c>
      <c r="O641" s="1"/>
      <c r="P641" s="1"/>
      <c r="Q641" s="1"/>
      <c r="R641" s="1"/>
      <c r="S641" s="3">
        <f>Tabla13157[[#This Row],[COSTO TOTAL]]</f>
        <v>290.94</v>
      </c>
      <c r="T641" s="1"/>
      <c r="U641" s="1"/>
      <c r="V641" s="3"/>
      <c r="W641" s="1"/>
      <c r="X641" s="1"/>
      <c r="Y641" s="1"/>
      <c r="Z641" s="3"/>
      <c r="AA641" s="1"/>
      <c r="AB641" s="1"/>
      <c r="AC641" s="1" t="s">
        <v>112</v>
      </c>
      <c r="AD641" s="1"/>
      <c r="AE641" s="1"/>
    </row>
    <row r="642" spans="1:31" s="1" customFormat="1">
      <c r="B642" s="60">
        <v>43948</v>
      </c>
      <c r="C642" s="1" t="s">
        <v>22</v>
      </c>
      <c r="D642" s="1" t="s">
        <v>1474</v>
      </c>
      <c r="F642" s="1" t="s">
        <v>122</v>
      </c>
      <c r="G642" s="1" t="s">
        <v>24</v>
      </c>
      <c r="H642" s="1">
        <v>4501775301</v>
      </c>
      <c r="I642" s="1" t="s">
        <v>24</v>
      </c>
      <c r="J642" s="1" t="s">
        <v>1470</v>
      </c>
      <c r="K642" s="1">
        <v>1</v>
      </c>
      <c r="L642" s="1" t="s">
        <v>26</v>
      </c>
      <c r="M642" s="1">
        <v>75.599999999999994</v>
      </c>
      <c r="S642" s="3">
        <f>Tabla13157[[#This Row],[COSTO TOTAL]]</f>
        <v>0</v>
      </c>
    </row>
    <row r="643" spans="1:31" s="1" customFormat="1">
      <c r="B643" s="60">
        <v>43948</v>
      </c>
      <c r="C643" s="1" t="s">
        <v>22</v>
      </c>
      <c r="D643" s="1" t="s">
        <v>1474</v>
      </c>
      <c r="F643" s="1" t="s">
        <v>122</v>
      </c>
      <c r="G643" s="1" t="s">
        <v>24</v>
      </c>
      <c r="H643" s="1">
        <v>4501775301</v>
      </c>
      <c r="I643" s="1" t="s">
        <v>24</v>
      </c>
      <c r="J643" s="1" t="s">
        <v>1469</v>
      </c>
      <c r="K643" s="1">
        <v>5</v>
      </c>
      <c r="L643" s="1" t="s">
        <v>26</v>
      </c>
      <c r="M643" s="1">
        <v>105.2</v>
      </c>
      <c r="S643" s="3">
        <f>Tabla13157[[#This Row],[COSTO TOTAL]]</f>
        <v>0</v>
      </c>
    </row>
    <row r="644" spans="1:31" s="1" customFormat="1">
      <c r="B644" s="60">
        <v>43948</v>
      </c>
      <c r="C644" s="1" t="s">
        <v>22</v>
      </c>
      <c r="D644" s="1" t="s">
        <v>1474</v>
      </c>
      <c r="F644" s="1" t="s">
        <v>122</v>
      </c>
      <c r="G644" s="1" t="s">
        <v>24</v>
      </c>
      <c r="H644" s="1">
        <v>4501775301</v>
      </c>
      <c r="I644" s="1" t="s">
        <v>24</v>
      </c>
      <c r="J644" s="1" t="s">
        <v>1468</v>
      </c>
      <c r="K644" s="1">
        <v>4</v>
      </c>
      <c r="L644" s="1" t="s">
        <v>26</v>
      </c>
      <c r="M644" s="1">
        <v>77.2</v>
      </c>
      <c r="S644" s="3">
        <f>Tabla13157[[#This Row],[COSTO TOTAL]]</f>
        <v>0</v>
      </c>
    </row>
    <row r="645" spans="1:31" s="1" customFormat="1">
      <c r="B645" s="60">
        <v>43948</v>
      </c>
      <c r="C645" s="1" t="s">
        <v>22</v>
      </c>
      <c r="D645" s="1" t="s">
        <v>1474</v>
      </c>
      <c r="F645" s="1" t="s">
        <v>122</v>
      </c>
      <c r="G645" s="1" t="s">
        <v>24</v>
      </c>
      <c r="H645" s="1">
        <v>4501775858</v>
      </c>
      <c r="I645" s="1" t="s">
        <v>24</v>
      </c>
      <c r="J645" s="1" t="s">
        <v>1467</v>
      </c>
      <c r="K645" s="1">
        <v>2</v>
      </c>
      <c r="L645" s="1" t="s">
        <v>26</v>
      </c>
      <c r="M645" s="1">
        <v>1542.86</v>
      </c>
      <c r="S645" s="3">
        <f>Tabla13157[[#This Row],[COSTO TOTAL]]</f>
        <v>0</v>
      </c>
    </row>
    <row r="646" spans="1:31" s="1" customFormat="1">
      <c r="B646" s="60">
        <v>43948</v>
      </c>
      <c r="C646" s="1">
        <v>7848251</v>
      </c>
      <c r="D646" s="1" t="s">
        <v>1474</v>
      </c>
      <c r="E646" s="1" t="s">
        <v>1484</v>
      </c>
      <c r="F646" s="1" t="s">
        <v>1237</v>
      </c>
      <c r="G646" s="1" t="s">
        <v>24</v>
      </c>
      <c r="H646" s="1">
        <v>4501773716</v>
      </c>
      <c r="I646" s="1" t="s">
        <v>24</v>
      </c>
      <c r="J646" s="1" t="s">
        <v>1446</v>
      </c>
      <c r="K646" s="1">
        <v>0</v>
      </c>
      <c r="L646" s="1" t="s">
        <v>26</v>
      </c>
      <c r="M646" s="1">
        <v>6192.42</v>
      </c>
      <c r="S646" s="3">
        <f>Tabla13157[[#This Row],[COSTO TOTAL]]</f>
        <v>0</v>
      </c>
      <c r="AD646" s="1" t="s">
        <v>112</v>
      </c>
    </row>
    <row r="647" spans="1:31" s="1" customFormat="1">
      <c r="A647" s="1" t="s">
        <v>1489</v>
      </c>
      <c r="B647" s="60">
        <v>43948</v>
      </c>
      <c r="C647" s="1">
        <v>7846039</v>
      </c>
      <c r="D647" s="1" t="s">
        <v>1474</v>
      </c>
      <c r="E647" s="1" t="s">
        <v>1483</v>
      </c>
      <c r="F647" s="1" t="s">
        <v>1237</v>
      </c>
      <c r="G647" s="1" t="s">
        <v>24</v>
      </c>
      <c r="H647" s="1">
        <v>4501770930</v>
      </c>
      <c r="I647" s="1" t="s">
        <v>24</v>
      </c>
      <c r="J647" s="1" t="s">
        <v>1447</v>
      </c>
      <c r="K647" s="1">
        <v>1</v>
      </c>
      <c r="L647" s="1" t="s">
        <v>26</v>
      </c>
      <c r="M647" s="1">
        <v>7328.57</v>
      </c>
      <c r="S647" s="3">
        <f>Tabla13157[[#This Row],[COSTO TOTAL]]</f>
        <v>0</v>
      </c>
      <c r="AC647" s="1" t="s">
        <v>112</v>
      </c>
    </row>
    <row r="648" spans="1:31" s="1" customFormat="1">
      <c r="B648" s="60">
        <v>43914</v>
      </c>
      <c r="C648" s="1" t="s">
        <v>22</v>
      </c>
      <c r="D648" s="1" t="s">
        <v>1474</v>
      </c>
      <c r="E648" s="1" t="s">
        <v>1488</v>
      </c>
      <c r="F648" s="1" t="s">
        <v>1463</v>
      </c>
      <c r="G648" s="1" t="s">
        <v>24</v>
      </c>
      <c r="H648" s="1">
        <v>4501749455</v>
      </c>
      <c r="I648" s="1" t="s">
        <v>24</v>
      </c>
      <c r="J648" s="1" t="s">
        <v>1464</v>
      </c>
      <c r="K648" s="1">
        <v>1</v>
      </c>
      <c r="L648" s="1" t="s">
        <v>26</v>
      </c>
      <c r="M648" s="1">
        <v>2418</v>
      </c>
      <c r="S648" s="3">
        <f>Tabla13157[[#This Row],[COSTO TOTAL]]</f>
        <v>0</v>
      </c>
    </row>
    <row r="649" spans="1:31" s="1" customFormat="1">
      <c r="B649" s="60">
        <v>43914</v>
      </c>
      <c r="C649" s="1" t="s">
        <v>22</v>
      </c>
      <c r="D649" s="1" t="s">
        <v>1474</v>
      </c>
      <c r="E649" s="1" t="s">
        <v>1488</v>
      </c>
      <c r="F649" s="1" t="s">
        <v>1463</v>
      </c>
      <c r="G649" s="1" t="s">
        <v>24</v>
      </c>
      <c r="H649" s="1">
        <v>4501749455</v>
      </c>
      <c r="I649" s="1" t="s">
        <v>24</v>
      </c>
      <c r="J649" s="1" t="s">
        <v>1465</v>
      </c>
      <c r="K649" s="1">
        <v>1</v>
      </c>
      <c r="L649" s="1" t="s">
        <v>26</v>
      </c>
      <c r="M649" s="1">
        <v>418</v>
      </c>
      <c r="S649" s="3">
        <f>Tabla13157[[#This Row],[COSTO TOTAL]]</f>
        <v>0</v>
      </c>
    </row>
    <row r="650" spans="1:31" s="1" customFormat="1">
      <c r="B650" s="60">
        <v>43914</v>
      </c>
      <c r="C650" s="1" t="s">
        <v>22</v>
      </c>
      <c r="D650" s="1" t="s">
        <v>1474</v>
      </c>
      <c r="E650" s="1" t="s">
        <v>1488</v>
      </c>
      <c r="F650" s="1" t="s">
        <v>1463</v>
      </c>
      <c r="G650" s="1" t="s">
        <v>24</v>
      </c>
      <c r="H650" s="1">
        <v>4501749455</v>
      </c>
      <c r="I650" s="1" t="s">
        <v>24</v>
      </c>
      <c r="J650" s="1" t="s">
        <v>1466</v>
      </c>
      <c r="K650" s="1">
        <v>1</v>
      </c>
      <c r="L650" s="1" t="s">
        <v>26</v>
      </c>
      <c r="M650" s="1">
        <v>192</v>
      </c>
      <c r="S650" s="3">
        <f>Tabla13157[[#This Row],[COSTO TOTAL]]</f>
        <v>0</v>
      </c>
    </row>
    <row r="651" spans="1:31" s="1" customFormat="1">
      <c r="B651" s="60">
        <v>43914</v>
      </c>
      <c r="C651" s="1" t="s">
        <v>22</v>
      </c>
      <c r="D651" s="1" t="s">
        <v>1474</v>
      </c>
      <c r="E651" s="1" t="s">
        <v>1488</v>
      </c>
      <c r="F651" s="1" t="s">
        <v>1463</v>
      </c>
      <c r="G651" s="1" t="s">
        <v>24</v>
      </c>
      <c r="H651" s="1">
        <v>4501749455</v>
      </c>
      <c r="I651" s="1" t="s">
        <v>24</v>
      </c>
      <c r="J651" s="1" t="s">
        <v>1464</v>
      </c>
      <c r="K651" s="1">
        <v>1</v>
      </c>
      <c r="L651" s="1" t="s">
        <v>26</v>
      </c>
      <c r="M651" s="1">
        <v>2468</v>
      </c>
      <c r="S651" s="3">
        <f>Tabla13157[[#This Row],[COSTO TOTAL]]</f>
        <v>0</v>
      </c>
    </row>
    <row r="652" spans="1:31" s="1" customFormat="1">
      <c r="B652" s="60">
        <v>43914</v>
      </c>
      <c r="C652" s="1" t="s">
        <v>22</v>
      </c>
      <c r="D652" s="1" t="s">
        <v>1474</v>
      </c>
      <c r="E652" s="1" t="s">
        <v>1488</v>
      </c>
      <c r="F652" s="1" t="s">
        <v>1463</v>
      </c>
      <c r="G652" s="1" t="s">
        <v>24</v>
      </c>
      <c r="H652" s="1">
        <v>4501749455</v>
      </c>
      <c r="I652" s="1" t="s">
        <v>24</v>
      </c>
      <c r="J652" s="1" t="s">
        <v>1464</v>
      </c>
      <c r="K652" s="1">
        <v>1</v>
      </c>
      <c r="L652" s="1" t="s">
        <v>26</v>
      </c>
      <c r="M652" s="1">
        <v>2468</v>
      </c>
      <c r="S652" s="3">
        <f>Tabla13157[[#This Row],[COSTO TOTAL]]</f>
        <v>0</v>
      </c>
    </row>
    <row r="653" spans="1:31" s="1" customFormat="1">
      <c r="B653" s="60">
        <v>43914</v>
      </c>
      <c r="C653" s="1" t="s">
        <v>22</v>
      </c>
      <c r="D653" s="1" t="s">
        <v>1474</v>
      </c>
      <c r="E653" s="1" t="s">
        <v>1488</v>
      </c>
      <c r="F653" s="1" t="s">
        <v>1463</v>
      </c>
      <c r="G653" s="1" t="s">
        <v>24</v>
      </c>
      <c r="H653" s="1">
        <v>4501749455</v>
      </c>
      <c r="I653" s="1" t="s">
        <v>24</v>
      </c>
      <c r="J653" s="1" t="s">
        <v>1464</v>
      </c>
      <c r="K653" s="1">
        <v>2</v>
      </c>
      <c r="L653" s="1" t="s">
        <v>26</v>
      </c>
      <c r="M653" s="1">
        <v>2468</v>
      </c>
      <c r="S653" s="3">
        <f>Tabla13157[[#This Row],[COSTO TOTAL]]</f>
        <v>0</v>
      </c>
    </row>
    <row r="654" spans="1:3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"/>
      <c r="N654" s="3">
        <f t="shared" ref="N654:N665" si="17">M654*K654</f>
        <v>0</v>
      </c>
      <c r="O654" s="1"/>
      <c r="P654" s="1"/>
      <c r="Q654" s="1"/>
      <c r="R654" s="1"/>
      <c r="S654" s="3">
        <f>Tabla13157[[#This Row],[COSTO TOTAL]]</f>
        <v>0</v>
      </c>
      <c r="T654" s="1"/>
      <c r="U654" s="1"/>
      <c r="V654" s="3"/>
      <c r="W654" s="1"/>
      <c r="X654" s="1"/>
      <c r="Y654" s="1"/>
      <c r="Z654" s="3"/>
      <c r="AA654" s="1"/>
      <c r="AB654" s="1"/>
      <c r="AC654" s="1"/>
      <c r="AD654" s="1"/>
      <c r="AE654" s="1"/>
    </row>
    <row r="655" spans="1:3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"/>
      <c r="N655" s="3">
        <f t="shared" si="17"/>
        <v>0</v>
      </c>
      <c r="O655" s="1"/>
      <c r="P655" s="1"/>
      <c r="Q655" s="1"/>
      <c r="R655" s="1"/>
      <c r="S655" s="3">
        <f>Tabla13157[[#This Row],[COSTO TOTAL]]</f>
        <v>0</v>
      </c>
      <c r="T655" s="1"/>
      <c r="U655" s="1"/>
      <c r="V655" s="3"/>
      <c r="W655" s="1"/>
      <c r="X655" s="1"/>
      <c r="Y655" s="1"/>
      <c r="Z655" s="3"/>
      <c r="AA655" s="1"/>
      <c r="AB655" s="1"/>
      <c r="AC655" s="1"/>
      <c r="AD655" s="1"/>
      <c r="AE655" s="1"/>
    </row>
    <row r="656" spans="1:3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"/>
      <c r="N656" s="3">
        <f t="shared" si="17"/>
        <v>0</v>
      </c>
      <c r="O656" s="1"/>
      <c r="P656" s="1"/>
      <c r="Q656" s="1"/>
      <c r="R656" s="1"/>
      <c r="S656" s="3">
        <f>Tabla13157[[#This Row],[COSTO TOTAL]]</f>
        <v>0</v>
      </c>
      <c r="T656" s="1"/>
      <c r="U656" s="1"/>
      <c r="V656" s="3"/>
      <c r="W656" s="1"/>
      <c r="X656" s="1"/>
      <c r="Y656" s="1"/>
      <c r="Z656" s="3"/>
      <c r="AA656" s="1"/>
      <c r="AB656" s="1"/>
      <c r="AC656" s="1"/>
      <c r="AD656" s="1"/>
      <c r="AE656" s="1"/>
    </row>
    <row r="657" spans="1:3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"/>
      <c r="N657" s="3">
        <f t="shared" si="17"/>
        <v>0</v>
      </c>
      <c r="O657" s="1"/>
      <c r="P657" s="1"/>
      <c r="Q657" s="1"/>
      <c r="R657" s="1"/>
      <c r="S657" s="3">
        <f>Tabla13157[[#This Row],[COSTO TOTAL]]</f>
        <v>0</v>
      </c>
      <c r="T657" s="1"/>
      <c r="U657" s="1"/>
      <c r="V657" s="3"/>
      <c r="W657" s="1"/>
      <c r="X657" s="1"/>
      <c r="Y657" s="1"/>
      <c r="Z657" s="3"/>
      <c r="AA657" s="1"/>
      <c r="AB657" s="1"/>
      <c r="AC657" s="1"/>
      <c r="AD657" s="1"/>
      <c r="AE657" s="1"/>
    </row>
    <row r="658" spans="1:3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"/>
      <c r="N658" s="3">
        <f t="shared" si="17"/>
        <v>0</v>
      </c>
      <c r="O658" s="1"/>
      <c r="P658" s="1"/>
      <c r="Q658" s="1"/>
      <c r="R658" s="1"/>
      <c r="S658" s="3">
        <f>Tabla13157[[#This Row],[COSTO TOTAL]]</f>
        <v>0</v>
      </c>
      <c r="T658" s="1"/>
      <c r="U658" s="1"/>
      <c r="V658" s="3"/>
      <c r="W658" s="1"/>
      <c r="X658" s="1"/>
      <c r="Y658" s="1"/>
      <c r="Z658" s="3"/>
      <c r="AA658" s="1"/>
      <c r="AB658" s="1"/>
      <c r="AC658" s="1"/>
      <c r="AD658" s="1"/>
      <c r="AE658" s="1"/>
    </row>
    <row r="659" spans="1:3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"/>
      <c r="N659" s="3">
        <f t="shared" si="17"/>
        <v>0</v>
      </c>
      <c r="O659" s="1"/>
      <c r="P659" s="1"/>
      <c r="Q659" s="1"/>
      <c r="R659" s="1"/>
      <c r="S659" s="3">
        <f>Tabla13157[[#This Row],[COSTO TOTAL]]</f>
        <v>0</v>
      </c>
      <c r="T659" s="1"/>
      <c r="U659" s="1"/>
      <c r="V659" s="3"/>
      <c r="W659" s="1"/>
      <c r="X659" s="1"/>
      <c r="Y659" s="1"/>
      <c r="Z659" s="3"/>
      <c r="AA659" s="1"/>
      <c r="AB659" s="1"/>
      <c r="AC659" s="1"/>
      <c r="AD659" s="1"/>
      <c r="AE659" s="1"/>
    </row>
    <row r="660" spans="1:3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"/>
      <c r="N660" s="3">
        <f t="shared" si="17"/>
        <v>0</v>
      </c>
      <c r="O660" s="1"/>
      <c r="P660" s="1"/>
      <c r="Q660" s="1"/>
      <c r="R660" s="1"/>
      <c r="S660" s="3">
        <f>Tabla13157[[#This Row],[COSTO TOTAL]]</f>
        <v>0</v>
      </c>
      <c r="T660" s="1"/>
      <c r="U660" s="1"/>
      <c r="V660" s="3"/>
      <c r="W660" s="1"/>
      <c r="X660" s="1"/>
      <c r="Y660" s="1"/>
      <c r="Z660" s="3"/>
      <c r="AA660" s="1"/>
      <c r="AB660" s="1"/>
      <c r="AC660" s="1"/>
      <c r="AD660" s="1"/>
      <c r="AE660" s="1"/>
    </row>
    <row r="661" spans="1:3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"/>
      <c r="N661" s="3">
        <f t="shared" si="17"/>
        <v>0</v>
      </c>
      <c r="O661" s="1"/>
      <c r="P661" s="1"/>
      <c r="Q661" s="1"/>
      <c r="R661" s="1"/>
      <c r="S661" s="3">
        <f>Tabla13157[[#This Row],[COSTO TOTAL]]</f>
        <v>0</v>
      </c>
      <c r="T661" s="1"/>
      <c r="U661" s="1"/>
      <c r="V661" s="3"/>
      <c r="W661" s="1"/>
      <c r="X661" s="1"/>
      <c r="Y661" s="1"/>
      <c r="Z661" s="3"/>
      <c r="AA661" s="1"/>
      <c r="AB661" s="1"/>
      <c r="AC661" s="1"/>
      <c r="AD661" s="1"/>
      <c r="AE661" s="1"/>
    </row>
    <row r="662" spans="1:3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"/>
      <c r="N662" s="3">
        <f t="shared" si="17"/>
        <v>0</v>
      </c>
      <c r="O662" s="1"/>
      <c r="P662" s="1"/>
      <c r="Q662" s="1"/>
      <c r="R662" s="1"/>
      <c r="S662" s="3">
        <f>Tabla13157[[#This Row],[COSTO TOTAL]]</f>
        <v>0</v>
      </c>
      <c r="T662" s="1"/>
      <c r="U662" s="1"/>
      <c r="V662" s="3"/>
      <c r="W662" s="1"/>
      <c r="X662" s="1"/>
      <c r="Y662" s="1"/>
      <c r="Z662" s="3"/>
      <c r="AA662" s="1"/>
      <c r="AB662" s="1"/>
      <c r="AC662" s="1"/>
      <c r="AD662" s="1"/>
      <c r="AE662" s="1"/>
    </row>
    <row r="663" spans="1:3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"/>
      <c r="N663" s="3">
        <f t="shared" si="17"/>
        <v>0</v>
      </c>
      <c r="O663" s="1"/>
      <c r="P663" s="1"/>
      <c r="Q663" s="1"/>
      <c r="R663" s="1"/>
      <c r="S663" s="3">
        <f>Tabla13157[[#This Row],[COSTO TOTAL]]</f>
        <v>0</v>
      </c>
      <c r="T663" s="1"/>
      <c r="U663" s="1"/>
      <c r="V663" s="3"/>
      <c r="W663" s="1"/>
      <c r="X663" s="1"/>
      <c r="Y663" s="1"/>
      <c r="Z663" s="3"/>
      <c r="AA663" s="1"/>
      <c r="AB663" s="1"/>
      <c r="AC663" s="1"/>
      <c r="AD663" s="1"/>
      <c r="AE663" s="1"/>
    </row>
    <row r="664" spans="1:3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"/>
      <c r="N664" s="3">
        <f t="shared" si="17"/>
        <v>0</v>
      </c>
      <c r="O664" s="1"/>
      <c r="P664" s="1"/>
      <c r="Q664" s="1"/>
      <c r="R664" s="1"/>
      <c r="S664" s="3">
        <f>Tabla13157[[#This Row],[COSTO TOTAL]]</f>
        <v>0</v>
      </c>
      <c r="T664" s="1"/>
      <c r="U664" s="1"/>
      <c r="V664" s="3"/>
      <c r="W664" s="1"/>
      <c r="X664" s="1"/>
      <c r="Y664" s="1"/>
      <c r="Z664" s="3"/>
      <c r="AA664" s="1"/>
      <c r="AB664" s="1"/>
      <c r="AC664" s="1"/>
      <c r="AD664" s="1"/>
      <c r="AE664" s="1"/>
    </row>
    <row r="665" spans="1:3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"/>
      <c r="N665" s="3">
        <f t="shared" si="17"/>
        <v>0</v>
      </c>
      <c r="O665" s="1"/>
      <c r="P665" s="1"/>
      <c r="Q665" s="1"/>
      <c r="R665" s="1"/>
      <c r="S665" s="3">
        <f>Tabla13157[[#This Row],[COSTO TOTAL]]</f>
        <v>0</v>
      </c>
      <c r="T665" s="1"/>
      <c r="U665" s="1"/>
      <c r="V665" s="3"/>
      <c r="W665" s="1"/>
      <c r="X665" s="1"/>
      <c r="Y665" s="1"/>
      <c r="Z665" s="3"/>
      <c r="AA665" s="1"/>
      <c r="AB665" s="1"/>
      <c r="AC665" s="1"/>
      <c r="AD665" s="1"/>
      <c r="AE665" s="1"/>
    </row>
    <row r="666" spans="1:3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"/>
      <c r="N666" s="3"/>
      <c r="O666" s="1"/>
      <c r="P666" s="1"/>
      <c r="Q666" s="1"/>
      <c r="R666" s="1"/>
      <c r="S666" s="3">
        <f>Tabla13157[[#This Row],[COSTO TOTAL]]</f>
        <v>0</v>
      </c>
      <c r="T666" s="1"/>
      <c r="U666" s="1"/>
      <c r="V666" s="3"/>
      <c r="W666" s="1"/>
      <c r="X666" s="1"/>
      <c r="Y666" s="1"/>
      <c r="Z666" s="3"/>
      <c r="AA666" s="1"/>
      <c r="AB666" s="1"/>
      <c r="AC666" s="1"/>
      <c r="AD666" s="1"/>
      <c r="AE666" s="1"/>
    </row>
    <row r="667" spans="1:3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"/>
      <c r="N667" s="3">
        <f t="shared" si="16"/>
        <v>0</v>
      </c>
      <c r="O667" s="1"/>
      <c r="P667" s="1"/>
      <c r="Q667" s="1"/>
      <c r="R667" s="1"/>
      <c r="S667" s="3">
        <f>Tabla13157[[#This Row],[COSTO TOTAL]]</f>
        <v>0</v>
      </c>
      <c r="T667" s="1"/>
      <c r="U667" s="1"/>
      <c r="V667" s="3"/>
      <c r="W667" s="1"/>
      <c r="X667" s="1"/>
      <c r="Y667" s="1"/>
      <c r="Z667" s="3"/>
      <c r="AA667" s="1"/>
      <c r="AB667" s="1"/>
      <c r="AC667" s="1"/>
      <c r="AD667" s="1"/>
      <c r="AE667" s="1"/>
    </row>
    <row r="668" spans="1:3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"/>
      <c r="N668" s="3">
        <f>M668*K668</f>
        <v>0</v>
      </c>
      <c r="O668" s="1"/>
      <c r="P668" s="1"/>
      <c r="Q668" s="1"/>
      <c r="R668" s="1"/>
      <c r="S668" s="3">
        <f>Tabla13157[[#This Row],[COSTO TOTAL]]</f>
        <v>0</v>
      </c>
      <c r="T668" s="1"/>
      <c r="U668" s="1"/>
      <c r="V668" s="3"/>
      <c r="W668" s="1"/>
      <c r="X668" s="1"/>
      <c r="Y668" s="1"/>
      <c r="Z668" s="3"/>
      <c r="AA668" s="1"/>
      <c r="AB668" s="1"/>
      <c r="AC668" s="1"/>
      <c r="AD668" s="1"/>
      <c r="AE668" s="1"/>
    </row>
    <row r="669" spans="1:31">
      <c r="A669" s="9"/>
      <c r="B669" s="10"/>
      <c r="C669" s="9"/>
      <c r="D669" s="9"/>
      <c r="E669" s="9"/>
      <c r="F669" s="9"/>
      <c r="G669" s="9"/>
      <c r="H669" s="9"/>
      <c r="I669" s="9"/>
      <c r="J669" s="9" t="s">
        <v>14</v>
      </c>
      <c r="K669" s="9"/>
      <c r="L669" s="9"/>
      <c r="M669" s="11"/>
      <c r="N669" s="11">
        <f t="shared" si="15"/>
        <v>0</v>
      </c>
      <c r="O669" s="9"/>
      <c r="P669" s="9"/>
      <c r="Q669" s="9"/>
      <c r="R669" s="9"/>
      <c r="S669" s="9"/>
      <c r="T669" s="9"/>
      <c r="U669" s="9"/>
      <c r="V669" s="11"/>
      <c r="W669" s="9"/>
      <c r="X669" s="9"/>
      <c r="Y669" s="9"/>
      <c r="Z669" s="11"/>
      <c r="AA669" s="9"/>
      <c r="AB669" s="9"/>
      <c r="AC669" s="9"/>
      <c r="AD669" s="9"/>
      <c r="AE669" s="1"/>
    </row>
    <row r="670" spans="1:31">
      <c r="A670" s="1" t="s">
        <v>386</v>
      </c>
      <c r="B670" s="2" t="s">
        <v>37</v>
      </c>
      <c r="C670" s="1" t="s">
        <v>22</v>
      </c>
      <c r="D670" s="1" t="s">
        <v>14</v>
      </c>
      <c r="E670" s="1" t="s">
        <v>24</v>
      </c>
      <c r="F670" s="1" t="s">
        <v>24</v>
      </c>
      <c r="G670" s="1" t="s">
        <v>24</v>
      </c>
      <c r="H670" s="1" t="s">
        <v>22</v>
      </c>
      <c r="I670" s="1" t="s">
        <v>24</v>
      </c>
      <c r="J670" s="1" t="s">
        <v>705</v>
      </c>
      <c r="K670" s="1">
        <v>2</v>
      </c>
      <c r="L670" s="1" t="s">
        <v>26</v>
      </c>
      <c r="M670" s="3"/>
      <c r="N670" s="3">
        <f t="shared" si="15"/>
        <v>0</v>
      </c>
      <c r="O670" s="1"/>
      <c r="P670" s="1"/>
      <c r="Q670" s="1"/>
      <c r="R670" s="1"/>
      <c r="S670" s="1"/>
      <c r="T670" s="3">
        <f>Tabla13157[[#This Row],[COSTO TOTAL]]</f>
        <v>0</v>
      </c>
      <c r="U670" s="1"/>
      <c r="V670" s="3"/>
      <c r="W670" s="1"/>
      <c r="X670" s="1"/>
      <c r="Y670" s="3"/>
      <c r="Z670" s="1"/>
      <c r="AA670" s="1"/>
      <c r="AB670" s="1"/>
      <c r="AC670" s="1"/>
      <c r="AD670" s="1"/>
      <c r="AE670" s="1"/>
    </row>
    <row r="671" spans="1:31">
      <c r="A671" s="1" t="s">
        <v>803</v>
      </c>
      <c r="B671" s="2" t="s">
        <v>37</v>
      </c>
      <c r="C671" s="1">
        <v>7412600</v>
      </c>
      <c r="D671" s="1" t="s">
        <v>14</v>
      </c>
      <c r="E671" s="1" t="s">
        <v>24</v>
      </c>
      <c r="F671" s="1" t="s">
        <v>24</v>
      </c>
      <c r="G671" s="1"/>
      <c r="H671" s="1">
        <v>4501422563</v>
      </c>
      <c r="I671" s="1"/>
      <c r="J671" s="1" t="s">
        <v>804</v>
      </c>
      <c r="K671" s="1">
        <v>1</v>
      </c>
      <c r="L671" s="1" t="s">
        <v>26</v>
      </c>
      <c r="M671" s="3">
        <v>12700</v>
      </c>
      <c r="N671" s="3">
        <f t="shared" si="15"/>
        <v>12700</v>
      </c>
      <c r="O671" s="1"/>
      <c r="P671" s="1"/>
      <c r="Q671" s="1"/>
      <c r="R671" s="1"/>
      <c r="S671" s="1"/>
      <c r="T671" s="3">
        <f>Tabla13157[[#This Row],[COSTO TOTAL]]</f>
        <v>12700</v>
      </c>
      <c r="U671" s="1"/>
      <c r="V671" s="3"/>
      <c r="W671" s="1"/>
      <c r="X671" s="1"/>
      <c r="Y671" s="3"/>
      <c r="Z671" s="1"/>
      <c r="AA671" s="1"/>
      <c r="AB671" s="1"/>
      <c r="AC671" s="1"/>
      <c r="AD671" s="1"/>
      <c r="AE671" s="1"/>
    </row>
    <row r="672" spans="1:31">
      <c r="A672" s="1" t="s">
        <v>803</v>
      </c>
      <c r="B672" s="2">
        <v>43017</v>
      </c>
      <c r="C672" s="1" t="s">
        <v>22</v>
      </c>
      <c r="D672" s="1" t="s">
        <v>14</v>
      </c>
      <c r="E672" s="1" t="s">
        <v>24</v>
      </c>
      <c r="F672" s="1" t="s">
        <v>24</v>
      </c>
      <c r="G672" s="1"/>
      <c r="H672" s="1" t="s">
        <v>22</v>
      </c>
      <c r="I672" s="1"/>
      <c r="J672" s="1" t="s">
        <v>805</v>
      </c>
      <c r="K672" s="1">
        <v>1</v>
      </c>
      <c r="L672" s="1" t="s">
        <v>26</v>
      </c>
      <c r="M672" s="3"/>
      <c r="N672" s="3">
        <f t="shared" si="15"/>
        <v>0</v>
      </c>
      <c r="O672" s="1"/>
      <c r="P672" s="1"/>
      <c r="Q672" s="1"/>
      <c r="R672" s="1"/>
      <c r="S672" s="1"/>
      <c r="T672" s="3">
        <f>Tabla13157[[#This Row],[COSTO TOTAL]]</f>
        <v>0</v>
      </c>
      <c r="U672" s="1"/>
      <c r="V672" s="3"/>
      <c r="W672" s="1"/>
      <c r="X672" s="1"/>
      <c r="Y672" s="3"/>
      <c r="Z672" s="1"/>
      <c r="AA672" s="1"/>
      <c r="AB672" s="1"/>
      <c r="AC672" s="1"/>
      <c r="AD672" s="1"/>
      <c r="AE672" s="1"/>
    </row>
    <row r="673" spans="1:31">
      <c r="A673" s="1" t="s">
        <v>806</v>
      </c>
      <c r="B673" s="2">
        <v>43207</v>
      </c>
      <c r="C673" s="1">
        <v>7518772</v>
      </c>
      <c r="D673" s="1" t="s">
        <v>14</v>
      </c>
      <c r="E673" s="1" t="s">
        <v>807</v>
      </c>
      <c r="F673" s="1" t="s">
        <v>808</v>
      </c>
      <c r="G673" s="1"/>
      <c r="H673" s="1">
        <v>4501527565</v>
      </c>
      <c r="I673" s="1"/>
      <c r="J673" s="1" t="s">
        <v>809</v>
      </c>
      <c r="K673" s="1">
        <v>1</v>
      </c>
      <c r="L673" s="1" t="s">
        <v>26</v>
      </c>
      <c r="M673" s="3">
        <v>41345.4</v>
      </c>
      <c r="N673" s="3">
        <f t="shared" si="15"/>
        <v>41345.4</v>
      </c>
      <c r="O673" s="1"/>
      <c r="P673" s="1"/>
      <c r="Q673" s="1"/>
      <c r="R673" s="1"/>
      <c r="S673" s="1"/>
      <c r="T673" s="3">
        <f>Tabla13157[[#This Row],[COSTO TOTAL]]</f>
        <v>41345.4</v>
      </c>
      <c r="U673" s="1"/>
      <c r="V673" s="3"/>
      <c r="W673" s="1"/>
      <c r="X673" s="1"/>
      <c r="Y673" s="3"/>
      <c r="Z673" s="1"/>
      <c r="AA673" s="1"/>
      <c r="AB673" s="1"/>
      <c r="AC673" s="1"/>
      <c r="AD673" s="1" t="s">
        <v>112</v>
      </c>
      <c r="AE673" s="1"/>
    </row>
    <row r="674" spans="1:31">
      <c r="A674" s="1" t="s">
        <v>806</v>
      </c>
      <c r="B674" s="2">
        <v>43335</v>
      </c>
      <c r="C674" s="1">
        <v>7597217</v>
      </c>
      <c r="D674" s="1" t="s">
        <v>14</v>
      </c>
      <c r="E674" s="1" t="s">
        <v>810</v>
      </c>
      <c r="F674" s="1" t="s">
        <v>60</v>
      </c>
      <c r="G674" s="1" t="s">
        <v>24</v>
      </c>
      <c r="H674" s="1">
        <v>4501571911</v>
      </c>
      <c r="I674" s="1"/>
      <c r="J674" s="1" t="s">
        <v>811</v>
      </c>
      <c r="K674" s="1">
        <v>1</v>
      </c>
      <c r="L674" s="1" t="s">
        <v>26</v>
      </c>
      <c r="M674" s="3">
        <v>17000</v>
      </c>
      <c r="N674" s="3">
        <f t="shared" si="15"/>
        <v>17000</v>
      </c>
      <c r="O674" s="1"/>
      <c r="P674" s="1"/>
      <c r="Q674" s="1"/>
      <c r="R674" s="1"/>
      <c r="S674" s="1"/>
      <c r="T674" s="3">
        <f>Tabla13157[[#This Row],[COSTO TOTAL]]</f>
        <v>17000</v>
      </c>
      <c r="U674" s="1"/>
      <c r="V674" s="3"/>
      <c r="W674" s="1"/>
      <c r="X674" s="1"/>
      <c r="Y674" s="3"/>
      <c r="Z674" s="1"/>
      <c r="AA674" s="1"/>
      <c r="AB674" s="1"/>
      <c r="AC674" s="1"/>
      <c r="AD674" s="1"/>
      <c r="AE674" s="1"/>
    </row>
    <row r="675" spans="1:31">
      <c r="A675" s="1" t="s">
        <v>806</v>
      </c>
      <c r="B675" s="2">
        <v>43335</v>
      </c>
      <c r="C675" s="1">
        <v>7597218</v>
      </c>
      <c r="D675" s="1" t="s">
        <v>14</v>
      </c>
      <c r="E675" s="1" t="s">
        <v>810</v>
      </c>
      <c r="F675" s="1" t="s">
        <v>60</v>
      </c>
      <c r="G675" s="1" t="s">
        <v>24</v>
      </c>
      <c r="H675" s="1">
        <v>4501571911</v>
      </c>
      <c r="I675" s="1"/>
      <c r="J675" s="1" t="s">
        <v>812</v>
      </c>
      <c r="K675" s="1">
        <v>1</v>
      </c>
      <c r="L675" s="1" t="s">
        <v>26</v>
      </c>
      <c r="M675" s="3">
        <v>17000</v>
      </c>
      <c r="N675" s="3">
        <f t="shared" si="15"/>
        <v>17000</v>
      </c>
      <c r="O675" s="1"/>
      <c r="P675" s="1"/>
      <c r="Q675" s="1"/>
      <c r="R675" s="1"/>
      <c r="S675" s="1"/>
      <c r="T675" s="3">
        <f>Tabla13157[[#This Row],[COSTO TOTAL]]</f>
        <v>17000</v>
      </c>
      <c r="U675" s="1"/>
      <c r="V675" s="3"/>
      <c r="W675" s="1"/>
      <c r="X675" s="1"/>
      <c r="Y675" s="3"/>
      <c r="Z675" s="1"/>
      <c r="AA675" s="1"/>
      <c r="AB675" s="1"/>
      <c r="AC675" s="1"/>
      <c r="AD675" s="1"/>
      <c r="AE675" s="1"/>
    </row>
    <row r="676" spans="1:31">
      <c r="A676" s="1" t="s">
        <v>806</v>
      </c>
      <c r="B676" s="2">
        <v>43335</v>
      </c>
      <c r="C676" s="1">
        <v>7597219</v>
      </c>
      <c r="D676" s="1" t="s">
        <v>14</v>
      </c>
      <c r="E676" s="1" t="s">
        <v>810</v>
      </c>
      <c r="F676" s="1" t="s">
        <v>60</v>
      </c>
      <c r="G676" s="1" t="s">
        <v>24</v>
      </c>
      <c r="H676" s="1">
        <v>4501571911</v>
      </c>
      <c r="I676" s="1"/>
      <c r="J676" s="1" t="s">
        <v>813</v>
      </c>
      <c r="K676" s="1">
        <v>1</v>
      </c>
      <c r="L676" s="1" t="s">
        <v>26</v>
      </c>
      <c r="M676" s="3">
        <v>17000</v>
      </c>
      <c r="N676" s="3">
        <f t="shared" si="15"/>
        <v>17000</v>
      </c>
      <c r="O676" s="1"/>
      <c r="P676" s="1"/>
      <c r="Q676" s="1"/>
      <c r="R676" s="1"/>
      <c r="S676" s="1"/>
      <c r="T676" s="3">
        <f>Tabla13157[[#This Row],[COSTO TOTAL]]</f>
        <v>17000</v>
      </c>
      <c r="U676" s="1"/>
      <c r="V676" s="3"/>
      <c r="W676" s="1"/>
      <c r="X676" s="1"/>
      <c r="Y676" s="3"/>
      <c r="Z676" s="1"/>
      <c r="AA676" s="1"/>
      <c r="AB676" s="1"/>
      <c r="AC676" s="1"/>
      <c r="AD676" s="1"/>
      <c r="AE676" s="1"/>
    </row>
    <row r="677" spans="1:31">
      <c r="A677" s="1" t="s">
        <v>806</v>
      </c>
      <c r="B677" s="2" t="s">
        <v>37</v>
      </c>
      <c r="C677" s="1" t="s">
        <v>22</v>
      </c>
      <c r="D677" s="1" t="s">
        <v>14</v>
      </c>
      <c r="E677" s="1" t="s">
        <v>24</v>
      </c>
      <c r="F677" s="1" t="s">
        <v>24</v>
      </c>
      <c r="G677" s="1" t="s">
        <v>24</v>
      </c>
      <c r="H677" s="1" t="s">
        <v>24</v>
      </c>
      <c r="I677" s="1" t="s">
        <v>24</v>
      </c>
      <c r="J677" s="1" t="s">
        <v>814</v>
      </c>
      <c r="K677" s="1">
        <v>1</v>
      </c>
      <c r="L677" s="1" t="s">
        <v>26</v>
      </c>
      <c r="M677" s="3"/>
      <c r="N677" s="3">
        <f t="shared" si="15"/>
        <v>0</v>
      </c>
      <c r="O677" s="1"/>
      <c r="P677" s="1"/>
      <c r="Q677" s="1"/>
      <c r="R677" s="1"/>
      <c r="S677" s="1"/>
      <c r="T677" s="3">
        <f>Tabla13157[[#This Row],[COSTO TOTAL]]</f>
        <v>0</v>
      </c>
      <c r="U677" s="1"/>
      <c r="V677" s="3"/>
      <c r="W677" s="1"/>
      <c r="X677" s="1"/>
      <c r="Y677" s="3"/>
      <c r="Z677" s="1"/>
      <c r="AA677" s="1"/>
      <c r="AB677" s="1"/>
      <c r="AC677" s="1"/>
      <c r="AD677" s="1"/>
      <c r="AE677" s="1"/>
    </row>
    <row r="678" spans="1:31">
      <c r="A678" s="1" t="s">
        <v>815</v>
      </c>
      <c r="B678" s="2" t="s">
        <v>37</v>
      </c>
      <c r="C678" s="1">
        <v>7462072</v>
      </c>
      <c r="D678" s="1" t="s">
        <v>14</v>
      </c>
      <c r="E678" s="1" t="s">
        <v>24</v>
      </c>
      <c r="F678" s="1" t="s">
        <v>24</v>
      </c>
      <c r="G678" s="1"/>
      <c r="H678" s="1" t="s">
        <v>22</v>
      </c>
      <c r="I678" s="1"/>
      <c r="J678" s="1" t="s">
        <v>816</v>
      </c>
      <c r="K678" s="1">
        <v>2</v>
      </c>
      <c r="L678" s="1" t="s">
        <v>26</v>
      </c>
      <c r="M678" s="3"/>
      <c r="N678" s="3">
        <f t="shared" si="15"/>
        <v>0</v>
      </c>
      <c r="O678" s="1"/>
      <c r="P678" s="1"/>
      <c r="Q678" s="1"/>
      <c r="R678" s="1"/>
      <c r="S678" s="1"/>
      <c r="T678" s="3">
        <f>Tabla13157[[#This Row],[COSTO TOTAL]]</f>
        <v>0</v>
      </c>
      <c r="U678" s="1"/>
      <c r="V678" s="3"/>
      <c r="W678" s="1"/>
      <c r="X678" s="1"/>
      <c r="Y678" s="3"/>
      <c r="Z678" s="1"/>
      <c r="AA678" s="1"/>
      <c r="AB678" s="1"/>
      <c r="AC678" s="1"/>
      <c r="AD678" s="1"/>
      <c r="AE678" s="1"/>
    </row>
    <row r="679" spans="1:31">
      <c r="A679" s="1" t="s">
        <v>817</v>
      </c>
      <c r="B679" s="2">
        <v>42857</v>
      </c>
      <c r="C679" s="1">
        <v>7387351</v>
      </c>
      <c r="D679" s="1" t="s">
        <v>14</v>
      </c>
      <c r="E679" s="1" t="s">
        <v>818</v>
      </c>
      <c r="F679" s="1" t="s">
        <v>819</v>
      </c>
      <c r="G679" s="1"/>
      <c r="H679" s="1">
        <v>4501400475</v>
      </c>
      <c r="I679" s="1"/>
      <c r="J679" s="1" t="s">
        <v>820</v>
      </c>
      <c r="K679" s="1">
        <v>7</v>
      </c>
      <c r="L679" s="1" t="s">
        <v>26</v>
      </c>
      <c r="M679" s="3">
        <v>13160</v>
      </c>
      <c r="N679" s="3">
        <f t="shared" si="15"/>
        <v>92120</v>
      </c>
      <c r="O679" s="1"/>
      <c r="P679" s="1"/>
      <c r="Q679" s="1"/>
      <c r="R679" s="1"/>
      <c r="S679" s="1"/>
      <c r="T679" s="3">
        <f>Tabla13157[[#This Row],[COSTO TOTAL]]</f>
        <v>92120</v>
      </c>
      <c r="U679" s="1"/>
      <c r="V679" s="3"/>
      <c r="W679" s="1"/>
      <c r="X679" s="1"/>
      <c r="Y679" s="3"/>
      <c r="Z679" s="1"/>
      <c r="AA679" s="1"/>
      <c r="AB679" s="1"/>
      <c r="AC679" s="1"/>
      <c r="AD679" s="1"/>
      <c r="AE679" s="1"/>
    </row>
    <row r="680" spans="1:31">
      <c r="A680" s="1" t="s">
        <v>817</v>
      </c>
      <c r="B680" s="2">
        <v>42857</v>
      </c>
      <c r="C680" s="1">
        <v>7387351</v>
      </c>
      <c r="D680" s="1" t="s">
        <v>14</v>
      </c>
      <c r="E680" s="1" t="s">
        <v>818</v>
      </c>
      <c r="F680" s="1" t="s">
        <v>819</v>
      </c>
      <c r="G680" s="1"/>
      <c r="H680" s="1">
        <v>4501400475</v>
      </c>
      <c r="I680" s="1"/>
      <c r="J680" s="1" t="s">
        <v>821</v>
      </c>
      <c r="K680" s="1">
        <v>10</v>
      </c>
      <c r="L680" s="1" t="s">
        <v>26</v>
      </c>
      <c r="M680" s="3">
        <v>11520</v>
      </c>
      <c r="N680" s="3">
        <f t="shared" si="15"/>
        <v>115200</v>
      </c>
      <c r="O680" s="1"/>
      <c r="P680" s="1"/>
      <c r="Q680" s="1"/>
      <c r="R680" s="1"/>
      <c r="S680" s="1"/>
      <c r="T680" s="3">
        <f>Tabla13157[[#This Row],[COSTO TOTAL]]</f>
        <v>115200</v>
      </c>
      <c r="U680" s="1"/>
      <c r="V680" s="3"/>
      <c r="W680" s="1"/>
      <c r="X680" s="1"/>
      <c r="Y680" s="3"/>
      <c r="Z680" s="1"/>
      <c r="AA680" s="1"/>
      <c r="AB680" s="1"/>
      <c r="AC680" s="1"/>
      <c r="AD680" s="1"/>
      <c r="AE680" s="1"/>
    </row>
    <row r="681" spans="1:31">
      <c r="A681" s="1" t="s">
        <v>817</v>
      </c>
      <c r="B681" s="2">
        <v>42857</v>
      </c>
      <c r="C681" s="1">
        <v>7387351</v>
      </c>
      <c r="D681" s="1" t="s">
        <v>14</v>
      </c>
      <c r="E681" s="1" t="s">
        <v>818</v>
      </c>
      <c r="F681" s="1" t="s">
        <v>819</v>
      </c>
      <c r="G681" s="1"/>
      <c r="H681" s="1">
        <v>4501400475</v>
      </c>
      <c r="I681" s="1"/>
      <c r="J681" s="1" t="s">
        <v>822</v>
      </c>
      <c r="K681" s="1">
        <v>3</v>
      </c>
      <c r="L681" s="1" t="s">
        <v>26</v>
      </c>
      <c r="M681" s="3">
        <v>17880</v>
      </c>
      <c r="N681" s="3">
        <f t="shared" si="15"/>
        <v>53640</v>
      </c>
      <c r="O681" s="1"/>
      <c r="P681" s="1"/>
      <c r="Q681" s="1"/>
      <c r="R681" s="1"/>
      <c r="S681" s="1"/>
      <c r="T681" s="3">
        <f>Tabla13157[[#This Row],[COSTO TOTAL]]</f>
        <v>53640</v>
      </c>
      <c r="U681" s="1"/>
      <c r="V681" s="3"/>
      <c r="W681" s="1"/>
      <c r="X681" s="1"/>
      <c r="Y681" s="3"/>
      <c r="Z681" s="1"/>
      <c r="AA681" s="1"/>
      <c r="AB681" s="1"/>
      <c r="AC681" s="1"/>
      <c r="AD681" s="1"/>
      <c r="AE681" s="1"/>
    </row>
    <row r="682" spans="1:31">
      <c r="A682" s="1" t="s">
        <v>817</v>
      </c>
      <c r="B682" s="2">
        <v>42857</v>
      </c>
      <c r="C682" s="1">
        <v>7387351</v>
      </c>
      <c r="D682" s="1" t="s">
        <v>14</v>
      </c>
      <c r="E682" s="1" t="s">
        <v>24</v>
      </c>
      <c r="F682" s="1" t="s">
        <v>24</v>
      </c>
      <c r="G682" s="1"/>
      <c r="H682" s="1">
        <v>4501400475</v>
      </c>
      <c r="I682" s="1"/>
      <c r="J682" s="1" t="s">
        <v>823</v>
      </c>
      <c r="K682" s="1">
        <v>3</v>
      </c>
      <c r="L682" s="1" t="s">
        <v>26</v>
      </c>
      <c r="M682" s="3">
        <v>8500</v>
      </c>
      <c r="N682" s="3">
        <f t="shared" si="15"/>
        <v>25500</v>
      </c>
      <c r="O682" s="1"/>
      <c r="P682" s="1"/>
      <c r="Q682" s="1"/>
      <c r="R682" s="1"/>
      <c r="S682" s="1"/>
      <c r="T682" s="3">
        <f>Tabla13157[[#This Row],[COSTO TOTAL]]</f>
        <v>25500</v>
      </c>
      <c r="U682" s="1"/>
      <c r="V682" s="3"/>
      <c r="W682" s="1"/>
      <c r="X682" s="1"/>
      <c r="Y682" s="3"/>
      <c r="Z682" s="1"/>
      <c r="AA682" s="1"/>
      <c r="AB682" s="1"/>
      <c r="AC682" s="1"/>
      <c r="AD682" s="1"/>
      <c r="AE682" s="1"/>
    </row>
    <row r="683" spans="1:31">
      <c r="A683" s="1" t="s">
        <v>817</v>
      </c>
      <c r="B683" s="2" t="s">
        <v>37</v>
      </c>
      <c r="C683" s="1" t="s">
        <v>24</v>
      </c>
      <c r="D683" s="1" t="s">
        <v>14</v>
      </c>
      <c r="E683" s="1" t="s">
        <v>24</v>
      </c>
      <c r="F683" s="1" t="s">
        <v>824</v>
      </c>
      <c r="G683" s="1" t="s">
        <v>24</v>
      </c>
      <c r="H683" s="1">
        <v>4501418327</v>
      </c>
      <c r="I683" s="1" t="s">
        <v>24</v>
      </c>
      <c r="J683" s="1" t="s">
        <v>825</v>
      </c>
      <c r="K683" s="1">
        <v>1</v>
      </c>
      <c r="L683" s="1" t="s">
        <v>26</v>
      </c>
      <c r="M683" s="3">
        <v>1425.8</v>
      </c>
      <c r="N683" s="3">
        <f t="shared" si="15"/>
        <v>1425.8</v>
      </c>
      <c r="O683" s="1"/>
      <c r="P683" s="1"/>
      <c r="Q683" s="1"/>
      <c r="R683" s="1"/>
      <c r="S683" s="1"/>
      <c r="T683" s="3">
        <f>Tabla13157[[#This Row],[COSTO TOTAL]]</f>
        <v>1425.8</v>
      </c>
      <c r="U683" s="1"/>
      <c r="V683" s="3"/>
      <c r="W683" s="1"/>
      <c r="X683" s="1"/>
      <c r="Y683" s="3"/>
      <c r="Z683" s="1"/>
      <c r="AA683" s="1"/>
      <c r="AB683" s="1"/>
      <c r="AC683" s="1"/>
      <c r="AD683" s="1"/>
      <c r="AE683" s="1"/>
    </row>
    <row r="684" spans="1:31">
      <c r="A684" s="1" t="s">
        <v>817</v>
      </c>
      <c r="B684" s="2" t="s">
        <v>37</v>
      </c>
      <c r="C684" s="1" t="s">
        <v>24</v>
      </c>
      <c r="D684" s="1" t="s">
        <v>14</v>
      </c>
      <c r="E684" s="1" t="s">
        <v>24</v>
      </c>
      <c r="F684" s="1" t="s">
        <v>824</v>
      </c>
      <c r="G684" s="1" t="s">
        <v>24</v>
      </c>
      <c r="H684" s="1">
        <v>4501418327</v>
      </c>
      <c r="I684" s="1" t="s">
        <v>24</v>
      </c>
      <c r="J684" s="1" t="s">
        <v>826</v>
      </c>
      <c r="K684" s="1">
        <v>1</v>
      </c>
      <c r="L684" s="1" t="s">
        <v>26</v>
      </c>
      <c r="M684" s="3">
        <v>3520.6</v>
      </c>
      <c r="N684" s="3">
        <f t="shared" si="15"/>
        <v>3520.6</v>
      </c>
      <c r="O684" s="1"/>
      <c r="P684" s="1"/>
      <c r="Q684" s="1"/>
      <c r="R684" s="1"/>
      <c r="S684" s="1"/>
      <c r="T684" s="3">
        <f>Tabla13157[[#This Row],[COSTO TOTAL]]</f>
        <v>3520.6</v>
      </c>
      <c r="U684" s="1"/>
      <c r="V684" s="3"/>
      <c r="W684" s="1"/>
      <c r="X684" s="1"/>
      <c r="Y684" s="3"/>
      <c r="Z684" s="1"/>
      <c r="AA684" s="1"/>
      <c r="AB684" s="1"/>
      <c r="AC684" s="1"/>
      <c r="AD684" s="1"/>
      <c r="AE684" s="1"/>
    </row>
    <row r="685" spans="1:31">
      <c r="A685" s="1" t="s">
        <v>817</v>
      </c>
      <c r="B685" s="2">
        <v>43185</v>
      </c>
      <c r="C685" s="1">
        <v>7464885</v>
      </c>
      <c r="D685" s="1" t="s">
        <v>14</v>
      </c>
      <c r="E685" s="1" t="s">
        <v>827</v>
      </c>
      <c r="F685" s="1" t="s">
        <v>354</v>
      </c>
      <c r="G685" s="1"/>
      <c r="H685" s="1">
        <v>4501539489</v>
      </c>
      <c r="I685" s="1"/>
      <c r="J685" s="1" t="s">
        <v>828</v>
      </c>
      <c r="K685" s="1">
        <v>5</v>
      </c>
      <c r="L685" s="1" t="s">
        <v>26</v>
      </c>
      <c r="M685" s="3">
        <v>297.29000000000002</v>
      </c>
      <c r="N685" s="3">
        <f t="shared" si="15"/>
        <v>1486.45</v>
      </c>
      <c r="O685" s="1"/>
      <c r="P685" s="1"/>
      <c r="Q685" s="1"/>
      <c r="R685" s="1"/>
      <c r="S685" s="1"/>
      <c r="T685" s="3">
        <f>Tabla13157[[#This Row],[COSTO TOTAL]]</f>
        <v>1486.45</v>
      </c>
      <c r="U685" s="1"/>
      <c r="V685" s="3"/>
      <c r="W685" s="1"/>
      <c r="X685" s="1"/>
      <c r="Y685" s="3"/>
      <c r="Z685" s="1"/>
      <c r="AA685" s="1"/>
      <c r="AB685" s="1"/>
      <c r="AC685" s="1"/>
      <c r="AD685" s="1"/>
      <c r="AE685" s="1"/>
    </row>
    <row r="686" spans="1:31">
      <c r="A686" s="1" t="s">
        <v>817</v>
      </c>
      <c r="B686" s="2">
        <v>43185</v>
      </c>
      <c r="C686" s="1">
        <v>7464885</v>
      </c>
      <c r="D686" s="1" t="s">
        <v>14</v>
      </c>
      <c r="E686" s="1" t="s">
        <v>827</v>
      </c>
      <c r="F686" s="1" t="s">
        <v>354</v>
      </c>
      <c r="G686" s="1"/>
      <c r="H686" s="1">
        <v>4501539489</v>
      </c>
      <c r="I686" s="1"/>
      <c r="J686" s="1" t="s">
        <v>829</v>
      </c>
      <c r="K686" s="1">
        <v>2</v>
      </c>
      <c r="L686" s="1" t="s">
        <v>26</v>
      </c>
      <c r="M686" s="3">
        <v>231.68</v>
      </c>
      <c r="N686" s="3">
        <f t="shared" si="15"/>
        <v>463.36</v>
      </c>
      <c r="O686" s="1"/>
      <c r="P686" s="1"/>
      <c r="Q686" s="1"/>
      <c r="R686" s="1"/>
      <c r="S686" s="1"/>
      <c r="T686" s="3">
        <f>Tabla13157[[#This Row],[COSTO TOTAL]]</f>
        <v>463.36</v>
      </c>
      <c r="U686" s="1"/>
      <c r="V686" s="3"/>
      <c r="W686" s="1"/>
      <c r="X686" s="1"/>
      <c r="Y686" s="3"/>
      <c r="Z686" s="1"/>
      <c r="AA686" s="1"/>
      <c r="AB686" s="1"/>
      <c r="AC686" s="1"/>
      <c r="AD686" s="1"/>
      <c r="AE686" s="1"/>
    </row>
    <row r="687" spans="1:31">
      <c r="A687" s="1" t="s">
        <v>817</v>
      </c>
      <c r="B687" s="2">
        <v>43185</v>
      </c>
      <c r="C687" s="1">
        <v>7464885</v>
      </c>
      <c r="D687" s="1" t="s">
        <v>14</v>
      </c>
      <c r="E687" s="1" t="s">
        <v>827</v>
      </c>
      <c r="F687" s="1" t="s">
        <v>354</v>
      </c>
      <c r="G687" s="1"/>
      <c r="H687" s="1">
        <v>4501539489</v>
      </c>
      <c r="I687" s="1"/>
      <c r="J687" s="1" t="s">
        <v>830</v>
      </c>
      <c r="K687" s="1">
        <v>1</v>
      </c>
      <c r="L687" s="1" t="s">
        <v>26</v>
      </c>
      <c r="M687" s="3">
        <v>92.2</v>
      </c>
      <c r="N687" s="3">
        <f t="shared" si="15"/>
        <v>92.2</v>
      </c>
      <c r="O687" s="1"/>
      <c r="P687" s="1"/>
      <c r="Q687" s="1"/>
      <c r="R687" s="1"/>
      <c r="S687" s="1"/>
      <c r="T687" s="3">
        <f>Tabla13157[[#This Row],[COSTO TOTAL]]</f>
        <v>92.2</v>
      </c>
      <c r="U687" s="1"/>
      <c r="V687" s="3"/>
      <c r="W687" s="1"/>
      <c r="X687" s="1"/>
      <c r="Y687" s="3"/>
      <c r="Z687" s="1"/>
      <c r="AA687" s="1"/>
      <c r="AB687" s="1"/>
      <c r="AC687" s="1"/>
      <c r="AD687" s="1"/>
      <c r="AE687" s="1"/>
    </row>
    <row r="688" spans="1:31">
      <c r="A688" s="1" t="s">
        <v>817</v>
      </c>
      <c r="B688" s="2" t="s">
        <v>37</v>
      </c>
      <c r="C688" s="1" t="s">
        <v>22</v>
      </c>
      <c r="D688" s="1" t="s">
        <v>14</v>
      </c>
      <c r="E688" s="1" t="s">
        <v>24</v>
      </c>
      <c r="F688" s="1" t="s">
        <v>24</v>
      </c>
      <c r="G688" s="1"/>
      <c r="H688" s="1" t="s">
        <v>22</v>
      </c>
      <c r="I688" s="1"/>
      <c r="J688" s="1" t="s">
        <v>1169</v>
      </c>
      <c r="K688" s="1">
        <v>3</v>
      </c>
      <c r="L688" s="1" t="s">
        <v>26</v>
      </c>
      <c r="M688" s="3"/>
      <c r="N688" s="3">
        <f t="shared" si="15"/>
        <v>0</v>
      </c>
      <c r="O688" s="1"/>
      <c r="P688" s="1"/>
      <c r="Q688" s="1"/>
      <c r="R688" s="1"/>
      <c r="S688" s="1"/>
      <c r="T688" s="3">
        <f>Tabla13157[[#This Row],[COSTO TOTAL]]</f>
        <v>0</v>
      </c>
      <c r="U688" s="1"/>
      <c r="V688" s="3"/>
      <c r="W688" s="1"/>
      <c r="X688" s="1"/>
      <c r="Y688" s="3"/>
      <c r="Z688" s="1"/>
      <c r="AA688" s="1"/>
      <c r="AB688" s="1"/>
      <c r="AC688" s="1"/>
      <c r="AD688" s="1" t="s">
        <v>112</v>
      </c>
      <c r="AE688" s="1"/>
    </row>
    <row r="689" spans="1:31">
      <c r="A689" s="1" t="s">
        <v>817</v>
      </c>
      <c r="B689" s="2" t="s">
        <v>37</v>
      </c>
      <c r="C689" s="1" t="s">
        <v>22</v>
      </c>
      <c r="D689" s="1" t="s">
        <v>14</v>
      </c>
      <c r="E689" s="1" t="s">
        <v>24</v>
      </c>
      <c r="F689" s="1" t="s">
        <v>24</v>
      </c>
      <c r="G689" s="1"/>
      <c r="H689" s="1" t="s">
        <v>22</v>
      </c>
      <c r="I689" s="1"/>
      <c r="J689" s="1" t="s">
        <v>832</v>
      </c>
      <c r="K689" s="1">
        <v>20</v>
      </c>
      <c r="L689" s="1" t="s">
        <v>26</v>
      </c>
      <c r="M689" s="3"/>
      <c r="N689" s="3">
        <f t="shared" si="15"/>
        <v>0</v>
      </c>
      <c r="O689" s="1"/>
      <c r="P689" s="1"/>
      <c r="Q689" s="1"/>
      <c r="R689" s="1"/>
      <c r="S689" s="1"/>
      <c r="T689" s="3">
        <f>Tabla13157[[#This Row],[COSTO TOTAL]]</f>
        <v>0</v>
      </c>
      <c r="U689" s="1"/>
      <c r="V689" s="3"/>
      <c r="W689" s="1"/>
      <c r="X689" s="1"/>
      <c r="Y689" s="3"/>
      <c r="Z689" s="1"/>
      <c r="AA689" s="1"/>
      <c r="AB689" s="1"/>
      <c r="AC689" s="1"/>
      <c r="AD689" s="1"/>
      <c r="AE689" s="1"/>
    </row>
    <row r="690" spans="1:31">
      <c r="A690" s="1" t="s">
        <v>817</v>
      </c>
      <c r="B690" s="2" t="s">
        <v>37</v>
      </c>
      <c r="C690" s="1" t="s">
        <v>22</v>
      </c>
      <c r="D690" s="1" t="s">
        <v>14</v>
      </c>
      <c r="E690" s="1" t="s">
        <v>24</v>
      </c>
      <c r="F690" s="1" t="s">
        <v>24</v>
      </c>
      <c r="G690" s="1"/>
      <c r="H690" s="1" t="s">
        <v>22</v>
      </c>
      <c r="I690" s="1"/>
      <c r="J690" s="1" t="s">
        <v>833</v>
      </c>
      <c r="K690" s="1">
        <v>20</v>
      </c>
      <c r="L690" s="1" t="s">
        <v>26</v>
      </c>
      <c r="M690" s="3"/>
      <c r="N690" s="3">
        <f t="shared" si="15"/>
        <v>0</v>
      </c>
      <c r="O690" s="1"/>
      <c r="P690" s="1"/>
      <c r="Q690" s="1"/>
      <c r="R690" s="1"/>
      <c r="S690" s="1"/>
      <c r="T690" s="3">
        <f>Tabla13157[[#This Row],[COSTO TOTAL]]</f>
        <v>0</v>
      </c>
      <c r="U690" s="1"/>
      <c r="V690" s="3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>
      <c r="A691" s="1" t="s">
        <v>817</v>
      </c>
      <c r="B691" s="2" t="s">
        <v>37</v>
      </c>
      <c r="C691" s="1" t="s">
        <v>22</v>
      </c>
      <c r="D691" s="1" t="s">
        <v>14</v>
      </c>
      <c r="E691" s="1" t="s">
        <v>24</v>
      </c>
      <c r="F691" s="1" t="s">
        <v>24</v>
      </c>
      <c r="G691" s="1"/>
      <c r="H691" s="1" t="s">
        <v>22</v>
      </c>
      <c r="I691" s="1"/>
      <c r="J691" s="1" t="s">
        <v>834</v>
      </c>
      <c r="K691" s="1">
        <v>20</v>
      </c>
      <c r="L691" s="1" t="s">
        <v>26</v>
      </c>
      <c r="M691" s="3"/>
      <c r="N691" s="3">
        <f t="shared" si="15"/>
        <v>0</v>
      </c>
      <c r="O691" s="1"/>
      <c r="P691" s="1"/>
      <c r="Q691" s="1"/>
      <c r="R691" s="1"/>
      <c r="S691" s="1"/>
      <c r="T691" s="3">
        <f>Tabla13157[[#This Row],[COSTO TOTAL]]</f>
        <v>0</v>
      </c>
      <c r="U691" s="1"/>
      <c r="V691" s="3"/>
      <c r="W691" s="1"/>
      <c r="X691" s="1"/>
      <c r="Y691" s="3"/>
      <c r="Z691" s="1"/>
      <c r="AA691" s="1"/>
      <c r="AB691" s="1"/>
      <c r="AC691" s="1"/>
      <c r="AD691" s="1"/>
      <c r="AE691" s="1"/>
    </row>
    <row r="692" spans="1:31">
      <c r="A692" s="1" t="s">
        <v>817</v>
      </c>
      <c r="B692" s="2" t="s">
        <v>37</v>
      </c>
      <c r="C692" s="1" t="s">
        <v>22</v>
      </c>
      <c r="D692" s="1" t="s">
        <v>14</v>
      </c>
      <c r="E692" s="1" t="s">
        <v>24</v>
      </c>
      <c r="F692" s="1" t="s">
        <v>24</v>
      </c>
      <c r="G692" s="1"/>
      <c r="H692" s="1" t="s">
        <v>22</v>
      </c>
      <c r="I692" s="1"/>
      <c r="J692" s="1" t="s">
        <v>835</v>
      </c>
      <c r="K692" s="1">
        <v>20</v>
      </c>
      <c r="L692" s="1" t="s">
        <v>26</v>
      </c>
      <c r="M692" s="3"/>
      <c r="N692" s="3">
        <f t="shared" si="15"/>
        <v>0</v>
      </c>
      <c r="O692" s="1"/>
      <c r="P692" s="1"/>
      <c r="Q692" s="1"/>
      <c r="R692" s="1"/>
      <c r="S692" s="1"/>
      <c r="T692" s="3">
        <f>Tabla13157[[#This Row],[COSTO TOTAL]]</f>
        <v>0</v>
      </c>
      <c r="U692" s="1"/>
      <c r="V692" s="3"/>
      <c r="W692" s="1"/>
      <c r="X692" s="1"/>
      <c r="Y692" s="3"/>
      <c r="Z692" s="1"/>
      <c r="AA692" s="1"/>
      <c r="AB692" s="1"/>
      <c r="AC692" s="1"/>
      <c r="AD692" s="1"/>
      <c r="AE692" s="1"/>
    </row>
    <row r="693" spans="1:31">
      <c r="A693" s="1" t="s">
        <v>817</v>
      </c>
      <c r="B693" s="2" t="s">
        <v>37</v>
      </c>
      <c r="C693" s="1" t="s">
        <v>22</v>
      </c>
      <c r="D693" s="1" t="s">
        <v>14</v>
      </c>
      <c r="E693" s="1" t="s">
        <v>24</v>
      </c>
      <c r="F693" s="1" t="s">
        <v>24</v>
      </c>
      <c r="G693" s="1"/>
      <c r="H693" s="1" t="s">
        <v>22</v>
      </c>
      <c r="I693" s="1"/>
      <c r="J693" s="1" t="s">
        <v>836</v>
      </c>
      <c r="K693" s="1">
        <v>19</v>
      </c>
      <c r="L693" s="1" t="s">
        <v>26</v>
      </c>
      <c r="M693" s="3"/>
      <c r="N693" s="3">
        <f t="shared" si="15"/>
        <v>0</v>
      </c>
      <c r="O693" s="1"/>
      <c r="P693" s="1"/>
      <c r="Q693" s="1"/>
      <c r="R693" s="1"/>
      <c r="S693" s="1"/>
      <c r="T693" s="3">
        <f>Tabla13157[[#This Row],[COSTO TOTAL]]</f>
        <v>0</v>
      </c>
      <c r="U693" s="1"/>
      <c r="V693" s="3"/>
      <c r="W693" s="1"/>
      <c r="X693" s="1"/>
      <c r="Y693" s="3"/>
      <c r="Z693" s="1"/>
      <c r="AA693" s="1"/>
      <c r="AB693" s="1"/>
      <c r="AC693" s="1"/>
      <c r="AD693" s="1"/>
      <c r="AE693" s="1"/>
    </row>
    <row r="694" spans="1:31">
      <c r="A694" s="1" t="s">
        <v>817</v>
      </c>
      <c r="B694" s="2" t="s">
        <v>37</v>
      </c>
      <c r="C694" s="1" t="s">
        <v>22</v>
      </c>
      <c r="D694" s="1" t="s">
        <v>14</v>
      </c>
      <c r="E694" s="1" t="s">
        <v>24</v>
      </c>
      <c r="F694" s="1" t="s">
        <v>24</v>
      </c>
      <c r="G694" s="1"/>
      <c r="H694" s="1" t="s">
        <v>22</v>
      </c>
      <c r="I694" s="1"/>
      <c r="J694" s="1" t="s">
        <v>837</v>
      </c>
      <c r="K694" s="1">
        <v>19</v>
      </c>
      <c r="L694" s="1" t="s">
        <v>26</v>
      </c>
      <c r="M694" s="3"/>
      <c r="N694" s="3">
        <f t="shared" si="15"/>
        <v>0</v>
      </c>
      <c r="O694" s="1"/>
      <c r="P694" s="1"/>
      <c r="Q694" s="1"/>
      <c r="R694" s="1"/>
      <c r="S694" s="1"/>
      <c r="T694" s="3">
        <f>Tabla13157[[#This Row],[COSTO TOTAL]]</f>
        <v>0</v>
      </c>
      <c r="U694" s="1"/>
      <c r="V694" s="3"/>
      <c r="W694" s="1"/>
      <c r="X694" s="1"/>
      <c r="Y694" s="3"/>
      <c r="Z694" s="1"/>
      <c r="AA694" s="1"/>
      <c r="AB694" s="1"/>
      <c r="AC694" s="1"/>
      <c r="AD694" s="1"/>
      <c r="AE694" s="1"/>
    </row>
    <row r="695" spans="1:31">
      <c r="A695" s="1" t="s">
        <v>817</v>
      </c>
      <c r="B695" s="2" t="s">
        <v>37</v>
      </c>
      <c r="C695" s="1" t="s">
        <v>22</v>
      </c>
      <c r="D695" s="1" t="s">
        <v>14</v>
      </c>
      <c r="E695" s="1" t="s">
        <v>24</v>
      </c>
      <c r="F695" s="1" t="s">
        <v>24</v>
      </c>
      <c r="G695" s="1"/>
      <c r="H695" s="1" t="s">
        <v>22</v>
      </c>
      <c r="I695" s="1"/>
      <c r="J695" s="1" t="s">
        <v>838</v>
      </c>
      <c r="K695" s="1">
        <v>20</v>
      </c>
      <c r="L695" s="1" t="s">
        <v>26</v>
      </c>
      <c r="M695" s="3"/>
      <c r="N695" s="3">
        <f t="shared" ref="N695:N759" si="18">M695*K695</f>
        <v>0</v>
      </c>
      <c r="O695" s="1"/>
      <c r="P695" s="1"/>
      <c r="Q695" s="1"/>
      <c r="R695" s="1"/>
      <c r="S695" s="1"/>
      <c r="T695" s="3">
        <f>Tabla13157[[#This Row],[COSTO TOTAL]]</f>
        <v>0</v>
      </c>
      <c r="U695" s="1"/>
      <c r="V695" s="3"/>
      <c r="W695" s="1"/>
      <c r="X695" s="1"/>
      <c r="Y695" s="3"/>
      <c r="Z695" s="1"/>
      <c r="AA695" s="1"/>
      <c r="AB695" s="1"/>
      <c r="AC695" s="1"/>
      <c r="AD695" s="1"/>
      <c r="AE695" s="1"/>
    </row>
    <row r="696" spans="1:31">
      <c r="A696" s="1" t="s">
        <v>817</v>
      </c>
      <c r="B696" s="2" t="s">
        <v>37</v>
      </c>
      <c r="C696" s="1" t="s">
        <v>22</v>
      </c>
      <c r="D696" s="1" t="s">
        <v>14</v>
      </c>
      <c r="E696" s="1" t="s">
        <v>24</v>
      </c>
      <c r="F696" s="1" t="s">
        <v>24</v>
      </c>
      <c r="G696" s="1"/>
      <c r="H696" s="1" t="s">
        <v>22</v>
      </c>
      <c r="I696" s="1"/>
      <c r="J696" s="1" t="s">
        <v>839</v>
      </c>
      <c r="K696" s="1">
        <v>1</v>
      </c>
      <c r="L696" s="1" t="s">
        <v>26</v>
      </c>
      <c r="M696" s="3"/>
      <c r="N696" s="3">
        <f t="shared" si="18"/>
        <v>0</v>
      </c>
      <c r="O696" s="1"/>
      <c r="P696" s="1"/>
      <c r="Q696" s="1"/>
      <c r="R696" s="1"/>
      <c r="S696" s="1"/>
      <c r="T696" s="3">
        <f>Tabla13157[[#This Row],[COSTO TOTAL]]</f>
        <v>0</v>
      </c>
      <c r="U696" s="1"/>
      <c r="V696" s="3"/>
      <c r="W696" s="1"/>
      <c r="X696" s="1"/>
      <c r="Y696" s="3"/>
      <c r="Z696" s="1"/>
      <c r="AA696" s="1"/>
      <c r="AB696" s="1"/>
      <c r="AC696" s="1"/>
      <c r="AD696" s="1"/>
      <c r="AE696" s="1"/>
    </row>
    <row r="697" spans="1:31">
      <c r="A697" s="1" t="s">
        <v>840</v>
      </c>
      <c r="B697" s="2">
        <v>43566</v>
      </c>
      <c r="C697" s="1">
        <v>7682682</v>
      </c>
      <c r="D697" s="1" t="s">
        <v>14</v>
      </c>
      <c r="E697" s="1" t="s">
        <v>845</v>
      </c>
      <c r="F697" s="1" t="s">
        <v>24</v>
      </c>
      <c r="G697" s="1" t="s">
        <v>24</v>
      </c>
      <c r="H697" s="1" t="s">
        <v>24</v>
      </c>
      <c r="I697" s="1" t="s">
        <v>24</v>
      </c>
      <c r="J697" s="1" t="s">
        <v>846</v>
      </c>
      <c r="K697" s="1">
        <v>5</v>
      </c>
      <c r="L697" s="1" t="s">
        <v>26</v>
      </c>
      <c r="M697" s="3"/>
      <c r="N697" s="3">
        <f t="shared" si="18"/>
        <v>0</v>
      </c>
      <c r="O697" s="1"/>
      <c r="P697" s="1"/>
      <c r="Q697" s="1"/>
      <c r="R697" s="1"/>
      <c r="S697" s="1"/>
      <c r="T697" s="3">
        <f>Tabla13157[[#This Row],[COSTO TOTAL]]</f>
        <v>0</v>
      </c>
      <c r="U697" s="1"/>
      <c r="V697" s="3"/>
      <c r="W697" s="1"/>
      <c r="X697" s="1"/>
      <c r="Y697" s="3"/>
      <c r="Z697" s="1"/>
      <c r="AA697" s="1"/>
      <c r="AB697" s="1"/>
      <c r="AC697" s="1"/>
      <c r="AD697" s="1"/>
      <c r="AE697" s="1"/>
    </row>
    <row r="698" spans="1:31">
      <c r="A698" s="1" t="s">
        <v>840</v>
      </c>
      <c r="B698" s="2">
        <v>43566</v>
      </c>
      <c r="C698" s="1">
        <v>7682682</v>
      </c>
      <c r="D698" s="1" t="s">
        <v>14</v>
      </c>
      <c r="E698" s="1" t="s">
        <v>845</v>
      </c>
      <c r="F698" s="1" t="s">
        <v>24</v>
      </c>
      <c r="G698" s="1" t="s">
        <v>24</v>
      </c>
      <c r="H698" s="1" t="s">
        <v>24</v>
      </c>
      <c r="I698" s="1" t="s">
        <v>24</v>
      </c>
      <c r="J698" s="1" t="s">
        <v>847</v>
      </c>
      <c r="K698" s="1">
        <v>5</v>
      </c>
      <c r="L698" s="1" t="s">
        <v>26</v>
      </c>
      <c r="M698" s="3"/>
      <c r="N698" s="3">
        <f t="shared" si="18"/>
        <v>0</v>
      </c>
      <c r="O698" s="1"/>
      <c r="P698" s="1"/>
      <c r="Q698" s="1"/>
      <c r="R698" s="1"/>
      <c r="S698" s="1"/>
      <c r="T698" s="3">
        <f>Tabla13157[[#This Row],[COSTO TOTAL]]</f>
        <v>0</v>
      </c>
      <c r="U698" s="1"/>
      <c r="V698" s="3"/>
      <c r="W698" s="1"/>
      <c r="X698" s="1"/>
      <c r="Y698" s="3"/>
      <c r="Z698" s="1"/>
      <c r="AA698" s="1"/>
      <c r="AB698" s="1"/>
      <c r="AC698" s="1"/>
      <c r="AD698" s="1"/>
      <c r="AE698" s="1"/>
    </row>
    <row r="699" spans="1:31">
      <c r="A699" s="1" t="s">
        <v>840</v>
      </c>
      <c r="B699" s="2">
        <v>43056</v>
      </c>
      <c r="C699" s="1" t="s">
        <v>22</v>
      </c>
      <c r="D699" s="1" t="s">
        <v>14</v>
      </c>
      <c r="E699" s="1" t="s">
        <v>24</v>
      </c>
      <c r="F699" s="1" t="s">
        <v>848</v>
      </c>
      <c r="G699" s="1" t="s">
        <v>24</v>
      </c>
      <c r="H699" s="1" t="s">
        <v>22</v>
      </c>
      <c r="I699" s="1"/>
      <c r="J699" s="1" t="s">
        <v>849</v>
      </c>
      <c r="K699" s="1">
        <v>2</v>
      </c>
      <c r="L699" s="1" t="s">
        <v>26</v>
      </c>
      <c r="M699" s="3"/>
      <c r="N699" s="3">
        <f t="shared" si="18"/>
        <v>0</v>
      </c>
      <c r="O699" s="1"/>
      <c r="P699" s="1"/>
      <c r="Q699" s="1"/>
      <c r="R699" s="1"/>
      <c r="S699" s="1"/>
      <c r="T699" s="3">
        <f>Tabla13157[[#This Row],[COSTO TOTAL]]</f>
        <v>0</v>
      </c>
      <c r="U699" s="1"/>
      <c r="V699" s="3"/>
      <c r="W699" s="1"/>
      <c r="X699" s="1"/>
      <c r="Y699" s="3"/>
      <c r="Z699" s="1"/>
      <c r="AA699" s="1"/>
      <c r="AB699" s="1"/>
      <c r="AC699" s="1"/>
      <c r="AD699" s="1"/>
      <c r="AE699" s="1"/>
    </row>
    <row r="700" spans="1:31">
      <c r="A700" s="1" t="s">
        <v>840</v>
      </c>
      <c r="B700" s="2">
        <v>43056</v>
      </c>
      <c r="C700" s="1" t="s">
        <v>22</v>
      </c>
      <c r="D700" s="1" t="s">
        <v>14</v>
      </c>
      <c r="E700" s="1" t="s">
        <v>24</v>
      </c>
      <c r="F700" s="1" t="s">
        <v>848</v>
      </c>
      <c r="G700" s="1" t="s">
        <v>24</v>
      </c>
      <c r="H700" s="1" t="s">
        <v>22</v>
      </c>
      <c r="I700" s="1"/>
      <c r="J700" s="1" t="s">
        <v>850</v>
      </c>
      <c r="K700" s="1">
        <v>2</v>
      </c>
      <c r="L700" s="1" t="s">
        <v>26</v>
      </c>
      <c r="M700" s="3"/>
      <c r="N700" s="3">
        <f t="shared" si="18"/>
        <v>0</v>
      </c>
      <c r="O700" s="1"/>
      <c r="P700" s="1"/>
      <c r="Q700" s="1"/>
      <c r="R700" s="1"/>
      <c r="S700" s="1"/>
      <c r="T700" s="3">
        <f>Tabla13157[[#This Row],[COSTO TOTAL]]</f>
        <v>0</v>
      </c>
      <c r="U700" s="1"/>
      <c r="V700" s="3"/>
      <c r="W700" s="1"/>
      <c r="X700" s="1"/>
      <c r="Y700" s="3"/>
      <c r="Z700" s="1"/>
      <c r="AA700" s="1"/>
      <c r="AB700" s="1"/>
      <c r="AC700" s="1"/>
      <c r="AD700" s="1"/>
      <c r="AE700" s="1"/>
    </row>
    <row r="701" spans="1:31">
      <c r="A701" s="1" t="s">
        <v>840</v>
      </c>
      <c r="B701" s="2">
        <v>42465</v>
      </c>
      <c r="C701" s="1" t="s">
        <v>22</v>
      </c>
      <c r="D701" s="1" t="s">
        <v>14</v>
      </c>
      <c r="E701" s="1" t="s">
        <v>24</v>
      </c>
      <c r="F701" s="1" t="s">
        <v>851</v>
      </c>
      <c r="G701" s="1" t="s">
        <v>24</v>
      </c>
      <c r="H701" s="1">
        <v>4501301414</v>
      </c>
      <c r="I701" s="1"/>
      <c r="J701" s="1" t="s">
        <v>852</v>
      </c>
      <c r="K701" s="1">
        <v>1</v>
      </c>
      <c r="L701" s="1" t="s">
        <v>54</v>
      </c>
      <c r="M701" s="3">
        <v>4571.8</v>
      </c>
      <c r="N701" s="3">
        <f t="shared" si="18"/>
        <v>4571.8</v>
      </c>
      <c r="O701" s="1"/>
      <c r="P701" s="1"/>
      <c r="Q701" s="1"/>
      <c r="R701" s="1"/>
      <c r="S701" s="1"/>
      <c r="T701" s="3">
        <f>Tabla13157[[#This Row],[COSTO TOTAL]]</f>
        <v>4571.8</v>
      </c>
      <c r="U701" s="1"/>
      <c r="V701" s="3"/>
      <c r="W701" s="1"/>
      <c r="X701" s="1"/>
      <c r="Y701" s="3"/>
      <c r="Z701" s="1"/>
      <c r="AA701" s="1"/>
      <c r="AB701" s="1"/>
      <c r="AC701" s="1"/>
      <c r="AD701" s="1" t="s">
        <v>112</v>
      </c>
      <c r="AE701" s="1"/>
    </row>
    <row r="702" spans="1:31">
      <c r="A702" s="1" t="s">
        <v>853</v>
      </c>
      <c r="B702" s="2" t="s">
        <v>37</v>
      </c>
      <c r="C702" s="1">
        <v>7470977</v>
      </c>
      <c r="D702" s="1" t="s">
        <v>14</v>
      </c>
      <c r="E702" s="1" t="s">
        <v>24</v>
      </c>
      <c r="F702" s="1" t="s">
        <v>24</v>
      </c>
      <c r="G702" s="1"/>
      <c r="H702" s="1">
        <v>4501492306</v>
      </c>
      <c r="I702" s="1"/>
      <c r="J702" s="1" t="s">
        <v>854</v>
      </c>
      <c r="K702" s="1">
        <v>2</v>
      </c>
      <c r="L702" s="1" t="s">
        <v>26</v>
      </c>
      <c r="M702" s="3">
        <v>51280</v>
      </c>
      <c r="N702" s="3">
        <f t="shared" si="18"/>
        <v>102560</v>
      </c>
      <c r="O702" s="1"/>
      <c r="P702" s="1"/>
      <c r="Q702" s="1"/>
      <c r="R702" s="1"/>
      <c r="S702" s="1"/>
      <c r="T702" s="3">
        <f>Tabla13157[[#This Row],[COSTO TOTAL]]</f>
        <v>102560</v>
      </c>
      <c r="U702" s="1"/>
      <c r="V702" s="3"/>
      <c r="W702" s="1"/>
      <c r="X702" s="1"/>
      <c r="Y702" s="3"/>
      <c r="Z702" s="1"/>
      <c r="AA702" s="1"/>
      <c r="AB702" s="1"/>
      <c r="AC702" s="1"/>
      <c r="AD702" s="1"/>
      <c r="AE702" s="1"/>
    </row>
    <row r="703" spans="1:31">
      <c r="A703" s="1" t="s">
        <v>853</v>
      </c>
      <c r="B703" s="2">
        <v>43217</v>
      </c>
      <c r="C703" s="1">
        <v>7544417</v>
      </c>
      <c r="D703" s="1" t="s">
        <v>14</v>
      </c>
      <c r="E703" s="1" t="s">
        <v>855</v>
      </c>
      <c r="F703" s="1" t="s">
        <v>282</v>
      </c>
      <c r="G703" s="1" t="s">
        <v>24</v>
      </c>
      <c r="H703" s="1">
        <v>4501539493</v>
      </c>
      <c r="I703" s="1"/>
      <c r="J703" s="1" t="s">
        <v>856</v>
      </c>
      <c r="K703" s="1">
        <v>1</v>
      </c>
      <c r="L703" s="1" t="s">
        <v>26</v>
      </c>
      <c r="M703" s="3">
        <v>18220</v>
      </c>
      <c r="N703" s="3">
        <f t="shared" si="18"/>
        <v>18220</v>
      </c>
      <c r="O703" s="1"/>
      <c r="P703" s="1"/>
      <c r="Q703" s="1"/>
      <c r="R703" s="1"/>
      <c r="S703" s="1"/>
      <c r="T703" s="3">
        <f>Tabla13157[[#This Row],[COSTO TOTAL]]</f>
        <v>18220</v>
      </c>
      <c r="U703" s="1"/>
      <c r="V703" s="3"/>
      <c r="W703" s="1"/>
      <c r="X703" s="1"/>
      <c r="Y703" s="3"/>
      <c r="Z703" s="1"/>
      <c r="AA703" s="1"/>
      <c r="AB703" s="1"/>
      <c r="AC703" s="1"/>
      <c r="AD703" s="1"/>
      <c r="AE703" s="1"/>
    </row>
    <row r="704" spans="1:31">
      <c r="A704" s="1" t="s">
        <v>853</v>
      </c>
      <c r="B704" s="2">
        <v>43217</v>
      </c>
      <c r="C704" s="1">
        <v>7544417</v>
      </c>
      <c r="D704" s="1" t="s">
        <v>14</v>
      </c>
      <c r="E704" s="1" t="s">
        <v>855</v>
      </c>
      <c r="F704" s="1" t="s">
        <v>282</v>
      </c>
      <c r="G704" s="1" t="s">
        <v>24</v>
      </c>
      <c r="H704" s="1">
        <v>4501539493</v>
      </c>
      <c r="I704" s="1"/>
      <c r="J704" s="1" t="s">
        <v>857</v>
      </c>
      <c r="K704" s="1">
        <v>1</v>
      </c>
      <c r="L704" s="1" t="s">
        <v>26</v>
      </c>
      <c r="M704" s="3">
        <v>26460</v>
      </c>
      <c r="N704" s="3">
        <f t="shared" si="18"/>
        <v>26460</v>
      </c>
      <c r="O704" s="1"/>
      <c r="P704" s="1"/>
      <c r="Q704" s="1"/>
      <c r="R704" s="1"/>
      <c r="S704" s="1"/>
      <c r="T704" s="3">
        <f>Tabla13157[[#This Row],[COSTO TOTAL]]</f>
        <v>26460</v>
      </c>
      <c r="U704" s="1"/>
      <c r="V704" s="3"/>
      <c r="W704" s="1"/>
      <c r="X704" s="1"/>
      <c r="Y704" s="3"/>
      <c r="Z704" s="1"/>
      <c r="AA704" s="1"/>
      <c r="AB704" s="1"/>
      <c r="AC704" s="1"/>
      <c r="AD704" s="1"/>
      <c r="AE704" s="1"/>
    </row>
    <row r="705" spans="1:31">
      <c r="A705" s="1" t="s">
        <v>858</v>
      </c>
      <c r="B705" s="2">
        <v>43168</v>
      </c>
      <c r="C705" s="1">
        <v>7387347</v>
      </c>
      <c r="D705" s="1" t="s">
        <v>14</v>
      </c>
      <c r="E705" s="1" t="s">
        <v>861</v>
      </c>
      <c r="F705" s="1" t="s">
        <v>174</v>
      </c>
      <c r="G705" s="1"/>
      <c r="H705" s="1">
        <v>4501525921</v>
      </c>
      <c r="I705" s="1"/>
      <c r="J705" s="1" t="s">
        <v>862</v>
      </c>
      <c r="K705" s="1">
        <v>6</v>
      </c>
      <c r="L705" s="1" t="s">
        <v>26</v>
      </c>
      <c r="M705" s="3">
        <v>23440</v>
      </c>
      <c r="N705" s="3">
        <f t="shared" si="18"/>
        <v>140640</v>
      </c>
      <c r="O705" s="1"/>
      <c r="P705" s="1"/>
      <c r="Q705" s="1"/>
      <c r="R705" s="1"/>
      <c r="S705" s="1"/>
      <c r="T705" s="3">
        <f>Tabla13157[[#This Row],[COSTO TOTAL]]</f>
        <v>140640</v>
      </c>
      <c r="U705" s="1"/>
      <c r="V705" s="3"/>
      <c r="W705" s="1"/>
      <c r="X705" s="1"/>
      <c r="Y705" s="3"/>
      <c r="Z705" s="1"/>
      <c r="AA705" s="1"/>
      <c r="AB705" s="1"/>
      <c r="AC705" s="1"/>
      <c r="AD705" s="1"/>
      <c r="AE705" s="1"/>
    </row>
    <row r="706" spans="1:31">
      <c r="A706" s="43" t="s">
        <v>858</v>
      </c>
      <c r="B706" s="44">
        <v>42961</v>
      </c>
      <c r="C706" s="43">
        <v>7456303</v>
      </c>
      <c r="D706" s="43" t="s">
        <v>14</v>
      </c>
      <c r="E706" s="43" t="s">
        <v>863</v>
      </c>
      <c r="F706" s="43" t="s">
        <v>864</v>
      </c>
      <c r="G706" s="43" t="s">
        <v>24</v>
      </c>
      <c r="H706" s="43">
        <v>4501459621</v>
      </c>
      <c r="I706" s="43"/>
      <c r="J706" s="43" t="s">
        <v>865</v>
      </c>
      <c r="K706" s="43">
        <v>8</v>
      </c>
      <c r="L706" s="43" t="s">
        <v>26</v>
      </c>
      <c r="M706" s="45">
        <v>1619.6</v>
      </c>
      <c r="N706" s="45">
        <f t="shared" si="18"/>
        <v>12956.8</v>
      </c>
      <c r="O706" s="1"/>
      <c r="P706" s="43"/>
      <c r="Q706" s="43"/>
      <c r="R706" s="43"/>
      <c r="S706" s="43"/>
      <c r="T706" s="45">
        <f>Tabla13157[[#This Row],[COSTO TOTAL]]</f>
        <v>12956.8</v>
      </c>
      <c r="U706" s="43"/>
      <c r="V706" s="45"/>
      <c r="W706" s="43"/>
      <c r="X706" s="43"/>
      <c r="Y706" s="45"/>
      <c r="Z706" s="43"/>
      <c r="AA706" s="43"/>
      <c r="AB706" s="43"/>
      <c r="AC706" s="43"/>
      <c r="AD706" s="43"/>
      <c r="AE706" s="43"/>
    </row>
    <row r="707" spans="1:31">
      <c r="A707" s="1" t="s">
        <v>858</v>
      </c>
      <c r="B707" s="2">
        <v>42961</v>
      </c>
      <c r="C707" s="1">
        <v>7456303</v>
      </c>
      <c r="D707" s="1" t="s">
        <v>14</v>
      </c>
      <c r="E707" s="1" t="s">
        <v>863</v>
      </c>
      <c r="F707" s="1" t="s">
        <v>864</v>
      </c>
      <c r="G707" s="1" t="s">
        <v>24</v>
      </c>
      <c r="H707" s="1">
        <v>4501459621</v>
      </c>
      <c r="I707" s="1"/>
      <c r="J707" s="1" t="s">
        <v>866</v>
      </c>
      <c r="K707" s="1">
        <v>8</v>
      </c>
      <c r="L707" s="1" t="s">
        <v>26</v>
      </c>
      <c r="M707" s="3">
        <v>68.400000000000006</v>
      </c>
      <c r="N707" s="3">
        <f t="shared" si="18"/>
        <v>547.20000000000005</v>
      </c>
      <c r="O707" s="1"/>
      <c r="P707" s="1"/>
      <c r="Q707" s="1"/>
      <c r="R707" s="1"/>
      <c r="S707" s="1"/>
      <c r="T707" s="3">
        <f>Tabla13157[[#This Row],[COSTO TOTAL]]</f>
        <v>547.20000000000005</v>
      </c>
      <c r="U707" s="1"/>
      <c r="V707" s="3"/>
      <c r="W707" s="1"/>
      <c r="X707" s="1"/>
      <c r="Y707" s="3"/>
      <c r="Z707" s="1"/>
      <c r="AA707" s="1"/>
      <c r="AB707" s="1"/>
      <c r="AC707" s="1"/>
      <c r="AD707" s="1"/>
      <c r="AE707" s="1"/>
    </row>
    <row r="708" spans="1:31">
      <c r="A708" s="1" t="s">
        <v>867</v>
      </c>
      <c r="B708" s="2">
        <v>43808</v>
      </c>
      <c r="C708" s="1" t="s">
        <v>22</v>
      </c>
      <c r="D708" s="1" t="s">
        <v>14</v>
      </c>
      <c r="E708" s="1" t="s">
        <v>24</v>
      </c>
      <c r="F708" s="1" t="s">
        <v>282</v>
      </c>
      <c r="G708" s="1" t="s">
        <v>24</v>
      </c>
      <c r="H708" s="1">
        <v>4501722446</v>
      </c>
      <c r="I708" s="1" t="s">
        <v>24</v>
      </c>
      <c r="J708" s="1" t="s">
        <v>1136</v>
      </c>
      <c r="K708" s="1">
        <v>0</v>
      </c>
      <c r="L708" s="1" t="s">
        <v>26</v>
      </c>
      <c r="M708" s="3">
        <v>5940</v>
      </c>
      <c r="N708" s="3">
        <f t="shared" si="18"/>
        <v>0</v>
      </c>
      <c r="O708" s="1"/>
      <c r="P708" s="1"/>
      <c r="Q708" s="1"/>
      <c r="R708" s="1"/>
      <c r="S708" s="1"/>
      <c r="T708" s="3">
        <f>Tabla13157[[#This Row],[COSTO TOTAL]]</f>
        <v>0</v>
      </c>
      <c r="U708" s="1"/>
      <c r="V708" s="3"/>
      <c r="W708" s="1"/>
      <c r="X708" s="1"/>
      <c r="Y708" s="3"/>
      <c r="Z708" s="1"/>
      <c r="AA708" s="1"/>
      <c r="AB708" s="1"/>
      <c r="AC708" s="1"/>
      <c r="AD708" s="1" t="s">
        <v>112</v>
      </c>
      <c r="AE708" s="1"/>
    </row>
    <row r="709" spans="1:31">
      <c r="A709" s="1" t="s">
        <v>840</v>
      </c>
      <c r="B709" s="2">
        <v>43314</v>
      </c>
      <c r="C709" s="1">
        <v>7577742</v>
      </c>
      <c r="D709" s="1" t="s">
        <v>841</v>
      </c>
      <c r="E709" s="1" t="s">
        <v>842</v>
      </c>
      <c r="F709" s="1" t="s">
        <v>282</v>
      </c>
      <c r="G709" s="1" t="s">
        <v>24</v>
      </c>
      <c r="H709" s="1">
        <v>4501567166</v>
      </c>
      <c r="I709" s="1" t="s">
        <v>24</v>
      </c>
      <c r="J709" s="1" t="s">
        <v>843</v>
      </c>
      <c r="K709" s="1">
        <v>1</v>
      </c>
      <c r="L709" s="1" t="s">
        <v>26</v>
      </c>
      <c r="M709" s="3">
        <v>24860</v>
      </c>
      <c r="N709" s="3">
        <f t="shared" si="18"/>
        <v>24860</v>
      </c>
      <c r="O709" s="1" t="s">
        <v>844</v>
      </c>
      <c r="P709" s="1"/>
      <c r="Q709" s="1"/>
      <c r="R709" s="1"/>
      <c r="S709" s="1"/>
      <c r="T709" s="3">
        <f>Tabla13157[[#This Row],[COSTO TOTAL]]</f>
        <v>24860</v>
      </c>
      <c r="U709" s="1"/>
      <c r="V709" s="3"/>
      <c r="W709" s="1"/>
      <c r="X709" s="1"/>
      <c r="Y709" s="3"/>
      <c r="Z709" s="1"/>
      <c r="AA709" s="1"/>
      <c r="AB709" s="1"/>
      <c r="AC709" s="1"/>
      <c r="AD709" s="1"/>
      <c r="AE709" s="1"/>
    </row>
    <row r="710" spans="1:31">
      <c r="A710" s="1" t="s">
        <v>858</v>
      </c>
      <c r="B710" s="2">
        <v>43003</v>
      </c>
      <c r="C710" s="1" t="s">
        <v>22</v>
      </c>
      <c r="D710" s="1" t="s">
        <v>841</v>
      </c>
      <c r="E710" s="1" t="s">
        <v>859</v>
      </c>
      <c r="F710" s="1" t="s">
        <v>24</v>
      </c>
      <c r="G710" s="1"/>
      <c r="H710" s="1">
        <v>4501473176</v>
      </c>
      <c r="I710" s="1"/>
      <c r="J710" s="1" t="s">
        <v>860</v>
      </c>
      <c r="K710" s="1">
        <v>1</v>
      </c>
      <c r="L710" s="1" t="s">
        <v>54</v>
      </c>
      <c r="M710" s="3"/>
      <c r="N710" s="3">
        <f t="shared" si="18"/>
        <v>0</v>
      </c>
      <c r="O710" s="1"/>
      <c r="P710" s="1"/>
      <c r="Q710" s="1"/>
      <c r="R710" s="1"/>
      <c r="S710" s="1"/>
      <c r="T710" s="3">
        <f>Tabla13157[[#This Row],[COSTO TOTAL]]</f>
        <v>0</v>
      </c>
      <c r="U710" s="1"/>
      <c r="V710" s="3"/>
      <c r="W710" s="1"/>
      <c r="X710" s="1"/>
      <c r="Y710" s="3"/>
      <c r="Z710" s="1"/>
      <c r="AA710" s="1"/>
      <c r="AB710" s="1"/>
      <c r="AC710" s="1"/>
      <c r="AD710" s="1"/>
      <c r="AE710" s="1"/>
    </row>
    <row r="711" spans="1:31">
      <c r="A711" s="1"/>
      <c r="B711" s="2">
        <v>43923</v>
      </c>
      <c r="C711" s="1">
        <v>7859224</v>
      </c>
      <c r="D711" s="1" t="s">
        <v>14</v>
      </c>
      <c r="E711" s="1" t="s">
        <v>1480</v>
      </c>
      <c r="F711" s="1" t="s">
        <v>1440</v>
      </c>
      <c r="G711" s="1" t="s">
        <v>24</v>
      </c>
      <c r="H711" s="1">
        <v>4501754775</v>
      </c>
      <c r="I711" s="1" t="s">
        <v>24</v>
      </c>
      <c r="J711" s="1" t="s">
        <v>1441</v>
      </c>
      <c r="K711" s="1">
        <v>1</v>
      </c>
      <c r="L711" s="1" t="s">
        <v>26</v>
      </c>
      <c r="M711" s="3"/>
      <c r="N711" s="3">
        <f>M711*K711</f>
        <v>0</v>
      </c>
      <c r="O711" s="1"/>
      <c r="P711" s="1"/>
      <c r="Q711" s="1"/>
      <c r="R711" s="1"/>
      <c r="S711" s="1"/>
      <c r="T711" s="3">
        <f>Tabla13157[[#This Row],[COSTO TOTAL]]</f>
        <v>0</v>
      </c>
      <c r="U711" s="1"/>
      <c r="V711" s="3"/>
      <c r="W711" s="1"/>
      <c r="X711" s="1"/>
      <c r="Y711" s="3"/>
      <c r="Z711" s="1"/>
      <c r="AA711" s="1"/>
      <c r="AB711" s="1"/>
      <c r="AC711" s="1"/>
      <c r="AD711" s="1"/>
      <c r="AE711" s="1"/>
    </row>
    <row r="712" spans="1:31">
      <c r="A712" s="9"/>
      <c r="B712" s="10"/>
      <c r="C712" s="9"/>
      <c r="D712" s="9"/>
      <c r="E712" s="9"/>
      <c r="F712" s="9"/>
      <c r="G712" s="9"/>
      <c r="H712" s="9"/>
      <c r="I712" s="9"/>
      <c r="J712" s="9" t="s">
        <v>245</v>
      </c>
      <c r="K712" s="9"/>
      <c r="L712" s="9"/>
      <c r="M712" s="11"/>
      <c r="N712" s="11">
        <f t="shared" si="18"/>
        <v>0</v>
      </c>
      <c r="O712" s="9"/>
      <c r="P712" s="9"/>
      <c r="Q712" s="9"/>
      <c r="R712" s="9"/>
      <c r="S712" s="9"/>
      <c r="T712" s="9"/>
      <c r="U712" s="9"/>
      <c r="V712" s="11"/>
      <c r="W712" s="9"/>
      <c r="X712" s="9"/>
      <c r="Y712" s="11"/>
      <c r="Z712" s="9"/>
      <c r="AA712" s="9"/>
      <c r="AB712" s="9"/>
      <c r="AC712" s="9"/>
      <c r="AD712" s="9"/>
      <c r="AE712" s="1"/>
    </row>
    <row r="713" spans="1:31">
      <c r="A713" s="1" t="s">
        <v>352</v>
      </c>
      <c r="B713" s="2">
        <v>43350</v>
      </c>
      <c r="C713" s="1">
        <v>7609487</v>
      </c>
      <c r="D713" s="1" t="s">
        <v>245</v>
      </c>
      <c r="E713" s="1" t="s">
        <v>706</v>
      </c>
      <c r="F713" s="1" t="s">
        <v>707</v>
      </c>
      <c r="G713" s="1" t="s">
        <v>24</v>
      </c>
      <c r="H713" s="1">
        <v>4501579372</v>
      </c>
      <c r="I713" s="1" t="s">
        <v>24</v>
      </c>
      <c r="J713" s="1" t="s">
        <v>708</v>
      </c>
      <c r="K713" s="1">
        <v>9</v>
      </c>
      <c r="L713" s="1" t="s">
        <v>26</v>
      </c>
      <c r="M713" s="3">
        <v>4060</v>
      </c>
      <c r="N713" s="3">
        <f t="shared" si="18"/>
        <v>36540</v>
      </c>
      <c r="O713" s="1" t="s">
        <v>709</v>
      </c>
      <c r="P713" s="1"/>
      <c r="Q713" s="1"/>
      <c r="R713" s="1"/>
      <c r="S713" s="1"/>
      <c r="T713" s="1"/>
      <c r="U713" s="3">
        <f>Tabla13157[[#This Row],[COSTO TOTAL]]</f>
        <v>36540</v>
      </c>
      <c r="V713" s="3"/>
      <c r="W713" s="1"/>
      <c r="X713" s="3"/>
      <c r="Y713" s="1"/>
      <c r="Z713" s="1"/>
      <c r="AA713" s="1"/>
      <c r="AB713" s="1"/>
      <c r="AC713" s="1"/>
      <c r="AD713" s="1"/>
      <c r="AE713" s="1"/>
    </row>
    <row r="714" spans="1:31">
      <c r="A714" s="1" t="s">
        <v>352</v>
      </c>
      <c r="B714" s="2">
        <v>43350</v>
      </c>
      <c r="C714" s="1">
        <v>7609487</v>
      </c>
      <c r="D714" s="1" t="s">
        <v>245</v>
      </c>
      <c r="E714" s="1" t="s">
        <v>706</v>
      </c>
      <c r="F714" s="1" t="s">
        <v>707</v>
      </c>
      <c r="G714" s="1" t="s">
        <v>24</v>
      </c>
      <c r="H714" s="1">
        <v>4501579372</v>
      </c>
      <c r="I714" s="1" t="s">
        <v>24</v>
      </c>
      <c r="J714" s="1" t="s">
        <v>710</v>
      </c>
      <c r="K714" s="1">
        <v>9</v>
      </c>
      <c r="L714" s="1" t="s">
        <v>26</v>
      </c>
      <c r="M714" s="3">
        <v>200</v>
      </c>
      <c r="N714" s="3">
        <f t="shared" si="18"/>
        <v>1800</v>
      </c>
      <c r="O714" s="1" t="s">
        <v>709</v>
      </c>
      <c r="P714" s="1"/>
      <c r="Q714" s="1"/>
      <c r="R714" s="1"/>
      <c r="S714" s="1"/>
      <c r="T714" s="1"/>
      <c r="U714" s="3">
        <f>Tabla13157[[#This Row],[COSTO TOTAL]]</f>
        <v>1800</v>
      </c>
      <c r="V714" s="3"/>
      <c r="W714" s="1"/>
      <c r="X714" s="3"/>
      <c r="Y714" s="1"/>
      <c r="Z714" s="1"/>
      <c r="AA714" s="1"/>
      <c r="AB714" s="1"/>
      <c r="AC714" s="1"/>
      <c r="AD714" s="1"/>
      <c r="AE714" s="1"/>
    </row>
    <row r="715" spans="1:31">
      <c r="A715" s="1" t="s">
        <v>352</v>
      </c>
      <c r="B715" s="2">
        <v>43350</v>
      </c>
      <c r="C715" s="1">
        <v>7609487</v>
      </c>
      <c r="D715" s="1" t="s">
        <v>245</v>
      </c>
      <c r="E715" s="1" t="s">
        <v>706</v>
      </c>
      <c r="F715" s="1" t="s">
        <v>707</v>
      </c>
      <c r="G715" s="1" t="s">
        <v>24</v>
      </c>
      <c r="H715" s="1">
        <v>4501579372</v>
      </c>
      <c r="I715" s="1" t="s">
        <v>24</v>
      </c>
      <c r="J715" s="1" t="s">
        <v>711</v>
      </c>
      <c r="K715" s="1">
        <v>10</v>
      </c>
      <c r="L715" s="1" t="s">
        <v>26</v>
      </c>
      <c r="M715" s="3">
        <v>1100</v>
      </c>
      <c r="N715" s="3">
        <f t="shared" si="18"/>
        <v>11000</v>
      </c>
      <c r="O715" s="1"/>
      <c r="P715" s="1"/>
      <c r="Q715" s="1"/>
      <c r="R715" s="1"/>
      <c r="S715" s="1"/>
      <c r="T715" s="1"/>
      <c r="U715" s="3">
        <f>Tabla13157[[#This Row],[COSTO TOTAL]]</f>
        <v>11000</v>
      </c>
      <c r="V715" s="3"/>
      <c r="W715" s="1"/>
      <c r="X715" s="3"/>
      <c r="Y715" s="1"/>
      <c r="Z715" s="1"/>
      <c r="AA715" s="1"/>
      <c r="AB715" s="1"/>
      <c r="AC715" s="1"/>
      <c r="AD715" s="1"/>
      <c r="AE715" s="1"/>
    </row>
    <row r="716" spans="1:31">
      <c r="A716" s="1" t="s">
        <v>806</v>
      </c>
      <c r="B716" s="2">
        <v>43265</v>
      </c>
      <c r="C716" s="1" t="s">
        <v>869</v>
      </c>
      <c r="D716" s="1" t="s">
        <v>245</v>
      </c>
      <c r="E716" s="1" t="s">
        <v>870</v>
      </c>
      <c r="F716" s="1" t="s">
        <v>374</v>
      </c>
      <c r="G716" s="1" t="s">
        <v>24</v>
      </c>
      <c r="H716" s="1">
        <v>4501556441</v>
      </c>
      <c r="I716" s="1" t="s">
        <v>871</v>
      </c>
      <c r="J716" s="1" t="s">
        <v>872</v>
      </c>
      <c r="K716" s="1">
        <v>7</v>
      </c>
      <c r="L716" s="1" t="s">
        <v>26</v>
      </c>
      <c r="M716" s="3">
        <v>3670</v>
      </c>
      <c r="N716" s="3">
        <f t="shared" si="18"/>
        <v>25690</v>
      </c>
      <c r="O716" s="1"/>
      <c r="P716" s="1"/>
      <c r="Q716" s="1"/>
      <c r="R716" s="1"/>
      <c r="S716" s="1"/>
      <c r="T716" s="1"/>
      <c r="U716" s="3">
        <f>Tabla13157[[#This Row],[COSTO TOTAL]]</f>
        <v>25690</v>
      </c>
      <c r="V716" s="3"/>
      <c r="W716" s="1"/>
      <c r="X716" s="3"/>
      <c r="Y716" s="1"/>
      <c r="Z716" s="1"/>
      <c r="AA716" s="1"/>
      <c r="AB716" s="1"/>
      <c r="AC716" s="1"/>
      <c r="AD716" s="1"/>
      <c r="AE716" s="1"/>
    </row>
    <row r="717" spans="1:31">
      <c r="A717" s="1"/>
      <c r="B717" s="2">
        <v>43830</v>
      </c>
      <c r="C717" s="1" t="s">
        <v>24</v>
      </c>
      <c r="D717" s="1" t="s">
        <v>245</v>
      </c>
      <c r="E717" s="1" t="s">
        <v>24</v>
      </c>
      <c r="F717" s="1" t="s">
        <v>1018</v>
      </c>
      <c r="G717" s="1" t="s">
        <v>24</v>
      </c>
      <c r="H717" s="1">
        <v>4501718719</v>
      </c>
      <c r="I717" s="1" t="s">
        <v>24</v>
      </c>
      <c r="J717" s="1" t="s">
        <v>1019</v>
      </c>
      <c r="K717" s="1">
        <v>1</v>
      </c>
      <c r="L717" s="1" t="s">
        <v>26</v>
      </c>
      <c r="M717" s="3">
        <v>435288.4</v>
      </c>
      <c r="N717" s="3">
        <f t="shared" si="18"/>
        <v>435288.4</v>
      </c>
      <c r="O717" s="1"/>
      <c r="P717" s="1"/>
      <c r="Q717" s="1"/>
      <c r="R717" s="1"/>
      <c r="S717" s="1"/>
      <c r="T717" s="1"/>
      <c r="U717" s="3">
        <f>Tabla13157[[#This Row],[COSTO TOTAL]]</f>
        <v>435288.4</v>
      </c>
      <c r="V717" s="3"/>
      <c r="W717" s="1"/>
      <c r="X717" s="3"/>
      <c r="Y717" s="1"/>
      <c r="Z717" s="1"/>
      <c r="AA717" s="1"/>
      <c r="AB717" s="1"/>
      <c r="AC717" s="1"/>
      <c r="AD717" s="1"/>
      <c r="AE717" s="1"/>
    </row>
    <row r="718" spans="1:31">
      <c r="A718" s="1"/>
      <c r="B718" s="2">
        <v>43830</v>
      </c>
      <c r="C718" s="1" t="s">
        <v>24</v>
      </c>
      <c r="D718" s="1" t="s">
        <v>245</v>
      </c>
      <c r="E718" s="1" t="s">
        <v>24</v>
      </c>
      <c r="F718" s="1" t="s">
        <v>1018</v>
      </c>
      <c r="G718" s="1" t="s">
        <v>24</v>
      </c>
      <c r="H718" s="1">
        <v>4501718719</v>
      </c>
      <c r="I718" s="1" t="s">
        <v>24</v>
      </c>
      <c r="J718" s="1" t="s">
        <v>1020</v>
      </c>
      <c r="K718" s="1">
        <v>1</v>
      </c>
      <c r="L718" s="1" t="s">
        <v>26</v>
      </c>
      <c r="M718" s="3">
        <v>65413.8</v>
      </c>
      <c r="N718" s="3">
        <f t="shared" si="18"/>
        <v>65413.8</v>
      </c>
      <c r="O718" s="1"/>
      <c r="P718" s="1"/>
      <c r="Q718" s="1"/>
      <c r="R718" s="1"/>
      <c r="S718" s="1"/>
      <c r="T718" s="1"/>
      <c r="U718" s="3">
        <f>Tabla13157[[#This Row],[COSTO TOTAL]]</f>
        <v>65413.8</v>
      </c>
      <c r="V718" s="3"/>
      <c r="W718" s="1"/>
      <c r="X718" s="3"/>
      <c r="Y718" s="1"/>
      <c r="Z718" s="1"/>
      <c r="AA718" s="1"/>
      <c r="AB718" s="1"/>
      <c r="AC718" s="1"/>
      <c r="AD718" s="1"/>
      <c r="AE718" s="1"/>
    </row>
    <row r="719" spans="1:31">
      <c r="A719" s="1"/>
      <c r="B719" s="2">
        <v>43830</v>
      </c>
      <c r="C719" s="1" t="s">
        <v>24</v>
      </c>
      <c r="D719" s="1" t="s">
        <v>245</v>
      </c>
      <c r="E719" s="1" t="s">
        <v>24</v>
      </c>
      <c r="F719" s="1" t="s">
        <v>1018</v>
      </c>
      <c r="G719" s="1" t="s">
        <v>24</v>
      </c>
      <c r="H719" s="1">
        <v>4501718719</v>
      </c>
      <c r="I719" s="1" t="s">
        <v>24</v>
      </c>
      <c r="J719" s="1" t="s">
        <v>1021</v>
      </c>
      <c r="K719" s="1">
        <v>1</v>
      </c>
      <c r="L719" s="1" t="s">
        <v>26</v>
      </c>
      <c r="M719" s="3">
        <v>142370.4</v>
      </c>
      <c r="N719" s="3">
        <f t="shared" si="18"/>
        <v>142370.4</v>
      </c>
      <c r="O719" s="1"/>
      <c r="P719" s="1"/>
      <c r="Q719" s="1"/>
      <c r="R719" s="1"/>
      <c r="S719" s="1"/>
      <c r="T719" s="1"/>
      <c r="U719" s="3">
        <f>Tabla13157[[#This Row],[COSTO TOTAL]]</f>
        <v>142370.4</v>
      </c>
      <c r="V719" s="3"/>
      <c r="W719" s="1"/>
      <c r="X719" s="3"/>
      <c r="Y719" s="1"/>
      <c r="Z719" s="1"/>
      <c r="AA719" s="1"/>
      <c r="AB719" s="1"/>
      <c r="AC719" s="1"/>
      <c r="AD719" s="1"/>
      <c r="AE719" s="1"/>
    </row>
    <row r="720" spans="1:31">
      <c r="A720" s="1"/>
      <c r="B720" s="2">
        <v>43830</v>
      </c>
      <c r="C720" s="1" t="s">
        <v>24</v>
      </c>
      <c r="D720" s="1" t="s">
        <v>245</v>
      </c>
      <c r="E720" s="1" t="s">
        <v>24</v>
      </c>
      <c r="F720" s="1" t="s">
        <v>1018</v>
      </c>
      <c r="G720" s="1" t="s">
        <v>24</v>
      </c>
      <c r="H720" s="1">
        <v>4501718719</v>
      </c>
      <c r="I720" s="1" t="s">
        <v>24</v>
      </c>
      <c r="J720" s="1" t="s">
        <v>1022</v>
      </c>
      <c r="K720" s="1">
        <v>1</v>
      </c>
      <c r="L720" s="1" t="s">
        <v>26</v>
      </c>
      <c r="M720" s="3">
        <v>125077.4</v>
      </c>
      <c r="N720" s="3">
        <f t="shared" si="18"/>
        <v>125077.4</v>
      </c>
      <c r="O720" s="1"/>
      <c r="P720" s="1"/>
      <c r="Q720" s="1"/>
      <c r="R720" s="1"/>
      <c r="S720" s="1"/>
      <c r="T720" s="1"/>
      <c r="U720" s="3">
        <f>Tabla13157[[#This Row],[COSTO TOTAL]]</f>
        <v>125077.4</v>
      </c>
      <c r="V720" s="3"/>
      <c r="W720" s="1"/>
      <c r="X720" s="3"/>
      <c r="Y720" s="1"/>
      <c r="Z720" s="1"/>
      <c r="AA720" s="1"/>
      <c r="AB720" s="1"/>
      <c r="AC720" s="1"/>
      <c r="AD720" s="1"/>
      <c r="AE720" s="1"/>
    </row>
    <row r="721" spans="1:31">
      <c r="A721" s="1"/>
      <c r="B721" s="2">
        <v>43830</v>
      </c>
      <c r="C721" s="1" t="s">
        <v>24</v>
      </c>
      <c r="D721" s="1" t="s">
        <v>245</v>
      </c>
      <c r="E721" s="1" t="s">
        <v>24</v>
      </c>
      <c r="F721" s="1" t="s">
        <v>1018</v>
      </c>
      <c r="G721" s="1" t="s">
        <v>24</v>
      </c>
      <c r="H721" s="1">
        <v>4501718719</v>
      </c>
      <c r="I721" s="1" t="s">
        <v>24</v>
      </c>
      <c r="J721" s="1" t="s">
        <v>1023</v>
      </c>
      <c r="K721" s="1">
        <v>1</v>
      </c>
      <c r="L721" s="1" t="s">
        <v>26</v>
      </c>
      <c r="M721" s="3">
        <v>114697.60000000001</v>
      </c>
      <c r="N721" s="3">
        <f t="shared" si="18"/>
        <v>114697.60000000001</v>
      </c>
      <c r="O721" s="1"/>
      <c r="P721" s="1"/>
      <c r="Q721" s="1"/>
      <c r="R721" s="1"/>
      <c r="S721" s="1"/>
      <c r="T721" s="1"/>
      <c r="U721" s="3">
        <f>Tabla13157[[#This Row],[COSTO TOTAL]]</f>
        <v>114697.60000000001</v>
      </c>
      <c r="V721" s="3"/>
      <c r="W721" s="1"/>
      <c r="X721" s="3"/>
      <c r="Y721" s="1"/>
      <c r="Z721" s="1"/>
      <c r="AA721" s="1"/>
      <c r="AB721" s="1"/>
      <c r="AC721" s="1"/>
      <c r="AD721" s="1"/>
      <c r="AE721" s="1"/>
    </row>
    <row r="722" spans="1:31">
      <c r="A722" s="1"/>
      <c r="B722" s="2">
        <v>43830</v>
      </c>
      <c r="C722" s="1" t="s">
        <v>24</v>
      </c>
      <c r="D722" s="1" t="s">
        <v>245</v>
      </c>
      <c r="E722" s="1" t="s">
        <v>24</v>
      </c>
      <c r="F722" s="1" t="s">
        <v>1018</v>
      </c>
      <c r="G722" s="1" t="s">
        <v>24</v>
      </c>
      <c r="H722" s="1">
        <v>4501718719</v>
      </c>
      <c r="I722" s="1" t="s">
        <v>24</v>
      </c>
      <c r="J722" s="1" t="s">
        <v>1024</v>
      </c>
      <c r="K722" s="1">
        <v>1</v>
      </c>
      <c r="L722" s="1" t="s">
        <v>26</v>
      </c>
      <c r="M722" s="3">
        <v>114669.4</v>
      </c>
      <c r="N722" s="3">
        <f t="shared" si="18"/>
        <v>114669.4</v>
      </c>
      <c r="O722" s="1"/>
      <c r="P722" s="1"/>
      <c r="Q722" s="1"/>
      <c r="R722" s="1"/>
      <c r="S722" s="1"/>
      <c r="T722" s="1"/>
      <c r="U722" s="3">
        <f>Tabla13157[[#This Row],[COSTO TOTAL]]</f>
        <v>114669.4</v>
      </c>
      <c r="V722" s="3"/>
      <c r="W722" s="1"/>
      <c r="X722" s="3"/>
      <c r="Y722" s="1"/>
      <c r="Z722" s="1"/>
      <c r="AA722" s="1"/>
      <c r="AB722" s="1"/>
      <c r="AC722" s="1"/>
      <c r="AD722" s="1"/>
      <c r="AE722" s="1"/>
    </row>
    <row r="723" spans="1:31">
      <c r="A723" s="1"/>
      <c r="B723" s="2">
        <v>43830</v>
      </c>
      <c r="C723" s="1" t="s">
        <v>24</v>
      </c>
      <c r="D723" s="1" t="s">
        <v>245</v>
      </c>
      <c r="E723" s="1" t="s">
        <v>24</v>
      </c>
      <c r="F723" s="1" t="s">
        <v>1018</v>
      </c>
      <c r="G723" s="1" t="s">
        <v>24</v>
      </c>
      <c r="H723" s="1">
        <v>4501718719</v>
      </c>
      <c r="I723" s="1" t="s">
        <v>24</v>
      </c>
      <c r="J723" s="1" t="s">
        <v>1025</v>
      </c>
      <c r="K723" s="1">
        <v>1</v>
      </c>
      <c r="L723" s="1" t="s">
        <v>26</v>
      </c>
      <c r="M723" s="3">
        <v>124256.8</v>
      </c>
      <c r="N723" s="3">
        <f t="shared" si="18"/>
        <v>124256.8</v>
      </c>
      <c r="O723" s="1"/>
      <c r="P723" s="1"/>
      <c r="Q723" s="1"/>
      <c r="R723" s="1"/>
      <c r="S723" s="1"/>
      <c r="T723" s="1"/>
      <c r="U723" s="3">
        <f>Tabla13157[[#This Row],[COSTO TOTAL]]</f>
        <v>124256.8</v>
      </c>
      <c r="V723" s="3"/>
      <c r="W723" s="1"/>
      <c r="X723" s="3"/>
      <c r="Y723" s="1"/>
      <c r="Z723" s="1"/>
      <c r="AA723" s="1"/>
      <c r="AB723" s="1"/>
      <c r="AC723" s="1"/>
      <c r="AD723" s="1"/>
      <c r="AE723" s="1"/>
    </row>
    <row r="724" spans="1:31">
      <c r="A724" s="1"/>
      <c r="B724" s="2">
        <v>43830</v>
      </c>
      <c r="C724" s="1" t="s">
        <v>24</v>
      </c>
      <c r="D724" s="1" t="s">
        <v>245</v>
      </c>
      <c r="E724" s="1" t="s">
        <v>24</v>
      </c>
      <c r="F724" s="1" t="s">
        <v>1018</v>
      </c>
      <c r="G724" s="1" t="s">
        <v>24</v>
      </c>
      <c r="H724" s="1">
        <v>4501718719</v>
      </c>
      <c r="I724" s="1" t="s">
        <v>24</v>
      </c>
      <c r="J724" s="1" t="s">
        <v>1026</v>
      </c>
      <c r="K724" s="1">
        <v>1</v>
      </c>
      <c r="L724" s="1" t="s">
        <v>26</v>
      </c>
      <c r="M724" s="3">
        <v>65413.8</v>
      </c>
      <c r="N724" s="3">
        <f t="shared" si="18"/>
        <v>65413.8</v>
      </c>
      <c r="O724" s="1"/>
      <c r="P724" s="1"/>
      <c r="Q724" s="1"/>
      <c r="R724" s="1"/>
      <c r="S724" s="1"/>
      <c r="T724" s="1"/>
      <c r="U724" s="3">
        <f>Tabla13157[[#This Row],[COSTO TOTAL]]</f>
        <v>65413.8</v>
      </c>
      <c r="V724" s="3"/>
      <c r="W724" s="1"/>
      <c r="X724" s="3"/>
      <c r="Y724" s="1"/>
      <c r="Z724" s="1"/>
      <c r="AA724" s="1"/>
      <c r="AB724" s="1"/>
      <c r="AC724" s="1"/>
      <c r="AD724" s="1"/>
      <c r="AE724" s="1"/>
    </row>
    <row r="725" spans="1:31">
      <c r="A725" s="1"/>
      <c r="B725" s="2">
        <v>43830</v>
      </c>
      <c r="C725" s="1" t="s">
        <v>24</v>
      </c>
      <c r="D725" s="1" t="s">
        <v>245</v>
      </c>
      <c r="E725" s="1" t="s">
        <v>24</v>
      </c>
      <c r="F725" s="1" t="s">
        <v>1018</v>
      </c>
      <c r="G725" s="1" t="s">
        <v>24</v>
      </c>
      <c r="H725" s="1">
        <v>4501718719</v>
      </c>
      <c r="I725" s="1" t="s">
        <v>24</v>
      </c>
      <c r="J725" s="1" t="s">
        <v>1027</v>
      </c>
      <c r="K725" s="1">
        <v>1</v>
      </c>
      <c r="L725" s="1" t="s">
        <v>26</v>
      </c>
      <c r="M725" s="3">
        <v>242425</v>
      </c>
      <c r="N725" s="3">
        <f t="shared" si="18"/>
        <v>242425</v>
      </c>
      <c r="O725" s="1"/>
      <c r="P725" s="1"/>
      <c r="Q725" s="1"/>
      <c r="R725" s="1"/>
      <c r="S725" s="1"/>
      <c r="T725" s="1"/>
      <c r="U725" s="3">
        <f>Tabla13157[[#This Row],[COSTO TOTAL]]</f>
        <v>242425</v>
      </c>
      <c r="V725" s="3"/>
      <c r="W725" s="1"/>
      <c r="X725" s="3"/>
      <c r="Y725" s="1"/>
      <c r="Z725" s="1"/>
      <c r="AA725" s="1"/>
      <c r="AB725" s="1"/>
      <c r="AC725" s="1"/>
      <c r="AD725" s="1"/>
      <c r="AE725" s="1"/>
    </row>
    <row r="726" spans="1:31">
      <c r="A726" s="1"/>
      <c r="B726" s="2">
        <v>43830</v>
      </c>
      <c r="C726" s="1" t="s">
        <v>24</v>
      </c>
      <c r="D726" s="1" t="s">
        <v>245</v>
      </c>
      <c r="E726" s="1" t="s">
        <v>24</v>
      </c>
      <c r="F726" s="1" t="s">
        <v>1018</v>
      </c>
      <c r="G726" s="1" t="s">
        <v>24</v>
      </c>
      <c r="H726" s="1">
        <v>4501718719</v>
      </c>
      <c r="I726" s="1" t="s">
        <v>24</v>
      </c>
      <c r="J726" s="1" t="s">
        <v>1028</v>
      </c>
      <c r="K726" s="1">
        <v>1</v>
      </c>
      <c r="L726" s="1" t="s">
        <v>26</v>
      </c>
      <c r="M726" s="3">
        <v>242427.2</v>
      </c>
      <c r="N726" s="3">
        <f t="shared" si="18"/>
        <v>242427.2</v>
      </c>
      <c r="O726" s="1"/>
      <c r="P726" s="1"/>
      <c r="Q726" s="1"/>
      <c r="R726" s="1"/>
      <c r="S726" s="1"/>
      <c r="T726" s="1"/>
      <c r="U726" s="3">
        <f>Tabla13157[[#This Row],[COSTO TOTAL]]</f>
        <v>242427.2</v>
      </c>
      <c r="V726" s="3"/>
      <c r="W726" s="1"/>
      <c r="X726" s="3"/>
      <c r="Y726" s="1"/>
      <c r="Z726" s="1"/>
      <c r="AA726" s="1"/>
      <c r="AB726" s="1"/>
      <c r="AC726" s="1"/>
      <c r="AD726" s="1"/>
      <c r="AE726" s="1"/>
    </row>
    <row r="727" spans="1:31">
      <c r="A727" s="1"/>
      <c r="B727" s="2">
        <v>43830</v>
      </c>
      <c r="C727" s="1" t="s">
        <v>24</v>
      </c>
      <c r="D727" s="1" t="s">
        <v>245</v>
      </c>
      <c r="E727" s="1" t="s">
        <v>24</v>
      </c>
      <c r="F727" s="1" t="s">
        <v>1018</v>
      </c>
      <c r="G727" s="1" t="s">
        <v>24</v>
      </c>
      <c r="H727" s="1">
        <v>4501718719</v>
      </c>
      <c r="I727" s="1" t="s">
        <v>24</v>
      </c>
      <c r="J727" s="1" t="s">
        <v>1029</v>
      </c>
      <c r="K727" s="1">
        <v>1</v>
      </c>
      <c r="L727" s="1" t="s">
        <v>26</v>
      </c>
      <c r="M727" s="3">
        <v>281169.40000000002</v>
      </c>
      <c r="N727" s="3">
        <f t="shared" si="18"/>
        <v>281169.40000000002</v>
      </c>
      <c r="O727" s="1"/>
      <c r="P727" s="1"/>
      <c r="Q727" s="1"/>
      <c r="R727" s="1"/>
      <c r="S727" s="1"/>
      <c r="T727" s="1"/>
      <c r="U727" s="3">
        <f>Tabla13157[[#This Row],[COSTO TOTAL]]</f>
        <v>281169.40000000002</v>
      </c>
      <c r="V727" s="3"/>
      <c r="W727" s="1"/>
      <c r="X727" s="3"/>
      <c r="Y727" s="1"/>
      <c r="Z727" s="1"/>
      <c r="AA727" s="1"/>
      <c r="AB727" s="1"/>
      <c r="AC727" s="1"/>
      <c r="AD727" s="1"/>
      <c r="AE727" s="1"/>
    </row>
    <row r="728" spans="1:31">
      <c r="A728" s="1"/>
      <c r="B728" s="2">
        <v>43830</v>
      </c>
      <c r="C728" s="1" t="s">
        <v>24</v>
      </c>
      <c r="D728" s="1" t="s">
        <v>245</v>
      </c>
      <c r="E728" s="1" t="s">
        <v>24</v>
      </c>
      <c r="F728" s="1" t="s">
        <v>1018</v>
      </c>
      <c r="G728" s="1" t="s">
        <v>24</v>
      </c>
      <c r="H728" s="1">
        <v>4501718719</v>
      </c>
      <c r="I728" s="1" t="s">
        <v>24</v>
      </c>
      <c r="J728" s="1" t="s">
        <v>1030</v>
      </c>
      <c r="K728" s="1">
        <v>0</v>
      </c>
      <c r="L728" s="1" t="s">
        <v>26</v>
      </c>
      <c r="M728" s="3">
        <v>130827.6</v>
      </c>
      <c r="N728" s="3">
        <f t="shared" si="18"/>
        <v>0</v>
      </c>
      <c r="O728" s="1"/>
      <c r="P728" s="1"/>
      <c r="Q728" s="1"/>
      <c r="R728" s="1"/>
      <c r="S728" s="1"/>
      <c r="T728" s="1"/>
      <c r="U728" s="3">
        <f>Tabla13157[[#This Row],[COSTO TOTAL]]</f>
        <v>0</v>
      </c>
      <c r="V728" s="3"/>
      <c r="W728" s="1"/>
      <c r="X728" s="3"/>
      <c r="Y728" s="1"/>
      <c r="Z728" s="1"/>
      <c r="AA728" s="1"/>
      <c r="AB728" s="1"/>
      <c r="AC728" s="1"/>
      <c r="AD728" s="1" t="s">
        <v>112</v>
      </c>
      <c r="AE728" s="1"/>
    </row>
    <row r="729" spans="1:31">
      <c r="A729" s="1"/>
      <c r="B729" s="2">
        <v>43830</v>
      </c>
      <c r="C729" s="1" t="s">
        <v>24</v>
      </c>
      <c r="D729" s="1" t="s">
        <v>245</v>
      </c>
      <c r="E729" s="1" t="s">
        <v>24</v>
      </c>
      <c r="F729" s="1" t="s">
        <v>1018</v>
      </c>
      <c r="G729" s="1" t="s">
        <v>24</v>
      </c>
      <c r="H729" s="1">
        <v>4501718719</v>
      </c>
      <c r="I729" s="1" t="s">
        <v>24</v>
      </c>
      <c r="J729" s="1" t="s">
        <v>1031</v>
      </c>
      <c r="K729" s="1">
        <v>0</v>
      </c>
      <c r="L729" s="1" t="s">
        <v>26</v>
      </c>
      <c r="M729" s="3">
        <v>136849.4</v>
      </c>
      <c r="N729" s="3">
        <f t="shared" si="18"/>
        <v>0</v>
      </c>
      <c r="O729" s="1"/>
      <c r="P729" s="1"/>
      <c r="Q729" s="1"/>
      <c r="R729" s="1"/>
      <c r="S729" s="1"/>
      <c r="T729" s="1"/>
      <c r="U729" s="3">
        <f>Tabla13157[[#This Row],[COSTO TOTAL]]</f>
        <v>0</v>
      </c>
      <c r="V729" s="3"/>
      <c r="W729" s="1"/>
      <c r="X729" s="3"/>
      <c r="Y729" s="1"/>
      <c r="Z729" s="1"/>
      <c r="AA729" s="1"/>
      <c r="AB729" s="1"/>
      <c r="AC729" s="1"/>
      <c r="AD729" s="1" t="s">
        <v>112</v>
      </c>
      <c r="AE729" s="1"/>
    </row>
    <row r="730" spans="1:31">
      <c r="A730" s="1"/>
      <c r="B730" s="2">
        <v>43830</v>
      </c>
      <c r="C730" s="1" t="s">
        <v>24</v>
      </c>
      <c r="D730" s="1" t="s">
        <v>245</v>
      </c>
      <c r="E730" s="1" t="s">
        <v>24</v>
      </c>
      <c r="F730" s="1" t="s">
        <v>1018</v>
      </c>
      <c r="G730" s="1" t="s">
        <v>24</v>
      </c>
      <c r="H730" s="1">
        <v>4501718719</v>
      </c>
      <c r="I730" s="1" t="s">
        <v>24</v>
      </c>
      <c r="J730" s="1" t="s">
        <v>1032</v>
      </c>
      <c r="K730" s="1">
        <v>0</v>
      </c>
      <c r="L730" s="1" t="s">
        <v>26</v>
      </c>
      <c r="M730" s="3">
        <v>54560.4</v>
      </c>
      <c r="N730" s="3">
        <f t="shared" si="18"/>
        <v>0</v>
      </c>
      <c r="O730" s="1"/>
      <c r="P730" s="1"/>
      <c r="Q730" s="1"/>
      <c r="R730" s="1"/>
      <c r="S730" s="1"/>
      <c r="T730" s="1"/>
      <c r="U730" s="3">
        <f>Tabla13157[[#This Row],[COSTO TOTAL]]</f>
        <v>0</v>
      </c>
      <c r="V730" s="3"/>
      <c r="W730" s="1"/>
      <c r="X730" s="3"/>
      <c r="Y730" s="1"/>
      <c r="Z730" s="1"/>
      <c r="AA730" s="1"/>
      <c r="AB730" s="1"/>
      <c r="AC730" s="1"/>
      <c r="AD730" s="1" t="s">
        <v>112</v>
      </c>
      <c r="AE730" s="1"/>
    </row>
    <row r="731" spans="1:31">
      <c r="A731" s="1"/>
      <c r="B731" s="2">
        <v>43830</v>
      </c>
      <c r="C731" s="1" t="s">
        <v>24</v>
      </c>
      <c r="D731" s="1" t="s">
        <v>245</v>
      </c>
      <c r="E731" s="1" t="s">
        <v>24</v>
      </c>
      <c r="F731" s="1" t="s">
        <v>1018</v>
      </c>
      <c r="G731" s="1" t="s">
        <v>24</v>
      </c>
      <c r="H731" s="1">
        <v>4501718719</v>
      </c>
      <c r="I731" s="1" t="s">
        <v>24</v>
      </c>
      <c r="J731" s="1" t="s">
        <v>1033</v>
      </c>
      <c r="K731" s="1">
        <v>0</v>
      </c>
      <c r="L731" s="1" t="s">
        <v>26</v>
      </c>
      <c r="M731" s="3">
        <v>66714.399999999994</v>
      </c>
      <c r="N731" s="3">
        <f t="shared" si="18"/>
        <v>0</v>
      </c>
      <c r="O731" s="1"/>
      <c r="P731" s="1"/>
      <c r="Q731" s="1"/>
      <c r="R731" s="1"/>
      <c r="S731" s="1"/>
      <c r="T731" s="1"/>
      <c r="U731" s="3">
        <f>Tabla13157[[#This Row],[COSTO TOTAL]]</f>
        <v>0</v>
      </c>
      <c r="V731" s="3"/>
      <c r="W731" s="1"/>
      <c r="X731" s="3"/>
      <c r="Y731" s="1"/>
      <c r="Z731" s="1"/>
      <c r="AA731" s="1"/>
      <c r="AB731" s="1"/>
      <c r="AC731" s="1"/>
      <c r="AD731" s="1" t="s">
        <v>112</v>
      </c>
      <c r="AE731" s="1"/>
    </row>
    <row r="732" spans="1:31">
      <c r="A732" s="1"/>
      <c r="B732" s="2">
        <v>43830</v>
      </c>
      <c r="C732" s="1" t="s">
        <v>24</v>
      </c>
      <c r="D732" s="1" t="s">
        <v>245</v>
      </c>
      <c r="E732" s="1" t="s">
        <v>24</v>
      </c>
      <c r="F732" s="1" t="s">
        <v>1018</v>
      </c>
      <c r="G732" s="1" t="s">
        <v>24</v>
      </c>
      <c r="H732" s="1">
        <v>4501718719</v>
      </c>
      <c r="I732" s="1" t="s">
        <v>24</v>
      </c>
      <c r="J732" s="1" t="s">
        <v>1034</v>
      </c>
      <c r="K732" s="1">
        <v>0</v>
      </c>
      <c r="L732" s="1" t="s">
        <v>26</v>
      </c>
      <c r="M732" s="3">
        <v>136849.4</v>
      </c>
      <c r="N732" s="3">
        <f t="shared" si="18"/>
        <v>0</v>
      </c>
      <c r="O732" s="1"/>
      <c r="P732" s="1"/>
      <c r="Q732" s="1"/>
      <c r="R732" s="1"/>
      <c r="S732" s="1"/>
      <c r="T732" s="1"/>
      <c r="U732" s="3">
        <f>Tabla13157[[#This Row],[COSTO TOTAL]]</f>
        <v>0</v>
      </c>
      <c r="V732" s="3"/>
      <c r="W732" s="1"/>
      <c r="X732" s="3"/>
      <c r="Y732" s="1"/>
      <c r="Z732" s="1"/>
      <c r="AA732" s="1"/>
      <c r="AB732" s="1"/>
      <c r="AC732" s="1"/>
      <c r="AD732" s="1" t="s">
        <v>112</v>
      </c>
      <c r="AE732" s="1"/>
    </row>
    <row r="733" spans="1:31">
      <c r="A733" s="1"/>
      <c r="B733" s="2">
        <v>43830</v>
      </c>
      <c r="C733" s="1" t="s">
        <v>24</v>
      </c>
      <c r="D733" s="1" t="s">
        <v>245</v>
      </c>
      <c r="E733" s="1" t="s">
        <v>24</v>
      </c>
      <c r="F733" s="1" t="s">
        <v>1018</v>
      </c>
      <c r="G733" s="1" t="s">
        <v>24</v>
      </c>
      <c r="H733" s="1">
        <v>4501718719</v>
      </c>
      <c r="I733" s="1" t="s">
        <v>24</v>
      </c>
      <c r="J733" s="1" t="s">
        <v>1035</v>
      </c>
      <c r="K733" s="1">
        <v>0</v>
      </c>
      <c r="L733" s="1" t="s">
        <v>26</v>
      </c>
      <c r="M733" s="3">
        <v>65413.8</v>
      </c>
      <c r="N733" s="3">
        <f t="shared" si="18"/>
        <v>0</v>
      </c>
      <c r="O733" s="1"/>
      <c r="P733" s="1"/>
      <c r="Q733" s="1"/>
      <c r="R733" s="1"/>
      <c r="S733" s="1"/>
      <c r="T733" s="1"/>
      <c r="U733" s="3">
        <f>Tabla13157[[#This Row],[COSTO TOTAL]]</f>
        <v>0</v>
      </c>
      <c r="V733" s="3"/>
      <c r="W733" s="1"/>
      <c r="X733" s="3"/>
      <c r="Y733" s="1"/>
      <c r="Z733" s="1"/>
      <c r="AA733" s="1"/>
      <c r="AB733" s="1"/>
      <c r="AC733" s="1"/>
      <c r="AD733" s="1" t="s">
        <v>112</v>
      </c>
      <c r="AE733" s="1"/>
    </row>
    <row r="734" spans="1:31">
      <c r="A734" s="1"/>
      <c r="B734" s="2">
        <v>43830</v>
      </c>
      <c r="C734" s="1" t="s">
        <v>24</v>
      </c>
      <c r="D734" s="1" t="s">
        <v>245</v>
      </c>
      <c r="E734" s="1" t="s">
        <v>24</v>
      </c>
      <c r="F734" s="1" t="s">
        <v>1018</v>
      </c>
      <c r="G734" s="1" t="s">
        <v>24</v>
      </c>
      <c r="H734" s="1">
        <v>4501718719</v>
      </c>
      <c r="I734" s="1" t="s">
        <v>24</v>
      </c>
      <c r="J734" s="1" t="s">
        <v>1036</v>
      </c>
      <c r="K734" s="1">
        <v>0</v>
      </c>
      <c r="L734" s="1" t="s">
        <v>26</v>
      </c>
      <c r="M734" s="3">
        <v>66714.399999999994</v>
      </c>
      <c r="N734" s="3">
        <f t="shared" si="18"/>
        <v>0</v>
      </c>
      <c r="O734" s="1"/>
      <c r="P734" s="1"/>
      <c r="Q734" s="1"/>
      <c r="R734" s="1"/>
      <c r="S734" s="1"/>
      <c r="T734" s="1"/>
      <c r="U734" s="3">
        <f>Tabla13157[[#This Row],[COSTO TOTAL]]</f>
        <v>0</v>
      </c>
      <c r="V734" s="3"/>
      <c r="W734" s="1"/>
      <c r="X734" s="3"/>
      <c r="Y734" s="1"/>
      <c r="Z734" s="1"/>
      <c r="AA734" s="1"/>
      <c r="AB734" s="1"/>
      <c r="AC734" s="1"/>
      <c r="AD734" s="1" t="s">
        <v>112</v>
      </c>
      <c r="AE734" s="1"/>
    </row>
    <row r="735" spans="1:31">
      <c r="A735" s="1"/>
      <c r="B735" s="2">
        <v>43830</v>
      </c>
      <c r="C735" s="1" t="s">
        <v>24</v>
      </c>
      <c r="D735" s="1" t="s">
        <v>245</v>
      </c>
      <c r="E735" s="1" t="s">
        <v>24</v>
      </c>
      <c r="F735" s="1" t="s">
        <v>1018</v>
      </c>
      <c r="G735" s="1" t="s">
        <v>24</v>
      </c>
      <c r="H735" s="1">
        <v>4501718719</v>
      </c>
      <c r="I735" s="1" t="s">
        <v>24</v>
      </c>
      <c r="J735" s="1" t="s">
        <v>1037</v>
      </c>
      <c r="K735" s="1">
        <v>1</v>
      </c>
      <c r="L735" s="1" t="s">
        <v>26</v>
      </c>
      <c r="M735" s="3">
        <v>72767.8</v>
      </c>
      <c r="N735" s="3">
        <f t="shared" si="18"/>
        <v>72767.8</v>
      </c>
      <c r="O735" s="1"/>
      <c r="P735" s="1"/>
      <c r="Q735" s="1"/>
      <c r="R735" s="1"/>
      <c r="S735" s="1"/>
      <c r="T735" s="1"/>
      <c r="U735" s="3">
        <f>Tabla13157[[#This Row],[COSTO TOTAL]]</f>
        <v>72767.8</v>
      </c>
      <c r="V735" s="3"/>
      <c r="W735" s="1"/>
      <c r="X735" s="3"/>
      <c r="Y735" s="1"/>
      <c r="Z735" s="1"/>
      <c r="AA735" s="1"/>
      <c r="AB735" s="1"/>
      <c r="AC735" s="1"/>
      <c r="AD735" s="1"/>
      <c r="AE735" s="1"/>
    </row>
    <row r="736" spans="1:31">
      <c r="A736" s="1"/>
      <c r="B736" s="2">
        <v>43830</v>
      </c>
      <c r="C736" s="1" t="s">
        <v>24</v>
      </c>
      <c r="D736" s="1" t="s">
        <v>245</v>
      </c>
      <c r="E736" s="1" t="s">
        <v>24</v>
      </c>
      <c r="F736" s="1" t="s">
        <v>1018</v>
      </c>
      <c r="G736" s="1" t="s">
        <v>24</v>
      </c>
      <c r="H736" s="1">
        <v>4501718719</v>
      </c>
      <c r="I736" s="1" t="s">
        <v>24</v>
      </c>
      <c r="J736" s="1" t="s">
        <v>1038</v>
      </c>
      <c r="K736" s="1">
        <v>1</v>
      </c>
      <c r="L736" s="1" t="s">
        <v>26</v>
      </c>
      <c r="M736" s="3">
        <v>66714.399999999994</v>
      </c>
      <c r="N736" s="3">
        <f t="shared" si="18"/>
        <v>66714.399999999994</v>
      </c>
      <c r="O736" s="1"/>
      <c r="P736" s="1"/>
      <c r="Q736" s="1"/>
      <c r="R736" s="1"/>
      <c r="S736" s="1"/>
      <c r="T736" s="1"/>
      <c r="U736" s="3">
        <f>Tabla13157[[#This Row],[COSTO TOTAL]]</f>
        <v>66714.399999999994</v>
      </c>
      <c r="V736" s="3"/>
      <c r="W736" s="1"/>
      <c r="X736" s="3"/>
      <c r="Y736" s="1"/>
      <c r="Z736" s="1"/>
      <c r="AA736" s="1"/>
      <c r="AB736" s="1"/>
      <c r="AC736" s="1"/>
      <c r="AD736" s="1"/>
      <c r="AE736" s="1"/>
    </row>
    <row r="737" spans="1:31">
      <c r="A737" s="1"/>
      <c r="B737" s="2">
        <v>43830</v>
      </c>
      <c r="C737" s="1" t="s">
        <v>24</v>
      </c>
      <c r="D737" s="1" t="s">
        <v>245</v>
      </c>
      <c r="E737" s="1" t="s">
        <v>24</v>
      </c>
      <c r="F737" s="1" t="s">
        <v>1018</v>
      </c>
      <c r="G737" s="1" t="s">
        <v>24</v>
      </c>
      <c r="H737" s="1">
        <v>4501718719</v>
      </c>
      <c r="I737" s="1" t="s">
        <v>24</v>
      </c>
      <c r="J737" s="1" t="s">
        <v>1039</v>
      </c>
      <c r="K737" s="1">
        <v>1</v>
      </c>
      <c r="L737" s="1" t="s">
        <v>26</v>
      </c>
      <c r="M737" s="3">
        <v>174699.8</v>
      </c>
      <c r="N737" s="3">
        <f t="shared" si="18"/>
        <v>174699.8</v>
      </c>
      <c r="O737" s="1"/>
      <c r="P737" s="1"/>
      <c r="Q737" s="1"/>
      <c r="R737" s="1"/>
      <c r="S737" s="1"/>
      <c r="T737" s="1"/>
      <c r="U737" s="3">
        <f>Tabla13157[[#This Row],[COSTO TOTAL]]</f>
        <v>174699.8</v>
      </c>
      <c r="V737" s="3"/>
      <c r="W737" s="1"/>
      <c r="X737" s="3"/>
      <c r="Y737" s="1"/>
      <c r="Z737" s="1"/>
      <c r="AA737" s="1"/>
      <c r="AB737" s="1"/>
      <c r="AC737" s="1"/>
      <c r="AD737" s="1"/>
      <c r="AE737" s="1"/>
    </row>
    <row r="738" spans="1:31">
      <c r="A738" s="1"/>
      <c r="B738" s="2">
        <v>43830</v>
      </c>
      <c r="C738" s="1" t="s">
        <v>24</v>
      </c>
      <c r="D738" s="1" t="s">
        <v>245</v>
      </c>
      <c r="E738" s="1" t="s">
        <v>24</v>
      </c>
      <c r="F738" s="1" t="s">
        <v>1018</v>
      </c>
      <c r="G738" s="1" t="s">
        <v>24</v>
      </c>
      <c r="H738" s="1">
        <v>4501718719</v>
      </c>
      <c r="I738" s="1" t="s">
        <v>24</v>
      </c>
      <c r="J738" s="1" t="s">
        <v>1040</v>
      </c>
      <c r="K738" s="1">
        <v>0</v>
      </c>
      <c r="L738" s="1" t="s">
        <v>26</v>
      </c>
      <c r="M738" s="3">
        <v>72767.8</v>
      </c>
      <c r="N738" s="3">
        <f t="shared" si="18"/>
        <v>0</v>
      </c>
      <c r="O738" s="1"/>
      <c r="P738" s="1"/>
      <c r="Q738" s="1"/>
      <c r="R738" s="1"/>
      <c r="S738" s="1"/>
      <c r="T738" s="1"/>
      <c r="U738" s="3">
        <f>Tabla13157[[#This Row],[COSTO TOTAL]]</f>
        <v>0</v>
      </c>
      <c r="V738" s="3"/>
      <c r="W738" s="1"/>
      <c r="X738" s="3"/>
      <c r="Y738" s="1"/>
      <c r="Z738" s="1"/>
      <c r="AA738" s="1"/>
      <c r="AB738" s="1"/>
      <c r="AC738" s="1"/>
      <c r="AD738" s="1" t="s">
        <v>112</v>
      </c>
      <c r="AE738" s="1"/>
    </row>
    <row r="739" spans="1:31">
      <c r="A739" s="1"/>
      <c r="B739" s="2">
        <v>43830</v>
      </c>
      <c r="C739" s="1" t="s">
        <v>24</v>
      </c>
      <c r="D739" s="1" t="s">
        <v>245</v>
      </c>
      <c r="E739" s="1" t="s">
        <v>24</v>
      </c>
      <c r="F739" s="1" t="s">
        <v>1018</v>
      </c>
      <c r="G739" s="1" t="s">
        <v>24</v>
      </c>
      <c r="H739" s="1">
        <v>4501718719</v>
      </c>
      <c r="I739" s="1" t="s">
        <v>24</v>
      </c>
      <c r="J739" s="1" t="s">
        <v>1041</v>
      </c>
      <c r="K739" s="1">
        <v>1</v>
      </c>
      <c r="L739" s="1" t="s">
        <v>26</v>
      </c>
      <c r="M739" s="3">
        <v>136849.4</v>
      </c>
      <c r="N739" s="3">
        <f t="shared" si="18"/>
        <v>136849.4</v>
      </c>
      <c r="O739" s="1"/>
      <c r="P739" s="1"/>
      <c r="Q739" s="1"/>
      <c r="R739" s="1"/>
      <c r="S739" s="1"/>
      <c r="T739" s="1"/>
      <c r="U739" s="3">
        <f>Tabla13157[[#This Row],[COSTO TOTAL]]</f>
        <v>136849.4</v>
      </c>
      <c r="V739" s="3"/>
      <c r="W739" s="1"/>
      <c r="X739" s="3"/>
      <c r="Y739" s="1"/>
      <c r="Z739" s="1"/>
      <c r="AA739" s="1"/>
      <c r="AB739" s="1"/>
      <c r="AC739" s="1"/>
      <c r="AD739" s="1"/>
      <c r="AE739" s="1"/>
    </row>
    <row r="740" spans="1:31">
      <c r="A740" s="1"/>
      <c r="B740" s="2">
        <v>43830</v>
      </c>
      <c r="C740" s="1" t="s">
        <v>24</v>
      </c>
      <c r="D740" s="1" t="s">
        <v>245</v>
      </c>
      <c r="E740" s="1" t="s">
        <v>24</v>
      </c>
      <c r="F740" s="1" t="s">
        <v>1018</v>
      </c>
      <c r="G740" s="1" t="s">
        <v>24</v>
      </c>
      <c r="H740" s="1">
        <v>4501718719</v>
      </c>
      <c r="I740" s="1" t="s">
        <v>24</v>
      </c>
      <c r="J740" s="1" t="s">
        <v>1042</v>
      </c>
      <c r="K740" s="1">
        <v>1</v>
      </c>
      <c r="L740" s="1" t="s">
        <v>26</v>
      </c>
      <c r="M740" s="3">
        <v>125077.4</v>
      </c>
      <c r="N740" s="3">
        <f t="shared" si="18"/>
        <v>125077.4</v>
      </c>
      <c r="O740" s="1"/>
      <c r="P740" s="1"/>
      <c r="Q740" s="1"/>
      <c r="R740" s="1"/>
      <c r="S740" s="1"/>
      <c r="T740" s="1"/>
      <c r="U740" s="3">
        <f>Tabla13157[[#This Row],[COSTO TOTAL]]</f>
        <v>125077.4</v>
      </c>
      <c r="V740" s="3"/>
      <c r="W740" s="1"/>
      <c r="X740" s="3"/>
      <c r="Y740" s="1"/>
      <c r="Z740" s="1"/>
      <c r="AA740" s="1"/>
      <c r="AB740" s="1"/>
      <c r="AC740" s="1"/>
      <c r="AD740" s="1"/>
      <c r="AE740" s="1"/>
    </row>
    <row r="741" spans="1:31">
      <c r="A741" s="1"/>
      <c r="B741" s="2">
        <v>43830</v>
      </c>
      <c r="C741" s="1" t="s">
        <v>24</v>
      </c>
      <c r="D741" s="1" t="s">
        <v>245</v>
      </c>
      <c r="E741" s="1" t="s">
        <v>24</v>
      </c>
      <c r="F741" s="1" t="s">
        <v>1018</v>
      </c>
      <c r="G741" s="1" t="s">
        <v>24</v>
      </c>
      <c r="H741" s="1">
        <v>4501718719</v>
      </c>
      <c r="I741" s="1" t="s">
        <v>24</v>
      </c>
      <c r="J741" s="1" t="s">
        <v>1043</v>
      </c>
      <c r="K741" s="1">
        <v>1</v>
      </c>
      <c r="L741" s="1" t="s">
        <v>26</v>
      </c>
      <c r="M741" s="3">
        <v>281169.40000000002</v>
      </c>
      <c r="N741" s="3">
        <f t="shared" si="18"/>
        <v>281169.40000000002</v>
      </c>
      <c r="O741" s="1"/>
      <c r="P741" s="1"/>
      <c r="Q741" s="1"/>
      <c r="R741" s="1"/>
      <c r="S741" s="1"/>
      <c r="T741" s="1"/>
      <c r="U741" s="3">
        <f>Tabla13157[[#This Row],[COSTO TOTAL]]</f>
        <v>281169.40000000002</v>
      </c>
      <c r="V741" s="3"/>
      <c r="W741" s="1"/>
      <c r="X741" s="3"/>
      <c r="Y741" s="1"/>
      <c r="Z741" s="1"/>
      <c r="AA741" s="1"/>
      <c r="AB741" s="1"/>
      <c r="AC741" s="1"/>
      <c r="AD741" s="1"/>
      <c r="AE741" s="1"/>
    </row>
    <row r="742" spans="1:31">
      <c r="A742" s="1"/>
      <c r="B742" s="2">
        <v>43830</v>
      </c>
      <c r="C742" s="1" t="s">
        <v>24</v>
      </c>
      <c r="D742" s="1" t="s">
        <v>245</v>
      </c>
      <c r="E742" s="1" t="s">
        <v>24</v>
      </c>
      <c r="F742" s="1" t="s">
        <v>1018</v>
      </c>
      <c r="G742" s="1" t="s">
        <v>24</v>
      </c>
      <c r="H742" s="1">
        <v>4501718719</v>
      </c>
      <c r="I742" s="1" t="s">
        <v>24</v>
      </c>
      <c r="J742" s="1" t="s">
        <v>1044</v>
      </c>
      <c r="K742" s="1">
        <v>1</v>
      </c>
      <c r="L742" s="1" t="s">
        <v>26</v>
      </c>
      <c r="M742" s="3">
        <v>281169.40000000002</v>
      </c>
      <c r="N742" s="3">
        <f t="shared" si="18"/>
        <v>281169.40000000002</v>
      </c>
      <c r="O742" s="1"/>
      <c r="P742" s="1"/>
      <c r="Q742" s="1"/>
      <c r="R742" s="1"/>
      <c r="S742" s="1"/>
      <c r="T742" s="1"/>
      <c r="U742" s="3">
        <f>Tabla13157[[#This Row],[COSTO TOTAL]]</f>
        <v>281169.40000000002</v>
      </c>
      <c r="V742" s="3"/>
      <c r="W742" s="1"/>
      <c r="X742" s="3"/>
      <c r="Y742" s="1"/>
      <c r="Z742" s="1"/>
      <c r="AA742" s="1"/>
      <c r="AB742" s="1"/>
      <c r="AC742" s="1"/>
      <c r="AD742" s="1"/>
      <c r="AE742" s="1"/>
    </row>
    <row r="743" spans="1:31">
      <c r="A743" s="1"/>
      <c r="B743" s="2">
        <v>43830</v>
      </c>
      <c r="C743" s="1" t="s">
        <v>24</v>
      </c>
      <c r="D743" s="1" t="s">
        <v>245</v>
      </c>
      <c r="E743" s="1" t="s">
        <v>24</v>
      </c>
      <c r="F743" s="1" t="s">
        <v>1018</v>
      </c>
      <c r="G743" s="1" t="s">
        <v>24</v>
      </c>
      <c r="H743" s="1">
        <v>4501718719</v>
      </c>
      <c r="I743" s="1" t="s">
        <v>24</v>
      </c>
      <c r="J743" s="1" t="s">
        <v>1045</v>
      </c>
      <c r="K743" s="1">
        <v>1</v>
      </c>
      <c r="L743" s="1" t="s">
        <v>26</v>
      </c>
      <c r="M743" s="3">
        <v>192384.4</v>
      </c>
      <c r="N743" s="3">
        <f t="shared" si="18"/>
        <v>192384.4</v>
      </c>
      <c r="O743" s="1"/>
      <c r="P743" s="1"/>
      <c r="Q743" s="1"/>
      <c r="R743" s="1"/>
      <c r="S743" s="1"/>
      <c r="T743" s="1"/>
      <c r="U743" s="3">
        <f>Tabla13157[[#This Row],[COSTO TOTAL]]</f>
        <v>192384.4</v>
      </c>
      <c r="V743" s="3"/>
      <c r="W743" s="1"/>
      <c r="X743" s="3"/>
      <c r="Y743" s="1"/>
      <c r="Z743" s="1"/>
      <c r="AA743" s="1"/>
      <c r="AB743" s="1"/>
      <c r="AC743" s="1"/>
      <c r="AD743" s="1"/>
      <c r="AE743" s="1"/>
    </row>
    <row r="744" spans="1:31">
      <c r="A744" s="1"/>
      <c r="B744" s="2">
        <v>43830</v>
      </c>
      <c r="C744" s="1" t="s">
        <v>24</v>
      </c>
      <c r="D744" s="1" t="s">
        <v>245</v>
      </c>
      <c r="E744" s="1" t="s">
        <v>24</v>
      </c>
      <c r="F744" s="1" t="s">
        <v>1018</v>
      </c>
      <c r="G744" s="1" t="s">
        <v>24</v>
      </c>
      <c r="H744" s="1">
        <v>4501718719</v>
      </c>
      <c r="I744" s="1" t="s">
        <v>24</v>
      </c>
      <c r="J744" s="1" t="s">
        <v>1046</v>
      </c>
      <c r="K744" s="1">
        <v>1</v>
      </c>
      <c r="L744" s="1" t="s">
        <v>26</v>
      </c>
      <c r="M744" s="3">
        <v>66715</v>
      </c>
      <c r="N744" s="3">
        <f t="shared" si="18"/>
        <v>66715</v>
      </c>
      <c r="O744" s="1"/>
      <c r="P744" s="1"/>
      <c r="Q744" s="1"/>
      <c r="R744" s="1"/>
      <c r="S744" s="1"/>
      <c r="T744" s="1"/>
      <c r="U744" s="3">
        <f>Tabla13157[[#This Row],[COSTO TOTAL]]</f>
        <v>66715</v>
      </c>
      <c r="V744" s="3"/>
      <c r="W744" s="1"/>
      <c r="X744" s="3"/>
      <c r="Y744" s="1"/>
      <c r="Z744" s="1"/>
      <c r="AA744" s="1"/>
      <c r="AB744" s="1"/>
      <c r="AC744" s="1"/>
      <c r="AD744" s="1"/>
      <c r="AE744" s="1"/>
    </row>
    <row r="745" spans="1:31">
      <c r="A745" s="1"/>
      <c r="B745" s="2">
        <v>43830</v>
      </c>
      <c r="C745" s="1" t="s">
        <v>24</v>
      </c>
      <c r="D745" s="1" t="s">
        <v>245</v>
      </c>
      <c r="E745" s="1" t="s">
        <v>24</v>
      </c>
      <c r="F745" s="1" t="s">
        <v>1018</v>
      </c>
      <c r="G745" s="1" t="s">
        <v>24</v>
      </c>
      <c r="H745" s="1">
        <v>4501718719</v>
      </c>
      <c r="I745" s="1" t="s">
        <v>24</v>
      </c>
      <c r="J745" s="1" t="s">
        <v>1047</v>
      </c>
      <c r="K745" s="1">
        <v>0</v>
      </c>
      <c r="L745" s="1" t="s">
        <v>26</v>
      </c>
      <c r="M745" s="3">
        <v>66714.399999999994</v>
      </c>
      <c r="N745" s="3">
        <f t="shared" si="18"/>
        <v>0</v>
      </c>
      <c r="O745" s="1"/>
      <c r="P745" s="1"/>
      <c r="Q745" s="1"/>
      <c r="R745" s="1"/>
      <c r="S745" s="1"/>
      <c r="T745" s="1"/>
      <c r="U745" s="3">
        <f>Tabla13157[[#This Row],[COSTO TOTAL]]</f>
        <v>0</v>
      </c>
      <c r="V745" s="3"/>
      <c r="W745" s="1"/>
      <c r="X745" s="3"/>
      <c r="Y745" s="1"/>
      <c r="Z745" s="1"/>
      <c r="AA745" s="1"/>
      <c r="AB745" s="1"/>
      <c r="AC745" s="1"/>
      <c r="AD745" s="1" t="s">
        <v>112</v>
      </c>
      <c r="AE745" s="1"/>
    </row>
    <row r="746" spans="1:31">
      <c r="A746" s="1"/>
      <c r="B746" s="2">
        <v>43830</v>
      </c>
      <c r="C746" s="1" t="s">
        <v>24</v>
      </c>
      <c r="D746" s="1" t="s">
        <v>245</v>
      </c>
      <c r="E746" s="1" t="s">
        <v>24</v>
      </c>
      <c r="F746" s="1" t="s">
        <v>1018</v>
      </c>
      <c r="G746" s="1" t="s">
        <v>24</v>
      </c>
      <c r="H746" s="1">
        <v>4501718719</v>
      </c>
      <c r="I746" s="1" t="s">
        <v>24</v>
      </c>
      <c r="J746" s="1" t="s">
        <v>1048</v>
      </c>
      <c r="K746" s="1">
        <v>1</v>
      </c>
      <c r="L746" s="1" t="s">
        <v>26</v>
      </c>
      <c r="M746" s="3">
        <v>61183.199999999997</v>
      </c>
      <c r="N746" s="3">
        <f t="shared" si="18"/>
        <v>61183.199999999997</v>
      </c>
      <c r="O746" s="1"/>
      <c r="P746" s="1"/>
      <c r="Q746" s="1"/>
      <c r="R746" s="1"/>
      <c r="S746" s="1"/>
      <c r="T746" s="1"/>
      <c r="U746" s="3">
        <f>Tabla13157[[#This Row],[COSTO TOTAL]]</f>
        <v>61183.199999999997</v>
      </c>
      <c r="V746" s="3"/>
      <c r="W746" s="1"/>
      <c r="X746" s="3"/>
      <c r="Y746" s="1"/>
      <c r="Z746" s="1"/>
      <c r="AA746" s="1"/>
      <c r="AB746" s="1"/>
      <c r="AC746" s="1"/>
      <c r="AD746" s="1"/>
      <c r="AE746" s="1"/>
    </row>
    <row r="747" spans="1:31">
      <c r="A747" s="1"/>
      <c r="B747" s="2">
        <v>43830</v>
      </c>
      <c r="C747" s="1" t="s">
        <v>24</v>
      </c>
      <c r="D747" s="1" t="s">
        <v>245</v>
      </c>
      <c r="E747" s="1" t="s">
        <v>24</v>
      </c>
      <c r="F747" s="1" t="s">
        <v>1018</v>
      </c>
      <c r="G747" s="1" t="s">
        <v>24</v>
      </c>
      <c r="H747" s="1">
        <v>4501718719</v>
      </c>
      <c r="I747" s="1" t="s">
        <v>24</v>
      </c>
      <c r="J747" s="1" t="s">
        <v>1049</v>
      </c>
      <c r="K747" s="1">
        <v>1</v>
      </c>
      <c r="L747" s="1" t="s">
        <v>26</v>
      </c>
      <c r="M747" s="3">
        <v>54560.4</v>
      </c>
      <c r="N747" s="3">
        <f t="shared" si="18"/>
        <v>54560.4</v>
      </c>
      <c r="O747" s="1"/>
      <c r="P747" s="1"/>
      <c r="Q747" s="1"/>
      <c r="R747" s="1"/>
      <c r="S747" s="1"/>
      <c r="T747" s="1"/>
      <c r="U747" s="3">
        <f>Tabla13157[[#This Row],[COSTO TOTAL]]</f>
        <v>54560.4</v>
      </c>
      <c r="V747" s="3"/>
      <c r="W747" s="1"/>
      <c r="X747" s="3"/>
      <c r="Y747" s="1"/>
      <c r="Z747" s="1"/>
      <c r="AA747" s="1"/>
      <c r="AB747" s="1"/>
      <c r="AC747" s="1"/>
      <c r="AD747" s="1"/>
      <c r="AE747" s="1"/>
    </row>
    <row r="748" spans="1:31">
      <c r="A748" s="1"/>
      <c r="B748" s="2">
        <v>43830</v>
      </c>
      <c r="C748" s="1" t="s">
        <v>24</v>
      </c>
      <c r="D748" s="1" t="s">
        <v>245</v>
      </c>
      <c r="E748" s="1" t="s">
        <v>24</v>
      </c>
      <c r="F748" s="1" t="s">
        <v>1018</v>
      </c>
      <c r="G748" s="1" t="s">
        <v>24</v>
      </c>
      <c r="H748" s="1">
        <v>4501718719</v>
      </c>
      <c r="I748" s="1" t="s">
        <v>24</v>
      </c>
      <c r="J748" s="1" t="s">
        <v>1050</v>
      </c>
      <c r="K748" s="1">
        <v>1</v>
      </c>
      <c r="L748" s="1" t="s">
        <v>26</v>
      </c>
      <c r="M748" s="3">
        <v>252662.8</v>
      </c>
      <c r="N748" s="3">
        <f t="shared" si="18"/>
        <v>252662.8</v>
      </c>
      <c r="O748" s="1"/>
      <c r="P748" s="1"/>
      <c r="Q748" s="1"/>
      <c r="R748" s="1"/>
      <c r="S748" s="1"/>
      <c r="T748" s="1"/>
      <c r="U748" s="3">
        <f>Tabla13157[[#This Row],[COSTO TOTAL]]</f>
        <v>252662.8</v>
      </c>
      <c r="V748" s="3"/>
      <c r="W748" s="1"/>
      <c r="X748" s="3"/>
      <c r="Y748" s="1"/>
      <c r="Z748" s="1"/>
      <c r="AA748" s="1"/>
      <c r="AB748" s="1"/>
      <c r="AC748" s="1"/>
      <c r="AD748" s="1"/>
      <c r="AE748" s="1"/>
    </row>
    <row r="749" spans="1:3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"/>
      <c r="N749" s="3">
        <f t="shared" si="18"/>
        <v>0</v>
      </c>
      <c r="O749" s="1"/>
      <c r="P749" s="1"/>
      <c r="Q749" s="1"/>
      <c r="R749" s="1"/>
      <c r="S749" s="1"/>
      <c r="T749" s="1"/>
      <c r="U749" s="3">
        <f>Tabla13157[[#This Row],[COSTO TOTAL]]</f>
        <v>0</v>
      </c>
      <c r="V749" s="3"/>
      <c r="W749" s="1"/>
      <c r="X749" s="3"/>
      <c r="Y749" s="1"/>
      <c r="Z749" s="1"/>
      <c r="AA749" s="1"/>
      <c r="AB749" s="1"/>
      <c r="AC749" s="1"/>
      <c r="AD749" s="1"/>
      <c r="AE749" s="1"/>
    </row>
    <row r="750" spans="1:3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"/>
      <c r="N750" s="3">
        <f t="shared" si="18"/>
        <v>0</v>
      </c>
      <c r="O750" s="1"/>
      <c r="P750" s="1"/>
      <c r="Q750" s="1"/>
      <c r="R750" s="1"/>
      <c r="S750" s="1"/>
      <c r="T750" s="1"/>
      <c r="U750" s="3">
        <f>Tabla13157[[#This Row],[COSTO TOTAL]]</f>
        <v>0</v>
      </c>
      <c r="V750" s="3"/>
      <c r="W750" s="1"/>
      <c r="X750" s="3"/>
      <c r="Y750" s="1"/>
      <c r="Z750" s="1"/>
      <c r="AA750" s="1"/>
      <c r="AB750" s="1"/>
      <c r="AC750" s="1"/>
      <c r="AD750" s="1"/>
      <c r="AE750" s="1"/>
    </row>
    <row r="751" spans="1:31">
      <c r="A751" s="9"/>
      <c r="B751" s="10"/>
      <c r="C751" s="9"/>
      <c r="D751" s="9"/>
      <c r="E751" s="9"/>
      <c r="F751" s="9"/>
      <c r="G751" s="9"/>
      <c r="H751" s="9"/>
      <c r="I751" s="9"/>
      <c r="J751" s="9" t="s">
        <v>874</v>
      </c>
      <c r="K751" s="9"/>
      <c r="L751" s="9"/>
      <c r="M751" s="11"/>
      <c r="N751" s="11">
        <f t="shared" si="18"/>
        <v>0</v>
      </c>
      <c r="O751" s="9"/>
      <c r="P751" s="9"/>
      <c r="Q751" s="9"/>
      <c r="R751" s="9"/>
      <c r="S751" s="9"/>
      <c r="T751" s="9"/>
      <c r="U751" s="9"/>
      <c r="V751" s="11"/>
      <c r="W751" s="9"/>
      <c r="X751" s="11"/>
      <c r="Y751" s="9"/>
      <c r="Z751" s="9"/>
      <c r="AA751" s="9"/>
      <c r="AB751" s="9"/>
      <c r="AC751" s="9"/>
      <c r="AD751" s="9"/>
      <c r="AE751" s="1"/>
    </row>
    <row r="752" spans="1:31">
      <c r="A752" s="1" t="s">
        <v>806</v>
      </c>
      <c r="B752" s="2">
        <v>43523</v>
      </c>
      <c r="C752" s="1">
        <v>7688201</v>
      </c>
      <c r="D752" s="1" t="s">
        <v>874</v>
      </c>
      <c r="E752" s="1" t="s">
        <v>24</v>
      </c>
      <c r="F752" s="1" t="s">
        <v>851</v>
      </c>
      <c r="G752" s="1" t="s">
        <v>24</v>
      </c>
      <c r="H752" s="1">
        <v>45016387490</v>
      </c>
      <c r="I752" s="1" t="s">
        <v>24</v>
      </c>
      <c r="J752" s="1" t="s">
        <v>873</v>
      </c>
      <c r="K752" s="1">
        <v>4</v>
      </c>
      <c r="L752" s="1" t="s">
        <v>26</v>
      </c>
      <c r="M752" s="3">
        <v>15739.2</v>
      </c>
      <c r="N752" s="3">
        <f t="shared" si="18"/>
        <v>62956.800000000003</v>
      </c>
      <c r="O752" s="1"/>
      <c r="P752" s="1"/>
      <c r="Q752" s="1"/>
      <c r="R752" s="1"/>
      <c r="S752" s="1"/>
      <c r="T752" s="1"/>
      <c r="U752" s="1"/>
      <c r="V752" s="3">
        <f>Tabla13157[[#This Row],[COSTO TOTAL]]</f>
        <v>62956.800000000003</v>
      </c>
      <c r="W752" s="3"/>
      <c r="X752" s="1"/>
      <c r="Y752" s="1"/>
      <c r="Z752" s="1"/>
      <c r="AA752" s="1"/>
      <c r="AB752" s="1"/>
      <c r="AC752" s="1"/>
      <c r="AD752" s="1"/>
      <c r="AE752" s="1"/>
    </row>
    <row r="753" spans="1:31">
      <c r="A753" s="1" t="s">
        <v>156</v>
      </c>
      <c r="B753" s="2">
        <v>43812</v>
      </c>
      <c r="C753" s="1" t="s">
        <v>22</v>
      </c>
      <c r="D753" s="1" t="s">
        <v>874</v>
      </c>
      <c r="E753" s="1" t="s">
        <v>24</v>
      </c>
      <c r="F753" s="1" t="s">
        <v>875</v>
      </c>
      <c r="G753" s="1" t="s">
        <v>24</v>
      </c>
      <c r="H753" s="1">
        <v>4501701033</v>
      </c>
      <c r="I753" s="1" t="s">
        <v>24</v>
      </c>
      <c r="J753" s="1" t="s">
        <v>876</v>
      </c>
      <c r="K753" s="1">
        <v>1</v>
      </c>
      <c r="L753" s="1" t="s">
        <v>26</v>
      </c>
      <c r="M753" s="3">
        <v>275301.59999999998</v>
      </c>
      <c r="N753" s="3">
        <f t="shared" si="18"/>
        <v>275301.59999999998</v>
      </c>
      <c r="O753" s="1"/>
      <c r="P753" s="1"/>
      <c r="Q753" s="1"/>
      <c r="R753" s="1"/>
      <c r="S753" s="1"/>
      <c r="T753" s="1"/>
      <c r="U753" s="1"/>
      <c r="V753" s="3">
        <f>Tabla13157[[#This Row],[COSTO TOTAL]]</f>
        <v>275301.59999999998</v>
      </c>
      <c r="W753" s="3"/>
      <c r="X753" s="1"/>
      <c r="Y753" s="1"/>
      <c r="Z753" s="1"/>
      <c r="AA753" s="1"/>
      <c r="AB753" s="1"/>
      <c r="AC753" s="1"/>
      <c r="AD753" s="1"/>
      <c r="AE753" s="1"/>
    </row>
    <row r="754" spans="1:31">
      <c r="A754" s="1"/>
      <c r="B754" s="2">
        <v>43509</v>
      </c>
      <c r="C754" s="1" t="s">
        <v>22</v>
      </c>
      <c r="D754" s="1" t="s">
        <v>874</v>
      </c>
      <c r="E754" s="1" t="s">
        <v>24</v>
      </c>
      <c r="F754" s="1" t="s">
        <v>1191</v>
      </c>
      <c r="G754" s="1" t="s">
        <v>24</v>
      </c>
      <c r="H754" s="1">
        <v>4501749420</v>
      </c>
      <c r="I754" s="1" t="s">
        <v>24</v>
      </c>
      <c r="J754" s="1" t="s">
        <v>1192</v>
      </c>
      <c r="K754" s="1">
        <v>300</v>
      </c>
      <c r="L754" s="1" t="s">
        <v>592</v>
      </c>
      <c r="M754" s="3">
        <v>42.4</v>
      </c>
      <c r="N754" s="3">
        <f t="shared" si="18"/>
        <v>12720</v>
      </c>
      <c r="O754" s="1"/>
      <c r="P754" s="1"/>
      <c r="Q754" s="1"/>
      <c r="R754" s="1"/>
      <c r="S754" s="1"/>
      <c r="T754" s="1"/>
      <c r="U754" s="1"/>
      <c r="V754" s="3">
        <f>Tabla13157[[#This Row],[COSTO TOTAL]]</f>
        <v>12720</v>
      </c>
      <c r="W754" s="3"/>
      <c r="X754" s="1"/>
      <c r="Y754" s="1"/>
      <c r="Z754" s="1"/>
      <c r="AA754" s="1"/>
      <c r="AB754" s="1"/>
      <c r="AC754" s="1"/>
      <c r="AD754" s="1"/>
      <c r="AE754" s="1"/>
    </row>
    <row r="755" spans="1:31">
      <c r="A755" s="1"/>
      <c r="B755" s="2">
        <v>43509</v>
      </c>
      <c r="C755" s="1" t="s">
        <v>22</v>
      </c>
      <c r="D755" s="1" t="s">
        <v>874</v>
      </c>
      <c r="E755" s="1" t="s">
        <v>24</v>
      </c>
      <c r="F755" s="1" t="s">
        <v>1191</v>
      </c>
      <c r="G755" s="1" t="s">
        <v>24</v>
      </c>
      <c r="H755" s="1">
        <v>4501749420</v>
      </c>
      <c r="I755" s="1" t="s">
        <v>24</v>
      </c>
      <c r="J755" s="1" t="s">
        <v>1193</v>
      </c>
      <c r="K755" s="1">
        <v>30</v>
      </c>
      <c r="L755" s="1" t="s">
        <v>26</v>
      </c>
      <c r="M755" s="3">
        <v>910.2</v>
      </c>
      <c r="N755" s="3">
        <f t="shared" si="18"/>
        <v>27306</v>
      </c>
      <c r="O755" s="1"/>
      <c r="P755" s="1"/>
      <c r="Q755" s="1"/>
      <c r="R755" s="1"/>
      <c r="S755" s="1"/>
      <c r="T755" s="1"/>
      <c r="U755" s="1"/>
      <c r="V755" s="3">
        <f>Tabla13157[[#This Row],[COSTO TOTAL]]</f>
        <v>27306</v>
      </c>
      <c r="W755" s="3"/>
      <c r="X755" s="1"/>
      <c r="Y755" s="1"/>
      <c r="Z755" s="1"/>
      <c r="AA755" s="1"/>
      <c r="AB755" s="1"/>
      <c r="AC755" s="1"/>
      <c r="AD755" s="1"/>
      <c r="AE755" s="1"/>
    </row>
    <row r="756" spans="1:31">
      <c r="A756" s="1"/>
      <c r="B756" s="2">
        <v>43509</v>
      </c>
      <c r="C756" s="1" t="s">
        <v>22</v>
      </c>
      <c r="D756" s="1" t="s">
        <v>874</v>
      </c>
      <c r="E756" s="1" t="s">
        <v>24</v>
      </c>
      <c r="F756" s="1" t="s">
        <v>513</v>
      </c>
      <c r="G756" s="1" t="s">
        <v>24</v>
      </c>
      <c r="H756" s="1">
        <v>4501726606</v>
      </c>
      <c r="I756" s="1" t="s">
        <v>24</v>
      </c>
      <c r="J756" s="1" t="s">
        <v>1196</v>
      </c>
      <c r="K756" s="1">
        <v>1</v>
      </c>
      <c r="L756" s="1" t="s">
        <v>26</v>
      </c>
      <c r="M756" s="40"/>
      <c r="N756" s="3">
        <f t="shared" si="18"/>
        <v>0</v>
      </c>
      <c r="O756" s="1"/>
      <c r="P756" s="1"/>
      <c r="Q756" s="1"/>
      <c r="R756" s="1"/>
      <c r="S756" s="1"/>
      <c r="T756" s="1"/>
      <c r="U756" s="1"/>
      <c r="V756" s="3">
        <f>Tabla13157[[#This Row],[COSTO TOTAL]]</f>
        <v>0</v>
      </c>
      <c r="W756" s="3"/>
      <c r="X756" s="1"/>
      <c r="Y756" s="1"/>
      <c r="Z756" s="1"/>
      <c r="AA756" s="1"/>
      <c r="AB756" s="1"/>
      <c r="AC756" s="1"/>
      <c r="AD756" s="1"/>
      <c r="AE756" s="1"/>
    </row>
    <row r="757" spans="1:31">
      <c r="A757" s="1"/>
      <c r="B757" s="2">
        <v>43509</v>
      </c>
      <c r="C757" s="1" t="s">
        <v>22</v>
      </c>
      <c r="D757" s="1" t="s">
        <v>874</v>
      </c>
      <c r="E757" s="1" t="s">
        <v>24</v>
      </c>
      <c r="F757" s="1" t="s">
        <v>513</v>
      </c>
      <c r="G757" s="1" t="s">
        <v>24</v>
      </c>
      <c r="H757" s="1">
        <v>4501726606</v>
      </c>
      <c r="I757" s="1" t="s">
        <v>24</v>
      </c>
      <c r="J757" s="1" t="s">
        <v>1196</v>
      </c>
      <c r="K757" s="1">
        <v>1</v>
      </c>
      <c r="L757" s="1" t="s">
        <v>26</v>
      </c>
      <c r="M757" s="40"/>
      <c r="N757" s="3">
        <f t="shared" si="18"/>
        <v>0</v>
      </c>
      <c r="O757" s="1"/>
      <c r="P757" s="1"/>
      <c r="Q757" s="1"/>
      <c r="R757" s="1"/>
      <c r="S757" s="1"/>
      <c r="T757" s="1"/>
      <c r="U757" s="1"/>
      <c r="V757" s="3">
        <f>Tabla13157[[#This Row],[COSTO TOTAL]]</f>
        <v>0</v>
      </c>
      <c r="W757" s="3"/>
      <c r="X757" s="1"/>
      <c r="Y757" s="1"/>
      <c r="Z757" s="1"/>
      <c r="AA757" s="1"/>
      <c r="AB757" s="1"/>
      <c r="AC757" s="1"/>
      <c r="AD757" s="1"/>
      <c r="AE757" s="1"/>
    </row>
    <row r="758" spans="1:31">
      <c r="A758" s="1"/>
      <c r="B758" s="2">
        <v>43509</v>
      </c>
      <c r="C758" s="1" t="s">
        <v>22</v>
      </c>
      <c r="D758" s="1" t="s">
        <v>874</v>
      </c>
      <c r="E758" s="1" t="s">
        <v>24</v>
      </c>
      <c r="F758" s="1" t="s">
        <v>513</v>
      </c>
      <c r="G758" s="1" t="s">
        <v>24</v>
      </c>
      <c r="H758" s="1">
        <v>4501726606</v>
      </c>
      <c r="I758" s="1" t="s">
        <v>24</v>
      </c>
      <c r="J758" s="1" t="s">
        <v>1197</v>
      </c>
      <c r="K758" s="1">
        <v>1</v>
      </c>
      <c r="L758" s="1" t="s">
        <v>26</v>
      </c>
      <c r="M758" s="40">
        <v>150803.94</v>
      </c>
      <c r="N758" s="3">
        <f t="shared" si="18"/>
        <v>150803.94</v>
      </c>
      <c r="O758" s="1"/>
      <c r="P758" s="1"/>
      <c r="Q758" s="1"/>
      <c r="R758" s="1"/>
      <c r="S758" s="1"/>
      <c r="T758" s="1"/>
      <c r="U758" s="1"/>
      <c r="V758" s="3">
        <f>Tabla13157[[#This Row],[COSTO TOTAL]]</f>
        <v>150803.94</v>
      </c>
      <c r="W758" s="3"/>
      <c r="X758" s="1"/>
      <c r="Y758" s="1"/>
      <c r="Z758" s="1"/>
      <c r="AA758" s="1"/>
      <c r="AB758" s="1"/>
      <c r="AC758" s="1"/>
      <c r="AD758" s="1"/>
      <c r="AE758" s="1"/>
    </row>
    <row r="759" spans="1:31">
      <c r="A759" s="1"/>
      <c r="B759" s="2">
        <v>43509</v>
      </c>
      <c r="C759" s="1" t="s">
        <v>22</v>
      </c>
      <c r="D759" s="1" t="s">
        <v>874</v>
      </c>
      <c r="E759" s="1" t="s">
        <v>24</v>
      </c>
      <c r="F759" s="1" t="s">
        <v>513</v>
      </c>
      <c r="G759" s="1" t="s">
        <v>24</v>
      </c>
      <c r="H759" s="1">
        <v>4501726606</v>
      </c>
      <c r="I759" s="1" t="s">
        <v>24</v>
      </c>
      <c r="J759" s="1" t="s">
        <v>1217</v>
      </c>
      <c r="K759" s="1">
        <v>1</v>
      </c>
      <c r="L759" s="1" t="s">
        <v>26</v>
      </c>
      <c r="M759" s="40"/>
      <c r="N759" s="3">
        <f t="shared" si="18"/>
        <v>0</v>
      </c>
      <c r="O759" s="1"/>
      <c r="P759" s="1"/>
      <c r="Q759" s="1"/>
      <c r="R759" s="1"/>
      <c r="S759" s="1"/>
      <c r="T759" s="1"/>
      <c r="U759" s="1"/>
      <c r="V759" s="3">
        <f>Tabla13157[[#This Row],[COSTO TOTAL]]</f>
        <v>0</v>
      </c>
      <c r="W759" s="3"/>
      <c r="X759" s="1"/>
      <c r="Y759" s="1"/>
      <c r="Z759" s="1"/>
      <c r="AA759" s="1"/>
      <c r="AB759" s="1"/>
      <c r="AC759" s="1"/>
      <c r="AD759" s="1"/>
      <c r="AE759" s="1"/>
    </row>
    <row r="760" spans="1:31">
      <c r="A760" s="1"/>
      <c r="B760" s="2">
        <v>43509</v>
      </c>
      <c r="C760" s="1" t="s">
        <v>22</v>
      </c>
      <c r="D760" s="1" t="s">
        <v>874</v>
      </c>
      <c r="E760" s="1" t="s">
        <v>24</v>
      </c>
      <c r="F760" s="1" t="s">
        <v>513</v>
      </c>
      <c r="G760" s="1" t="s">
        <v>24</v>
      </c>
      <c r="H760" s="1">
        <v>4501726606</v>
      </c>
      <c r="I760" s="1" t="s">
        <v>24</v>
      </c>
      <c r="J760" s="1" t="s">
        <v>1218</v>
      </c>
      <c r="K760" s="1">
        <v>1</v>
      </c>
      <c r="L760" s="1" t="s">
        <v>26</v>
      </c>
      <c r="M760" s="40"/>
      <c r="N760" s="3">
        <f t="shared" ref="N760:N823" si="19">M760*K760</f>
        <v>0</v>
      </c>
      <c r="O760" s="1"/>
      <c r="P760" s="1"/>
      <c r="Q760" s="1"/>
      <c r="R760" s="1"/>
      <c r="S760" s="1"/>
      <c r="T760" s="1"/>
      <c r="U760" s="1"/>
      <c r="V760" s="3">
        <f>Tabla13157[[#This Row],[COSTO TOTAL]]</f>
        <v>0</v>
      </c>
      <c r="W760" s="3"/>
      <c r="X760" s="1"/>
      <c r="Y760" s="1"/>
      <c r="Z760" s="1"/>
      <c r="AA760" s="1"/>
      <c r="AB760" s="1"/>
      <c r="AC760" s="1"/>
      <c r="AD760" s="1"/>
      <c r="AE760" s="1"/>
    </row>
    <row r="761" spans="1:31">
      <c r="A761" s="9"/>
      <c r="B761" s="10"/>
      <c r="C761" s="9"/>
      <c r="D761" s="9"/>
      <c r="E761" s="9"/>
      <c r="F761" s="9"/>
      <c r="G761" s="9"/>
      <c r="H761" s="9"/>
      <c r="I761" s="9"/>
      <c r="J761" s="9" t="s">
        <v>23</v>
      </c>
      <c r="K761" s="9"/>
      <c r="L761" s="9"/>
      <c r="M761" s="11"/>
      <c r="N761" s="11">
        <f t="shared" si="19"/>
        <v>0</v>
      </c>
      <c r="O761" s="9"/>
      <c r="P761" s="9"/>
      <c r="Q761" s="9"/>
      <c r="R761" s="9"/>
      <c r="S761" s="9"/>
      <c r="T761" s="9"/>
      <c r="U761" s="9"/>
      <c r="V761" s="11"/>
      <c r="W761" s="11"/>
      <c r="X761" s="9"/>
      <c r="Y761" s="9"/>
      <c r="Z761" s="9"/>
      <c r="AA761" s="9"/>
      <c r="AB761" s="9"/>
      <c r="AC761" s="9"/>
      <c r="AD761" s="9"/>
      <c r="AE761" s="1"/>
    </row>
    <row r="762" spans="1:31">
      <c r="A762" s="1" t="s">
        <v>21</v>
      </c>
      <c r="B762" s="2">
        <v>43812</v>
      </c>
      <c r="C762" s="1" t="s">
        <v>22</v>
      </c>
      <c r="D762" s="1" t="s">
        <v>23</v>
      </c>
      <c r="E762" s="1" t="s">
        <v>24</v>
      </c>
      <c r="F762" s="1" t="s">
        <v>24</v>
      </c>
      <c r="G762" s="1" t="s">
        <v>24</v>
      </c>
      <c r="H762" s="1">
        <v>4501729274</v>
      </c>
      <c r="I762" s="1" t="s">
        <v>24</v>
      </c>
      <c r="J762" s="1" t="s">
        <v>25</v>
      </c>
      <c r="K762" s="1">
        <v>1</v>
      </c>
      <c r="L762" s="1" t="s">
        <v>26</v>
      </c>
      <c r="M762" s="3">
        <v>68160</v>
      </c>
      <c r="N762" s="3">
        <f t="shared" si="19"/>
        <v>68160</v>
      </c>
      <c r="O762" s="1"/>
      <c r="P762" s="1"/>
      <c r="Q762" s="1"/>
      <c r="R762" s="1"/>
      <c r="S762" s="1"/>
      <c r="T762" s="1"/>
      <c r="U762" s="1"/>
      <c r="V762" s="3"/>
      <c r="W762" s="3">
        <f>Tabla13157[[#This Row],[COSTO TOTAL]]</f>
        <v>68160</v>
      </c>
      <c r="X762" s="1"/>
      <c r="Y762" s="1"/>
      <c r="Z762" s="1"/>
      <c r="AA762" s="1"/>
      <c r="AB762" s="1"/>
      <c r="AC762" s="1" t="s">
        <v>112</v>
      </c>
      <c r="AD762" s="1"/>
      <c r="AE762" s="1"/>
    </row>
    <row r="763" spans="1:31">
      <c r="A763" s="1" t="s">
        <v>27</v>
      </c>
      <c r="B763" s="2">
        <v>42906</v>
      </c>
      <c r="C763" s="1">
        <v>7341571</v>
      </c>
      <c r="D763" s="1" t="s">
        <v>23</v>
      </c>
      <c r="E763" s="1" t="s">
        <v>28</v>
      </c>
      <c r="F763" s="1" t="s">
        <v>29</v>
      </c>
      <c r="G763" s="1" t="s">
        <v>24</v>
      </c>
      <c r="H763" s="1">
        <v>4501371194</v>
      </c>
      <c r="I763" s="1" t="s">
        <v>24</v>
      </c>
      <c r="J763" s="1" t="s">
        <v>30</v>
      </c>
      <c r="K763" s="1">
        <v>1</v>
      </c>
      <c r="L763" s="1" t="s">
        <v>26</v>
      </c>
      <c r="M763" s="3">
        <v>11040</v>
      </c>
      <c r="N763" s="3">
        <f t="shared" si="19"/>
        <v>11040</v>
      </c>
      <c r="O763" s="1"/>
      <c r="P763" s="1"/>
      <c r="Q763" s="1"/>
      <c r="R763" s="1"/>
      <c r="S763" s="1"/>
      <c r="T763" s="1"/>
      <c r="U763" s="1"/>
      <c r="V763" s="3"/>
      <c r="W763" s="3">
        <f>Tabla13157[[#This Row],[COSTO TOTAL]]</f>
        <v>11040</v>
      </c>
      <c r="X763" s="1"/>
      <c r="Y763" s="1"/>
      <c r="Z763" s="1"/>
      <c r="AA763" s="1"/>
      <c r="AB763" s="1"/>
      <c r="AC763" s="1"/>
      <c r="AD763" s="1"/>
      <c r="AE763" s="1"/>
    </row>
    <row r="764" spans="1:31">
      <c r="A764" s="1" t="s">
        <v>31</v>
      </c>
      <c r="B764" s="2">
        <v>43564</v>
      </c>
      <c r="C764" s="1"/>
      <c r="D764" s="1" t="s">
        <v>23</v>
      </c>
      <c r="E764" s="1" t="s">
        <v>24</v>
      </c>
      <c r="F764" s="1" t="s">
        <v>32</v>
      </c>
      <c r="G764" s="1" t="s">
        <v>24</v>
      </c>
      <c r="H764" s="1">
        <v>4501617615</v>
      </c>
      <c r="I764" s="1" t="s">
        <v>24</v>
      </c>
      <c r="J764" s="1" t="s">
        <v>33</v>
      </c>
      <c r="K764" s="1">
        <v>13</v>
      </c>
      <c r="L764" s="1" t="s">
        <v>26</v>
      </c>
      <c r="M764" s="3">
        <v>37000</v>
      </c>
      <c r="N764" s="3">
        <f t="shared" si="19"/>
        <v>481000</v>
      </c>
      <c r="O764" s="1"/>
      <c r="P764" s="1"/>
      <c r="Q764" s="1"/>
      <c r="R764" s="1"/>
      <c r="S764" s="1"/>
      <c r="T764" s="1"/>
      <c r="U764" s="1"/>
      <c r="V764" s="3"/>
      <c r="W764" s="3">
        <f>Tabla13157[[#This Row],[COSTO TOTAL]]</f>
        <v>481000</v>
      </c>
      <c r="X764" s="1"/>
      <c r="Y764" s="1"/>
      <c r="Z764" s="1"/>
      <c r="AA764" s="1"/>
      <c r="AB764" s="1"/>
      <c r="AC764" s="1"/>
      <c r="AD764" s="1"/>
      <c r="AE764" s="1"/>
    </row>
    <row r="765" spans="1:31">
      <c r="A765" s="1" t="s">
        <v>31</v>
      </c>
      <c r="B765" s="2">
        <v>43564</v>
      </c>
      <c r="C765" s="1"/>
      <c r="D765" s="1" t="s">
        <v>23</v>
      </c>
      <c r="E765" s="1" t="s">
        <v>24</v>
      </c>
      <c r="F765" s="1" t="s">
        <v>32</v>
      </c>
      <c r="G765" s="1" t="s">
        <v>24</v>
      </c>
      <c r="H765" s="1">
        <v>4501617615</v>
      </c>
      <c r="I765" s="1" t="s">
        <v>24</v>
      </c>
      <c r="J765" s="1" t="s">
        <v>34</v>
      </c>
      <c r="K765" s="1">
        <v>13</v>
      </c>
      <c r="L765" s="1" t="s">
        <v>26</v>
      </c>
      <c r="M765" s="3">
        <v>11166.6</v>
      </c>
      <c r="N765" s="3">
        <f t="shared" si="19"/>
        <v>145165.80000000002</v>
      </c>
      <c r="O765" s="1"/>
      <c r="P765" s="1"/>
      <c r="Q765" s="1"/>
      <c r="R765" s="1"/>
      <c r="S765" s="1"/>
      <c r="T765" s="1"/>
      <c r="U765" s="1"/>
      <c r="V765" s="3"/>
      <c r="W765" s="3">
        <f>Tabla13157[[#This Row],[COSTO TOTAL]]</f>
        <v>145165.80000000002</v>
      </c>
      <c r="X765" s="1"/>
      <c r="Y765" s="1"/>
      <c r="Z765" s="1"/>
      <c r="AA765" s="1"/>
      <c r="AB765" s="1"/>
      <c r="AC765" s="1"/>
      <c r="AD765" s="1"/>
      <c r="AE765" s="1"/>
    </row>
    <row r="766" spans="1:31">
      <c r="A766" s="1" t="s">
        <v>31</v>
      </c>
      <c r="B766" s="2">
        <v>43564</v>
      </c>
      <c r="C766" s="1"/>
      <c r="D766" s="1" t="s">
        <v>23</v>
      </c>
      <c r="E766" s="1" t="s">
        <v>24</v>
      </c>
      <c r="F766" s="1" t="s">
        <v>32</v>
      </c>
      <c r="G766" s="1" t="s">
        <v>24</v>
      </c>
      <c r="H766" s="1">
        <v>4501617615</v>
      </c>
      <c r="I766" s="1" t="s">
        <v>24</v>
      </c>
      <c r="J766" s="1" t="s">
        <v>35</v>
      </c>
      <c r="K766" s="1">
        <v>2</v>
      </c>
      <c r="L766" s="1" t="s">
        <v>26</v>
      </c>
      <c r="M766" s="3">
        <v>23333</v>
      </c>
      <c r="N766" s="3">
        <f t="shared" si="19"/>
        <v>46666</v>
      </c>
      <c r="O766" s="1"/>
      <c r="P766" s="1"/>
      <c r="Q766" s="1"/>
      <c r="R766" s="1"/>
      <c r="S766" s="1"/>
      <c r="T766" s="1"/>
      <c r="U766" s="1"/>
      <c r="V766" s="3"/>
      <c r="W766" s="3">
        <f>Tabla13157[[#This Row],[COSTO TOTAL]]</f>
        <v>46666</v>
      </c>
      <c r="X766" s="1"/>
      <c r="Y766" s="1"/>
      <c r="Z766" s="1"/>
      <c r="AA766" s="1"/>
      <c r="AB766" s="1"/>
      <c r="AC766" s="1"/>
      <c r="AD766" s="1"/>
      <c r="AE766" s="1"/>
    </row>
    <row r="767" spans="1:31">
      <c r="A767" s="1" t="s">
        <v>31</v>
      </c>
      <c r="B767" s="2">
        <v>42941</v>
      </c>
      <c r="C767" s="1">
        <v>7404101</v>
      </c>
      <c r="D767" s="1" t="s">
        <v>23</v>
      </c>
      <c r="E767" s="1" t="s">
        <v>24</v>
      </c>
      <c r="F767" s="1" t="s">
        <v>24</v>
      </c>
      <c r="G767" s="1"/>
      <c r="H767" s="1">
        <v>4501463305</v>
      </c>
      <c r="I767" s="1"/>
      <c r="J767" s="1" t="s">
        <v>36</v>
      </c>
      <c r="K767" s="1">
        <v>1</v>
      </c>
      <c r="L767" s="1" t="s">
        <v>26</v>
      </c>
      <c r="M767" s="3">
        <v>20006.400000000001</v>
      </c>
      <c r="N767" s="3">
        <f t="shared" si="19"/>
        <v>20006.400000000001</v>
      </c>
      <c r="O767" s="1"/>
      <c r="P767" s="1"/>
      <c r="Q767" s="1"/>
      <c r="R767" s="1"/>
      <c r="S767" s="1"/>
      <c r="T767" s="1"/>
      <c r="U767" s="1"/>
      <c r="V767" s="3"/>
      <c r="W767" s="3">
        <f>Tabla13157[[#This Row],[COSTO TOTAL]]</f>
        <v>20006.400000000001</v>
      </c>
      <c r="X767" s="1"/>
      <c r="Y767" s="1"/>
      <c r="Z767" s="1"/>
      <c r="AA767" s="1"/>
      <c r="AB767" s="1"/>
      <c r="AC767" s="1"/>
      <c r="AD767" s="1"/>
      <c r="AE767" s="1"/>
    </row>
    <row r="768" spans="1:31">
      <c r="A768" s="1" t="s">
        <v>31</v>
      </c>
      <c r="B768" s="2" t="s">
        <v>37</v>
      </c>
      <c r="C768" s="1">
        <v>7380282</v>
      </c>
      <c r="D768" s="1" t="s">
        <v>23</v>
      </c>
      <c r="E768" s="1" t="s">
        <v>24</v>
      </c>
      <c r="F768" s="1" t="s">
        <v>38</v>
      </c>
      <c r="G768" s="1" t="s">
        <v>24</v>
      </c>
      <c r="H768" s="1">
        <v>4501490148</v>
      </c>
      <c r="I768" s="1" t="s">
        <v>24</v>
      </c>
      <c r="J768" s="1" t="s">
        <v>39</v>
      </c>
      <c r="K768" s="1">
        <v>3</v>
      </c>
      <c r="L768" s="1" t="s">
        <v>26</v>
      </c>
      <c r="M768" s="3">
        <v>4950</v>
      </c>
      <c r="N768" s="3">
        <f t="shared" si="19"/>
        <v>14850</v>
      </c>
      <c r="O768" s="1"/>
      <c r="P768" s="1"/>
      <c r="Q768" s="1"/>
      <c r="R768" s="1"/>
      <c r="S768" s="1"/>
      <c r="T768" s="1"/>
      <c r="U768" s="1"/>
      <c r="V768" s="3"/>
      <c r="W768" s="3">
        <f>Tabla13157[[#This Row],[COSTO TOTAL]]</f>
        <v>14850</v>
      </c>
      <c r="X768" s="1"/>
      <c r="Y768" s="1"/>
      <c r="Z768" s="1"/>
      <c r="AA768" s="1"/>
      <c r="AB768" s="1"/>
      <c r="AC768" s="1"/>
      <c r="AD768" s="1"/>
      <c r="AE768" s="1"/>
    </row>
    <row r="769" spans="1:31">
      <c r="A769" s="1" t="s">
        <v>31</v>
      </c>
      <c r="B769" s="2">
        <v>43354</v>
      </c>
      <c r="C769" s="1">
        <v>7463456</v>
      </c>
      <c r="D769" s="1" t="s">
        <v>23</v>
      </c>
      <c r="E769" s="1" t="s">
        <v>40</v>
      </c>
      <c r="F769" s="1" t="s">
        <v>41</v>
      </c>
      <c r="G769" s="1" t="s">
        <v>24</v>
      </c>
      <c r="H769" s="1">
        <v>4501482153</v>
      </c>
      <c r="I769" s="1" t="s">
        <v>24</v>
      </c>
      <c r="J769" s="1" t="s">
        <v>42</v>
      </c>
      <c r="K769" s="1">
        <v>1</v>
      </c>
      <c r="L769" s="1" t="s">
        <v>26</v>
      </c>
      <c r="M769" s="3">
        <v>12285</v>
      </c>
      <c r="N769" s="3">
        <f t="shared" si="19"/>
        <v>12285</v>
      </c>
      <c r="O769" s="1"/>
      <c r="P769" s="1"/>
      <c r="Q769" s="1"/>
      <c r="R769" s="1"/>
      <c r="S769" s="1"/>
      <c r="T769" s="1"/>
      <c r="U769" s="1"/>
      <c r="V769" s="3"/>
      <c r="W769" s="3">
        <f>Tabla13157[[#This Row],[COSTO TOTAL]]</f>
        <v>12285</v>
      </c>
      <c r="X769" s="1"/>
      <c r="Y769" s="1"/>
      <c r="Z769" s="1"/>
      <c r="AA769" s="1"/>
      <c r="AB769" s="1"/>
      <c r="AC769" s="1"/>
      <c r="AD769" s="1"/>
      <c r="AE769" s="1"/>
    </row>
    <row r="770" spans="1:31">
      <c r="A770" s="1" t="s">
        <v>31</v>
      </c>
      <c r="B770" s="2">
        <v>43354</v>
      </c>
      <c r="C770" s="1">
        <v>7309533</v>
      </c>
      <c r="D770" s="1" t="s">
        <v>23</v>
      </c>
      <c r="E770" s="1" t="s">
        <v>43</v>
      </c>
      <c r="F770" s="1" t="s">
        <v>44</v>
      </c>
      <c r="G770" s="1" t="s">
        <v>24</v>
      </c>
      <c r="H770" s="1">
        <v>4501393819</v>
      </c>
      <c r="I770" s="1" t="s">
        <v>24</v>
      </c>
      <c r="J770" s="1" t="s">
        <v>45</v>
      </c>
      <c r="K770" s="1">
        <v>2</v>
      </c>
      <c r="L770" s="1" t="s">
        <v>26</v>
      </c>
      <c r="M770" s="3">
        <v>1020</v>
      </c>
      <c r="N770" s="3">
        <f t="shared" si="19"/>
        <v>2040</v>
      </c>
      <c r="O770" s="1"/>
      <c r="P770" s="1"/>
      <c r="Q770" s="1"/>
      <c r="R770" s="1"/>
      <c r="S770" s="1"/>
      <c r="T770" s="1"/>
      <c r="U770" s="1"/>
      <c r="V770" s="3"/>
      <c r="W770" s="3">
        <f>Tabla13157[[#This Row],[COSTO TOTAL]]</f>
        <v>2040</v>
      </c>
      <c r="X770" s="1"/>
      <c r="Y770" s="1"/>
      <c r="Z770" s="1"/>
      <c r="AA770" s="1"/>
      <c r="AB770" s="1"/>
      <c r="AC770" s="1"/>
      <c r="AD770" s="1"/>
      <c r="AE770" s="1"/>
    </row>
    <row r="771" spans="1:31">
      <c r="A771" s="1" t="s">
        <v>31</v>
      </c>
      <c r="B771" s="2">
        <v>43658</v>
      </c>
      <c r="C771" s="1">
        <v>7690411</v>
      </c>
      <c r="D771" s="1" t="s">
        <v>23</v>
      </c>
      <c r="E771" s="1" t="s">
        <v>24</v>
      </c>
      <c r="F771" s="1" t="s">
        <v>46</v>
      </c>
      <c r="G771" s="1" t="s">
        <v>24</v>
      </c>
      <c r="H771" s="1" t="s">
        <v>47</v>
      </c>
      <c r="I771" s="1" t="s">
        <v>24</v>
      </c>
      <c r="J771" s="1" t="s">
        <v>48</v>
      </c>
      <c r="K771" s="1">
        <v>107</v>
      </c>
      <c r="L771" s="1" t="s">
        <v>26</v>
      </c>
      <c r="M771" s="3"/>
      <c r="N771" s="3">
        <f t="shared" si="19"/>
        <v>0</v>
      </c>
      <c r="O771" s="1"/>
      <c r="P771" s="1"/>
      <c r="Q771" s="1"/>
      <c r="R771" s="1"/>
      <c r="S771" s="1"/>
      <c r="T771" s="1"/>
      <c r="U771" s="1"/>
      <c r="V771" s="3"/>
      <c r="W771" s="3">
        <f>Tabla13157[[#This Row],[COSTO TOTAL]]</f>
        <v>0</v>
      </c>
      <c r="X771" s="1"/>
      <c r="Y771" s="1"/>
      <c r="Z771" s="1"/>
      <c r="AA771" s="1"/>
      <c r="AB771" s="1"/>
      <c r="AC771" s="1"/>
      <c r="AD771" s="1"/>
      <c r="AE771" s="1"/>
    </row>
    <row r="772" spans="1:31">
      <c r="A772" s="1" t="s">
        <v>31</v>
      </c>
      <c r="B772" s="2">
        <v>43658</v>
      </c>
      <c r="C772" s="1">
        <v>7690411</v>
      </c>
      <c r="D772" s="1" t="s">
        <v>23</v>
      </c>
      <c r="E772" s="1" t="s">
        <v>24</v>
      </c>
      <c r="F772" s="1" t="s">
        <v>46</v>
      </c>
      <c r="G772" s="1" t="s">
        <v>24</v>
      </c>
      <c r="H772" s="1" t="s">
        <v>47</v>
      </c>
      <c r="I772" s="1" t="s">
        <v>24</v>
      </c>
      <c r="J772" s="1" t="s">
        <v>49</v>
      </c>
      <c r="K772" s="1">
        <v>220</v>
      </c>
      <c r="L772" s="1" t="s">
        <v>26</v>
      </c>
      <c r="M772" s="3"/>
      <c r="N772" s="3">
        <f t="shared" si="19"/>
        <v>0</v>
      </c>
      <c r="O772" s="1"/>
      <c r="P772" s="1"/>
      <c r="Q772" s="1"/>
      <c r="R772" s="1"/>
      <c r="S772" s="1"/>
      <c r="T772" s="1"/>
      <c r="U772" s="1"/>
      <c r="V772" s="3"/>
      <c r="W772" s="3">
        <f>Tabla13157[[#This Row],[COSTO TOTAL]]</f>
        <v>0</v>
      </c>
      <c r="X772" s="1"/>
      <c r="Y772" s="1"/>
      <c r="Z772" s="1"/>
      <c r="AA772" s="1"/>
      <c r="AB772" s="1"/>
      <c r="AC772" s="1"/>
      <c r="AD772" s="1"/>
      <c r="AE772" s="1"/>
    </row>
    <row r="773" spans="1:31">
      <c r="A773" s="1" t="s">
        <v>31</v>
      </c>
      <c r="B773" s="2">
        <v>43658</v>
      </c>
      <c r="C773" s="1">
        <v>7690411</v>
      </c>
      <c r="D773" s="1" t="s">
        <v>23</v>
      </c>
      <c r="E773" s="1" t="s">
        <v>24</v>
      </c>
      <c r="F773" s="1" t="s">
        <v>46</v>
      </c>
      <c r="G773" s="1" t="s">
        <v>24</v>
      </c>
      <c r="H773" s="1" t="s">
        <v>47</v>
      </c>
      <c r="I773" s="1" t="s">
        <v>24</v>
      </c>
      <c r="J773" s="1" t="s">
        <v>50</v>
      </c>
      <c r="K773" s="1">
        <v>14</v>
      </c>
      <c r="L773" s="1" t="s">
        <v>26</v>
      </c>
      <c r="M773" s="3"/>
      <c r="N773" s="3">
        <f t="shared" si="19"/>
        <v>0</v>
      </c>
      <c r="O773" s="1"/>
      <c r="P773" s="1"/>
      <c r="Q773" s="1"/>
      <c r="R773" s="1"/>
      <c r="S773" s="1"/>
      <c r="T773" s="1"/>
      <c r="U773" s="1"/>
      <c r="V773" s="3"/>
      <c r="W773" s="3">
        <f>Tabla13157[[#This Row],[COSTO TOTAL]]</f>
        <v>0</v>
      </c>
      <c r="X773" s="1"/>
      <c r="Y773" s="1"/>
      <c r="Z773" s="1"/>
      <c r="AA773" s="1"/>
      <c r="AB773" s="1"/>
      <c r="AC773" s="1"/>
      <c r="AD773" s="1"/>
      <c r="AE773" s="1"/>
    </row>
    <row r="774" spans="1:31">
      <c r="A774" s="1" t="s">
        <v>31</v>
      </c>
      <c r="B774" s="2">
        <v>43658</v>
      </c>
      <c r="C774" s="1">
        <v>7690411</v>
      </c>
      <c r="D774" s="1" t="s">
        <v>23</v>
      </c>
      <c r="E774" s="1" t="s">
        <v>24</v>
      </c>
      <c r="F774" s="1" t="s">
        <v>46</v>
      </c>
      <c r="G774" s="1" t="s">
        <v>24</v>
      </c>
      <c r="H774" s="1" t="s">
        <v>47</v>
      </c>
      <c r="I774" s="1" t="s">
        <v>24</v>
      </c>
      <c r="J774" s="1" t="s">
        <v>51</v>
      </c>
      <c r="K774" s="1">
        <v>6</v>
      </c>
      <c r="L774" s="1" t="s">
        <v>26</v>
      </c>
      <c r="M774" s="3"/>
      <c r="N774" s="3">
        <f t="shared" si="19"/>
        <v>0</v>
      </c>
      <c r="O774" s="1"/>
      <c r="P774" s="1"/>
      <c r="Q774" s="1"/>
      <c r="R774" s="1"/>
      <c r="S774" s="1"/>
      <c r="T774" s="1"/>
      <c r="U774" s="1"/>
      <c r="V774" s="3"/>
      <c r="W774" s="3">
        <f>Tabla13157[[#This Row],[COSTO TOTAL]]</f>
        <v>0</v>
      </c>
      <c r="X774" s="1"/>
      <c r="Y774" s="1"/>
      <c r="Z774" s="1"/>
      <c r="AA774" s="1"/>
      <c r="AB774" s="1"/>
      <c r="AC774" s="1"/>
      <c r="AD774" s="1"/>
      <c r="AE774" s="1"/>
    </row>
    <row r="775" spans="1:31">
      <c r="A775" s="1" t="s">
        <v>31</v>
      </c>
      <c r="B775" s="2">
        <v>43658</v>
      </c>
      <c r="C775" s="1">
        <v>7690411</v>
      </c>
      <c r="D775" s="1" t="s">
        <v>23</v>
      </c>
      <c r="E775" s="1" t="s">
        <v>24</v>
      </c>
      <c r="F775" s="1" t="s">
        <v>46</v>
      </c>
      <c r="G775" s="1" t="s">
        <v>24</v>
      </c>
      <c r="H775" s="1" t="s">
        <v>47</v>
      </c>
      <c r="I775" s="1" t="s">
        <v>24</v>
      </c>
      <c r="J775" s="1" t="s">
        <v>52</v>
      </c>
      <c r="K775" s="1">
        <v>8</v>
      </c>
      <c r="L775" s="1" t="s">
        <v>26</v>
      </c>
      <c r="M775" s="3"/>
      <c r="N775" s="3">
        <f t="shared" si="19"/>
        <v>0</v>
      </c>
      <c r="O775" s="1"/>
      <c r="P775" s="1"/>
      <c r="Q775" s="1"/>
      <c r="R775" s="1"/>
      <c r="S775" s="1"/>
      <c r="T775" s="1"/>
      <c r="U775" s="1"/>
      <c r="V775" s="3"/>
      <c r="W775" s="3">
        <f>Tabla13157[[#This Row],[COSTO TOTAL]]</f>
        <v>0</v>
      </c>
      <c r="X775" s="1"/>
      <c r="Y775" s="1"/>
      <c r="Z775" s="1"/>
      <c r="AA775" s="1"/>
      <c r="AB775" s="1"/>
      <c r="AC775" s="1"/>
      <c r="AD775" s="1"/>
      <c r="AE775" s="1"/>
    </row>
    <row r="776" spans="1:31">
      <c r="A776" s="1" t="s">
        <v>31</v>
      </c>
      <c r="B776" s="2">
        <v>43658</v>
      </c>
      <c r="C776" s="1">
        <v>7690411</v>
      </c>
      <c r="D776" s="1" t="s">
        <v>23</v>
      </c>
      <c r="E776" s="1" t="s">
        <v>24</v>
      </c>
      <c r="F776" s="1" t="s">
        <v>46</v>
      </c>
      <c r="G776" s="1" t="s">
        <v>24</v>
      </c>
      <c r="H776" s="1" t="s">
        <v>47</v>
      </c>
      <c r="I776" s="1" t="s">
        <v>24</v>
      </c>
      <c r="J776" s="1" t="s">
        <v>53</v>
      </c>
      <c r="K776" s="1">
        <v>1</v>
      </c>
      <c r="L776" s="1" t="s">
        <v>54</v>
      </c>
      <c r="M776" s="3">
        <v>170843.8</v>
      </c>
      <c r="N776" s="3">
        <f t="shared" si="19"/>
        <v>170843.8</v>
      </c>
      <c r="O776" s="1"/>
      <c r="P776" s="1"/>
      <c r="Q776" s="1"/>
      <c r="R776" s="1"/>
      <c r="S776" s="1"/>
      <c r="T776" s="1"/>
      <c r="U776" s="1"/>
      <c r="V776" s="3"/>
      <c r="W776" s="3">
        <f>Tabla13157[[#This Row],[COSTO TOTAL]]</f>
        <v>170843.8</v>
      </c>
      <c r="X776" s="1"/>
      <c r="Y776" s="1"/>
      <c r="Z776" s="1"/>
      <c r="AA776" s="1"/>
      <c r="AB776" s="1"/>
      <c r="AC776" s="1"/>
      <c r="AD776" s="1"/>
      <c r="AE776" s="1"/>
    </row>
    <row r="777" spans="1:31">
      <c r="A777" s="1" t="s">
        <v>31</v>
      </c>
      <c r="B777" s="2">
        <v>43658</v>
      </c>
      <c r="C777" s="1">
        <v>7690411</v>
      </c>
      <c r="D777" s="1" t="s">
        <v>23</v>
      </c>
      <c r="E777" s="1" t="s">
        <v>24</v>
      </c>
      <c r="F777" s="1" t="s">
        <v>46</v>
      </c>
      <c r="G777" s="1" t="s">
        <v>24</v>
      </c>
      <c r="H777" s="1" t="s">
        <v>47</v>
      </c>
      <c r="I777" s="1" t="s">
        <v>24</v>
      </c>
      <c r="J777" s="1" t="s">
        <v>55</v>
      </c>
      <c r="K777" s="1">
        <v>12</v>
      </c>
      <c r="L777" s="1" t="s">
        <v>26</v>
      </c>
      <c r="M777" s="3"/>
      <c r="N777" s="3">
        <f t="shared" si="19"/>
        <v>0</v>
      </c>
      <c r="O777" s="1"/>
      <c r="P777" s="1"/>
      <c r="Q777" s="1"/>
      <c r="R777" s="1"/>
      <c r="S777" s="1"/>
      <c r="T777" s="1"/>
      <c r="U777" s="1"/>
      <c r="V777" s="3"/>
      <c r="W777" s="3">
        <f>Tabla13157[[#This Row],[COSTO TOTAL]]</f>
        <v>0</v>
      </c>
      <c r="X777" s="1"/>
      <c r="Y777" s="1"/>
      <c r="Z777" s="1"/>
      <c r="AA777" s="1"/>
      <c r="AB777" s="1"/>
      <c r="AC777" s="1"/>
      <c r="AD777" s="1"/>
      <c r="AE777" s="1"/>
    </row>
    <row r="778" spans="1:31">
      <c r="A778" s="1" t="s">
        <v>31</v>
      </c>
      <c r="B778" s="2">
        <v>43658</v>
      </c>
      <c r="C778" s="1">
        <v>7690411</v>
      </c>
      <c r="D778" s="1" t="s">
        <v>23</v>
      </c>
      <c r="E778" s="1" t="s">
        <v>24</v>
      </c>
      <c r="F778" s="1" t="s">
        <v>46</v>
      </c>
      <c r="G778" s="1" t="s">
        <v>24</v>
      </c>
      <c r="H778" s="1" t="s">
        <v>47</v>
      </c>
      <c r="I778" s="1" t="s">
        <v>24</v>
      </c>
      <c r="J778" s="1" t="s">
        <v>56</v>
      </c>
      <c r="K778" s="1">
        <v>12</v>
      </c>
      <c r="L778" s="1" t="s">
        <v>26</v>
      </c>
      <c r="M778" s="3"/>
      <c r="N778" s="3">
        <f t="shared" si="19"/>
        <v>0</v>
      </c>
      <c r="O778" s="1"/>
      <c r="P778" s="1"/>
      <c r="Q778" s="1"/>
      <c r="R778" s="1"/>
      <c r="S778" s="1"/>
      <c r="T778" s="1"/>
      <c r="U778" s="1"/>
      <c r="V778" s="3"/>
      <c r="W778" s="3">
        <f>Tabla13157[[#This Row],[COSTO TOTAL]]</f>
        <v>0</v>
      </c>
      <c r="X778" s="1"/>
      <c r="Y778" s="1"/>
      <c r="Z778" s="1"/>
      <c r="AA778" s="1"/>
      <c r="AB778" s="1"/>
      <c r="AC778" s="1"/>
      <c r="AD778" s="1"/>
      <c r="AE778" s="1"/>
    </row>
    <row r="779" spans="1:31">
      <c r="A779" s="1" t="s">
        <v>31</v>
      </c>
      <c r="B779" s="2">
        <v>43658</v>
      </c>
      <c r="C779" s="1">
        <v>7690411</v>
      </c>
      <c r="D779" s="1" t="s">
        <v>23</v>
      </c>
      <c r="E779" s="1" t="s">
        <v>24</v>
      </c>
      <c r="F779" s="1" t="s">
        <v>46</v>
      </c>
      <c r="G779" s="1" t="s">
        <v>24</v>
      </c>
      <c r="H779" s="1" t="s">
        <v>47</v>
      </c>
      <c r="I779" s="1" t="s">
        <v>24</v>
      </c>
      <c r="J779" s="1" t="s">
        <v>57</v>
      </c>
      <c r="K779" s="1">
        <v>12</v>
      </c>
      <c r="L779" s="1" t="s">
        <v>26</v>
      </c>
      <c r="M779" s="3"/>
      <c r="N779" s="3">
        <f t="shared" si="19"/>
        <v>0</v>
      </c>
      <c r="O779" s="1"/>
      <c r="P779" s="1"/>
      <c r="Q779" s="1"/>
      <c r="R779" s="1"/>
      <c r="S779" s="1"/>
      <c r="T779" s="1"/>
      <c r="U779" s="1"/>
      <c r="V779" s="3"/>
      <c r="W779" s="3">
        <f>Tabla13157[[#This Row],[COSTO TOTAL]]</f>
        <v>0</v>
      </c>
      <c r="X779" s="1"/>
      <c r="Y779" s="1"/>
      <c r="Z779" s="1"/>
      <c r="AA779" s="1"/>
      <c r="AB779" s="1"/>
      <c r="AC779" s="1"/>
      <c r="AD779" s="1"/>
      <c r="AE779" s="1"/>
    </row>
    <row r="780" spans="1:31">
      <c r="A780" s="1" t="s">
        <v>31</v>
      </c>
      <c r="B780" s="2">
        <v>43658</v>
      </c>
      <c r="C780" s="1">
        <v>7690411</v>
      </c>
      <c r="D780" s="1" t="s">
        <v>23</v>
      </c>
      <c r="E780" s="1" t="s">
        <v>24</v>
      </c>
      <c r="F780" s="1" t="s">
        <v>46</v>
      </c>
      <c r="G780" s="1" t="s">
        <v>24</v>
      </c>
      <c r="H780" s="1" t="s">
        <v>47</v>
      </c>
      <c r="I780" s="1" t="s">
        <v>24</v>
      </c>
      <c r="J780" s="1" t="s">
        <v>58</v>
      </c>
      <c r="K780" s="1">
        <v>12</v>
      </c>
      <c r="L780" s="1" t="s">
        <v>26</v>
      </c>
      <c r="M780" s="3"/>
      <c r="N780" s="3">
        <f t="shared" si="19"/>
        <v>0</v>
      </c>
      <c r="O780" s="1"/>
      <c r="P780" s="1"/>
      <c r="Q780" s="1"/>
      <c r="R780" s="1"/>
      <c r="S780" s="1"/>
      <c r="T780" s="1"/>
      <c r="U780" s="1"/>
      <c r="V780" s="3"/>
      <c r="W780" s="3">
        <f>Tabla13157[[#This Row],[COSTO TOTAL]]</f>
        <v>0</v>
      </c>
      <c r="X780" s="1"/>
      <c r="Y780" s="1"/>
      <c r="Z780" s="1"/>
      <c r="AA780" s="1"/>
      <c r="AB780" s="1"/>
      <c r="AC780" s="1"/>
      <c r="AD780" s="1"/>
      <c r="AE780" s="1"/>
    </row>
    <row r="781" spans="1:31">
      <c r="A781" s="1" t="s">
        <v>59</v>
      </c>
      <c r="B781" s="2">
        <v>43791</v>
      </c>
      <c r="C781" s="1" t="s">
        <v>22</v>
      </c>
      <c r="D781" s="1" t="s">
        <v>23</v>
      </c>
      <c r="E781" s="1" t="s">
        <v>24</v>
      </c>
      <c r="F781" s="1" t="s">
        <v>60</v>
      </c>
      <c r="G781" s="1" t="s">
        <v>24</v>
      </c>
      <c r="H781" s="1" t="s">
        <v>47</v>
      </c>
      <c r="I781" s="1" t="s">
        <v>24</v>
      </c>
      <c r="J781" s="1" t="s">
        <v>61</v>
      </c>
      <c r="K781" s="1">
        <v>0</v>
      </c>
      <c r="L781" s="1" t="s">
        <v>26</v>
      </c>
      <c r="M781" s="3">
        <v>40530</v>
      </c>
      <c r="N781" s="3">
        <f t="shared" si="19"/>
        <v>0</v>
      </c>
      <c r="O781" s="1"/>
      <c r="P781" s="1"/>
      <c r="Q781" s="1"/>
      <c r="R781" s="1"/>
      <c r="S781" s="1"/>
      <c r="T781" s="1"/>
      <c r="U781" s="1"/>
      <c r="V781" s="3"/>
      <c r="W781" s="3">
        <f>Tabla13157[[#This Row],[COSTO TOTAL]]</f>
        <v>0</v>
      </c>
      <c r="X781" s="1"/>
      <c r="Y781" s="1"/>
      <c r="Z781" s="1"/>
      <c r="AA781" s="1"/>
      <c r="AB781" s="1"/>
      <c r="AC781" s="1"/>
      <c r="AD781" s="1" t="s">
        <v>112</v>
      </c>
      <c r="AE781" s="1"/>
    </row>
    <row r="782" spans="1:31">
      <c r="A782" s="1" t="s">
        <v>59</v>
      </c>
      <c r="B782" s="2">
        <v>43791</v>
      </c>
      <c r="C782" s="1" t="s">
        <v>22</v>
      </c>
      <c r="D782" s="1" t="s">
        <v>23</v>
      </c>
      <c r="E782" s="1" t="s">
        <v>24</v>
      </c>
      <c r="F782" s="1" t="s">
        <v>60</v>
      </c>
      <c r="G782" s="1" t="s">
        <v>24</v>
      </c>
      <c r="H782" s="1" t="s">
        <v>47</v>
      </c>
      <c r="I782" s="1" t="s">
        <v>24</v>
      </c>
      <c r="J782" s="1" t="s">
        <v>62</v>
      </c>
      <c r="K782" s="1">
        <v>1</v>
      </c>
      <c r="L782" s="1" t="s">
        <v>26</v>
      </c>
      <c r="M782" s="3">
        <v>40530</v>
      </c>
      <c r="N782" s="3">
        <f t="shared" si="19"/>
        <v>40530</v>
      </c>
      <c r="O782" s="1"/>
      <c r="P782" s="1"/>
      <c r="Q782" s="1"/>
      <c r="R782" s="1"/>
      <c r="S782" s="1"/>
      <c r="T782" s="1"/>
      <c r="U782" s="1"/>
      <c r="V782" s="3"/>
      <c r="W782" s="3">
        <f>Tabla13157[[#This Row],[COSTO TOTAL]]</f>
        <v>40530</v>
      </c>
      <c r="X782" s="1"/>
      <c r="Y782" s="1"/>
      <c r="Z782" s="1"/>
      <c r="AA782" s="1"/>
      <c r="AB782" s="1"/>
      <c r="AC782" s="1"/>
      <c r="AD782" s="1"/>
      <c r="AE782" s="1"/>
    </row>
    <row r="783" spans="1:31">
      <c r="A783" s="1" t="s">
        <v>59</v>
      </c>
      <c r="B783" s="2">
        <v>43797</v>
      </c>
      <c r="C783" s="1" t="s">
        <v>22</v>
      </c>
      <c r="D783" s="1" t="s">
        <v>23</v>
      </c>
      <c r="E783" s="1" t="s">
        <v>24</v>
      </c>
      <c r="F783" s="1" t="s">
        <v>113</v>
      </c>
      <c r="G783" s="1" t="s">
        <v>24</v>
      </c>
      <c r="H783" s="1" t="s">
        <v>47</v>
      </c>
      <c r="I783" s="1" t="s">
        <v>24</v>
      </c>
      <c r="J783" s="1" t="s">
        <v>1222</v>
      </c>
      <c r="K783" s="1">
        <v>2</v>
      </c>
      <c r="L783" s="1" t="s">
        <v>26</v>
      </c>
      <c r="M783" s="3">
        <v>134</v>
      </c>
      <c r="N783" s="3">
        <f t="shared" si="19"/>
        <v>268</v>
      </c>
      <c r="O783" s="1"/>
      <c r="P783" s="1"/>
      <c r="Q783" s="1"/>
      <c r="R783" s="1"/>
      <c r="S783" s="1"/>
      <c r="T783" s="1"/>
      <c r="U783" s="1"/>
      <c r="V783" s="3"/>
      <c r="W783" s="3">
        <f>Tabla13157[[#This Row],[COSTO TOTAL]]</f>
        <v>268</v>
      </c>
      <c r="X783" s="1"/>
      <c r="Y783" s="1"/>
      <c r="Z783" s="1"/>
      <c r="AA783" s="1"/>
      <c r="AB783" s="1"/>
      <c r="AC783" s="1"/>
      <c r="AD783" s="1"/>
      <c r="AE783" s="1"/>
    </row>
    <row r="784" spans="1:31">
      <c r="A784" s="1" t="s">
        <v>63</v>
      </c>
      <c r="B784" s="2" t="s">
        <v>37</v>
      </c>
      <c r="C784" s="1">
        <v>7505030</v>
      </c>
      <c r="D784" s="1" t="s">
        <v>23</v>
      </c>
      <c r="E784" s="1" t="s">
        <v>24</v>
      </c>
      <c r="F784" s="1" t="s">
        <v>24</v>
      </c>
      <c r="G784" s="1"/>
      <c r="H784" s="1" t="s">
        <v>47</v>
      </c>
      <c r="I784" s="1"/>
      <c r="J784" s="1" t="s">
        <v>64</v>
      </c>
      <c r="K784" s="1">
        <v>1</v>
      </c>
      <c r="L784" s="1" t="s">
        <v>26</v>
      </c>
      <c r="M784" s="3"/>
      <c r="N784" s="3">
        <f t="shared" si="19"/>
        <v>0</v>
      </c>
      <c r="O784" s="1"/>
      <c r="P784" s="1"/>
      <c r="Q784" s="1"/>
      <c r="R784" s="1"/>
      <c r="S784" s="1"/>
      <c r="T784" s="1"/>
      <c r="U784" s="1"/>
      <c r="V784" s="3"/>
      <c r="W784" s="3">
        <f>Tabla13157[[#This Row],[COSTO TOTAL]]</f>
        <v>0</v>
      </c>
      <c r="X784" s="1"/>
      <c r="Y784" s="1"/>
      <c r="Z784" s="1"/>
      <c r="AA784" s="1"/>
      <c r="AB784" s="1"/>
      <c r="AC784" s="1"/>
      <c r="AD784" s="1"/>
      <c r="AE784" s="1"/>
    </row>
    <row r="785" spans="1:31">
      <c r="A785" s="1" t="s">
        <v>63</v>
      </c>
      <c r="B785" s="2">
        <v>43355</v>
      </c>
      <c r="C785" s="1">
        <v>7525238</v>
      </c>
      <c r="D785" s="1" t="s">
        <v>23</v>
      </c>
      <c r="E785" s="1" t="s">
        <v>65</v>
      </c>
      <c r="F785" s="1" t="s">
        <v>66</v>
      </c>
      <c r="G785" s="1" t="s">
        <v>24</v>
      </c>
      <c r="H785" s="1" t="s">
        <v>47</v>
      </c>
      <c r="I785" s="1" t="s">
        <v>24</v>
      </c>
      <c r="J785" s="1" t="s">
        <v>67</v>
      </c>
      <c r="K785" s="1">
        <v>1</v>
      </c>
      <c r="L785" s="1" t="s">
        <v>26</v>
      </c>
      <c r="M785" s="3">
        <v>580</v>
      </c>
      <c r="N785" s="3">
        <f t="shared" si="19"/>
        <v>580</v>
      </c>
      <c r="O785" s="1"/>
      <c r="P785" s="1"/>
      <c r="Q785" s="1"/>
      <c r="R785" s="1"/>
      <c r="S785" s="1"/>
      <c r="T785" s="1"/>
      <c r="U785" s="1"/>
      <c r="V785" s="3"/>
      <c r="W785" s="3">
        <f>Tabla13157[[#This Row],[COSTO TOTAL]]</f>
        <v>580</v>
      </c>
      <c r="X785" s="1"/>
      <c r="Y785" s="1"/>
      <c r="Z785" s="1"/>
      <c r="AA785" s="1"/>
      <c r="AB785" s="1"/>
      <c r="AC785" s="1"/>
      <c r="AD785" s="1"/>
      <c r="AE785" s="1"/>
    </row>
    <row r="786" spans="1:31">
      <c r="A786" s="1" t="s">
        <v>63</v>
      </c>
      <c r="B786" s="2">
        <v>43355</v>
      </c>
      <c r="C786" s="1">
        <v>7525238</v>
      </c>
      <c r="D786" s="1" t="s">
        <v>23</v>
      </c>
      <c r="E786" s="1" t="s">
        <v>65</v>
      </c>
      <c r="F786" s="1" t="s">
        <v>66</v>
      </c>
      <c r="G786" s="1" t="s">
        <v>24</v>
      </c>
      <c r="H786" s="1" t="s">
        <v>47</v>
      </c>
      <c r="I786" s="1" t="s">
        <v>24</v>
      </c>
      <c r="J786" s="1" t="s">
        <v>68</v>
      </c>
      <c r="K786" s="1">
        <v>1</v>
      </c>
      <c r="L786" s="1" t="s">
        <v>26</v>
      </c>
      <c r="M786" s="3">
        <v>860</v>
      </c>
      <c r="N786" s="3">
        <f t="shared" si="19"/>
        <v>860</v>
      </c>
      <c r="O786" s="1"/>
      <c r="P786" s="1"/>
      <c r="Q786" s="1"/>
      <c r="R786" s="1"/>
      <c r="S786" s="1"/>
      <c r="T786" s="1"/>
      <c r="U786" s="1"/>
      <c r="V786" s="3"/>
      <c r="W786" s="3">
        <f>Tabla13157[[#This Row],[COSTO TOTAL]]</f>
        <v>860</v>
      </c>
      <c r="X786" s="1"/>
      <c r="Y786" s="1"/>
      <c r="Z786" s="1"/>
      <c r="AA786" s="1"/>
      <c r="AB786" s="1"/>
      <c r="AC786" s="1"/>
      <c r="AD786" s="1"/>
      <c r="AE786" s="1"/>
    </row>
    <row r="787" spans="1:31">
      <c r="A787" s="1" t="s">
        <v>63</v>
      </c>
      <c r="B787" s="2">
        <v>43355</v>
      </c>
      <c r="C787" s="1">
        <v>7525238</v>
      </c>
      <c r="D787" s="1" t="s">
        <v>23</v>
      </c>
      <c r="E787" s="1" t="s">
        <v>65</v>
      </c>
      <c r="F787" s="1" t="s">
        <v>66</v>
      </c>
      <c r="G787" s="1" t="s">
        <v>24</v>
      </c>
      <c r="H787" s="1" t="s">
        <v>47</v>
      </c>
      <c r="I787" s="1" t="s">
        <v>24</v>
      </c>
      <c r="J787" s="1" t="s">
        <v>69</v>
      </c>
      <c r="K787" s="1">
        <v>1</v>
      </c>
      <c r="L787" s="1" t="s">
        <v>26</v>
      </c>
      <c r="M787" s="3">
        <v>7480</v>
      </c>
      <c r="N787" s="3">
        <f t="shared" si="19"/>
        <v>7480</v>
      </c>
      <c r="O787" s="1"/>
      <c r="P787" s="1"/>
      <c r="Q787" s="1"/>
      <c r="R787" s="1"/>
      <c r="S787" s="1"/>
      <c r="T787" s="1"/>
      <c r="U787" s="1"/>
      <c r="V787" s="3"/>
      <c r="W787" s="3">
        <f>Tabla13157[[#This Row],[COSTO TOTAL]]</f>
        <v>7480</v>
      </c>
      <c r="X787" s="1"/>
      <c r="Y787" s="1"/>
      <c r="Z787" s="1"/>
      <c r="AA787" s="1"/>
      <c r="AB787" s="1"/>
      <c r="AC787" s="1"/>
      <c r="AD787" s="1"/>
      <c r="AE787" s="1"/>
    </row>
    <row r="788" spans="1:31">
      <c r="A788" s="1" t="s">
        <v>63</v>
      </c>
      <c r="B788" s="2">
        <v>43704</v>
      </c>
      <c r="C788" s="1" t="s">
        <v>22</v>
      </c>
      <c r="D788" s="1" t="s">
        <v>23</v>
      </c>
      <c r="E788" s="1" t="s">
        <v>24</v>
      </c>
      <c r="F788" s="1" t="s">
        <v>70</v>
      </c>
      <c r="G788" s="1" t="s">
        <v>24</v>
      </c>
      <c r="H788" s="1" t="s">
        <v>47</v>
      </c>
      <c r="I788" s="1" t="s">
        <v>24</v>
      </c>
      <c r="J788" s="1" t="s">
        <v>71</v>
      </c>
      <c r="K788" s="1">
        <v>1</v>
      </c>
      <c r="L788" s="1" t="s">
        <v>26</v>
      </c>
      <c r="M788" s="3">
        <v>547</v>
      </c>
      <c r="N788" s="3">
        <f t="shared" si="19"/>
        <v>547</v>
      </c>
      <c r="O788" s="1"/>
      <c r="P788" s="1"/>
      <c r="Q788" s="1"/>
      <c r="R788" s="1"/>
      <c r="S788" s="1"/>
      <c r="T788" s="1"/>
      <c r="U788" s="1"/>
      <c r="V788" s="3"/>
      <c r="W788" s="3">
        <f>Tabla13157[[#This Row],[COSTO TOTAL]]</f>
        <v>547</v>
      </c>
      <c r="X788" s="1"/>
      <c r="Y788" s="1"/>
      <c r="Z788" s="1"/>
      <c r="AA788" s="1"/>
      <c r="AB788" s="1"/>
      <c r="AC788" s="1"/>
      <c r="AD788" s="1"/>
      <c r="AE788" s="1"/>
    </row>
    <row r="789" spans="1:31">
      <c r="A789" s="1" t="s">
        <v>63</v>
      </c>
      <c r="B789" s="2">
        <v>43768</v>
      </c>
      <c r="C789" s="1" t="s">
        <v>22</v>
      </c>
      <c r="D789" s="1" t="s">
        <v>23</v>
      </c>
      <c r="E789" s="1" t="s">
        <v>24</v>
      </c>
      <c r="F789" s="1" t="s">
        <v>75</v>
      </c>
      <c r="G789" s="1" t="s">
        <v>24</v>
      </c>
      <c r="H789" s="1" t="s">
        <v>47</v>
      </c>
      <c r="I789" s="1" t="s">
        <v>24</v>
      </c>
      <c r="J789" s="1" t="s">
        <v>77</v>
      </c>
      <c r="K789" s="1">
        <v>0</v>
      </c>
      <c r="L789" s="1" t="s">
        <v>26</v>
      </c>
      <c r="M789" s="3">
        <v>1159</v>
      </c>
      <c r="N789" s="3">
        <f t="shared" si="19"/>
        <v>0</v>
      </c>
      <c r="O789" s="1"/>
      <c r="P789" s="1"/>
      <c r="Q789" s="1"/>
      <c r="R789" s="1"/>
      <c r="S789" s="1"/>
      <c r="T789" s="1"/>
      <c r="U789" s="1"/>
      <c r="V789" s="3"/>
      <c r="W789" s="3">
        <f>Tabla13157[[#This Row],[COSTO TOTAL]]</f>
        <v>0</v>
      </c>
      <c r="X789" s="1"/>
      <c r="Y789" s="1"/>
      <c r="Z789" s="1"/>
      <c r="AA789" s="1"/>
      <c r="AB789" s="1"/>
      <c r="AC789" s="1"/>
      <c r="AD789" s="1" t="s">
        <v>112</v>
      </c>
      <c r="AE789" s="1"/>
    </row>
    <row r="790" spans="1:31">
      <c r="A790" s="1" t="s">
        <v>63</v>
      </c>
      <c r="B790" s="2">
        <v>43780</v>
      </c>
      <c r="C790" s="1" t="s">
        <v>22</v>
      </c>
      <c r="D790" s="1" t="s">
        <v>23</v>
      </c>
      <c r="E790" s="1" t="s">
        <v>73</v>
      </c>
      <c r="F790" s="1" t="s">
        <v>24</v>
      </c>
      <c r="G790" s="1" t="s">
        <v>24</v>
      </c>
      <c r="H790" s="1" t="s">
        <v>47</v>
      </c>
      <c r="I790" s="1" t="s">
        <v>24</v>
      </c>
      <c r="J790" s="1" t="s">
        <v>78</v>
      </c>
      <c r="K790" s="1">
        <v>0</v>
      </c>
      <c r="L790" s="1" t="s">
        <v>26</v>
      </c>
      <c r="M790" s="3">
        <v>6375.6</v>
      </c>
      <c r="N790" s="3">
        <f t="shared" si="19"/>
        <v>0</v>
      </c>
      <c r="O790" s="1" t="s">
        <v>80</v>
      </c>
      <c r="P790" s="1"/>
      <c r="Q790" s="1"/>
      <c r="R790" s="1"/>
      <c r="S790" s="1"/>
      <c r="T790" s="1"/>
      <c r="U790" s="1"/>
      <c r="V790" s="3"/>
      <c r="W790" s="3">
        <f>Tabla13157[[#This Row],[COSTO TOTAL]]</f>
        <v>0</v>
      </c>
      <c r="X790" s="1"/>
      <c r="Y790" s="1"/>
      <c r="Z790" s="1"/>
      <c r="AA790" s="1"/>
      <c r="AB790" s="1"/>
      <c r="AC790" s="1"/>
      <c r="AD790" s="1" t="s">
        <v>112</v>
      </c>
      <c r="AE790" s="1"/>
    </row>
    <row r="791" spans="1:31">
      <c r="A791" s="1" t="s">
        <v>72</v>
      </c>
      <c r="B791" s="2">
        <v>43364</v>
      </c>
      <c r="C791" s="1">
        <v>7609434</v>
      </c>
      <c r="D791" s="1" t="s">
        <v>23</v>
      </c>
      <c r="E791" s="1" t="s">
        <v>74</v>
      </c>
      <c r="F791" s="1" t="s">
        <v>76</v>
      </c>
      <c r="G791" s="1" t="s">
        <v>24</v>
      </c>
      <c r="H791" s="1" t="s">
        <v>47</v>
      </c>
      <c r="I791" s="1"/>
      <c r="J791" s="1" t="s">
        <v>79</v>
      </c>
      <c r="K791" s="1">
        <v>5</v>
      </c>
      <c r="L791" s="1" t="s">
        <v>26</v>
      </c>
      <c r="M791" s="3">
        <v>68</v>
      </c>
      <c r="N791" s="3">
        <f t="shared" si="19"/>
        <v>340</v>
      </c>
      <c r="O791" s="1" t="s">
        <v>81</v>
      </c>
      <c r="P791" s="1"/>
      <c r="Q791" s="1"/>
      <c r="R791" s="1"/>
      <c r="S791" s="1"/>
      <c r="T791" s="1"/>
      <c r="U791" s="1"/>
      <c r="V791" s="3"/>
      <c r="W791" s="3">
        <f>Tabla13157[[#This Row],[COSTO TOTAL]]</f>
        <v>340</v>
      </c>
      <c r="X791" s="1"/>
      <c r="Y791" s="1"/>
      <c r="Z791" s="1"/>
      <c r="AA791" s="1"/>
      <c r="AB791" s="1"/>
      <c r="AC791" s="1"/>
      <c r="AD791" s="1"/>
      <c r="AE791" s="1"/>
    </row>
    <row r="792" spans="1:31">
      <c r="A792" s="1" t="s">
        <v>72</v>
      </c>
      <c r="B792" s="2">
        <v>43364</v>
      </c>
      <c r="C792" s="1">
        <v>7609434</v>
      </c>
      <c r="D792" s="1" t="s">
        <v>23</v>
      </c>
      <c r="E792" s="1" t="s">
        <v>74</v>
      </c>
      <c r="F792" s="1" t="s">
        <v>76</v>
      </c>
      <c r="G792" s="1" t="s">
        <v>24</v>
      </c>
      <c r="H792" s="1" t="s">
        <v>47</v>
      </c>
      <c r="I792" s="1"/>
      <c r="J792" s="1" t="s">
        <v>82</v>
      </c>
      <c r="K792" s="1">
        <v>3</v>
      </c>
      <c r="L792" s="1" t="s">
        <v>26</v>
      </c>
      <c r="M792" s="3">
        <v>169.06</v>
      </c>
      <c r="N792" s="3">
        <f t="shared" si="19"/>
        <v>507.18</v>
      </c>
      <c r="O792" s="1" t="s">
        <v>83</v>
      </c>
      <c r="P792" s="1"/>
      <c r="Q792" s="1"/>
      <c r="R792" s="1"/>
      <c r="S792" s="1"/>
      <c r="T792" s="1"/>
      <c r="U792" s="1"/>
      <c r="V792" s="3"/>
      <c r="W792" s="3">
        <f>Tabla13157[[#This Row],[COSTO TOTAL]]</f>
        <v>507.18</v>
      </c>
      <c r="X792" s="1"/>
      <c r="Y792" s="1"/>
      <c r="Z792" s="1"/>
      <c r="AA792" s="1"/>
      <c r="AB792" s="1"/>
      <c r="AC792" s="1"/>
      <c r="AD792" s="1"/>
      <c r="AE792" s="1"/>
    </row>
    <row r="793" spans="1:31">
      <c r="A793" s="1" t="s">
        <v>72</v>
      </c>
      <c r="B793" s="2">
        <v>43364</v>
      </c>
      <c r="C793" s="1">
        <v>7609434</v>
      </c>
      <c r="D793" s="1" t="s">
        <v>23</v>
      </c>
      <c r="E793" s="1" t="s">
        <v>74</v>
      </c>
      <c r="F793" s="1" t="s">
        <v>76</v>
      </c>
      <c r="G793" s="1" t="s">
        <v>24</v>
      </c>
      <c r="H793" s="1" t="s">
        <v>47</v>
      </c>
      <c r="I793" s="1"/>
      <c r="J793" s="1" t="s">
        <v>84</v>
      </c>
      <c r="K793" s="1">
        <v>5</v>
      </c>
      <c r="L793" s="1" t="s">
        <v>26</v>
      </c>
      <c r="M793" s="3"/>
      <c r="N793" s="3">
        <f t="shared" si="19"/>
        <v>0</v>
      </c>
      <c r="O793" s="1" t="s">
        <v>85</v>
      </c>
      <c r="P793" s="1"/>
      <c r="Q793" s="1"/>
      <c r="R793" s="1"/>
      <c r="S793" s="1"/>
      <c r="T793" s="1"/>
      <c r="U793" s="1"/>
      <c r="V793" s="3"/>
      <c r="W793" s="3">
        <f>Tabla13157[[#This Row],[COSTO TOTAL]]</f>
        <v>0</v>
      </c>
      <c r="X793" s="1"/>
      <c r="Y793" s="1"/>
      <c r="Z793" s="1"/>
      <c r="AA793" s="1"/>
      <c r="AB793" s="1"/>
      <c r="AC793" s="1"/>
      <c r="AD793" s="1"/>
      <c r="AE793" s="1"/>
    </row>
    <row r="794" spans="1:31">
      <c r="A794" s="1" t="s">
        <v>72</v>
      </c>
      <c r="B794" s="2">
        <v>43364</v>
      </c>
      <c r="C794" s="1">
        <v>7609434</v>
      </c>
      <c r="D794" s="1" t="s">
        <v>23</v>
      </c>
      <c r="E794" s="1" t="s">
        <v>74</v>
      </c>
      <c r="F794" s="1" t="s">
        <v>76</v>
      </c>
      <c r="G794" s="1" t="s">
        <v>24</v>
      </c>
      <c r="H794" s="1" t="s">
        <v>47</v>
      </c>
      <c r="I794" s="1"/>
      <c r="J794" s="1" t="s">
        <v>88</v>
      </c>
      <c r="K794" s="1">
        <v>14</v>
      </c>
      <c r="L794" s="1" t="s">
        <v>26</v>
      </c>
      <c r="M794" s="3"/>
      <c r="N794" s="3">
        <f t="shared" si="19"/>
        <v>0</v>
      </c>
      <c r="O794" s="1"/>
      <c r="P794" s="1"/>
      <c r="Q794" s="1"/>
      <c r="R794" s="1"/>
      <c r="S794" s="1"/>
      <c r="T794" s="1"/>
      <c r="U794" s="1"/>
      <c r="V794" s="3"/>
      <c r="W794" s="3">
        <f>Tabla13157[[#This Row],[COSTO TOTAL]]</f>
        <v>0</v>
      </c>
      <c r="X794" s="1"/>
      <c r="Y794" s="1"/>
      <c r="Z794" s="1"/>
      <c r="AA794" s="1"/>
      <c r="AB794" s="1"/>
      <c r="AC794" s="1"/>
      <c r="AD794" s="1"/>
      <c r="AE794" s="1"/>
    </row>
    <row r="795" spans="1:31">
      <c r="A795" s="1" t="s">
        <v>72</v>
      </c>
      <c r="B795" s="2">
        <v>43364</v>
      </c>
      <c r="C795" s="1">
        <v>7609434</v>
      </c>
      <c r="D795" s="1" t="s">
        <v>23</v>
      </c>
      <c r="E795" s="1" t="s">
        <v>74</v>
      </c>
      <c r="F795" s="1" t="s">
        <v>76</v>
      </c>
      <c r="G795" s="1" t="s">
        <v>24</v>
      </c>
      <c r="H795" s="1" t="s">
        <v>47</v>
      </c>
      <c r="I795" s="1"/>
      <c r="J795" s="1" t="s">
        <v>89</v>
      </c>
      <c r="K795" s="1">
        <v>2</v>
      </c>
      <c r="L795" s="1" t="s">
        <v>26</v>
      </c>
      <c r="M795" s="3">
        <v>153.6</v>
      </c>
      <c r="N795" s="3">
        <f t="shared" si="19"/>
        <v>307.2</v>
      </c>
      <c r="O795" s="1"/>
      <c r="P795" s="1"/>
      <c r="Q795" s="1"/>
      <c r="R795" s="1"/>
      <c r="S795" s="1"/>
      <c r="T795" s="1"/>
      <c r="U795" s="1"/>
      <c r="V795" s="3"/>
      <c r="W795" s="3">
        <f>Tabla13157[[#This Row],[COSTO TOTAL]]</f>
        <v>307.2</v>
      </c>
      <c r="X795" s="1"/>
      <c r="Y795" s="1"/>
      <c r="Z795" s="1"/>
      <c r="AA795" s="1"/>
      <c r="AB795" s="1"/>
      <c r="AC795" s="1"/>
      <c r="AD795" s="1"/>
      <c r="AE795" s="1"/>
    </row>
    <row r="796" spans="1:31">
      <c r="A796" s="1" t="s">
        <v>72</v>
      </c>
      <c r="B796" s="2">
        <v>43364</v>
      </c>
      <c r="C796" s="1">
        <v>7609434</v>
      </c>
      <c r="D796" s="1" t="s">
        <v>23</v>
      </c>
      <c r="E796" s="1" t="s">
        <v>74</v>
      </c>
      <c r="F796" s="1" t="s">
        <v>76</v>
      </c>
      <c r="G796" s="1" t="s">
        <v>24</v>
      </c>
      <c r="H796" s="1" t="s">
        <v>47</v>
      </c>
      <c r="I796" s="1"/>
      <c r="J796" s="1" t="s">
        <v>1133</v>
      </c>
      <c r="K796" s="1">
        <v>1</v>
      </c>
      <c r="L796" s="1" t="s">
        <v>26</v>
      </c>
      <c r="M796" s="3">
        <v>103.2</v>
      </c>
      <c r="N796" s="3">
        <f t="shared" si="19"/>
        <v>103.2</v>
      </c>
      <c r="O796" s="1"/>
      <c r="P796" s="1"/>
      <c r="Q796" s="1"/>
      <c r="R796" s="1"/>
      <c r="S796" s="1"/>
      <c r="T796" s="1"/>
      <c r="U796" s="1"/>
      <c r="V796" s="3"/>
      <c r="W796" s="3">
        <f>Tabla13157[[#This Row],[COSTO TOTAL]]</f>
        <v>103.2</v>
      </c>
      <c r="X796" s="1"/>
      <c r="Y796" s="1"/>
      <c r="Z796" s="1"/>
      <c r="AA796" s="1"/>
      <c r="AB796" s="1"/>
      <c r="AC796" s="1"/>
      <c r="AD796" s="1"/>
      <c r="AE796" s="1"/>
    </row>
    <row r="797" spans="1:31">
      <c r="A797" s="1" t="s">
        <v>72</v>
      </c>
      <c r="B797" s="2">
        <v>43593</v>
      </c>
      <c r="C797" s="1" t="s">
        <v>22</v>
      </c>
      <c r="D797" s="1" t="s">
        <v>23</v>
      </c>
      <c r="E797" s="1" t="s">
        <v>24</v>
      </c>
      <c r="F797" s="1" t="s">
        <v>90</v>
      </c>
      <c r="G797" s="1" t="s">
        <v>24</v>
      </c>
      <c r="H797" s="1" t="s">
        <v>47</v>
      </c>
      <c r="I797" s="1" t="s">
        <v>24</v>
      </c>
      <c r="J797" s="1" t="s">
        <v>91</v>
      </c>
      <c r="K797" s="1">
        <v>13</v>
      </c>
      <c r="L797" s="1" t="s">
        <v>26</v>
      </c>
      <c r="M797" s="3">
        <v>36.6</v>
      </c>
      <c r="N797" s="3">
        <f t="shared" si="19"/>
        <v>475.8</v>
      </c>
      <c r="O797" s="1"/>
      <c r="P797" s="1"/>
      <c r="Q797" s="1"/>
      <c r="R797" s="1"/>
      <c r="S797" s="1"/>
      <c r="T797" s="1"/>
      <c r="U797" s="1"/>
      <c r="V797" s="3"/>
      <c r="W797" s="3">
        <f>Tabla13157[[#This Row],[COSTO TOTAL]]</f>
        <v>475.8</v>
      </c>
      <c r="X797" s="1"/>
      <c r="Y797" s="1"/>
      <c r="Z797" s="1"/>
      <c r="AA797" s="1"/>
      <c r="AB797" s="1"/>
      <c r="AC797" s="1"/>
      <c r="AD797" s="1"/>
      <c r="AE797" s="1"/>
    </row>
    <row r="798" spans="1:31">
      <c r="A798" s="1" t="s">
        <v>72</v>
      </c>
      <c r="B798" s="2">
        <v>43593</v>
      </c>
      <c r="C798" s="1" t="s">
        <v>22</v>
      </c>
      <c r="D798" s="1" t="s">
        <v>23</v>
      </c>
      <c r="E798" s="1" t="s">
        <v>24</v>
      </c>
      <c r="F798" s="1" t="s">
        <v>90</v>
      </c>
      <c r="G798" s="1" t="s">
        <v>24</v>
      </c>
      <c r="H798" s="1" t="s">
        <v>47</v>
      </c>
      <c r="I798" s="1" t="s">
        <v>24</v>
      </c>
      <c r="J798" s="1" t="s">
        <v>92</v>
      </c>
      <c r="K798" s="1">
        <v>2</v>
      </c>
      <c r="L798" s="1" t="s">
        <v>26</v>
      </c>
      <c r="M798" s="3">
        <v>84.8</v>
      </c>
      <c r="N798" s="3">
        <f t="shared" si="19"/>
        <v>169.6</v>
      </c>
      <c r="O798" s="1" t="s">
        <v>93</v>
      </c>
      <c r="P798" s="1"/>
      <c r="Q798" s="1"/>
      <c r="R798" s="1"/>
      <c r="S798" s="1"/>
      <c r="T798" s="1"/>
      <c r="U798" s="1"/>
      <c r="V798" s="3"/>
      <c r="W798" s="3">
        <f>Tabla13157[[#This Row],[COSTO TOTAL]]</f>
        <v>169.6</v>
      </c>
      <c r="X798" s="1"/>
      <c r="Y798" s="1"/>
      <c r="Z798" s="1"/>
      <c r="AA798" s="1"/>
      <c r="AB798" s="1"/>
      <c r="AC798" s="1"/>
      <c r="AD798" s="1"/>
      <c r="AE798" s="1"/>
    </row>
    <row r="799" spans="1:31">
      <c r="A799" s="1" t="s">
        <v>72</v>
      </c>
      <c r="B799" s="2">
        <v>43593</v>
      </c>
      <c r="C799" s="1" t="s">
        <v>22</v>
      </c>
      <c r="D799" s="1" t="s">
        <v>23</v>
      </c>
      <c r="E799" s="1" t="s">
        <v>24</v>
      </c>
      <c r="F799" s="1" t="s">
        <v>90</v>
      </c>
      <c r="G799" s="1" t="s">
        <v>24</v>
      </c>
      <c r="H799" s="1" t="s">
        <v>47</v>
      </c>
      <c r="I799" s="1" t="s">
        <v>24</v>
      </c>
      <c r="J799" s="1" t="s">
        <v>94</v>
      </c>
      <c r="K799" s="1">
        <v>2</v>
      </c>
      <c r="L799" s="1" t="s">
        <v>26</v>
      </c>
      <c r="M799" s="3">
        <v>15.2</v>
      </c>
      <c r="N799" s="3">
        <f t="shared" si="19"/>
        <v>30.4</v>
      </c>
      <c r="O799" s="1"/>
      <c r="P799" s="1"/>
      <c r="Q799" s="1"/>
      <c r="R799" s="1"/>
      <c r="S799" s="1"/>
      <c r="T799" s="1"/>
      <c r="U799" s="1"/>
      <c r="V799" s="3"/>
      <c r="W799" s="3">
        <f>Tabla13157[[#This Row],[COSTO TOTAL]]</f>
        <v>30.4</v>
      </c>
      <c r="X799" s="1"/>
      <c r="Y799" s="1"/>
      <c r="Z799" s="1"/>
      <c r="AA799" s="1"/>
      <c r="AB799" s="1"/>
      <c r="AC799" s="1"/>
      <c r="AD799" s="1"/>
      <c r="AE799" s="1"/>
    </row>
    <row r="800" spans="1:31">
      <c r="A800" s="1" t="s">
        <v>72</v>
      </c>
      <c r="B800" s="2">
        <v>43593</v>
      </c>
      <c r="C800" s="1" t="s">
        <v>22</v>
      </c>
      <c r="D800" s="1" t="s">
        <v>23</v>
      </c>
      <c r="E800" s="1" t="s">
        <v>24</v>
      </c>
      <c r="F800" s="1" t="s">
        <v>90</v>
      </c>
      <c r="G800" s="1" t="s">
        <v>24</v>
      </c>
      <c r="H800" s="1" t="s">
        <v>47</v>
      </c>
      <c r="I800" s="1" t="s">
        <v>24</v>
      </c>
      <c r="J800" s="1" t="s">
        <v>95</v>
      </c>
      <c r="K800" s="1">
        <v>1</v>
      </c>
      <c r="L800" s="1" t="s">
        <v>26</v>
      </c>
      <c r="M800" s="3">
        <v>76.2</v>
      </c>
      <c r="N800" s="3">
        <f t="shared" si="19"/>
        <v>76.2</v>
      </c>
      <c r="O800" s="1"/>
      <c r="P800" s="1"/>
      <c r="Q800" s="1"/>
      <c r="R800" s="1"/>
      <c r="S800" s="1"/>
      <c r="T800" s="1"/>
      <c r="U800" s="1"/>
      <c r="V800" s="3"/>
      <c r="W800" s="3">
        <f>Tabla13157[[#This Row],[COSTO TOTAL]]</f>
        <v>76.2</v>
      </c>
      <c r="X800" s="1"/>
      <c r="Y800" s="1"/>
      <c r="Z800" s="1"/>
      <c r="AA800" s="1"/>
      <c r="AB800" s="1"/>
      <c r="AC800" s="1"/>
      <c r="AD800" s="1"/>
      <c r="AE800" s="1"/>
    </row>
    <row r="801" spans="1:31">
      <c r="A801" s="1" t="s">
        <v>72</v>
      </c>
      <c r="B801" s="2">
        <v>43593</v>
      </c>
      <c r="C801" s="1" t="s">
        <v>22</v>
      </c>
      <c r="D801" s="1" t="s">
        <v>23</v>
      </c>
      <c r="E801" s="1" t="s">
        <v>24</v>
      </c>
      <c r="F801" s="1" t="s">
        <v>90</v>
      </c>
      <c r="G801" s="1" t="s">
        <v>24</v>
      </c>
      <c r="H801" s="1" t="s">
        <v>47</v>
      </c>
      <c r="I801" s="1" t="s">
        <v>24</v>
      </c>
      <c r="J801" s="1" t="s">
        <v>96</v>
      </c>
      <c r="K801" s="1">
        <v>3</v>
      </c>
      <c r="L801" s="1" t="s">
        <v>26</v>
      </c>
      <c r="M801" s="3">
        <v>64.8</v>
      </c>
      <c r="N801" s="3">
        <f t="shared" si="19"/>
        <v>194.39999999999998</v>
      </c>
      <c r="O801" s="1"/>
      <c r="P801" s="1"/>
      <c r="Q801" s="1"/>
      <c r="R801" s="1"/>
      <c r="S801" s="1"/>
      <c r="T801" s="1"/>
      <c r="U801" s="1"/>
      <c r="V801" s="3"/>
      <c r="W801" s="3">
        <f>Tabla13157[[#This Row],[COSTO TOTAL]]</f>
        <v>194.39999999999998</v>
      </c>
      <c r="X801" s="1"/>
      <c r="Y801" s="1"/>
      <c r="Z801" s="1"/>
      <c r="AA801" s="1"/>
      <c r="AB801" s="1"/>
      <c r="AC801" s="1"/>
      <c r="AD801" s="1"/>
      <c r="AE801" s="1"/>
    </row>
    <row r="802" spans="1:31">
      <c r="A802" s="1" t="s">
        <v>72</v>
      </c>
      <c r="B802" s="2">
        <v>43698</v>
      </c>
      <c r="C802" s="1" t="s">
        <v>97</v>
      </c>
      <c r="D802" s="1" t="s">
        <v>23</v>
      </c>
      <c r="E802" s="1" t="s">
        <v>24</v>
      </c>
      <c r="F802" s="1" t="s">
        <v>98</v>
      </c>
      <c r="G802" s="1" t="s">
        <v>24</v>
      </c>
      <c r="H802" s="1" t="s">
        <v>47</v>
      </c>
      <c r="I802" s="1" t="s">
        <v>24</v>
      </c>
      <c r="J802" s="1" t="s">
        <v>99</v>
      </c>
      <c r="K802" s="1">
        <v>1</v>
      </c>
      <c r="L802" s="1" t="s">
        <v>26</v>
      </c>
      <c r="M802" s="3"/>
      <c r="N802" s="3">
        <f t="shared" si="19"/>
        <v>0</v>
      </c>
      <c r="O802" s="1"/>
      <c r="P802" s="1"/>
      <c r="Q802" s="1"/>
      <c r="R802" s="1"/>
      <c r="S802" s="1"/>
      <c r="T802" s="1"/>
      <c r="U802" s="1"/>
      <c r="V802" s="3"/>
      <c r="W802" s="3">
        <f>Tabla13157[[#This Row],[COSTO TOTAL]]</f>
        <v>0</v>
      </c>
      <c r="X802" s="1"/>
      <c r="Y802" s="1"/>
      <c r="Z802" s="1"/>
      <c r="AA802" s="1"/>
      <c r="AB802" s="1"/>
      <c r="AC802" s="1"/>
      <c r="AD802" s="1"/>
      <c r="AE802" s="1"/>
    </row>
    <row r="803" spans="1:31">
      <c r="A803" s="1" t="s">
        <v>100</v>
      </c>
      <c r="B803" s="2">
        <v>43528</v>
      </c>
      <c r="C803" s="1"/>
      <c r="D803" s="1" t="s">
        <v>23</v>
      </c>
      <c r="E803" s="1" t="s">
        <v>24</v>
      </c>
      <c r="F803" s="1" t="s">
        <v>101</v>
      </c>
      <c r="G803" s="1" t="s">
        <v>24</v>
      </c>
      <c r="H803" s="1" t="s">
        <v>47</v>
      </c>
      <c r="I803" s="1" t="s">
        <v>24</v>
      </c>
      <c r="J803" s="1" t="s">
        <v>102</v>
      </c>
      <c r="K803" s="1">
        <v>1</v>
      </c>
      <c r="L803" s="1" t="s">
        <v>54</v>
      </c>
      <c r="M803" s="3"/>
      <c r="N803" s="3">
        <f t="shared" si="19"/>
        <v>0</v>
      </c>
      <c r="O803" s="1"/>
      <c r="P803" s="1"/>
      <c r="Q803" s="1"/>
      <c r="R803" s="1"/>
      <c r="S803" s="1"/>
      <c r="T803" s="1"/>
      <c r="U803" s="1"/>
      <c r="V803" s="3"/>
      <c r="W803" s="3">
        <f>Tabla13157[[#This Row],[COSTO TOTAL]]</f>
        <v>0</v>
      </c>
      <c r="X803" s="1"/>
      <c r="Y803" s="1"/>
      <c r="Z803" s="1"/>
      <c r="AA803" s="1"/>
      <c r="AB803" s="1"/>
      <c r="AC803" s="1"/>
      <c r="AD803" s="1"/>
      <c r="AE803" s="1"/>
    </row>
    <row r="804" spans="1:31">
      <c r="A804" s="1" t="s">
        <v>100</v>
      </c>
      <c r="B804" s="2">
        <v>43686</v>
      </c>
      <c r="C804" s="1" t="s">
        <v>22</v>
      </c>
      <c r="D804" s="1" t="s">
        <v>23</v>
      </c>
      <c r="E804" s="1" t="s">
        <v>24</v>
      </c>
      <c r="F804" s="1" t="s">
        <v>103</v>
      </c>
      <c r="G804" s="1" t="s">
        <v>24</v>
      </c>
      <c r="H804" s="1" t="s">
        <v>47</v>
      </c>
      <c r="I804" s="1" t="s">
        <v>24</v>
      </c>
      <c r="J804" s="1" t="s">
        <v>104</v>
      </c>
      <c r="K804" s="1">
        <v>1</v>
      </c>
      <c r="L804" s="1" t="s">
        <v>26</v>
      </c>
      <c r="M804" s="3">
        <v>110228</v>
      </c>
      <c r="N804" s="3">
        <f t="shared" si="19"/>
        <v>110228</v>
      </c>
      <c r="O804" s="1"/>
      <c r="P804" s="1"/>
      <c r="Q804" s="1"/>
      <c r="R804" s="1"/>
      <c r="S804" s="1"/>
      <c r="T804" s="1"/>
      <c r="U804" s="1"/>
      <c r="V804" s="3"/>
      <c r="W804" s="3">
        <f>Tabla13157[[#This Row],[COSTO TOTAL]]</f>
        <v>110228</v>
      </c>
      <c r="X804" s="1"/>
      <c r="Y804" s="1"/>
      <c r="Z804" s="1"/>
      <c r="AA804" s="1"/>
      <c r="AB804" s="1"/>
      <c r="AC804" s="1"/>
      <c r="AD804" s="1"/>
      <c r="AE804" s="1"/>
    </row>
    <row r="805" spans="1:31">
      <c r="A805" s="1" t="s">
        <v>105</v>
      </c>
      <c r="B805" s="2" t="s">
        <v>37</v>
      </c>
      <c r="C805" s="1">
        <v>7494529</v>
      </c>
      <c r="D805" s="1" t="s">
        <v>23</v>
      </c>
      <c r="E805" s="1" t="s">
        <v>73</v>
      </c>
      <c r="F805" s="1" t="s">
        <v>106</v>
      </c>
      <c r="G805" s="1"/>
      <c r="H805" s="1" t="s">
        <v>47</v>
      </c>
      <c r="I805" s="1"/>
      <c r="J805" s="1" t="s">
        <v>107</v>
      </c>
      <c r="K805" s="1">
        <v>1</v>
      </c>
      <c r="L805" s="1" t="s">
        <v>26</v>
      </c>
      <c r="M805" s="3"/>
      <c r="N805" s="3">
        <f t="shared" si="19"/>
        <v>0</v>
      </c>
      <c r="O805" s="1"/>
      <c r="P805" s="1"/>
      <c r="Q805" s="1"/>
      <c r="R805" s="1"/>
      <c r="S805" s="1"/>
      <c r="T805" s="1"/>
      <c r="U805" s="1"/>
      <c r="V805" s="3"/>
      <c r="W805" s="3">
        <f>Tabla13157[[#This Row],[COSTO TOTAL]]</f>
        <v>0</v>
      </c>
      <c r="X805" s="1"/>
      <c r="Y805" s="1"/>
      <c r="Z805" s="1"/>
      <c r="AA805" s="1"/>
      <c r="AB805" s="1"/>
      <c r="AC805" s="1"/>
      <c r="AD805" s="1"/>
      <c r="AE805" s="1"/>
    </row>
    <row r="806" spans="1:31">
      <c r="A806" s="1" t="s">
        <v>105</v>
      </c>
      <c r="B806" s="2" t="s">
        <v>37</v>
      </c>
      <c r="C806" s="1">
        <v>7494529</v>
      </c>
      <c r="D806" s="1" t="s">
        <v>23</v>
      </c>
      <c r="E806" s="1" t="s">
        <v>73</v>
      </c>
      <c r="F806" s="1" t="s">
        <v>38</v>
      </c>
      <c r="G806" s="1"/>
      <c r="H806" s="1" t="s">
        <v>47</v>
      </c>
      <c r="I806" s="1"/>
      <c r="J806" s="1" t="s">
        <v>107</v>
      </c>
      <c r="K806" s="1">
        <v>1</v>
      </c>
      <c r="L806" s="1" t="s">
        <v>26</v>
      </c>
      <c r="M806" s="3"/>
      <c r="N806" s="3">
        <f t="shared" si="19"/>
        <v>0</v>
      </c>
      <c r="O806" s="1"/>
      <c r="P806" s="1"/>
      <c r="Q806" s="1"/>
      <c r="R806" s="1"/>
      <c r="S806" s="1"/>
      <c r="T806" s="1"/>
      <c r="U806" s="1"/>
      <c r="V806" s="3"/>
      <c r="W806" s="3">
        <f>Tabla13157[[#This Row],[COSTO TOTAL]]</f>
        <v>0</v>
      </c>
      <c r="X806" s="1"/>
      <c r="Y806" s="1"/>
      <c r="Z806" s="1"/>
      <c r="AA806" s="1"/>
      <c r="AB806" s="1"/>
      <c r="AC806" s="1"/>
      <c r="AD806" s="1"/>
      <c r="AE806" s="1"/>
    </row>
    <row r="807" spans="1:31">
      <c r="A807" s="1" t="s">
        <v>105</v>
      </c>
      <c r="B807" s="2" t="s">
        <v>37</v>
      </c>
      <c r="C807" s="1">
        <v>7494529</v>
      </c>
      <c r="D807" s="1" t="s">
        <v>23</v>
      </c>
      <c r="E807" s="1" t="s">
        <v>73</v>
      </c>
      <c r="F807" s="1" t="s">
        <v>38</v>
      </c>
      <c r="G807" s="1"/>
      <c r="H807" s="1" t="s">
        <v>47</v>
      </c>
      <c r="I807" s="1"/>
      <c r="J807" s="1" t="s">
        <v>108</v>
      </c>
      <c r="K807" s="1">
        <v>1</v>
      </c>
      <c r="L807" s="1" t="s">
        <v>26</v>
      </c>
      <c r="M807" s="3"/>
      <c r="N807" s="3">
        <f t="shared" si="19"/>
        <v>0</v>
      </c>
      <c r="O807" s="1"/>
      <c r="P807" s="1"/>
      <c r="Q807" s="1"/>
      <c r="R807" s="1"/>
      <c r="S807" s="1"/>
      <c r="T807" s="1"/>
      <c r="U807" s="1"/>
      <c r="V807" s="3"/>
      <c r="W807" s="3">
        <f>Tabla13157[[#This Row],[COSTO TOTAL]]</f>
        <v>0</v>
      </c>
      <c r="X807" s="1"/>
      <c r="Y807" s="1"/>
      <c r="Z807" s="1"/>
      <c r="AA807" s="1"/>
      <c r="AB807" s="1"/>
      <c r="AC807" s="1"/>
      <c r="AD807" s="1"/>
      <c r="AE807" s="1"/>
    </row>
    <row r="808" spans="1:31">
      <c r="A808" s="1" t="s">
        <v>105</v>
      </c>
      <c r="B808" s="2" t="s">
        <v>37</v>
      </c>
      <c r="C808" s="1">
        <v>7494529</v>
      </c>
      <c r="D808" s="1" t="s">
        <v>23</v>
      </c>
      <c r="E808" s="1" t="s">
        <v>73</v>
      </c>
      <c r="F808" s="1" t="s">
        <v>38</v>
      </c>
      <c r="G808" s="1"/>
      <c r="H808" s="1" t="s">
        <v>47</v>
      </c>
      <c r="I808" s="1"/>
      <c r="J808" s="1" t="s">
        <v>109</v>
      </c>
      <c r="K808" s="1">
        <v>1</v>
      </c>
      <c r="L808" s="1" t="s">
        <v>26</v>
      </c>
      <c r="M808" s="3"/>
      <c r="N808" s="3">
        <f t="shared" si="19"/>
        <v>0</v>
      </c>
      <c r="O808" s="1"/>
      <c r="P808" s="1"/>
      <c r="Q808" s="1"/>
      <c r="R808" s="1"/>
      <c r="S808" s="1"/>
      <c r="T808" s="1"/>
      <c r="U808" s="1"/>
      <c r="V808" s="3"/>
      <c r="W808" s="3">
        <f>Tabla13157[[#This Row],[COSTO TOTAL]]</f>
        <v>0</v>
      </c>
      <c r="X808" s="1"/>
      <c r="Y808" s="1"/>
      <c r="Z808" s="1"/>
      <c r="AA808" s="1"/>
      <c r="AB808" s="1"/>
      <c r="AC808" s="1"/>
      <c r="AD808" s="1"/>
      <c r="AE808" s="1"/>
    </row>
    <row r="809" spans="1:31">
      <c r="A809" s="1" t="s">
        <v>110</v>
      </c>
      <c r="B809" s="2" t="s">
        <v>37</v>
      </c>
      <c r="C809" s="1" t="s">
        <v>22</v>
      </c>
      <c r="D809" s="1" t="s">
        <v>23</v>
      </c>
      <c r="E809" s="1" t="s">
        <v>24</v>
      </c>
      <c r="F809" s="1" t="s">
        <v>24</v>
      </c>
      <c r="G809" s="1" t="s">
        <v>24</v>
      </c>
      <c r="H809" s="1" t="s">
        <v>47</v>
      </c>
      <c r="I809" s="1" t="s">
        <v>24</v>
      </c>
      <c r="J809" s="1" t="s">
        <v>111</v>
      </c>
      <c r="K809" s="1">
        <v>1</v>
      </c>
      <c r="L809" s="1" t="s">
        <v>26</v>
      </c>
      <c r="M809" s="3"/>
      <c r="N809" s="3">
        <f t="shared" si="19"/>
        <v>0</v>
      </c>
      <c r="O809" s="1"/>
      <c r="P809" s="1"/>
      <c r="Q809" s="1"/>
      <c r="R809" s="1"/>
      <c r="S809" s="1"/>
      <c r="T809" s="1"/>
      <c r="U809" s="1"/>
      <c r="V809" s="3"/>
      <c r="W809" s="3">
        <f>Tabla13157[[#This Row],[COSTO TOTAL]]</f>
        <v>0</v>
      </c>
      <c r="X809" s="1"/>
      <c r="Y809" s="1"/>
      <c r="Z809" s="1"/>
      <c r="AA809" s="1"/>
      <c r="AB809" s="1"/>
      <c r="AC809" s="1"/>
      <c r="AD809" s="1"/>
      <c r="AE809" s="1"/>
    </row>
    <row r="810" spans="1:31">
      <c r="A810" s="1" t="s">
        <v>112</v>
      </c>
      <c r="B810" s="2">
        <v>43645</v>
      </c>
      <c r="C810" s="1" t="s">
        <v>22</v>
      </c>
      <c r="D810" s="1" t="s">
        <v>23</v>
      </c>
      <c r="E810" s="1" t="s">
        <v>24</v>
      </c>
      <c r="F810" s="1" t="s">
        <v>113</v>
      </c>
      <c r="G810" s="1" t="s">
        <v>24</v>
      </c>
      <c r="H810" s="1" t="s">
        <v>47</v>
      </c>
      <c r="I810" s="1" t="s">
        <v>24</v>
      </c>
      <c r="J810" s="1" t="s">
        <v>115</v>
      </c>
      <c r="K810" s="1">
        <v>4</v>
      </c>
      <c r="L810" s="1" t="s">
        <v>26</v>
      </c>
      <c r="M810" s="3"/>
      <c r="N810" s="3">
        <f t="shared" si="19"/>
        <v>0</v>
      </c>
      <c r="O810" s="1"/>
      <c r="P810" s="1"/>
      <c r="Q810" s="1"/>
      <c r="R810" s="1"/>
      <c r="S810" s="1"/>
      <c r="T810" s="1"/>
      <c r="U810" s="1"/>
      <c r="V810" s="3"/>
      <c r="W810" s="3">
        <f>Tabla13157[[#This Row],[COSTO TOTAL]]</f>
        <v>0</v>
      </c>
      <c r="X810" s="1"/>
      <c r="Y810" s="1"/>
      <c r="Z810" s="1"/>
      <c r="AA810" s="1"/>
      <c r="AB810" s="1"/>
      <c r="AC810" s="1"/>
      <c r="AD810" s="1"/>
      <c r="AE810" s="1"/>
    </row>
    <row r="811" spans="1:31">
      <c r="A811" s="1" t="s">
        <v>112</v>
      </c>
      <c r="B811" s="2">
        <v>43718</v>
      </c>
      <c r="C811" s="1" t="s">
        <v>22</v>
      </c>
      <c r="D811" s="1" t="s">
        <v>23</v>
      </c>
      <c r="E811" s="1" t="s">
        <v>24</v>
      </c>
      <c r="F811" s="1" t="s">
        <v>113</v>
      </c>
      <c r="G811" s="1" t="s">
        <v>24</v>
      </c>
      <c r="H811" s="1" t="s">
        <v>47</v>
      </c>
      <c r="I811" s="1" t="s">
        <v>24</v>
      </c>
      <c r="J811" s="1" t="s">
        <v>116</v>
      </c>
      <c r="K811" s="1">
        <v>1</v>
      </c>
      <c r="L811" s="1" t="s">
        <v>26</v>
      </c>
      <c r="M811" s="3">
        <v>1119</v>
      </c>
      <c r="N811" s="3">
        <f t="shared" si="19"/>
        <v>1119</v>
      </c>
      <c r="O811" s="1"/>
      <c r="P811" s="1"/>
      <c r="Q811" s="1"/>
      <c r="R811" s="1"/>
      <c r="S811" s="1"/>
      <c r="T811" s="1"/>
      <c r="U811" s="1"/>
      <c r="V811" s="3"/>
      <c r="W811" s="3">
        <f>Tabla13157[[#This Row],[COSTO TOTAL]]</f>
        <v>1119</v>
      </c>
      <c r="X811" s="1"/>
      <c r="Y811" s="1"/>
      <c r="Z811" s="1"/>
      <c r="AA811" s="1"/>
      <c r="AB811" s="1"/>
      <c r="AC811" s="1"/>
      <c r="AD811" s="1"/>
      <c r="AE811" s="1"/>
    </row>
    <row r="812" spans="1:31">
      <c r="A812" s="1" t="s">
        <v>112</v>
      </c>
      <c r="B812" s="2">
        <v>43718</v>
      </c>
      <c r="C812" s="1" t="s">
        <v>22</v>
      </c>
      <c r="D812" s="1" t="s">
        <v>23</v>
      </c>
      <c r="E812" s="1" t="s">
        <v>24</v>
      </c>
      <c r="F812" s="1" t="s">
        <v>113</v>
      </c>
      <c r="G812" s="1" t="s">
        <v>24</v>
      </c>
      <c r="H812" s="1" t="s">
        <v>47</v>
      </c>
      <c r="I812" s="1" t="s">
        <v>24</v>
      </c>
      <c r="J812" s="1" t="s">
        <v>117</v>
      </c>
      <c r="K812" s="1">
        <v>1</v>
      </c>
      <c r="L812" s="1" t="s">
        <v>26</v>
      </c>
      <c r="M812" s="3">
        <v>2462</v>
      </c>
      <c r="N812" s="3">
        <f t="shared" si="19"/>
        <v>2462</v>
      </c>
      <c r="O812" s="1"/>
      <c r="P812" s="1"/>
      <c r="Q812" s="1"/>
      <c r="R812" s="1"/>
      <c r="S812" s="1"/>
      <c r="T812" s="1"/>
      <c r="U812" s="1"/>
      <c r="V812" s="3"/>
      <c r="W812" s="3">
        <f>Tabla13157[[#This Row],[COSTO TOTAL]]</f>
        <v>2462</v>
      </c>
      <c r="X812" s="1"/>
      <c r="Y812" s="1"/>
      <c r="Z812" s="1"/>
      <c r="AA812" s="1"/>
      <c r="AB812" s="1"/>
      <c r="AC812" s="1"/>
      <c r="AD812" s="1"/>
      <c r="AE812" s="1"/>
    </row>
    <row r="813" spans="1:31">
      <c r="A813" s="1" t="s">
        <v>112</v>
      </c>
      <c r="B813" s="2">
        <v>43718</v>
      </c>
      <c r="C813" s="1" t="s">
        <v>22</v>
      </c>
      <c r="D813" s="1" t="s">
        <v>23</v>
      </c>
      <c r="E813" s="1" t="s">
        <v>24</v>
      </c>
      <c r="F813" s="1" t="s">
        <v>113</v>
      </c>
      <c r="G813" s="1" t="s">
        <v>24</v>
      </c>
      <c r="H813" s="1" t="s">
        <v>47</v>
      </c>
      <c r="I813" s="1" t="s">
        <v>24</v>
      </c>
      <c r="J813" s="1" t="s">
        <v>118</v>
      </c>
      <c r="K813" s="1">
        <v>1</v>
      </c>
      <c r="L813" s="1" t="s">
        <v>26</v>
      </c>
      <c r="M813" s="3">
        <v>1455</v>
      </c>
      <c r="N813" s="3">
        <f t="shared" si="19"/>
        <v>1455</v>
      </c>
      <c r="O813" s="1"/>
      <c r="P813" s="1"/>
      <c r="Q813" s="1"/>
      <c r="R813" s="1"/>
      <c r="S813" s="1"/>
      <c r="T813" s="1"/>
      <c r="U813" s="1"/>
      <c r="V813" s="3"/>
      <c r="W813" s="3">
        <f>Tabla13157[[#This Row],[COSTO TOTAL]]</f>
        <v>1455</v>
      </c>
      <c r="X813" s="1"/>
      <c r="Y813" s="1"/>
      <c r="Z813" s="1"/>
      <c r="AA813" s="1"/>
      <c r="AB813" s="1"/>
      <c r="AC813" s="1"/>
      <c r="AD813" s="1"/>
      <c r="AE813" s="1"/>
    </row>
    <row r="814" spans="1:31">
      <c r="A814" s="1" t="s">
        <v>110</v>
      </c>
      <c r="B814" s="2" t="s">
        <v>37</v>
      </c>
      <c r="C814" s="1" t="s">
        <v>22</v>
      </c>
      <c r="D814" s="1" t="s">
        <v>23</v>
      </c>
      <c r="E814" s="1" t="s">
        <v>119</v>
      </c>
      <c r="F814" s="1" t="s">
        <v>113</v>
      </c>
      <c r="G814" s="1" t="s">
        <v>24</v>
      </c>
      <c r="H814" s="1" t="s">
        <v>47</v>
      </c>
      <c r="I814" s="1" t="s">
        <v>24</v>
      </c>
      <c r="J814" s="1" t="s">
        <v>120</v>
      </c>
      <c r="K814" s="1">
        <v>2</v>
      </c>
      <c r="L814" s="1" t="s">
        <v>26</v>
      </c>
      <c r="M814" s="3">
        <v>5300</v>
      </c>
      <c r="N814" s="3">
        <f t="shared" si="19"/>
        <v>10600</v>
      </c>
      <c r="O814" s="1"/>
      <c r="P814" s="1"/>
      <c r="Q814" s="1"/>
      <c r="R814" s="1"/>
      <c r="S814" s="1"/>
      <c r="T814" s="1"/>
      <c r="U814" s="1"/>
      <c r="V814" s="3"/>
      <c r="W814" s="3">
        <f>Tabla13157[[#This Row],[COSTO TOTAL]]</f>
        <v>10600</v>
      </c>
      <c r="X814" s="1"/>
      <c r="Y814" s="1"/>
      <c r="Z814" s="1"/>
      <c r="AA814" s="1"/>
      <c r="AB814" s="1"/>
      <c r="AC814" s="1"/>
      <c r="AD814" s="1"/>
      <c r="AE814" s="1"/>
    </row>
    <row r="815" spans="1:31">
      <c r="A815" s="1" t="s">
        <v>110</v>
      </c>
      <c r="B815" s="2" t="s">
        <v>37</v>
      </c>
      <c r="C815" s="1" t="s">
        <v>22</v>
      </c>
      <c r="D815" s="1" t="s">
        <v>23</v>
      </c>
      <c r="E815" s="1" t="s">
        <v>24</v>
      </c>
      <c r="F815" s="1" t="s">
        <v>24</v>
      </c>
      <c r="G815" s="1" t="s">
        <v>24</v>
      </c>
      <c r="H815" s="1" t="s">
        <v>47</v>
      </c>
      <c r="I815" s="1" t="s">
        <v>24</v>
      </c>
      <c r="J815" s="1" t="s">
        <v>121</v>
      </c>
      <c r="K815" s="1">
        <v>1</v>
      </c>
      <c r="L815" s="1" t="s">
        <v>26</v>
      </c>
      <c r="M815" s="3"/>
      <c r="N815" s="3">
        <f t="shared" si="19"/>
        <v>0</v>
      </c>
      <c r="O815" s="1"/>
      <c r="P815" s="1"/>
      <c r="Q815" s="1"/>
      <c r="R815" s="1"/>
      <c r="S815" s="1"/>
      <c r="T815" s="1"/>
      <c r="U815" s="1"/>
      <c r="V815" s="3"/>
      <c r="W815" s="3">
        <f>Tabla13157[[#This Row],[COSTO TOTAL]]</f>
        <v>0</v>
      </c>
      <c r="X815" s="1"/>
      <c r="Y815" s="1"/>
      <c r="Z815" s="1"/>
      <c r="AA815" s="1"/>
      <c r="AB815" s="1"/>
      <c r="AC815" s="1"/>
      <c r="AD815" s="1"/>
      <c r="AE815" s="1"/>
    </row>
    <row r="816" spans="1:31">
      <c r="A816" s="1" t="s">
        <v>110</v>
      </c>
      <c r="B816" s="2">
        <v>43608</v>
      </c>
      <c r="C816" s="1">
        <v>7742638</v>
      </c>
      <c r="D816" s="1" t="s">
        <v>23</v>
      </c>
      <c r="E816" s="1" t="s">
        <v>24</v>
      </c>
      <c r="F816" s="1" t="s">
        <v>122</v>
      </c>
      <c r="G816" s="1" t="s">
        <v>24</v>
      </c>
      <c r="H816" s="1" t="s">
        <v>47</v>
      </c>
      <c r="I816" s="1" t="s">
        <v>24</v>
      </c>
      <c r="J816" s="1" t="s">
        <v>123</v>
      </c>
      <c r="K816" s="1">
        <v>14</v>
      </c>
      <c r="L816" s="1" t="s">
        <v>26</v>
      </c>
      <c r="M816" s="3"/>
      <c r="N816" s="3">
        <f t="shared" si="19"/>
        <v>0</v>
      </c>
      <c r="O816" s="1"/>
      <c r="P816" s="1"/>
      <c r="Q816" s="1"/>
      <c r="R816" s="1"/>
      <c r="S816" s="1"/>
      <c r="T816" s="1"/>
      <c r="U816" s="1"/>
      <c r="V816" s="3"/>
      <c r="W816" s="3">
        <f>Tabla13157[[#This Row],[COSTO TOTAL]]</f>
        <v>0</v>
      </c>
      <c r="X816" s="1"/>
      <c r="Y816" s="1"/>
      <c r="Z816" s="1"/>
      <c r="AA816" s="1"/>
      <c r="AB816" s="1"/>
      <c r="AC816" s="1"/>
      <c r="AD816" s="1"/>
      <c r="AE816" s="1"/>
    </row>
    <row r="817" spans="1:31">
      <c r="A817" s="1" t="s">
        <v>110</v>
      </c>
      <c r="B817" s="2">
        <v>43608</v>
      </c>
      <c r="C817" s="1">
        <v>7742638</v>
      </c>
      <c r="D817" s="1" t="s">
        <v>23</v>
      </c>
      <c r="E817" s="1" t="s">
        <v>24</v>
      </c>
      <c r="F817" s="1" t="s">
        <v>122</v>
      </c>
      <c r="G817" s="1" t="s">
        <v>24</v>
      </c>
      <c r="H817" s="1" t="s">
        <v>47</v>
      </c>
      <c r="I817" s="1" t="s">
        <v>24</v>
      </c>
      <c r="J817" s="1" t="s">
        <v>124</v>
      </c>
      <c r="K817" s="1">
        <v>4</v>
      </c>
      <c r="L817" s="1" t="s">
        <v>26</v>
      </c>
      <c r="M817" s="3"/>
      <c r="N817" s="3">
        <f t="shared" si="19"/>
        <v>0</v>
      </c>
      <c r="O817" s="1"/>
      <c r="P817" s="1"/>
      <c r="Q817" s="1"/>
      <c r="R817" s="1"/>
      <c r="S817" s="1"/>
      <c r="T817" s="1"/>
      <c r="U817" s="1"/>
      <c r="V817" s="3"/>
      <c r="W817" s="3">
        <f>Tabla13157[[#This Row],[COSTO TOTAL]]</f>
        <v>0</v>
      </c>
      <c r="X817" s="1"/>
      <c r="Y817" s="1"/>
      <c r="Z817" s="1"/>
      <c r="AA817" s="1"/>
      <c r="AB817" s="1"/>
      <c r="AC817" s="1"/>
      <c r="AD817" s="1"/>
      <c r="AE817" s="1"/>
    </row>
    <row r="818" spans="1:31">
      <c r="A818" s="1" t="s">
        <v>19</v>
      </c>
      <c r="B818" s="2" t="s">
        <v>37</v>
      </c>
      <c r="C818" s="1" t="s">
        <v>22</v>
      </c>
      <c r="D818" s="1" t="s">
        <v>23</v>
      </c>
      <c r="E818" s="1" t="s">
        <v>24</v>
      </c>
      <c r="F818" s="1" t="s">
        <v>24</v>
      </c>
      <c r="G818" s="1"/>
      <c r="H818" s="1" t="s">
        <v>47</v>
      </c>
      <c r="I818" s="1"/>
      <c r="J818" s="1" t="s">
        <v>125</v>
      </c>
      <c r="K818" s="1">
        <v>1</v>
      </c>
      <c r="L818" s="1" t="s">
        <v>26</v>
      </c>
      <c r="M818" s="3"/>
      <c r="N818" s="3">
        <f t="shared" si="19"/>
        <v>0</v>
      </c>
      <c r="O818" s="1"/>
      <c r="P818" s="1"/>
      <c r="Q818" s="1"/>
      <c r="R818" s="1"/>
      <c r="S818" s="1"/>
      <c r="T818" s="1"/>
      <c r="U818" s="1"/>
      <c r="V818" s="3"/>
      <c r="W818" s="3">
        <f>Tabla13157[[#This Row],[COSTO TOTAL]]</f>
        <v>0</v>
      </c>
      <c r="X818" s="1"/>
      <c r="Y818" s="1"/>
      <c r="Z818" s="1"/>
      <c r="AA818" s="1"/>
      <c r="AB818" s="1"/>
      <c r="AC818" s="1"/>
      <c r="AD818" s="1"/>
      <c r="AE818" s="1"/>
    </row>
    <row r="819" spans="1:31">
      <c r="A819" s="1" t="s">
        <v>19</v>
      </c>
      <c r="B819" s="2">
        <v>43353</v>
      </c>
      <c r="C819" s="1">
        <v>4501532386</v>
      </c>
      <c r="D819" s="1" t="s">
        <v>23</v>
      </c>
      <c r="E819" s="1" t="s">
        <v>126</v>
      </c>
      <c r="F819" s="1" t="s">
        <v>127</v>
      </c>
      <c r="G819" s="1" t="s">
        <v>24</v>
      </c>
      <c r="H819" s="1" t="s">
        <v>47</v>
      </c>
      <c r="I819" s="1" t="s">
        <v>24</v>
      </c>
      <c r="J819" s="1" t="s">
        <v>128</v>
      </c>
      <c r="K819" s="1">
        <v>27</v>
      </c>
      <c r="L819" s="1" t="s">
        <v>26</v>
      </c>
      <c r="M819" s="3">
        <v>1498</v>
      </c>
      <c r="N819" s="3">
        <f t="shared" si="19"/>
        <v>40446</v>
      </c>
      <c r="O819" s="1" t="s">
        <v>129</v>
      </c>
      <c r="P819" s="1"/>
      <c r="Q819" s="1"/>
      <c r="R819" s="1"/>
      <c r="S819" s="1"/>
      <c r="T819" s="1"/>
      <c r="U819" s="1"/>
      <c r="V819" s="3"/>
      <c r="W819" s="3">
        <f>Tabla13157[[#This Row],[COSTO TOTAL]]</f>
        <v>40446</v>
      </c>
      <c r="X819" s="1"/>
      <c r="Y819" s="1"/>
      <c r="Z819" s="1"/>
      <c r="AA819" s="1"/>
      <c r="AB819" s="1"/>
      <c r="AC819" s="1"/>
      <c r="AD819" s="1" t="s">
        <v>112</v>
      </c>
      <c r="AE819" s="1"/>
    </row>
    <row r="820" spans="1:31">
      <c r="A820" s="1" t="s">
        <v>19</v>
      </c>
      <c r="B820" s="2" t="s">
        <v>37</v>
      </c>
      <c r="C820" s="1" t="s">
        <v>22</v>
      </c>
      <c r="D820" s="1" t="s">
        <v>23</v>
      </c>
      <c r="E820" s="1" t="s">
        <v>24</v>
      </c>
      <c r="F820" s="1" t="s">
        <v>130</v>
      </c>
      <c r="G820" s="1" t="s">
        <v>24</v>
      </c>
      <c r="H820" s="1" t="s">
        <v>47</v>
      </c>
      <c r="I820" s="1" t="s">
        <v>24</v>
      </c>
      <c r="J820" s="1" t="s">
        <v>131</v>
      </c>
      <c r="K820" s="1">
        <v>1</v>
      </c>
      <c r="L820" s="1" t="s">
        <v>26</v>
      </c>
      <c r="M820" s="3"/>
      <c r="N820" s="3">
        <f t="shared" si="19"/>
        <v>0</v>
      </c>
      <c r="O820" s="1"/>
      <c r="P820" s="1"/>
      <c r="Q820" s="1"/>
      <c r="R820" s="1"/>
      <c r="S820" s="1"/>
      <c r="T820" s="1"/>
      <c r="U820" s="1"/>
      <c r="V820" s="3"/>
      <c r="W820" s="3">
        <f>Tabla13157[[#This Row],[COSTO TOTAL]]</f>
        <v>0</v>
      </c>
      <c r="X820" s="1"/>
      <c r="Y820" s="1"/>
      <c r="Z820" s="1"/>
      <c r="AA820" s="1"/>
      <c r="AB820" s="1"/>
      <c r="AC820" s="1"/>
      <c r="AD820" s="1"/>
      <c r="AE820" s="1"/>
    </row>
    <row r="821" spans="1:31">
      <c r="A821" s="1" t="s">
        <v>19</v>
      </c>
      <c r="B821" s="2">
        <v>43451</v>
      </c>
      <c r="C821" s="1">
        <v>7671508</v>
      </c>
      <c r="D821" s="1" t="s">
        <v>23</v>
      </c>
      <c r="E821" s="1" t="s">
        <v>132</v>
      </c>
      <c r="F821" s="1" t="s">
        <v>133</v>
      </c>
      <c r="G821" s="1" t="s">
        <v>24</v>
      </c>
      <c r="H821" s="1" t="s">
        <v>47</v>
      </c>
      <c r="I821" s="1" t="s">
        <v>134</v>
      </c>
      <c r="J821" s="1" t="s">
        <v>135</v>
      </c>
      <c r="K821" s="1">
        <v>1</v>
      </c>
      <c r="L821" s="1" t="s">
        <v>26</v>
      </c>
      <c r="M821" s="3">
        <v>76800.38</v>
      </c>
      <c r="N821" s="3">
        <f t="shared" si="19"/>
        <v>76800.38</v>
      </c>
      <c r="O821" s="1"/>
      <c r="P821" s="1"/>
      <c r="Q821" s="1"/>
      <c r="R821" s="1"/>
      <c r="S821" s="1"/>
      <c r="T821" s="1"/>
      <c r="U821" s="1"/>
      <c r="V821" s="3"/>
      <c r="W821" s="3">
        <f>Tabla13157[[#This Row],[COSTO TOTAL]]</f>
        <v>76800.38</v>
      </c>
      <c r="X821" s="1"/>
      <c r="Y821" s="1"/>
      <c r="Z821" s="1"/>
      <c r="AA821" s="1"/>
      <c r="AB821" s="1"/>
      <c r="AC821" s="1"/>
      <c r="AD821" s="1"/>
      <c r="AE821" s="1"/>
    </row>
    <row r="822" spans="1:31">
      <c r="A822" s="1" t="s">
        <v>19</v>
      </c>
      <c r="B822" s="2">
        <v>43753</v>
      </c>
      <c r="C822" s="1" t="s">
        <v>22</v>
      </c>
      <c r="D822" s="1" t="s">
        <v>23</v>
      </c>
      <c r="E822" s="1" t="s">
        <v>24</v>
      </c>
      <c r="F822" s="1" t="s">
        <v>136</v>
      </c>
      <c r="G822" s="1" t="s">
        <v>24</v>
      </c>
      <c r="H822" s="1" t="s">
        <v>47</v>
      </c>
      <c r="I822" s="1" t="s">
        <v>24</v>
      </c>
      <c r="J822" s="1" t="s">
        <v>137</v>
      </c>
      <c r="K822" s="1">
        <v>1</v>
      </c>
      <c r="L822" s="1" t="s">
        <v>26</v>
      </c>
      <c r="M822" s="3">
        <v>4760</v>
      </c>
      <c r="N822" s="3">
        <f t="shared" si="19"/>
        <v>4760</v>
      </c>
      <c r="O822" s="1" t="s">
        <v>138</v>
      </c>
      <c r="P822" s="1"/>
      <c r="Q822" s="1"/>
      <c r="R822" s="1"/>
      <c r="S822" s="1"/>
      <c r="T822" s="1"/>
      <c r="U822" s="1"/>
      <c r="V822" s="3"/>
      <c r="W822" s="3">
        <f>Tabla13157[[#This Row],[COSTO TOTAL]]</f>
        <v>4760</v>
      </c>
      <c r="X822" s="1"/>
      <c r="Y822" s="1"/>
      <c r="Z822" s="1"/>
      <c r="AA822" s="1"/>
      <c r="AB822" s="1"/>
      <c r="AC822" s="1"/>
      <c r="AD822" s="1" t="s">
        <v>112</v>
      </c>
      <c r="AE822" s="1"/>
    </row>
    <row r="823" spans="1:31">
      <c r="A823" s="1" t="s">
        <v>19</v>
      </c>
      <c r="B823" s="2">
        <v>43753</v>
      </c>
      <c r="C823" s="1" t="s">
        <v>22</v>
      </c>
      <c r="D823" s="1" t="s">
        <v>23</v>
      </c>
      <c r="E823" s="1" t="s">
        <v>24</v>
      </c>
      <c r="F823" s="1" t="s">
        <v>113</v>
      </c>
      <c r="G823" s="1" t="s">
        <v>24</v>
      </c>
      <c r="H823" s="1" t="s">
        <v>47</v>
      </c>
      <c r="I823" s="1" t="s">
        <v>24</v>
      </c>
      <c r="J823" s="1" t="s">
        <v>139</v>
      </c>
      <c r="K823" s="1">
        <v>0</v>
      </c>
      <c r="L823" s="1" t="s">
        <v>26</v>
      </c>
      <c r="M823" s="3">
        <v>5506</v>
      </c>
      <c r="N823" s="3">
        <f t="shared" si="19"/>
        <v>0</v>
      </c>
      <c r="O823" s="1"/>
      <c r="P823" s="1"/>
      <c r="Q823" s="1"/>
      <c r="R823" s="1"/>
      <c r="S823" s="1"/>
      <c r="T823" s="1"/>
      <c r="U823" s="1"/>
      <c r="V823" s="3"/>
      <c r="W823" s="3">
        <f>Tabla13157[[#This Row],[COSTO TOTAL]]</f>
        <v>0</v>
      </c>
      <c r="X823" s="1"/>
      <c r="Y823" s="1"/>
      <c r="Z823" s="1"/>
      <c r="AA823" s="1"/>
      <c r="AB823" s="1"/>
      <c r="AC823" s="1"/>
      <c r="AD823" s="1" t="s">
        <v>112</v>
      </c>
      <c r="AE823" s="1"/>
    </row>
    <row r="824" spans="1:31">
      <c r="A824" s="1" t="s">
        <v>19</v>
      </c>
      <c r="B824" s="2">
        <v>43773</v>
      </c>
      <c r="C824" s="1" t="s">
        <v>22</v>
      </c>
      <c r="D824" s="1" t="s">
        <v>23</v>
      </c>
      <c r="E824" s="1" t="s">
        <v>24</v>
      </c>
      <c r="F824" s="1" t="s">
        <v>66</v>
      </c>
      <c r="G824" s="1" t="s">
        <v>24</v>
      </c>
      <c r="H824" s="1" t="s">
        <v>47</v>
      </c>
      <c r="I824" s="1" t="s">
        <v>24</v>
      </c>
      <c r="J824" s="1" t="s">
        <v>140</v>
      </c>
      <c r="K824" s="1">
        <v>0</v>
      </c>
      <c r="L824" s="1" t="s">
        <v>26</v>
      </c>
      <c r="M824" s="3">
        <v>75800</v>
      </c>
      <c r="N824" s="3">
        <f t="shared" ref="N824:N894" si="20">M824*K824</f>
        <v>0</v>
      </c>
      <c r="O824" s="1"/>
      <c r="P824" s="1"/>
      <c r="Q824" s="1"/>
      <c r="R824" s="1"/>
      <c r="S824" s="1"/>
      <c r="T824" s="1"/>
      <c r="U824" s="1"/>
      <c r="V824" s="3"/>
      <c r="W824" s="3">
        <f>Tabla13157[[#This Row],[COSTO TOTAL]]</f>
        <v>0</v>
      </c>
      <c r="X824" s="1"/>
      <c r="Y824" s="1"/>
      <c r="Z824" s="1"/>
      <c r="AA824" s="1"/>
      <c r="AB824" s="1"/>
      <c r="AC824" s="1"/>
      <c r="AD824" s="1" t="s">
        <v>112</v>
      </c>
      <c r="AE824" s="1"/>
    </row>
    <row r="825" spans="1:31">
      <c r="A825" s="1" t="s">
        <v>19</v>
      </c>
      <c r="B825" s="2">
        <v>43808</v>
      </c>
      <c r="C825" s="1" t="s">
        <v>22</v>
      </c>
      <c r="D825" s="1" t="s">
        <v>23</v>
      </c>
      <c r="E825" s="1" t="s">
        <v>24</v>
      </c>
      <c r="F825" s="1" t="s">
        <v>130</v>
      </c>
      <c r="G825" s="1" t="s">
        <v>24</v>
      </c>
      <c r="H825" s="1" t="s">
        <v>47</v>
      </c>
      <c r="I825" s="1" t="s">
        <v>24</v>
      </c>
      <c r="J825" s="1" t="s">
        <v>141</v>
      </c>
      <c r="K825" s="1">
        <v>2</v>
      </c>
      <c r="L825" s="1" t="s">
        <v>26</v>
      </c>
      <c r="M825" s="3">
        <v>7691.2</v>
      </c>
      <c r="N825" s="3">
        <f t="shared" si="20"/>
        <v>15382.4</v>
      </c>
      <c r="O825" s="1"/>
      <c r="P825" s="1"/>
      <c r="Q825" s="1"/>
      <c r="R825" s="1"/>
      <c r="S825" s="1"/>
      <c r="T825" s="1"/>
      <c r="U825" s="1"/>
      <c r="V825" s="3"/>
      <c r="W825" s="3">
        <f>Tabla13157[[#This Row],[COSTO TOTAL]]</f>
        <v>15382.4</v>
      </c>
      <c r="X825" s="1"/>
      <c r="Y825" s="1"/>
      <c r="Z825" s="1"/>
      <c r="AA825" s="1"/>
      <c r="AB825" s="1"/>
      <c r="AC825" s="1"/>
      <c r="AD825" s="1"/>
      <c r="AE825" s="1"/>
    </row>
    <row r="826" spans="1:31">
      <c r="A826" s="1" t="s">
        <v>19</v>
      </c>
      <c r="B826" s="2">
        <v>43798</v>
      </c>
      <c r="C826" s="1" t="s">
        <v>22</v>
      </c>
      <c r="D826" s="1" t="s">
        <v>23</v>
      </c>
      <c r="E826" s="1" t="s">
        <v>24</v>
      </c>
      <c r="F826" s="1" t="s">
        <v>142</v>
      </c>
      <c r="G826" s="1" t="s">
        <v>24</v>
      </c>
      <c r="H826" s="1" t="s">
        <v>47</v>
      </c>
      <c r="I826" s="1" t="s">
        <v>24</v>
      </c>
      <c r="J826" s="1" t="s">
        <v>143</v>
      </c>
      <c r="K826" s="1">
        <v>1</v>
      </c>
      <c r="L826" s="1" t="s">
        <v>26</v>
      </c>
      <c r="M826" s="3">
        <v>632.20000000000005</v>
      </c>
      <c r="N826" s="3">
        <f t="shared" si="20"/>
        <v>632.20000000000005</v>
      </c>
      <c r="O826" s="1" t="s">
        <v>144</v>
      </c>
      <c r="P826" s="1"/>
      <c r="Q826" s="1"/>
      <c r="R826" s="1"/>
      <c r="S826" s="1"/>
      <c r="T826" s="1"/>
      <c r="U826" s="1"/>
      <c r="V826" s="3"/>
      <c r="W826" s="3">
        <f>Tabla13157[[#This Row],[COSTO TOTAL]]</f>
        <v>632.20000000000005</v>
      </c>
      <c r="X826" s="1"/>
      <c r="Y826" s="1"/>
      <c r="Z826" s="1"/>
      <c r="AA826" s="1"/>
      <c r="AB826" s="1"/>
      <c r="AC826" s="1"/>
      <c r="AD826" s="1"/>
      <c r="AE826" s="1"/>
    </row>
    <row r="827" spans="1:31">
      <c r="A827" s="1" t="s">
        <v>19</v>
      </c>
      <c r="B827" s="2">
        <v>43808</v>
      </c>
      <c r="C827" s="1" t="s">
        <v>22</v>
      </c>
      <c r="D827" s="1" t="s">
        <v>23</v>
      </c>
      <c r="E827" s="1" t="s">
        <v>24</v>
      </c>
      <c r="F827" s="1" t="s">
        <v>145</v>
      </c>
      <c r="G827" s="1" t="s">
        <v>24</v>
      </c>
      <c r="H827" s="1" t="s">
        <v>47</v>
      </c>
      <c r="I827" s="1" t="s">
        <v>24</v>
      </c>
      <c r="J827" s="1" t="s">
        <v>146</v>
      </c>
      <c r="K827" s="1">
        <v>1</v>
      </c>
      <c r="L827" s="1" t="s">
        <v>54</v>
      </c>
      <c r="M827" s="3">
        <v>33487.599999999999</v>
      </c>
      <c r="N827" s="3">
        <f t="shared" si="20"/>
        <v>33487.599999999999</v>
      </c>
      <c r="O827" s="1"/>
      <c r="P827" s="1"/>
      <c r="Q827" s="1"/>
      <c r="R827" s="1"/>
      <c r="S827" s="1"/>
      <c r="T827" s="1"/>
      <c r="U827" s="1"/>
      <c r="V827" s="3"/>
      <c r="W827" s="3">
        <f>Tabla13157[[#This Row],[COSTO TOTAL]]</f>
        <v>33487.599999999999</v>
      </c>
      <c r="X827" s="1"/>
      <c r="Y827" s="1"/>
      <c r="Z827" s="1"/>
      <c r="AA827" s="1"/>
      <c r="AB827" s="1"/>
      <c r="AC827" s="1"/>
      <c r="AD827" s="1"/>
      <c r="AE827" s="1"/>
    </row>
    <row r="828" spans="1:31">
      <c r="A828" s="1" t="s">
        <v>147</v>
      </c>
      <c r="B828" s="2">
        <v>43801</v>
      </c>
      <c r="C828" s="1" t="s">
        <v>22</v>
      </c>
      <c r="D828" s="1" t="s">
        <v>23</v>
      </c>
      <c r="E828" s="1" t="s">
        <v>24</v>
      </c>
      <c r="F828" s="1" t="s">
        <v>75</v>
      </c>
      <c r="G828" s="1" t="s">
        <v>24</v>
      </c>
      <c r="H828" s="1" t="s">
        <v>47</v>
      </c>
      <c r="I828" s="1" t="s">
        <v>24</v>
      </c>
      <c r="J828" s="1" t="s">
        <v>148</v>
      </c>
      <c r="K828" s="1">
        <v>0</v>
      </c>
      <c r="L828" s="1" t="s">
        <v>26</v>
      </c>
      <c r="M828" s="3">
        <v>287210</v>
      </c>
      <c r="N828" s="3">
        <f t="shared" si="20"/>
        <v>0</v>
      </c>
      <c r="O828" s="1"/>
      <c r="P828" s="1"/>
      <c r="Q828" s="1"/>
      <c r="R828" s="1"/>
      <c r="S828" s="1"/>
      <c r="T828" s="1"/>
      <c r="U828" s="1"/>
      <c r="V828" s="3"/>
      <c r="W828" s="3">
        <f>Tabla13157[[#This Row],[COSTO TOTAL]]</f>
        <v>0</v>
      </c>
      <c r="X828" s="1"/>
      <c r="Y828" s="1"/>
      <c r="Z828" s="1"/>
      <c r="AA828" s="1"/>
      <c r="AB828" s="1"/>
      <c r="AC828" s="1"/>
      <c r="AD828" s="1" t="s">
        <v>112</v>
      </c>
      <c r="AE828" s="1"/>
    </row>
    <row r="829" spans="1:31">
      <c r="A829" s="1" t="s">
        <v>149</v>
      </c>
      <c r="B829" s="2">
        <v>43822</v>
      </c>
      <c r="C829" s="1" t="s">
        <v>22</v>
      </c>
      <c r="D829" s="1" t="s">
        <v>23</v>
      </c>
      <c r="E829" s="1" t="s">
        <v>24</v>
      </c>
      <c r="F829" s="1" t="s">
        <v>122</v>
      </c>
      <c r="G829" s="1" t="s">
        <v>24</v>
      </c>
      <c r="H829" s="1" t="s">
        <v>47</v>
      </c>
      <c r="I829" s="1" t="s">
        <v>24</v>
      </c>
      <c r="J829" s="1" t="s">
        <v>150</v>
      </c>
      <c r="K829" s="1">
        <v>1</v>
      </c>
      <c r="L829" s="1" t="s">
        <v>26</v>
      </c>
      <c r="M829" s="3">
        <v>34.799999999999997</v>
      </c>
      <c r="N829" s="3">
        <f t="shared" si="20"/>
        <v>34.799999999999997</v>
      </c>
      <c r="O829" s="1"/>
      <c r="P829" s="1"/>
      <c r="Q829" s="1"/>
      <c r="R829" s="1"/>
      <c r="S829" s="1"/>
      <c r="T829" s="1"/>
      <c r="U829" s="1"/>
      <c r="V829" s="3"/>
      <c r="W829" s="3">
        <f>Tabla13157[[#This Row],[COSTO TOTAL]]</f>
        <v>34.799999999999997</v>
      </c>
      <c r="X829" s="1"/>
      <c r="Y829" s="1"/>
      <c r="Z829" s="1"/>
      <c r="AA829" s="1"/>
      <c r="AB829" s="1"/>
      <c r="AC829" s="1"/>
      <c r="AD829" s="1"/>
      <c r="AE829" s="1"/>
    </row>
    <row r="830" spans="1:31">
      <c r="A830" s="1" t="s">
        <v>149</v>
      </c>
      <c r="B830" s="2">
        <v>43822</v>
      </c>
      <c r="C830" s="1" t="s">
        <v>22</v>
      </c>
      <c r="D830" s="1" t="s">
        <v>23</v>
      </c>
      <c r="E830" s="1" t="s">
        <v>24</v>
      </c>
      <c r="F830" s="1" t="s">
        <v>122</v>
      </c>
      <c r="G830" s="1" t="s">
        <v>24</v>
      </c>
      <c r="H830" s="1" t="s">
        <v>47</v>
      </c>
      <c r="I830" s="1" t="s">
        <v>24</v>
      </c>
      <c r="J830" s="1" t="s">
        <v>151</v>
      </c>
      <c r="K830" s="1">
        <v>1</v>
      </c>
      <c r="L830" s="1" t="s">
        <v>26</v>
      </c>
      <c r="M830" s="3">
        <v>1277</v>
      </c>
      <c r="N830" s="3">
        <f t="shared" si="20"/>
        <v>1277</v>
      </c>
      <c r="O830" s="1"/>
      <c r="P830" s="1"/>
      <c r="Q830" s="1"/>
      <c r="R830" s="1"/>
      <c r="S830" s="1"/>
      <c r="T830" s="1"/>
      <c r="U830" s="1"/>
      <c r="V830" s="3"/>
      <c r="W830" s="3">
        <f>Tabla13157[[#This Row],[COSTO TOTAL]]</f>
        <v>1277</v>
      </c>
      <c r="X830" s="1"/>
      <c r="Y830" s="1"/>
      <c r="Z830" s="1"/>
      <c r="AA830" s="1"/>
      <c r="AB830" s="1"/>
      <c r="AC830" s="1"/>
      <c r="AD830" s="1"/>
      <c r="AE830" s="1"/>
    </row>
    <row r="831" spans="1:31">
      <c r="A831" s="1" t="s">
        <v>149</v>
      </c>
      <c r="B831" s="2">
        <v>43822</v>
      </c>
      <c r="C831" s="1" t="s">
        <v>22</v>
      </c>
      <c r="D831" s="1" t="s">
        <v>23</v>
      </c>
      <c r="E831" s="1" t="s">
        <v>24</v>
      </c>
      <c r="F831" s="1" t="s">
        <v>152</v>
      </c>
      <c r="G831" s="1" t="s">
        <v>24</v>
      </c>
      <c r="H831" s="1" t="s">
        <v>47</v>
      </c>
      <c r="I831" s="1" t="s">
        <v>24</v>
      </c>
      <c r="J831" s="1" t="s">
        <v>153</v>
      </c>
      <c r="K831" s="1">
        <v>1</v>
      </c>
      <c r="L831" s="1" t="s">
        <v>26</v>
      </c>
      <c r="M831" s="3">
        <v>573.94000000000005</v>
      </c>
      <c r="N831" s="3">
        <f t="shared" si="20"/>
        <v>573.94000000000005</v>
      </c>
      <c r="O831" s="1"/>
      <c r="P831" s="1"/>
      <c r="Q831" s="1"/>
      <c r="R831" s="1"/>
      <c r="S831" s="1"/>
      <c r="T831" s="1"/>
      <c r="U831" s="1"/>
      <c r="V831" s="3"/>
      <c r="W831" s="3">
        <f>Tabla13157[[#This Row],[COSTO TOTAL]]</f>
        <v>573.94000000000005</v>
      </c>
      <c r="X831" s="1"/>
      <c r="Y831" s="1"/>
      <c r="Z831" s="1"/>
      <c r="AA831" s="1"/>
      <c r="AB831" s="1"/>
      <c r="AC831" s="1"/>
      <c r="AD831" s="1"/>
      <c r="AE831" s="1"/>
    </row>
    <row r="832" spans="1:31">
      <c r="A832" s="1" t="s">
        <v>149</v>
      </c>
      <c r="B832" s="2">
        <v>43822</v>
      </c>
      <c r="C832" s="1" t="s">
        <v>22</v>
      </c>
      <c r="D832" s="1" t="s">
        <v>23</v>
      </c>
      <c r="E832" s="1" t="s">
        <v>24</v>
      </c>
      <c r="F832" s="1" t="s">
        <v>152</v>
      </c>
      <c r="G832" s="1" t="s">
        <v>24</v>
      </c>
      <c r="H832" s="1" t="s">
        <v>47</v>
      </c>
      <c r="I832" s="1" t="s">
        <v>24</v>
      </c>
      <c r="J832" s="1" t="s">
        <v>154</v>
      </c>
      <c r="K832" s="1">
        <v>1</v>
      </c>
      <c r="L832" s="1" t="s">
        <v>26</v>
      </c>
      <c r="M832" s="3">
        <v>290.89999999999998</v>
      </c>
      <c r="N832" s="3">
        <f t="shared" si="20"/>
        <v>290.89999999999998</v>
      </c>
      <c r="O832" s="1"/>
      <c r="P832" s="1"/>
      <c r="Q832" s="1"/>
      <c r="R832" s="1"/>
      <c r="S832" s="1"/>
      <c r="T832" s="1"/>
      <c r="U832" s="1"/>
      <c r="V832" s="3"/>
      <c r="W832" s="3">
        <f>Tabla13157[[#This Row],[COSTO TOTAL]]</f>
        <v>290.89999999999998</v>
      </c>
      <c r="X832" s="1"/>
      <c r="Y832" s="1"/>
      <c r="Z832" s="1"/>
      <c r="AA832" s="1"/>
      <c r="AB832" s="1"/>
      <c r="AC832" s="1"/>
      <c r="AD832" s="1"/>
      <c r="AE832" s="1"/>
    </row>
    <row r="833" spans="1:31">
      <c r="A833" s="1" t="s">
        <v>59</v>
      </c>
      <c r="B833" s="2">
        <v>43889</v>
      </c>
      <c r="C833" s="1" t="s">
        <v>22</v>
      </c>
      <c r="D833" s="1" t="s">
        <v>23</v>
      </c>
      <c r="E833" s="1" t="s">
        <v>1418</v>
      </c>
      <c r="F833" s="1" t="s">
        <v>545</v>
      </c>
      <c r="G833" s="1" t="s">
        <v>24</v>
      </c>
      <c r="H833" s="1" t="s">
        <v>47</v>
      </c>
      <c r="I833" s="1" t="s">
        <v>24</v>
      </c>
      <c r="J833" s="1" t="s">
        <v>1308</v>
      </c>
      <c r="K833" s="1">
        <v>0</v>
      </c>
      <c r="L833" s="1" t="s">
        <v>26</v>
      </c>
      <c r="M833" s="3">
        <v>3809.2</v>
      </c>
      <c r="N833" s="3">
        <f>M833*K833</f>
        <v>0</v>
      </c>
      <c r="O833" s="1"/>
      <c r="P833" s="1"/>
      <c r="Q833" s="1"/>
      <c r="R833" s="1"/>
      <c r="S833" s="1"/>
      <c r="T833" s="1"/>
      <c r="U833" s="1"/>
      <c r="V833" s="3"/>
      <c r="W833" s="3">
        <f>Tabla13157[[#This Row],[COSTO TOTAL]]</f>
        <v>0</v>
      </c>
      <c r="X833" s="1"/>
      <c r="Y833" s="1"/>
      <c r="Z833" s="1"/>
      <c r="AA833" s="1"/>
      <c r="AB833" s="1"/>
      <c r="AC833" s="1"/>
      <c r="AD833" s="1" t="s">
        <v>112</v>
      </c>
      <c r="AE833" s="1"/>
    </row>
    <row r="834" spans="1:31">
      <c r="A834" s="9"/>
      <c r="B834" s="10"/>
      <c r="C834" s="9"/>
      <c r="D834" s="9"/>
      <c r="E834" s="9"/>
      <c r="F834" s="9"/>
      <c r="G834" s="9"/>
      <c r="H834" s="9"/>
      <c r="I834" s="9"/>
      <c r="J834" s="9" t="s">
        <v>712</v>
      </c>
      <c r="K834" s="9"/>
      <c r="L834" s="9"/>
      <c r="M834" s="11"/>
      <c r="N834" s="11">
        <f t="shared" si="20"/>
        <v>0</v>
      </c>
      <c r="O834" s="9"/>
      <c r="P834" s="9"/>
      <c r="Q834" s="9"/>
      <c r="R834" s="9"/>
      <c r="S834" s="9"/>
      <c r="T834" s="9"/>
      <c r="U834" s="9"/>
      <c r="V834" s="11"/>
      <c r="W834" s="9"/>
      <c r="X834" s="9"/>
      <c r="Y834" s="9"/>
      <c r="Z834" s="9"/>
      <c r="AA834" s="9"/>
      <c r="AB834" s="9"/>
      <c r="AC834" s="9"/>
      <c r="AD834" s="9"/>
      <c r="AE834" s="1"/>
    </row>
    <row r="835" spans="1:31">
      <c r="A835" s="1" t="s">
        <v>592</v>
      </c>
      <c r="B835" s="2">
        <v>43795</v>
      </c>
      <c r="C835" s="1">
        <v>7774067</v>
      </c>
      <c r="D835" s="1" t="s">
        <v>712</v>
      </c>
      <c r="E835" s="1" t="s">
        <v>24</v>
      </c>
      <c r="F835" s="1" t="s">
        <v>713</v>
      </c>
      <c r="G835" s="1" t="s">
        <v>24</v>
      </c>
      <c r="H835" s="1" t="s">
        <v>714</v>
      </c>
      <c r="I835" s="1" t="s">
        <v>24</v>
      </c>
      <c r="J835" s="1" t="s">
        <v>715</v>
      </c>
      <c r="K835" s="1">
        <v>0</v>
      </c>
      <c r="L835" s="1" t="s">
        <v>26</v>
      </c>
      <c r="M835" s="3">
        <v>21680</v>
      </c>
      <c r="N835" s="3">
        <f t="shared" si="20"/>
        <v>0</v>
      </c>
      <c r="O835" s="1"/>
      <c r="P835" s="1"/>
      <c r="Q835" s="1"/>
      <c r="R835" s="1"/>
      <c r="S835" s="1"/>
      <c r="T835" s="1"/>
      <c r="U835" s="3"/>
      <c r="V835" s="3"/>
      <c r="W835" s="1"/>
      <c r="X835" s="3">
        <f>Tabla13157[[#This Row],[COSTO TOTAL]]</f>
        <v>0</v>
      </c>
      <c r="Y835" s="1"/>
      <c r="Z835" s="1"/>
      <c r="AA835" s="1"/>
      <c r="AB835" s="1"/>
      <c r="AC835" s="1"/>
      <c r="AD835" s="1" t="s">
        <v>112</v>
      </c>
      <c r="AE835" s="1"/>
    </row>
    <row r="836" spans="1:31">
      <c r="A836" s="1" t="s">
        <v>592</v>
      </c>
      <c r="B836" s="2">
        <v>43795</v>
      </c>
      <c r="C836" s="1" t="s">
        <v>24</v>
      </c>
      <c r="D836" s="1" t="s">
        <v>712</v>
      </c>
      <c r="E836" s="1" t="s">
        <v>24</v>
      </c>
      <c r="F836" s="1" t="s">
        <v>551</v>
      </c>
      <c r="G836" s="1" t="s">
        <v>24</v>
      </c>
      <c r="H836" s="1">
        <v>4501716075</v>
      </c>
      <c r="I836" s="1" t="s">
        <v>24</v>
      </c>
      <c r="J836" s="1" t="s">
        <v>716</v>
      </c>
      <c r="K836" s="1">
        <v>0</v>
      </c>
      <c r="L836" s="1" t="s">
        <v>26</v>
      </c>
      <c r="M836" s="3">
        <v>37617.75</v>
      </c>
      <c r="N836" s="3">
        <f t="shared" si="20"/>
        <v>0</v>
      </c>
      <c r="O836" s="1"/>
      <c r="P836" s="1"/>
      <c r="Q836" s="1"/>
      <c r="R836" s="1"/>
      <c r="S836" s="1"/>
      <c r="T836" s="1"/>
      <c r="U836" s="3"/>
      <c r="V836" s="3"/>
      <c r="W836" s="1"/>
      <c r="X836" s="3">
        <f>Tabla13157[[#This Row],[COSTO TOTAL]]</f>
        <v>0</v>
      </c>
      <c r="Y836" s="1"/>
      <c r="Z836" s="1"/>
      <c r="AA836" s="1"/>
      <c r="AB836" s="1"/>
      <c r="AC836" s="1"/>
      <c r="AD836" s="1" t="s">
        <v>112</v>
      </c>
      <c r="AE836" s="1"/>
    </row>
    <row r="837" spans="1:31">
      <c r="A837" s="1" t="s">
        <v>147</v>
      </c>
      <c r="B837" s="2">
        <v>43826</v>
      </c>
      <c r="C837" s="1" t="s">
        <v>22</v>
      </c>
      <c r="D837" s="1" t="s">
        <v>712</v>
      </c>
      <c r="E837" s="1" t="s">
        <v>24</v>
      </c>
      <c r="F837" s="1" t="s">
        <v>513</v>
      </c>
      <c r="G837" s="1" t="s">
        <v>24</v>
      </c>
      <c r="H837" s="1">
        <v>4501731133</v>
      </c>
      <c r="I837" s="1" t="s">
        <v>24</v>
      </c>
      <c r="J837" s="1" t="s">
        <v>1104</v>
      </c>
      <c r="K837" s="1">
        <v>0</v>
      </c>
      <c r="L837" s="1" t="s">
        <v>26</v>
      </c>
      <c r="M837" s="3">
        <v>32873.269999999997</v>
      </c>
      <c r="N837" s="3">
        <f t="shared" si="20"/>
        <v>0</v>
      </c>
      <c r="O837" s="1"/>
      <c r="P837" s="1"/>
      <c r="Q837" s="1"/>
      <c r="R837" s="1"/>
      <c r="S837" s="1"/>
      <c r="T837" s="1"/>
      <c r="U837" s="3"/>
      <c r="V837" s="3"/>
      <c r="W837" s="1"/>
      <c r="X837" s="3">
        <f>Tabla13157[[#This Row],[COSTO TOTAL]]</f>
        <v>0</v>
      </c>
      <c r="Y837" s="1"/>
      <c r="Z837" s="1"/>
      <c r="AA837" s="1"/>
      <c r="AB837" s="1"/>
      <c r="AC837" s="1"/>
      <c r="AD837" s="1" t="s">
        <v>112</v>
      </c>
      <c r="AE837" s="1"/>
    </row>
    <row r="838" spans="1:31">
      <c r="A838" s="1" t="s">
        <v>1121</v>
      </c>
      <c r="B838" s="2">
        <v>43826</v>
      </c>
      <c r="C838" s="1" t="s">
        <v>22</v>
      </c>
      <c r="D838" s="1" t="s">
        <v>712</v>
      </c>
      <c r="E838" s="1" t="s">
        <v>24</v>
      </c>
      <c r="F838" s="1" t="s">
        <v>513</v>
      </c>
      <c r="G838" s="1" t="s">
        <v>24</v>
      </c>
      <c r="H838" s="1">
        <v>4501735614</v>
      </c>
      <c r="I838" s="1" t="s">
        <v>24</v>
      </c>
      <c r="J838" s="1" t="s">
        <v>1122</v>
      </c>
      <c r="K838" s="1">
        <v>1</v>
      </c>
      <c r="L838" s="1" t="s">
        <v>26</v>
      </c>
      <c r="M838" s="3">
        <v>19822.78</v>
      </c>
      <c r="N838" s="3">
        <f t="shared" si="20"/>
        <v>19822.78</v>
      </c>
      <c r="O838" s="1"/>
      <c r="P838" s="1"/>
      <c r="Q838" s="1"/>
      <c r="R838" s="1"/>
      <c r="S838" s="1"/>
      <c r="T838" s="1"/>
      <c r="U838" s="3"/>
      <c r="V838" s="3"/>
      <c r="W838" s="1"/>
      <c r="X838" s="3">
        <f>Tabla13157[[#This Row],[COSTO TOTAL]]</f>
        <v>19822.78</v>
      </c>
      <c r="Y838" s="1"/>
      <c r="Z838" s="1"/>
      <c r="AA838" s="1"/>
      <c r="AB838" s="1"/>
      <c r="AC838" s="1"/>
      <c r="AD838" s="1"/>
      <c r="AE838" s="1"/>
    </row>
    <row r="839" spans="1:31">
      <c r="A839" s="1" t="s">
        <v>299</v>
      </c>
      <c r="B839" s="2">
        <v>43886</v>
      </c>
      <c r="C839" s="1" t="s">
        <v>22</v>
      </c>
      <c r="D839" s="1" t="s">
        <v>712</v>
      </c>
      <c r="E839" s="1" t="s">
        <v>1312</v>
      </c>
      <c r="F839" s="1" t="s">
        <v>551</v>
      </c>
      <c r="G839" s="1" t="s">
        <v>24</v>
      </c>
      <c r="H839" s="1">
        <v>4501755217</v>
      </c>
      <c r="I839" s="1" t="s">
        <v>24</v>
      </c>
      <c r="J839" s="1" t="s">
        <v>1313</v>
      </c>
      <c r="K839" s="1">
        <v>2</v>
      </c>
      <c r="L839" s="1" t="s">
        <v>26</v>
      </c>
      <c r="M839" s="3">
        <v>536</v>
      </c>
      <c r="N839" s="3">
        <f>M839*K839</f>
        <v>1072</v>
      </c>
      <c r="O839" s="1"/>
      <c r="P839" s="1"/>
      <c r="Q839" s="1"/>
      <c r="R839" s="1"/>
      <c r="S839" s="1"/>
      <c r="T839" s="1"/>
      <c r="U839" s="3"/>
      <c r="V839" s="3"/>
      <c r="W839" s="1"/>
      <c r="X839" s="3">
        <f>Tabla13157[[#This Row],[COSTO TOTAL]]</f>
        <v>1072</v>
      </c>
      <c r="Y839" s="1"/>
      <c r="Z839" s="1"/>
      <c r="AA839" s="1"/>
      <c r="AB839" s="1"/>
      <c r="AC839" s="1"/>
      <c r="AD839" s="1" t="s">
        <v>112</v>
      </c>
      <c r="AE839" s="1"/>
    </row>
    <row r="840" spans="1:31">
      <c r="A840" s="1" t="s">
        <v>299</v>
      </c>
      <c r="B840" s="2">
        <v>43886</v>
      </c>
      <c r="C840" s="1" t="s">
        <v>22</v>
      </c>
      <c r="D840" s="1" t="s">
        <v>712</v>
      </c>
      <c r="E840" s="1" t="s">
        <v>1312</v>
      </c>
      <c r="F840" s="1" t="s">
        <v>551</v>
      </c>
      <c r="G840" s="1" t="s">
        <v>24</v>
      </c>
      <c r="H840" s="1">
        <v>4501755217</v>
      </c>
      <c r="I840" s="1" t="s">
        <v>24</v>
      </c>
      <c r="J840" s="1" t="s">
        <v>1314</v>
      </c>
      <c r="K840" s="1">
        <v>2</v>
      </c>
      <c r="L840" s="1" t="s">
        <v>26</v>
      </c>
      <c r="M840" s="3">
        <v>536</v>
      </c>
      <c r="N840" s="3">
        <f t="shared" ref="N840:N842" si="21">M840*K840</f>
        <v>1072</v>
      </c>
      <c r="O840" s="1"/>
      <c r="P840" s="1"/>
      <c r="Q840" s="1"/>
      <c r="R840" s="1"/>
      <c r="S840" s="1"/>
      <c r="T840" s="1"/>
      <c r="U840" s="3"/>
      <c r="V840" s="3"/>
      <c r="W840" s="1"/>
      <c r="X840" s="3">
        <f>Tabla13157[[#This Row],[COSTO TOTAL]]</f>
        <v>1072</v>
      </c>
      <c r="Y840" s="1"/>
      <c r="Z840" s="1"/>
      <c r="AA840" s="1"/>
      <c r="AB840" s="1"/>
      <c r="AC840" s="1"/>
      <c r="AD840" s="1" t="s">
        <v>112</v>
      </c>
      <c r="AE840" s="1"/>
    </row>
    <row r="841" spans="1:31">
      <c r="A841" s="1" t="s">
        <v>299</v>
      </c>
      <c r="B841" s="2">
        <v>43886</v>
      </c>
      <c r="C841" s="1" t="s">
        <v>22</v>
      </c>
      <c r="D841" s="1" t="s">
        <v>712</v>
      </c>
      <c r="E841" s="1" t="s">
        <v>1312</v>
      </c>
      <c r="F841" s="1" t="s">
        <v>551</v>
      </c>
      <c r="G841" s="1" t="s">
        <v>24</v>
      </c>
      <c r="H841" s="1">
        <v>4501755217</v>
      </c>
      <c r="I841" s="1" t="s">
        <v>24</v>
      </c>
      <c r="J841" s="1" t="s">
        <v>1314</v>
      </c>
      <c r="K841" s="1">
        <v>3</v>
      </c>
      <c r="L841" s="1" t="s">
        <v>26</v>
      </c>
      <c r="M841" s="3">
        <v>635.61</v>
      </c>
      <c r="N841" s="3">
        <f t="shared" si="21"/>
        <v>1906.83</v>
      </c>
      <c r="O841" s="1"/>
      <c r="P841" s="1"/>
      <c r="Q841" s="1"/>
      <c r="R841" s="1"/>
      <c r="S841" s="1"/>
      <c r="T841" s="1"/>
      <c r="U841" s="3"/>
      <c r="V841" s="3"/>
      <c r="W841" s="1"/>
      <c r="X841" s="3">
        <f>Tabla13157[[#This Row],[COSTO TOTAL]]</f>
        <v>1906.83</v>
      </c>
      <c r="Y841" s="1"/>
      <c r="Z841" s="1"/>
      <c r="AA841" s="1"/>
      <c r="AB841" s="1"/>
      <c r="AC841" s="1"/>
      <c r="AD841" s="1" t="s">
        <v>112</v>
      </c>
      <c r="AE841" s="1"/>
    </row>
    <row r="842" spans="1:31">
      <c r="A842" s="1" t="s">
        <v>299</v>
      </c>
      <c r="B842" s="2">
        <v>43886</v>
      </c>
      <c r="C842" s="1" t="s">
        <v>22</v>
      </c>
      <c r="D842" s="1" t="s">
        <v>712</v>
      </c>
      <c r="E842" s="1" t="s">
        <v>1312</v>
      </c>
      <c r="F842" s="1" t="s">
        <v>551</v>
      </c>
      <c r="G842" s="1" t="s">
        <v>24</v>
      </c>
      <c r="H842" s="1">
        <v>4501755217</v>
      </c>
      <c r="I842" s="1" t="s">
        <v>24</v>
      </c>
      <c r="J842" s="1" t="s">
        <v>1315</v>
      </c>
      <c r="K842" s="1">
        <v>3</v>
      </c>
      <c r="L842" s="1" t="s">
        <v>26</v>
      </c>
      <c r="M842" s="3">
        <v>635.61</v>
      </c>
      <c r="N842" s="3">
        <f t="shared" si="21"/>
        <v>1906.83</v>
      </c>
      <c r="O842" s="1"/>
      <c r="P842" s="1"/>
      <c r="Q842" s="1"/>
      <c r="R842" s="1"/>
      <c r="S842" s="1"/>
      <c r="T842" s="1"/>
      <c r="U842" s="3"/>
      <c r="V842" s="3"/>
      <c r="W842" s="1"/>
      <c r="X842" s="3">
        <f>Tabla13157[[#This Row],[COSTO TOTAL]]</f>
        <v>1906.83</v>
      </c>
      <c r="Y842" s="1"/>
      <c r="Z842" s="1"/>
      <c r="AA842" s="1"/>
      <c r="AB842" s="1"/>
      <c r="AC842" s="1"/>
      <c r="AD842" s="1"/>
      <c r="AE842" s="1"/>
    </row>
    <row r="843" spans="1:31">
      <c r="A843" s="9"/>
      <c r="B843" s="10"/>
      <c r="C843" s="9"/>
      <c r="D843" s="9"/>
      <c r="E843" s="9"/>
      <c r="F843" s="9"/>
      <c r="G843" s="9"/>
      <c r="H843" s="9"/>
      <c r="I843" s="9"/>
      <c r="J843" s="9" t="s">
        <v>1004</v>
      </c>
      <c r="K843" s="9"/>
      <c r="L843" s="9"/>
      <c r="M843" s="11"/>
      <c r="N843" s="11">
        <f t="shared" si="20"/>
        <v>0</v>
      </c>
      <c r="O843" s="9"/>
      <c r="P843" s="9"/>
      <c r="Q843" s="9"/>
      <c r="R843" s="9"/>
      <c r="S843" s="9"/>
      <c r="T843" s="9"/>
      <c r="U843" s="11"/>
      <c r="V843" s="11"/>
      <c r="W843" s="9"/>
      <c r="X843" s="9"/>
      <c r="Y843" s="9"/>
      <c r="Z843" s="9"/>
      <c r="AA843" s="9"/>
      <c r="AB843" s="9"/>
      <c r="AC843" s="9"/>
      <c r="AD843" s="9"/>
      <c r="AE843" s="1"/>
    </row>
    <row r="844" spans="1:31">
      <c r="A844" s="1" t="s">
        <v>315</v>
      </c>
      <c r="B844" s="2">
        <v>43167</v>
      </c>
      <c r="C844" s="1">
        <v>102540</v>
      </c>
      <c r="D844" s="1" t="s">
        <v>717</v>
      </c>
      <c r="E844" s="1"/>
      <c r="F844" s="1" t="s">
        <v>446</v>
      </c>
      <c r="G844" s="1" t="s">
        <v>24</v>
      </c>
      <c r="H844" s="1">
        <v>4501532813</v>
      </c>
      <c r="I844" s="1" t="s">
        <v>24</v>
      </c>
      <c r="J844" s="1" t="s">
        <v>718</v>
      </c>
      <c r="K844" s="1">
        <v>2</v>
      </c>
      <c r="L844" s="1" t="s">
        <v>26</v>
      </c>
      <c r="M844" s="3">
        <v>5798</v>
      </c>
      <c r="N844" s="3">
        <f t="shared" si="20"/>
        <v>11596</v>
      </c>
      <c r="O844" s="1"/>
      <c r="P844" s="1"/>
      <c r="Q844" s="1"/>
      <c r="R844" s="1"/>
      <c r="S844" s="1"/>
      <c r="T844" s="3"/>
      <c r="U844" s="1"/>
      <c r="V844" s="3"/>
      <c r="W844" s="1"/>
      <c r="X844" s="1"/>
      <c r="Y844" s="3">
        <f>Tabla13157[[#This Row],[COSTO TOTAL]]</f>
        <v>11596</v>
      </c>
      <c r="Z844" s="1"/>
      <c r="AA844" s="1"/>
      <c r="AB844" s="1"/>
      <c r="AC844" s="1"/>
      <c r="AD844" s="1"/>
      <c r="AE844" s="1"/>
    </row>
    <row r="845" spans="1:31">
      <c r="A845" s="9"/>
      <c r="B845" s="10"/>
      <c r="C845" s="9"/>
      <c r="D845" s="9"/>
      <c r="E845" s="9"/>
      <c r="F845" s="9"/>
      <c r="G845" s="9"/>
      <c r="H845" s="9"/>
      <c r="I845" s="9"/>
      <c r="J845" s="9" t="s">
        <v>17</v>
      </c>
      <c r="K845" s="9"/>
      <c r="L845" s="9"/>
      <c r="M845" s="11"/>
      <c r="N845" s="11">
        <f t="shared" si="20"/>
        <v>0</v>
      </c>
      <c r="O845" s="9"/>
      <c r="P845" s="9"/>
      <c r="Q845" s="9"/>
      <c r="R845" s="9"/>
      <c r="S845" s="9"/>
      <c r="T845" s="11"/>
      <c r="U845" s="9"/>
      <c r="V845" s="11"/>
      <c r="W845" s="9"/>
      <c r="X845" s="9"/>
      <c r="Y845" s="9"/>
      <c r="Z845" s="9"/>
      <c r="AA845" s="9"/>
      <c r="AB845" s="9"/>
      <c r="AC845" s="9"/>
      <c r="AD845" s="9"/>
      <c r="AE845" s="1"/>
    </row>
    <row r="846" spans="1:31">
      <c r="A846" s="1" t="s">
        <v>246</v>
      </c>
      <c r="B846" s="2">
        <v>43528</v>
      </c>
      <c r="C846" s="1">
        <v>7697940</v>
      </c>
      <c r="D846" s="1" t="s">
        <v>17</v>
      </c>
      <c r="E846" s="1" t="s">
        <v>719</v>
      </c>
      <c r="F846" s="1" t="s">
        <v>76</v>
      </c>
      <c r="G846" s="1" t="s">
        <v>24</v>
      </c>
      <c r="H846" s="1">
        <v>4501645841</v>
      </c>
      <c r="I846" s="1" t="s">
        <v>24</v>
      </c>
      <c r="J846" s="1" t="s">
        <v>720</v>
      </c>
      <c r="K846" s="1">
        <v>6</v>
      </c>
      <c r="L846" s="1" t="s">
        <v>26</v>
      </c>
      <c r="M846" s="3">
        <v>942.63</v>
      </c>
      <c r="N846" s="3">
        <f t="shared" si="20"/>
        <v>5655.78</v>
      </c>
      <c r="O846" s="1" t="s">
        <v>721</v>
      </c>
      <c r="P846" s="1"/>
      <c r="Q846" s="3"/>
      <c r="R846" s="3"/>
      <c r="S846" s="3"/>
      <c r="T846" s="1"/>
      <c r="U846" s="1"/>
      <c r="V846" s="3"/>
      <c r="W846" s="1"/>
      <c r="X846" s="1"/>
      <c r="Y846" s="1"/>
      <c r="Z846" s="3">
        <f>Tabla13157[[#This Row],[COSTO TOTAL]]</f>
        <v>5655.78</v>
      </c>
      <c r="AA846" s="1"/>
      <c r="AB846" s="1"/>
      <c r="AC846" s="1"/>
      <c r="AD846" s="1"/>
      <c r="AE846" s="1"/>
    </row>
    <row r="847" spans="1:31">
      <c r="A847" s="1" t="s">
        <v>246</v>
      </c>
      <c r="B847" s="2">
        <v>43528</v>
      </c>
      <c r="C847" s="1">
        <v>7697940</v>
      </c>
      <c r="D847" s="1" t="s">
        <v>17</v>
      </c>
      <c r="E847" s="1" t="s">
        <v>719</v>
      </c>
      <c r="F847" s="1" t="s">
        <v>76</v>
      </c>
      <c r="G847" s="1" t="s">
        <v>24</v>
      </c>
      <c r="H847" s="1">
        <v>4501645841</v>
      </c>
      <c r="I847" s="1" t="s">
        <v>24</v>
      </c>
      <c r="J847" s="1" t="s">
        <v>722</v>
      </c>
      <c r="K847" s="1">
        <v>4</v>
      </c>
      <c r="L847" s="1" t="s">
        <v>26</v>
      </c>
      <c r="M847" s="3">
        <v>668.55</v>
      </c>
      <c r="N847" s="3">
        <f t="shared" si="20"/>
        <v>2674.2</v>
      </c>
      <c r="O847" s="1" t="s">
        <v>408</v>
      </c>
      <c r="P847" s="1"/>
      <c r="Q847" s="1"/>
      <c r="R847" s="1"/>
      <c r="S847" s="3"/>
      <c r="T847" s="1"/>
      <c r="U847" s="1"/>
      <c r="V847" s="3"/>
      <c r="W847" s="1"/>
      <c r="X847" s="1"/>
      <c r="Y847" s="1"/>
      <c r="Z847" s="3">
        <f>Tabla13157[[#This Row],[COSTO TOTAL]]</f>
        <v>2674.2</v>
      </c>
      <c r="AA847" s="1"/>
      <c r="AB847" s="1"/>
      <c r="AC847" s="1"/>
      <c r="AD847" s="1"/>
      <c r="AE847" s="1"/>
    </row>
    <row r="848" spans="1:31">
      <c r="A848" s="1" t="s">
        <v>246</v>
      </c>
      <c r="B848" s="2">
        <v>43528</v>
      </c>
      <c r="C848" s="1">
        <v>7697940</v>
      </c>
      <c r="D848" s="1" t="s">
        <v>17</v>
      </c>
      <c r="E848" s="1" t="s">
        <v>719</v>
      </c>
      <c r="F848" s="1" t="s">
        <v>76</v>
      </c>
      <c r="G848" s="1" t="s">
        <v>24</v>
      </c>
      <c r="H848" s="1">
        <v>4501645841</v>
      </c>
      <c r="I848" s="1" t="s">
        <v>24</v>
      </c>
      <c r="J848" s="1" t="s">
        <v>723</v>
      </c>
      <c r="K848" s="1">
        <v>4</v>
      </c>
      <c r="L848" s="1" t="s">
        <v>26</v>
      </c>
      <c r="M848" s="3">
        <v>899.86</v>
      </c>
      <c r="N848" s="3">
        <f t="shared" si="20"/>
        <v>3599.44</v>
      </c>
      <c r="O848" s="1"/>
      <c r="P848" s="1"/>
      <c r="Q848" s="1"/>
      <c r="R848" s="1"/>
      <c r="S848" s="3"/>
      <c r="T848" s="1"/>
      <c r="U848" s="1"/>
      <c r="V848" s="3"/>
      <c r="W848" s="1"/>
      <c r="X848" s="1"/>
      <c r="Y848" s="1"/>
      <c r="Z848" s="3">
        <f>Tabla13157[[#This Row],[COSTO TOTAL]]</f>
        <v>3599.44</v>
      </c>
      <c r="AA848" s="1"/>
      <c r="AB848" s="1"/>
      <c r="AC848" s="1"/>
      <c r="AD848" s="1"/>
      <c r="AE848" s="1"/>
    </row>
    <row r="849" spans="1:31">
      <c r="A849" s="1" t="s">
        <v>246</v>
      </c>
      <c r="B849" s="2">
        <v>43528</v>
      </c>
      <c r="C849" s="1">
        <v>7697940</v>
      </c>
      <c r="D849" s="1" t="s">
        <v>17</v>
      </c>
      <c r="E849" s="1" t="s">
        <v>719</v>
      </c>
      <c r="F849" s="1" t="s">
        <v>76</v>
      </c>
      <c r="G849" s="1" t="s">
        <v>24</v>
      </c>
      <c r="H849" s="1">
        <v>4501645841</v>
      </c>
      <c r="I849" s="1" t="s">
        <v>24</v>
      </c>
      <c r="J849" s="1" t="s">
        <v>724</v>
      </c>
      <c r="K849" s="1">
        <v>4</v>
      </c>
      <c r="L849" s="1" t="s">
        <v>26</v>
      </c>
      <c r="M849" s="3">
        <v>2501.58</v>
      </c>
      <c r="N849" s="3">
        <f t="shared" si="20"/>
        <v>10006.32</v>
      </c>
      <c r="O849" s="1" t="s">
        <v>725</v>
      </c>
      <c r="P849" s="1"/>
      <c r="Q849" s="1"/>
      <c r="R849" s="1"/>
      <c r="S849" s="3"/>
      <c r="T849" s="1"/>
      <c r="U849" s="1"/>
      <c r="V849" s="3"/>
      <c r="W849" s="1"/>
      <c r="X849" s="1"/>
      <c r="Y849" s="1"/>
      <c r="Z849" s="3">
        <f>Tabla13157[[#This Row],[COSTO TOTAL]]</f>
        <v>10006.32</v>
      </c>
      <c r="AA849" s="1"/>
      <c r="AB849" s="1"/>
      <c r="AC849" s="1"/>
      <c r="AD849" s="1"/>
      <c r="AE849" s="1"/>
    </row>
    <row r="850" spans="1:31">
      <c r="A850" s="1" t="s">
        <v>246</v>
      </c>
      <c r="B850" s="2">
        <v>43540</v>
      </c>
      <c r="C850" s="1">
        <v>7697940</v>
      </c>
      <c r="D850" s="1" t="s">
        <v>17</v>
      </c>
      <c r="E850" s="1" t="s">
        <v>719</v>
      </c>
      <c r="F850" s="1" t="s">
        <v>726</v>
      </c>
      <c r="G850" s="1" t="s">
        <v>24</v>
      </c>
      <c r="H850" s="1" t="s">
        <v>24</v>
      </c>
      <c r="I850" s="1" t="s">
        <v>24</v>
      </c>
      <c r="J850" s="1" t="s">
        <v>727</v>
      </c>
      <c r="K850" s="1">
        <v>2</v>
      </c>
      <c r="L850" s="1" t="s">
        <v>26</v>
      </c>
      <c r="M850" s="3">
        <v>20146.759999999998</v>
      </c>
      <c r="N850" s="3">
        <f t="shared" si="20"/>
        <v>40293.519999999997</v>
      </c>
      <c r="O850" s="1"/>
      <c r="P850" s="1"/>
      <c r="Q850" s="1"/>
      <c r="R850" s="1"/>
      <c r="S850" s="3"/>
      <c r="T850" s="1"/>
      <c r="U850" s="1"/>
      <c r="V850" s="3"/>
      <c r="W850" s="1"/>
      <c r="X850" s="1"/>
      <c r="Y850" s="1"/>
      <c r="Z850" s="3">
        <f>Tabla13157[[#This Row],[COSTO TOTAL]]</f>
        <v>40293.519999999997</v>
      </c>
      <c r="AA850" s="1"/>
      <c r="AB850" s="1"/>
      <c r="AC850" s="1"/>
      <c r="AD850" s="1"/>
      <c r="AE850" s="1"/>
    </row>
    <row r="851" spans="1:31">
      <c r="A851" s="1" t="s">
        <v>246</v>
      </c>
      <c r="B851" s="2">
        <v>43540</v>
      </c>
      <c r="C851" s="1">
        <v>7697940</v>
      </c>
      <c r="D851" s="1" t="s">
        <v>17</v>
      </c>
      <c r="E851" s="1" t="s">
        <v>719</v>
      </c>
      <c r="F851" s="1" t="s">
        <v>726</v>
      </c>
      <c r="G851" s="1" t="s">
        <v>24</v>
      </c>
      <c r="H851" s="1" t="s">
        <v>24</v>
      </c>
      <c r="I851" s="1" t="s">
        <v>24</v>
      </c>
      <c r="J851" s="1" t="s">
        <v>728</v>
      </c>
      <c r="K851" s="1">
        <v>2</v>
      </c>
      <c r="L851" s="1" t="s">
        <v>26</v>
      </c>
      <c r="M851" s="3">
        <v>20146.759999999998</v>
      </c>
      <c r="N851" s="3">
        <f t="shared" si="20"/>
        <v>40293.519999999997</v>
      </c>
      <c r="O851" s="1"/>
      <c r="P851" s="1"/>
      <c r="Q851" s="1"/>
      <c r="R851" s="1"/>
      <c r="S851" s="3"/>
      <c r="T851" s="1"/>
      <c r="U851" s="1"/>
      <c r="V851" s="3"/>
      <c r="W851" s="1"/>
      <c r="X851" s="1"/>
      <c r="Y851" s="1"/>
      <c r="Z851" s="3">
        <f>Tabla13157[[#This Row],[COSTO TOTAL]]</f>
        <v>40293.519999999997</v>
      </c>
      <c r="AA851" s="1"/>
      <c r="AB851" s="1"/>
      <c r="AC851" s="1"/>
      <c r="AD851" s="1"/>
      <c r="AE851" s="1"/>
    </row>
    <row r="852" spans="1:31">
      <c r="A852" s="1" t="s">
        <v>246</v>
      </c>
      <c r="B852" s="2">
        <v>43540</v>
      </c>
      <c r="C852" s="1">
        <v>7697940</v>
      </c>
      <c r="D852" s="1" t="s">
        <v>17</v>
      </c>
      <c r="E852" s="1" t="s">
        <v>719</v>
      </c>
      <c r="F852" s="1" t="s">
        <v>726</v>
      </c>
      <c r="G852" s="1" t="s">
        <v>24</v>
      </c>
      <c r="H852" s="1" t="s">
        <v>24</v>
      </c>
      <c r="I852" s="1" t="s">
        <v>24</v>
      </c>
      <c r="J852" s="1" t="s">
        <v>729</v>
      </c>
      <c r="K852" s="1">
        <v>2</v>
      </c>
      <c r="L852" s="1" t="s">
        <v>26</v>
      </c>
      <c r="M852" s="3">
        <v>20146.759999999998</v>
      </c>
      <c r="N852" s="3">
        <f t="shared" si="20"/>
        <v>40293.519999999997</v>
      </c>
      <c r="O852" s="1"/>
      <c r="P852" s="1"/>
      <c r="Q852" s="1"/>
      <c r="R852" s="1"/>
      <c r="S852" s="3"/>
      <c r="T852" s="1"/>
      <c r="U852" s="1"/>
      <c r="V852" s="3"/>
      <c r="W852" s="1"/>
      <c r="X852" s="1"/>
      <c r="Y852" s="1"/>
      <c r="Z852" s="3">
        <f>Tabla13157[[#This Row],[COSTO TOTAL]]</f>
        <v>40293.519999999997</v>
      </c>
      <c r="AA852" s="1"/>
      <c r="AB852" s="1"/>
      <c r="AC852" s="1"/>
      <c r="AD852" s="1"/>
      <c r="AE852" s="1"/>
    </row>
    <row r="853" spans="1:31">
      <c r="A853" s="1" t="s">
        <v>246</v>
      </c>
      <c r="B853" s="2">
        <v>43540</v>
      </c>
      <c r="C853" s="1">
        <v>7697940</v>
      </c>
      <c r="D853" s="1" t="s">
        <v>17</v>
      </c>
      <c r="E853" s="1" t="s">
        <v>719</v>
      </c>
      <c r="F853" s="1" t="s">
        <v>726</v>
      </c>
      <c r="G853" s="1" t="s">
        <v>24</v>
      </c>
      <c r="H853" s="1" t="s">
        <v>24</v>
      </c>
      <c r="I853" s="1" t="s">
        <v>24</v>
      </c>
      <c r="J853" s="1" t="s">
        <v>730</v>
      </c>
      <c r="K853" s="1">
        <v>2</v>
      </c>
      <c r="L853" s="1" t="s">
        <v>26</v>
      </c>
      <c r="M853" s="3">
        <v>20146.759999999998</v>
      </c>
      <c r="N853" s="3">
        <f t="shared" si="20"/>
        <v>40293.519999999997</v>
      </c>
      <c r="O853" s="1"/>
      <c r="P853" s="1"/>
      <c r="Q853" s="1"/>
      <c r="R853" s="1"/>
      <c r="S853" s="3"/>
      <c r="T853" s="1"/>
      <c r="U853" s="1"/>
      <c r="V853" s="3"/>
      <c r="W853" s="1"/>
      <c r="X853" s="1"/>
      <c r="Y853" s="1"/>
      <c r="Z853" s="3">
        <f>Tabla13157[[#This Row],[COSTO TOTAL]]</f>
        <v>40293.519999999997</v>
      </c>
      <c r="AA853" s="1"/>
      <c r="AB853" s="1"/>
      <c r="AC853" s="1"/>
      <c r="AD853" s="1"/>
      <c r="AE853" s="1"/>
    </row>
    <row r="854" spans="1:31">
      <c r="A854" s="1" t="s">
        <v>246</v>
      </c>
      <c r="B854" s="2">
        <v>43540</v>
      </c>
      <c r="C854" s="1">
        <v>7697940</v>
      </c>
      <c r="D854" s="1" t="s">
        <v>17</v>
      </c>
      <c r="E854" s="1" t="s">
        <v>719</v>
      </c>
      <c r="F854" s="1" t="s">
        <v>726</v>
      </c>
      <c r="G854" s="1" t="s">
        <v>24</v>
      </c>
      <c r="H854" s="1" t="s">
        <v>24</v>
      </c>
      <c r="I854" s="1" t="s">
        <v>24</v>
      </c>
      <c r="J854" s="1" t="s">
        <v>731</v>
      </c>
      <c r="K854" s="1">
        <v>1</v>
      </c>
      <c r="L854" s="1" t="s">
        <v>26</v>
      </c>
      <c r="M854" s="3">
        <v>20146.759999999998</v>
      </c>
      <c r="N854" s="3">
        <f t="shared" si="20"/>
        <v>20146.759999999998</v>
      </c>
      <c r="O854" s="1"/>
      <c r="P854" s="1"/>
      <c r="Q854" s="1"/>
      <c r="R854" s="1"/>
      <c r="S854" s="3"/>
      <c r="T854" s="1"/>
      <c r="U854" s="1"/>
      <c r="V854" s="3"/>
      <c r="W854" s="1"/>
      <c r="X854" s="1"/>
      <c r="Y854" s="1"/>
      <c r="Z854" s="3">
        <f>Tabla13157[[#This Row],[COSTO TOTAL]]</f>
        <v>20146.759999999998</v>
      </c>
      <c r="AA854" s="1"/>
      <c r="AB854" s="1"/>
      <c r="AC854" s="1"/>
      <c r="AD854" s="1"/>
      <c r="AE854" s="1"/>
    </row>
    <row r="855" spans="1:31">
      <c r="A855" s="1" t="s">
        <v>246</v>
      </c>
      <c r="B855" s="2">
        <v>43540</v>
      </c>
      <c r="C855" s="1">
        <v>7697940</v>
      </c>
      <c r="D855" s="1" t="s">
        <v>17</v>
      </c>
      <c r="E855" s="1" t="s">
        <v>719</v>
      </c>
      <c r="F855" s="1" t="s">
        <v>726</v>
      </c>
      <c r="G855" s="1" t="s">
        <v>24</v>
      </c>
      <c r="H855" s="1" t="s">
        <v>24</v>
      </c>
      <c r="I855" s="1" t="s">
        <v>24</v>
      </c>
      <c r="J855" s="1" t="s">
        <v>732</v>
      </c>
      <c r="K855" s="1">
        <v>1</v>
      </c>
      <c r="L855" s="1" t="s">
        <v>26</v>
      </c>
      <c r="M855" s="3">
        <v>20146.759999999998</v>
      </c>
      <c r="N855" s="3">
        <f t="shared" si="20"/>
        <v>20146.759999999998</v>
      </c>
      <c r="O855" s="1"/>
      <c r="P855" s="1"/>
      <c r="Q855" s="1"/>
      <c r="R855" s="1"/>
      <c r="S855" s="3"/>
      <c r="T855" s="1"/>
      <c r="U855" s="1"/>
      <c r="V855" s="3"/>
      <c r="W855" s="1"/>
      <c r="X855" s="1"/>
      <c r="Y855" s="1"/>
      <c r="Z855" s="3">
        <f>Tabla13157[[#This Row],[COSTO TOTAL]]</f>
        <v>20146.759999999998</v>
      </c>
      <c r="AA855" s="1"/>
      <c r="AB855" s="1"/>
      <c r="AC855" s="1"/>
      <c r="AD855" s="1"/>
      <c r="AE855" s="1"/>
    </row>
    <row r="856" spans="1:31">
      <c r="A856" s="1" t="s">
        <v>246</v>
      </c>
      <c r="B856" s="2">
        <v>43540</v>
      </c>
      <c r="C856" s="1">
        <v>7697940</v>
      </c>
      <c r="D856" s="1" t="s">
        <v>17</v>
      </c>
      <c r="E856" s="1" t="s">
        <v>719</v>
      </c>
      <c r="F856" s="1" t="s">
        <v>726</v>
      </c>
      <c r="G856" s="1" t="s">
        <v>24</v>
      </c>
      <c r="H856" s="1" t="s">
        <v>24</v>
      </c>
      <c r="I856" s="1" t="s">
        <v>24</v>
      </c>
      <c r="J856" s="1" t="s">
        <v>733</v>
      </c>
      <c r="K856" s="1">
        <v>1</v>
      </c>
      <c r="L856" s="1" t="s">
        <v>26</v>
      </c>
      <c r="M856" s="3">
        <v>20146.759999999998</v>
      </c>
      <c r="N856" s="3">
        <f t="shared" si="20"/>
        <v>20146.759999999998</v>
      </c>
      <c r="O856" s="1"/>
      <c r="P856" s="1"/>
      <c r="Q856" s="1"/>
      <c r="R856" s="1"/>
      <c r="S856" s="3"/>
      <c r="T856" s="1"/>
      <c r="U856" s="1"/>
      <c r="V856" s="3"/>
      <c r="W856" s="1"/>
      <c r="X856" s="1"/>
      <c r="Y856" s="1"/>
      <c r="Z856" s="3">
        <f>Tabla13157[[#This Row],[COSTO TOTAL]]</f>
        <v>20146.759999999998</v>
      </c>
      <c r="AA856" s="1"/>
      <c r="AB856" s="1"/>
      <c r="AC856" s="1"/>
      <c r="AD856" s="1"/>
      <c r="AE856" s="1"/>
    </row>
    <row r="857" spans="1:31">
      <c r="A857" s="1" t="s">
        <v>266</v>
      </c>
      <c r="B857" s="2">
        <v>43718</v>
      </c>
      <c r="C857" s="1" t="s">
        <v>24</v>
      </c>
      <c r="D857" s="1" t="s">
        <v>17</v>
      </c>
      <c r="E857" s="1" t="s">
        <v>24</v>
      </c>
      <c r="F857" s="1" t="s">
        <v>734</v>
      </c>
      <c r="G857" s="1" t="s">
        <v>24</v>
      </c>
      <c r="H857" s="1">
        <v>4501701618</v>
      </c>
      <c r="I857" s="1" t="s">
        <v>24</v>
      </c>
      <c r="J857" s="1" t="s">
        <v>735</v>
      </c>
      <c r="K857" s="1">
        <v>1</v>
      </c>
      <c r="L857" s="1" t="s">
        <v>26</v>
      </c>
      <c r="M857" s="3">
        <v>1240</v>
      </c>
      <c r="N857" s="3">
        <f t="shared" si="20"/>
        <v>1240</v>
      </c>
      <c r="O857" s="1"/>
      <c r="P857" s="1"/>
      <c r="Q857" s="1"/>
      <c r="R857" s="1"/>
      <c r="S857" s="3"/>
      <c r="T857" s="1"/>
      <c r="U857" s="1"/>
      <c r="V857" s="3"/>
      <c r="W857" s="1"/>
      <c r="X857" s="1"/>
      <c r="Y857" s="1"/>
      <c r="Z857" s="3">
        <f>Tabla13157[[#This Row],[COSTO TOTAL]]</f>
        <v>1240</v>
      </c>
      <c r="AA857" s="1"/>
      <c r="AB857" s="1"/>
      <c r="AC857" s="1"/>
      <c r="AD857" s="1"/>
      <c r="AE857" s="1"/>
    </row>
    <row r="858" spans="1:31">
      <c r="A858" s="1" t="s">
        <v>272</v>
      </c>
      <c r="B858" s="2">
        <v>43556</v>
      </c>
      <c r="C858" s="1">
        <v>7664963</v>
      </c>
      <c r="D858" s="1" t="s">
        <v>17</v>
      </c>
      <c r="E858" s="1" t="s">
        <v>736</v>
      </c>
      <c r="F858" s="1" t="s">
        <v>374</v>
      </c>
      <c r="G858" s="1" t="s">
        <v>24</v>
      </c>
      <c r="H858" s="1">
        <v>4501620510</v>
      </c>
      <c r="I858" s="1" t="s">
        <v>737</v>
      </c>
      <c r="J858" s="1" t="s">
        <v>738</v>
      </c>
      <c r="K858" s="1">
        <v>15</v>
      </c>
      <c r="L858" s="1" t="s">
        <v>26</v>
      </c>
      <c r="M858" s="3">
        <v>8400</v>
      </c>
      <c r="N858" s="3">
        <f t="shared" si="20"/>
        <v>126000</v>
      </c>
      <c r="O858" s="1"/>
      <c r="P858" s="1"/>
      <c r="Q858" s="1"/>
      <c r="R858" s="1"/>
      <c r="S858" s="3"/>
      <c r="T858" s="1"/>
      <c r="U858" s="1"/>
      <c r="V858" s="3"/>
      <c r="W858" s="1"/>
      <c r="X858" s="1"/>
      <c r="Y858" s="1"/>
      <c r="Z858" s="3">
        <f>Tabla13157[[#This Row],[COSTO TOTAL]]</f>
        <v>126000</v>
      </c>
      <c r="AA858" s="1"/>
      <c r="AB858" s="1"/>
      <c r="AC858" s="1"/>
      <c r="AD858" s="1"/>
      <c r="AE858" s="1"/>
    </row>
    <row r="859" spans="1:31">
      <c r="A859" s="1" t="s">
        <v>272</v>
      </c>
      <c r="B859" s="2">
        <v>43556</v>
      </c>
      <c r="C859" s="1">
        <v>7664963</v>
      </c>
      <c r="D859" s="1" t="s">
        <v>17</v>
      </c>
      <c r="E859" s="1" t="s">
        <v>736</v>
      </c>
      <c r="F859" s="1" t="s">
        <v>374</v>
      </c>
      <c r="G859" s="1" t="s">
        <v>24</v>
      </c>
      <c r="H859" s="1">
        <v>4501620510</v>
      </c>
      <c r="I859" s="1" t="s">
        <v>737</v>
      </c>
      <c r="J859" s="1" t="s">
        <v>739</v>
      </c>
      <c r="K859" s="1">
        <v>15</v>
      </c>
      <c r="L859" s="1" t="s">
        <v>26</v>
      </c>
      <c r="M859" s="3">
        <v>4960</v>
      </c>
      <c r="N859" s="3">
        <f t="shared" si="20"/>
        <v>74400</v>
      </c>
      <c r="O859" s="1"/>
      <c r="P859" s="1"/>
      <c r="Q859" s="1"/>
      <c r="R859" s="1"/>
      <c r="S859" s="3"/>
      <c r="T859" s="1"/>
      <c r="U859" s="1"/>
      <c r="V859" s="3"/>
      <c r="W859" s="1"/>
      <c r="X859" s="1"/>
      <c r="Y859" s="1"/>
      <c r="Z859" s="3">
        <f>Tabla13157[[#This Row],[COSTO TOTAL]]</f>
        <v>74400</v>
      </c>
      <c r="AA859" s="1"/>
      <c r="AB859" s="1"/>
      <c r="AC859" s="1"/>
      <c r="AD859" s="1"/>
      <c r="AE859" s="1"/>
    </row>
    <row r="860" spans="1:31">
      <c r="A860" s="1" t="s">
        <v>272</v>
      </c>
      <c r="B860" s="2" t="s">
        <v>37</v>
      </c>
      <c r="C860" s="1" t="s">
        <v>22</v>
      </c>
      <c r="D860" s="1" t="s">
        <v>17</v>
      </c>
      <c r="E860" s="1" t="s">
        <v>24</v>
      </c>
      <c r="F860" s="1" t="s">
        <v>24</v>
      </c>
      <c r="G860" s="1"/>
      <c r="H860" s="1" t="s">
        <v>22</v>
      </c>
      <c r="I860" s="1" t="s">
        <v>24</v>
      </c>
      <c r="J860" s="1" t="s">
        <v>740</v>
      </c>
      <c r="K860" s="1">
        <v>3</v>
      </c>
      <c r="L860" s="1" t="s">
        <v>26</v>
      </c>
      <c r="M860" s="3"/>
      <c r="N860" s="3">
        <f t="shared" si="20"/>
        <v>0</v>
      </c>
      <c r="O860" s="1"/>
      <c r="P860" s="1"/>
      <c r="Q860" s="1"/>
      <c r="R860" s="1"/>
      <c r="S860" s="3"/>
      <c r="T860" s="1"/>
      <c r="U860" s="1"/>
      <c r="V860" s="3"/>
      <c r="W860" s="1"/>
      <c r="X860" s="1"/>
      <c r="Y860" s="1"/>
      <c r="Z860" s="3">
        <f>Tabla13157[[#This Row],[COSTO TOTAL]]</f>
        <v>0</v>
      </c>
      <c r="AA860" s="1"/>
      <c r="AB860" s="1"/>
      <c r="AC860" s="1"/>
      <c r="AD860" s="1"/>
      <c r="AE860" s="1"/>
    </row>
    <row r="861" spans="1:31">
      <c r="A861" s="1" t="s">
        <v>275</v>
      </c>
      <c r="B861" s="2">
        <v>42968</v>
      </c>
      <c r="C861" s="1">
        <v>7414964</v>
      </c>
      <c r="D861" s="1" t="s">
        <v>17</v>
      </c>
      <c r="E861" s="1" t="s">
        <v>24</v>
      </c>
      <c r="F861" s="1" t="s">
        <v>381</v>
      </c>
      <c r="G861" s="1"/>
      <c r="H861" s="1">
        <v>4501457979</v>
      </c>
      <c r="I861" s="1" t="s">
        <v>24</v>
      </c>
      <c r="J861" s="1" t="s">
        <v>741</v>
      </c>
      <c r="K861" s="1">
        <v>2</v>
      </c>
      <c r="L861" s="1" t="s">
        <v>26</v>
      </c>
      <c r="M861" s="3">
        <v>2290</v>
      </c>
      <c r="N861" s="3">
        <f t="shared" si="20"/>
        <v>4580</v>
      </c>
      <c r="O861" s="1"/>
      <c r="P861" s="1"/>
      <c r="Q861" s="1"/>
      <c r="R861" s="1"/>
      <c r="S861" s="3"/>
      <c r="T861" s="1"/>
      <c r="U861" s="1"/>
      <c r="V861" s="3"/>
      <c r="W861" s="1"/>
      <c r="X861" s="1"/>
      <c r="Y861" s="1"/>
      <c r="Z861" s="3">
        <f>Tabla13157[[#This Row],[COSTO TOTAL]]</f>
        <v>4580</v>
      </c>
      <c r="AA861" s="1"/>
      <c r="AB861" s="1"/>
      <c r="AC861" s="1"/>
      <c r="AD861" s="1"/>
      <c r="AE861" s="1"/>
    </row>
    <row r="862" spans="1:31">
      <c r="A862" s="1" t="s">
        <v>275</v>
      </c>
      <c r="B862" s="2">
        <v>42936</v>
      </c>
      <c r="C862" s="1">
        <v>7437525</v>
      </c>
      <c r="D862" s="1" t="s">
        <v>17</v>
      </c>
      <c r="E862" s="1" t="s">
        <v>742</v>
      </c>
      <c r="F862" s="1" t="s">
        <v>481</v>
      </c>
      <c r="G862" s="1" t="s">
        <v>24</v>
      </c>
      <c r="H862" s="1">
        <v>4501446000</v>
      </c>
      <c r="I862" s="1" t="s">
        <v>24</v>
      </c>
      <c r="J862" s="1" t="s">
        <v>743</v>
      </c>
      <c r="K862" s="1">
        <v>7</v>
      </c>
      <c r="L862" s="1" t="s">
        <v>26</v>
      </c>
      <c r="M862" s="3">
        <v>702</v>
      </c>
      <c r="N862" s="3">
        <f t="shared" si="20"/>
        <v>4914</v>
      </c>
      <c r="O862" s="1" t="s">
        <v>744</v>
      </c>
      <c r="P862" s="1"/>
      <c r="Q862" s="1"/>
      <c r="R862" s="1"/>
      <c r="S862" s="3"/>
      <c r="T862" s="1"/>
      <c r="U862" s="1"/>
      <c r="V862" s="3"/>
      <c r="W862" s="1"/>
      <c r="X862" s="1"/>
      <c r="Y862" s="1"/>
      <c r="Z862" s="3">
        <f>Tabla13157[[#This Row],[COSTO TOTAL]]</f>
        <v>4914</v>
      </c>
      <c r="AA862" s="1"/>
      <c r="AB862" s="1"/>
      <c r="AC862" s="1"/>
      <c r="AD862" s="1"/>
      <c r="AE862" s="1"/>
    </row>
    <row r="863" spans="1:31">
      <c r="A863" s="1" t="s">
        <v>275</v>
      </c>
      <c r="B863" s="2">
        <v>42936</v>
      </c>
      <c r="C863" s="1">
        <v>7437525</v>
      </c>
      <c r="D863" s="1" t="s">
        <v>17</v>
      </c>
      <c r="E863" s="1" t="s">
        <v>742</v>
      </c>
      <c r="F863" s="1" t="s">
        <v>481</v>
      </c>
      <c r="G863" s="1" t="s">
        <v>24</v>
      </c>
      <c r="H863" s="1">
        <v>4501446000</v>
      </c>
      <c r="I863" s="1" t="s">
        <v>24</v>
      </c>
      <c r="J863" s="1" t="s">
        <v>745</v>
      </c>
      <c r="K863" s="1">
        <v>7</v>
      </c>
      <c r="L863" s="1" t="s">
        <v>26</v>
      </c>
      <c r="M863" s="3">
        <v>702</v>
      </c>
      <c r="N863" s="3">
        <f t="shared" si="20"/>
        <v>4914</v>
      </c>
      <c r="O863" s="1" t="s">
        <v>744</v>
      </c>
      <c r="P863" s="1"/>
      <c r="Q863" s="1"/>
      <c r="R863" s="1"/>
      <c r="S863" s="3"/>
      <c r="T863" s="1"/>
      <c r="U863" s="1"/>
      <c r="V863" s="3"/>
      <c r="W863" s="1"/>
      <c r="X863" s="1"/>
      <c r="Y863" s="1"/>
      <c r="Z863" s="3">
        <f>Tabla13157[[#This Row],[COSTO TOTAL]]</f>
        <v>4914</v>
      </c>
      <c r="AA863" s="1"/>
      <c r="AB863" s="1"/>
      <c r="AC863" s="1"/>
      <c r="AD863" s="1"/>
      <c r="AE863" s="1"/>
    </row>
    <row r="864" spans="1:31">
      <c r="A864" s="1" t="s">
        <v>275</v>
      </c>
      <c r="B864" s="2" t="s">
        <v>746</v>
      </c>
      <c r="C864" s="1" t="s">
        <v>24</v>
      </c>
      <c r="D864" s="1" t="s">
        <v>17</v>
      </c>
      <c r="E864" s="1" t="s">
        <v>24</v>
      </c>
      <c r="F864" s="1" t="s">
        <v>24</v>
      </c>
      <c r="G864" s="1" t="s">
        <v>24</v>
      </c>
      <c r="H864" s="1" t="s">
        <v>24</v>
      </c>
      <c r="I864" s="1" t="s">
        <v>24</v>
      </c>
      <c r="J864" s="1" t="s">
        <v>747</v>
      </c>
      <c r="K864" s="1">
        <v>2</v>
      </c>
      <c r="L864" s="1" t="s">
        <v>26</v>
      </c>
      <c r="M864" s="3"/>
      <c r="N864" s="3">
        <f t="shared" si="20"/>
        <v>0</v>
      </c>
      <c r="O864" s="1"/>
      <c r="P864" s="1"/>
      <c r="Q864" s="1"/>
      <c r="R864" s="1"/>
      <c r="S864" s="3"/>
      <c r="T864" s="1"/>
      <c r="U864" s="1"/>
      <c r="V864" s="3"/>
      <c r="W864" s="1"/>
      <c r="X864" s="1"/>
      <c r="Y864" s="1"/>
      <c r="Z864" s="3">
        <f>Tabla13157[[#This Row],[COSTO TOTAL]]</f>
        <v>0</v>
      </c>
      <c r="AA864" s="1"/>
      <c r="AB864" s="1"/>
      <c r="AC864" s="1"/>
      <c r="AD864" s="1"/>
      <c r="AE864" s="1"/>
    </row>
    <row r="865" spans="1:31">
      <c r="A865" s="1" t="s">
        <v>275</v>
      </c>
      <c r="B865" s="2" t="s">
        <v>746</v>
      </c>
      <c r="C865" s="1" t="s">
        <v>24</v>
      </c>
      <c r="D865" s="1" t="s">
        <v>17</v>
      </c>
      <c r="E865" s="1" t="s">
        <v>24</v>
      </c>
      <c r="F865" s="1" t="s">
        <v>24</v>
      </c>
      <c r="G865" s="1" t="s">
        <v>24</v>
      </c>
      <c r="H865" s="1" t="s">
        <v>24</v>
      </c>
      <c r="I865" s="1" t="s">
        <v>24</v>
      </c>
      <c r="J865" s="1" t="s">
        <v>748</v>
      </c>
      <c r="K865" s="1">
        <v>2</v>
      </c>
      <c r="L865" s="1" t="s">
        <v>26</v>
      </c>
      <c r="M865" s="3"/>
      <c r="N865" s="3">
        <f t="shared" si="20"/>
        <v>0</v>
      </c>
      <c r="O865" s="1"/>
      <c r="P865" s="1"/>
      <c r="Q865" s="1"/>
      <c r="R865" s="1"/>
      <c r="S865" s="3"/>
      <c r="T865" s="1"/>
      <c r="U865" s="1"/>
      <c r="V865" s="3"/>
      <c r="W865" s="1"/>
      <c r="X865" s="1"/>
      <c r="Y865" s="1"/>
      <c r="Z865" s="3">
        <f>Tabla13157[[#This Row],[COSTO TOTAL]]</f>
        <v>0</v>
      </c>
      <c r="AA865" s="1"/>
      <c r="AB865" s="1"/>
      <c r="AC865" s="1"/>
      <c r="AD865" s="1"/>
      <c r="AE865" s="1"/>
    </row>
    <row r="866" spans="1:31">
      <c r="A866" s="1" t="s">
        <v>275</v>
      </c>
      <c r="B866" s="2" t="s">
        <v>746</v>
      </c>
      <c r="C866" s="1" t="s">
        <v>24</v>
      </c>
      <c r="D866" s="1" t="s">
        <v>17</v>
      </c>
      <c r="E866" s="1" t="s">
        <v>24</v>
      </c>
      <c r="F866" s="1" t="s">
        <v>24</v>
      </c>
      <c r="G866" s="1" t="s">
        <v>24</v>
      </c>
      <c r="H866" s="1" t="s">
        <v>24</v>
      </c>
      <c r="I866" s="1" t="s">
        <v>24</v>
      </c>
      <c r="J866" s="1" t="s">
        <v>749</v>
      </c>
      <c r="K866" s="1">
        <v>2</v>
      </c>
      <c r="L866" s="1" t="s">
        <v>26</v>
      </c>
      <c r="M866" s="3"/>
      <c r="N866" s="3">
        <f t="shared" si="20"/>
        <v>0</v>
      </c>
      <c r="O866" s="1"/>
      <c r="P866" s="1"/>
      <c r="Q866" s="1"/>
      <c r="R866" s="1"/>
      <c r="S866" s="3"/>
      <c r="T866" s="1"/>
      <c r="U866" s="1"/>
      <c r="V866" s="3"/>
      <c r="W866" s="1"/>
      <c r="X866" s="1"/>
      <c r="Y866" s="1"/>
      <c r="Z866" s="3">
        <f>Tabla13157[[#This Row],[COSTO TOTAL]]</f>
        <v>0</v>
      </c>
      <c r="AA866" s="1"/>
      <c r="AB866" s="1"/>
      <c r="AC866" s="1"/>
      <c r="AD866" s="1"/>
      <c r="AE866" s="1"/>
    </row>
    <row r="867" spans="1:31">
      <c r="A867" s="1" t="s">
        <v>275</v>
      </c>
      <c r="B867" s="2">
        <v>43686</v>
      </c>
      <c r="C867" s="1" t="s">
        <v>24</v>
      </c>
      <c r="D867" s="1" t="s">
        <v>17</v>
      </c>
      <c r="E867" s="1" t="s">
        <v>24</v>
      </c>
      <c r="F867" s="1" t="s">
        <v>24</v>
      </c>
      <c r="G867" s="1" t="s">
        <v>24</v>
      </c>
      <c r="H867" s="1">
        <v>4501645405</v>
      </c>
      <c r="I867" s="1" t="s">
        <v>24</v>
      </c>
      <c r="J867" s="1" t="s">
        <v>750</v>
      </c>
      <c r="K867" s="1">
        <v>1</v>
      </c>
      <c r="L867" s="1" t="s">
        <v>26</v>
      </c>
      <c r="M867" s="3">
        <v>31394</v>
      </c>
      <c r="N867" s="3">
        <f t="shared" si="20"/>
        <v>31394</v>
      </c>
      <c r="O867" s="1"/>
      <c r="P867" s="1"/>
      <c r="Q867" s="1"/>
      <c r="R867" s="1"/>
      <c r="S867" s="3"/>
      <c r="T867" s="1"/>
      <c r="U867" s="1"/>
      <c r="V867" s="3"/>
      <c r="W867" s="1"/>
      <c r="X867" s="1"/>
      <c r="Y867" s="1"/>
      <c r="Z867" s="3">
        <f>Tabla13157[[#This Row],[COSTO TOTAL]]</f>
        <v>31394</v>
      </c>
      <c r="AA867" s="1"/>
      <c r="AB867" s="1"/>
      <c r="AC867" s="1"/>
      <c r="AD867" s="1"/>
      <c r="AE867" s="1"/>
    </row>
    <row r="868" spans="1:31">
      <c r="A868" s="1" t="s">
        <v>299</v>
      </c>
      <c r="B868" s="2">
        <v>43630</v>
      </c>
      <c r="C868" s="1">
        <v>7522985</v>
      </c>
      <c r="D868" s="1" t="s">
        <v>17</v>
      </c>
      <c r="E868" s="1" t="s">
        <v>1286</v>
      </c>
      <c r="F868" s="1" t="s">
        <v>361</v>
      </c>
      <c r="G868" s="1" t="s">
        <v>24</v>
      </c>
      <c r="H868" s="1">
        <v>4501537963</v>
      </c>
      <c r="I868" s="1" t="s">
        <v>24</v>
      </c>
      <c r="J868" s="1" t="s">
        <v>1287</v>
      </c>
      <c r="K868" s="1">
        <v>2</v>
      </c>
      <c r="L868" s="1" t="s">
        <v>26</v>
      </c>
      <c r="M868" s="3"/>
      <c r="N868" s="3">
        <f>M868*K868</f>
        <v>0</v>
      </c>
      <c r="O868" s="1"/>
      <c r="P868" s="1"/>
      <c r="Q868" s="1"/>
      <c r="R868" s="1"/>
      <c r="S868" s="3"/>
      <c r="T868" s="1"/>
      <c r="U868" s="1"/>
      <c r="V868" s="3"/>
      <c r="W868" s="1"/>
      <c r="X868" s="1"/>
      <c r="Y868" s="1"/>
      <c r="Z868" s="3">
        <f>Tabla13157[[#This Row],[COSTO TOTAL]]</f>
        <v>0</v>
      </c>
      <c r="AA868" s="1"/>
      <c r="AB868" s="1"/>
      <c r="AC868" s="1"/>
      <c r="AD868" s="1"/>
      <c r="AE868" s="1"/>
    </row>
    <row r="869" spans="1:31">
      <c r="A869" s="1" t="s">
        <v>315</v>
      </c>
      <c r="B869" s="2">
        <v>43621</v>
      </c>
      <c r="C869" s="1" t="s">
        <v>22</v>
      </c>
      <c r="D869" s="1" t="s">
        <v>17</v>
      </c>
      <c r="E869" s="1" t="s">
        <v>24</v>
      </c>
      <c r="F869" s="1" t="s">
        <v>113</v>
      </c>
      <c r="G869" s="1" t="s">
        <v>24</v>
      </c>
      <c r="H869" s="1">
        <v>4501668255</v>
      </c>
      <c r="I869" s="1" t="s">
        <v>24</v>
      </c>
      <c r="J869" s="1" t="s">
        <v>751</v>
      </c>
      <c r="K869" s="1">
        <v>1</v>
      </c>
      <c r="L869" s="1" t="s">
        <v>26</v>
      </c>
      <c r="M869" s="3">
        <v>2300</v>
      </c>
      <c r="N869" s="3">
        <f t="shared" si="20"/>
        <v>2300</v>
      </c>
      <c r="O869" s="1"/>
      <c r="P869" s="1"/>
      <c r="Q869" s="1"/>
      <c r="R869" s="1"/>
      <c r="S869" s="3"/>
      <c r="T869" s="1"/>
      <c r="U869" s="1"/>
      <c r="V869" s="3"/>
      <c r="W869" s="1"/>
      <c r="X869" s="1"/>
      <c r="Y869" s="1"/>
      <c r="Z869" s="3">
        <f>Tabla13157[[#This Row],[COSTO TOTAL]]</f>
        <v>2300</v>
      </c>
      <c r="AA869" s="1"/>
      <c r="AB869" s="1"/>
      <c r="AC869" s="1"/>
      <c r="AD869" s="1"/>
      <c r="AE869" s="1"/>
    </row>
    <row r="870" spans="1:31">
      <c r="A870" s="1" t="s">
        <v>315</v>
      </c>
      <c r="B870" s="2">
        <v>43621</v>
      </c>
      <c r="C870" s="1" t="s">
        <v>22</v>
      </c>
      <c r="D870" s="1" t="s">
        <v>17</v>
      </c>
      <c r="E870" s="1" t="s">
        <v>24</v>
      </c>
      <c r="F870" s="1" t="s">
        <v>113</v>
      </c>
      <c r="G870" s="1" t="s">
        <v>24</v>
      </c>
      <c r="H870" s="1">
        <v>4501668255</v>
      </c>
      <c r="I870" s="1" t="s">
        <v>24</v>
      </c>
      <c r="J870" s="1" t="s">
        <v>752</v>
      </c>
      <c r="K870" s="1">
        <v>2</v>
      </c>
      <c r="L870" s="1" t="s">
        <v>26</v>
      </c>
      <c r="M870" s="3">
        <v>3360</v>
      </c>
      <c r="N870" s="3">
        <f t="shared" si="20"/>
        <v>6720</v>
      </c>
      <c r="O870" s="1"/>
      <c r="P870" s="1"/>
      <c r="Q870" s="1"/>
      <c r="R870" s="1"/>
      <c r="S870" s="3"/>
      <c r="T870" s="1"/>
      <c r="U870" s="1"/>
      <c r="V870" s="3"/>
      <c r="W870" s="1"/>
      <c r="X870" s="1"/>
      <c r="Y870" s="1"/>
      <c r="Z870" s="3">
        <f>Tabla13157[[#This Row],[COSTO TOTAL]]</f>
        <v>6720</v>
      </c>
      <c r="AA870" s="1"/>
      <c r="AB870" s="1"/>
      <c r="AC870" s="1"/>
      <c r="AD870" s="1"/>
      <c r="AE870" s="1"/>
    </row>
    <row r="871" spans="1:31">
      <c r="A871" s="1" t="s">
        <v>315</v>
      </c>
      <c r="B871" s="2">
        <v>43621</v>
      </c>
      <c r="C871" s="1" t="s">
        <v>22</v>
      </c>
      <c r="D871" s="1" t="s">
        <v>17</v>
      </c>
      <c r="E871" s="1" t="s">
        <v>24</v>
      </c>
      <c r="F871" s="1" t="s">
        <v>113</v>
      </c>
      <c r="G871" s="1" t="s">
        <v>24</v>
      </c>
      <c r="H871" s="1">
        <v>4501668255</v>
      </c>
      <c r="I871" s="1" t="s">
        <v>24</v>
      </c>
      <c r="J871" s="1" t="s">
        <v>753</v>
      </c>
      <c r="K871" s="1">
        <v>2</v>
      </c>
      <c r="L871" s="1" t="s">
        <v>26</v>
      </c>
      <c r="M871" s="3">
        <v>760</v>
      </c>
      <c r="N871" s="3">
        <f t="shared" si="20"/>
        <v>1520</v>
      </c>
      <c r="O871" s="1"/>
      <c r="P871" s="1"/>
      <c r="Q871" s="1"/>
      <c r="R871" s="1"/>
      <c r="S871" s="3"/>
      <c r="T871" s="1"/>
      <c r="U871" s="1"/>
      <c r="V871" s="3"/>
      <c r="W871" s="1"/>
      <c r="X871" s="1"/>
      <c r="Y871" s="1"/>
      <c r="Z871" s="3">
        <f>Tabla13157[[#This Row],[COSTO TOTAL]]</f>
        <v>1520</v>
      </c>
      <c r="AA871" s="1"/>
      <c r="AB871" s="1"/>
      <c r="AC871" s="1"/>
      <c r="AD871" s="1"/>
      <c r="AE871" s="1"/>
    </row>
    <row r="872" spans="1:31">
      <c r="A872" s="1" t="s">
        <v>352</v>
      </c>
      <c r="B872" s="2">
        <v>43354</v>
      </c>
      <c r="C872" s="1">
        <v>7535155</v>
      </c>
      <c r="D872" s="1" t="s">
        <v>17</v>
      </c>
      <c r="E872" s="1" t="s">
        <v>754</v>
      </c>
      <c r="F872" s="1" t="s">
        <v>755</v>
      </c>
      <c r="G872" s="1" t="s">
        <v>24</v>
      </c>
      <c r="H872" s="1">
        <v>4501555729</v>
      </c>
      <c r="I872" s="1" t="s">
        <v>24</v>
      </c>
      <c r="J872" s="1" t="s">
        <v>756</v>
      </c>
      <c r="K872" s="1">
        <v>1</v>
      </c>
      <c r="L872" s="1" t="s">
        <v>26</v>
      </c>
      <c r="M872" s="3">
        <v>71080</v>
      </c>
      <c r="N872" s="3">
        <f t="shared" si="20"/>
        <v>71080</v>
      </c>
      <c r="O872" s="1"/>
      <c r="P872" s="1"/>
      <c r="Q872" s="1"/>
      <c r="R872" s="1"/>
      <c r="S872" s="3"/>
      <c r="T872" s="1"/>
      <c r="U872" s="1"/>
      <c r="V872" s="3"/>
      <c r="W872" s="1"/>
      <c r="X872" s="1"/>
      <c r="Y872" s="1"/>
      <c r="Z872" s="3">
        <f>Tabla13157[[#This Row],[COSTO TOTAL]]</f>
        <v>71080</v>
      </c>
      <c r="AA872" s="1"/>
      <c r="AB872" s="1"/>
      <c r="AC872" s="1"/>
      <c r="AD872" s="1"/>
      <c r="AE872" s="1"/>
    </row>
    <row r="873" spans="1:31">
      <c r="A873" s="1" t="s">
        <v>352</v>
      </c>
      <c r="B873" s="2">
        <v>43263</v>
      </c>
      <c r="C873" s="1">
        <v>7575035</v>
      </c>
      <c r="D873" s="1" t="s">
        <v>17</v>
      </c>
      <c r="E873" s="1" t="s">
        <v>757</v>
      </c>
      <c r="F873" s="1" t="s">
        <v>758</v>
      </c>
      <c r="G873" s="1"/>
      <c r="H873" s="1">
        <v>4501558728</v>
      </c>
      <c r="I873" s="1" t="s">
        <v>24</v>
      </c>
      <c r="J873" s="1" t="s">
        <v>759</v>
      </c>
      <c r="K873" s="1">
        <v>1</v>
      </c>
      <c r="L873" s="1" t="s">
        <v>26</v>
      </c>
      <c r="M873" s="3">
        <v>362</v>
      </c>
      <c r="N873" s="3">
        <f t="shared" si="20"/>
        <v>362</v>
      </c>
      <c r="O873" s="1"/>
      <c r="P873" s="1"/>
      <c r="Q873" s="1"/>
      <c r="R873" s="1"/>
      <c r="S873" s="3"/>
      <c r="T873" s="1"/>
      <c r="U873" s="1"/>
      <c r="V873" s="3"/>
      <c r="W873" s="1"/>
      <c r="X873" s="1"/>
      <c r="Y873" s="1"/>
      <c r="Z873" s="3">
        <f>Tabla13157[[#This Row],[COSTO TOTAL]]</f>
        <v>362</v>
      </c>
      <c r="AA873" s="1"/>
      <c r="AB873" s="1"/>
      <c r="AC873" s="1"/>
      <c r="AD873" s="1"/>
      <c r="AE873" s="1"/>
    </row>
    <row r="874" spans="1:31">
      <c r="A874" s="1" t="s">
        <v>592</v>
      </c>
      <c r="B874" s="2">
        <v>43531</v>
      </c>
      <c r="C874" s="1">
        <v>7527279</v>
      </c>
      <c r="D874" s="1" t="s">
        <v>17</v>
      </c>
      <c r="E874" s="1" t="s">
        <v>1267</v>
      </c>
      <c r="F874" s="1" t="s">
        <v>1268</v>
      </c>
      <c r="G874" s="1" t="s">
        <v>24</v>
      </c>
      <c r="H874" s="1" t="s">
        <v>22</v>
      </c>
      <c r="I874" s="1" t="s">
        <v>24</v>
      </c>
      <c r="J874" s="1" t="s">
        <v>1269</v>
      </c>
      <c r="K874" s="1">
        <v>1</v>
      </c>
      <c r="L874" s="1" t="s">
        <v>26</v>
      </c>
      <c r="M874" s="3"/>
      <c r="N874" s="3">
        <f>M874*K874</f>
        <v>0</v>
      </c>
      <c r="O874" s="1"/>
      <c r="P874" s="1"/>
      <c r="Q874" s="1"/>
      <c r="R874" s="1"/>
      <c r="S874" s="3"/>
      <c r="T874" s="1"/>
      <c r="U874" s="1"/>
      <c r="V874" s="3"/>
      <c r="W874" s="1"/>
      <c r="X874" s="1"/>
      <c r="Y874" s="1"/>
      <c r="Z874" s="3">
        <f>Tabla13157[[#This Row],[COSTO TOTAL]]</f>
        <v>0</v>
      </c>
      <c r="AA874" s="1"/>
      <c r="AB874" s="1"/>
      <c r="AC874" s="1"/>
      <c r="AD874" s="1"/>
      <c r="AE874" s="1"/>
    </row>
    <row r="875" spans="1:31">
      <c r="A875" s="1" t="s">
        <v>592</v>
      </c>
      <c r="B875" s="2">
        <v>43798</v>
      </c>
      <c r="C875" s="1" t="s">
        <v>24</v>
      </c>
      <c r="D875" s="1" t="s">
        <v>17</v>
      </c>
      <c r="E875" s="1" t="s">
        <v>24</v>
      </c>
      <c r="F875" s="1" t="s">
        <v>481</v>
      </c>
      <c r="G875" s="1" t="s">
        <v>24</v>
      </c>
      <c r="H875" s="1">
        <v>4501724670</v>
      </c>
      <c r="I875" s="1" t="s">
        <v>24</v>
      </c>
      <c r="J875" s="1" t="s">
        <v>760</v>
      </c>
      <c r="K875" s="1">
        <v>2</v>
      </c>
      <c r="L875" s="1" t="s">
        <v>26</v>
      </c>
      <c r="M875" s="3">
        <v>3541.2</v>
      </c>
      <c r="N875" s="3">
        <f t="shared" si="20"/>
        <v>7082.4</v>
      </c>
      <c r="O875" s="1"/>
      <c r="P875" s="1"/>
      <c r="Q875" s="1"/>
      <c r="R875" s="1"/>
      <c r="S875" s="3"/>
      <c r="T875" s="1"/>
      <c r="U875" s="1"/>
      <c r="V875" s="3"/>
      <c r="W875" s="1"/>
      <c r="X875" s="1"/>
      <c r="Y875" s="1"/>
      <c r="Z875" s="3">
        <f>Tabla13157[[#This Row],[COSTO TOTAL]]</f>
        <v>7082.4</v>
      </c>
      <c r="AA875" s="1"/>
      <c r="AB875" s="1"/>
      <c r="AC875" s="1"/>
      <c r="AD875" s="1"/>
      <c r="AE875" s="1"/>
    </row>
    <row r="876" spans="1:31">
      <c r="A876" s="1" t="s">
        <v>592</v>
      </c>
      <c r="B876" s="2">
        <v>43798</v>
      </c>
      <c r="C876" s="1" t="s">
        <v>24</v>
      </c>
      <c r="D876" s="1" t="s">
        <v>17</v>
      </c>
      <c r="E876" s="1" t="s">
        <v>24</v>
      </c>
      <c r="F876" s="1" t="s">
        <v>481</v>
      </c>
      <c r="G876" s="1" t="s">
        <v>24</v>
      </c>
      <c r="H876" s="1">
        <v>4501724670</v>
      </c>
      <c r="I876" s="1" t="s">
        <v>24</v>
      </c>
      <c r="J876" s="1" t="s">
        <v>761</v>
      </c>
      <c r="K876" s="1">
        <v>2</v>
      </c>
      <c r="L876" s="1" t="s">
        <v>26</v>
      </c>
      <c r="M876" s="3">
        <v>4923.6000000000004</v>
      </c>
      <c r="N876" s="3">
        <f t="shared" si="20"/>
        <v>9847.2000000000007</v>
      </c>
      <c r="O876" s="1"/>
      <c r="P876" s="1"/>
      <c r="Q876" s="1"/>
      <c r="R876" s="1"/>
      <c r="S876" s="3"/>
      <c r="T876" s="1"/>
      <c r="U876" s="1"/>
      <c r="V876" s="3"/>
      <c r="W876" s="1"/>
      <c r="X876" s="1"/>
      <c r="Y876" s="1"/>
      <c r="Z876" s="3">
        <f>Tabla13157[[#This Row],[COSTO TOTAL]]</f>
        <v>9847.2000000000007</v>
      </c>
      <c r="AA876" s="1"/>
      <c r="AB876" s="1"/>
      <c r="AC876" s="1"/>
      <c r="AD876" s="1"/>
      <c r="AE876" s="1"/>
    </row>
    <row r="877" spans="1:31">
      <c r="A877" s="1" t="s">
        <v>592</v>
      </c>
      <c r="B877" s="2">
        <v>43798</v>
      </c>
      <c r="C877" s="1" t="s">
        <v>24</v>
      </c>
      <c r="D877" s="1" t="s">
        <v>17</v>
      </c>
      <c r="E877" s="1" t="s">
        <v>24</v>
      </c>
      <c r="F877" s="1" t="s">
        <v>481</v>
      </c>
      <c r="G877" s="1" t="s">
        <v>24</v>
      </c>
      <c r="H877" s="1">
        <v>4501724670</v>
      </c>
      <c r="I877" s="1" t="s">
        <v>24</v>
      </c>
      <c r="J877" s="1" t="s">
        <v>762</v>
      </c>
      <c r="K877" s="1">
        <v>0</v>
      </c>
      <c r="L877" s="1" t="s">
        <v>26</v>
      </c>
      <c r="M877" s="3">
        <v>28785</v>
      </c>
      <c r="N877" s="3">
        <f t="shared" si="20"/>
        <v>0</v>
      </c>
      <c r="O877" s="1"/>
      <c r="P877" s="1"/>
      <c r="Q877" s="1"/>
      <c r="R877" s="1"/>
      <c r="S877" s="3"/>
      <c r="T877" s="1"/>
      <c r="U877" s="1"/>
      <c r="V877" s="3"/>
      <c r="W877" s="1"/>
      <c r="X877" s="1"/>
      <c r="Y877" s="1"/>
      <c r="Z877" s="3">
        <f>Tabla13157[[#This Row],[COSTO TOTAL]]</f>
        <v>0</v>
      </c>
      <c r="AA877" s="1"/>
      <c r="AB877" s="1"/>
      <c r="AC877" s="1"/>
      <c r="AD877" s="1" t="s">
        <v>112</v>
      </c>
      <c r="AE877" s="1"/>
    </row>
    <row r="878" spans="1:31">
      <c r="A878" s="1" t="s">
        <v>592</v>
      </c>
      <c r="B878" s="2">
        <v>43798</v>
      </c>
      <c r="C878" s="1" t="s">
        <v>24</v>
      </c>
      <c r="D878" s="1" t="s">
        <v>17</v>
      </c>
      <c r="E878" s="1" t="s">
        <v>24</v>
      </c>
      <c r="F878" s="1" t="s">
        <v>481</v>
      </c>
      <c r="G878" s="1" t="s">
        <v>24</v>
      </c>
      <c r="H878" s="1">
        <v>4501724670</v>
      </c>
      <c r="I878" s="1" t="s">
        <v>24</v>
      </c>
      <c r="J878" s="1" t="s">
        <v>763</v>
      </c>
      <c r="K878" s="1">
        <v>1</v>
      </c>
      <c r="L878" s="1" t="s">
        <v>26</v>
      </c>
      <c r="M878" s="3">
        <v>24522.400000000001</v>
      </c>
      <c r="N878" s="3">
        <f t="shared" si="20"/>
        <v>24522.400000000001</v>
      </c>
      <c r="O878" s="1"/>
      <c r="P878" s="1"/>
      <c r="Q878" s="1"/>
      <c r="R878" s="1"/>
      <c r="S878" s="3"/>
      <c r="T878" s="1"/>
      <c r="U878" s="1"/>
      <c r="V878" s="3"/>
      <c r="W878" s="1"/>
      <c r="X878" s="1"/>
      <c r="Y878" s="1"/>
      <c r="Z878" s="3">
        <f>Tabla13157[[#This Row],[COSTO TOTAL]]</f>
        <v>24522.400000000001</v>
      </c>
      <c r="AA878" s="1"/>
      <c r="AB878" s="1"/>
      <c r="AC878" s="1"/>
      <c r="AD878" s="1"/>
      <c r="AE878" s="1"/>
    </row>
    <row r="879" spans="1:31">
      <c r="A879" s="1" t="s">
        <v>592</v>
      </c>
      <c r="B879" s="2">
        <v>43798</v>
      </c>
      <c r="C879" s="1" t="s">
        <v>24</v>
      </c>
      <c r="D879" s="1" t="s">
        <v>17</v>
      </c>
      <c r="E879" s="1" t="s">
        <v>24</v>
      </c>
      <c r="F879" s="1" t="s">
        <v>481</v>
      </c>
      <c r="G879" s="1" t="s">
        <v>24</v>
      </c>
      <c r="H879" s="1">
        <v>4501724670</v>
      </c>
      <c r="I879" s="1" t="s">
        <v>24</v>
      </c>
      <c r="J879" s="1" t="s">
        <v>764</v>
      </c>
      <c r="K879" s="1">
        <v>1</v>
      </c>
      <c r="L879" s="1" t="s">
        <v>26</v>
      </c>
      <c r="M879" s="3">
        <v>23683.4</v>
      </c>
      <c r="N879" s="3">
        <f t="shared" si="20"/>
        <v>23683.4</v>
      </c>
      <c r="O879" s="1"/>
      <c r="P879" s="1"/>
      <c r="Q879" s="1"/>
      <c r="R879" s="1"/>
      <c r="S879" s="3"/>
      <c r="T879" s="1"/>
      <c r="U879" s="1"/>
      <c r="V879" s="3"/>
      <c r="W879" s="1"/>
      <c r="X879" s="1"/>
      <c r="Y879" s="1"/>
      <c r="Z879" s="3">
        <f>Tabla13157[[#This Row],[COSTO TOTAL]]</f>
        <v>23683.4</v>
      </c>
      <c r="AA879" s="1"/>
      <c r="AB879" s="1"/>
      <c r="AC879" s="1"/>
      <c r="AD879" s="1"/>
      <c r="AE879" s="1"/>
    </row>
    <row r="880" spans="1:31">
      <c r="A880" s="1" t="s">
        <v>592</v>
      </c>
      <c r="B880" s="2">
        <v>43798</v>
      </c>
      <c r="C880" s="1" t="s">
        <v>24</v>
      </c>
      <c r="D880" s="1" t="s">
        <v>17</v>
      </c>
      <c r="E880" s="1" t="s">
        <v>24</v>
      </c>
      <c r="F880" s="1" t="s">
        <v>481</v>
      </c>
      <c r="G880" s="1" t="s">
        <v>24</v>
      </c>
      <c r="H880" s="1">
        <v>4501724670</v>
      </c>
      <c r="I880" s="1" t="s">
        <v>24</v>
      </c>
      <c r="J880" s="1" t="s">
        <v>765</v>
      </c>
      <c r="K880" s="1">
        <v>0</v>
      </c>
      <c r="L880" s="1" t="s">
        <v>26</v>
      </c>
      <c r="M880" s="3">
        <v>15578.6</v>
      </c>
      <c r="N880" s="3">
        <f t="shared" si="20"/>
        <v>0</v>
      </c>
      <c r="O880" s="1"/>
      <c r="P880" s="1"/>
      <c r="Q880" s="1"/>
      <c r="R880" s="1"/>
      <c r="S880" s="3"/>
      <c r="T880" s="1"/>
      <c r="U880" s="1"/>
      <c r="V880" s="3"/>
      <c r="W880" s="1"/>
      <c r="X880" s="1"/>
      <c r="Y880" s="1"/>
      <c r="Z880" s="3">
        <f>Tabla13157[[#This Row],[COSTO TOTAL]]</f>
        <v>0</v>
      </c>
      <c r="AA880" s="1"/>
      <c r="AB880" s="1"/>
      <c r="AC880" s="1"/>
      <c r="AD880" s="1" t="s">
        <v>112</v>
      </c>
      <c r="AE880" s="1"/>
    </row>
    <row r="881" spans="1:31">
      <c r="A881" s="1" t="s">
        <v>592</v>
      </c>
      <c r="B881" s="2">
        <v>43798</v>
      </c>
      <c r="C881" s="1" t="s">
        <v>24</v>
      </c>
      <c r="D881" s="1" t="s">
        <v>17</v>
      </c>
      <c r="E881" s="1" t="s">
        <v>24</v>
      </c>
      <c r="F881" s="1" t="s">
        <v>481</v>
      </c>
      <c r="G881" s="1" t="s">
        <v>24</v>
      </c>
      <c r="H881" s="1">
        <v>4501724670</v>
      </c>
      <c r="I881" s="1" t="s">
        <v>24</v>
      </c>
      <c r="J881" s="1" t="s">
        <v>766</v>
      </c>
      <c r="K881" s="1">
        <v>5</v>
      </c>
      <c r="L881" s="1" t="s">
        <v>26</v>
      </c>
      <c r="M881" s="3">
        <v>196.2</v>
      </c>
      <c r="N881" s="3">
        <f t="shared" si="20"/>
        <v>981</v>
      </c>
      <c r="O881" s="1"/>
      <c r="P881" s="1"/>
      <c r="Q881" s="1"/>
      <c r="R881" s="1"/>
      <c r="S881" s="3"/>
      <c r="T881" s="1"/>
      <c r="U881" s="1"/>
      <c r="V881" s="3"/>
      <c r="W881" s="1"/>
      <c r="X881" s="1"/>
      <c r="Y881" s="1"/>
      <c r="Z881" s="3">
        <f>Tabla13157[[#This Row],[COSTO TOTAL]]</f>
        <v>981</v>
      </c>
      <c r="AA881" s="1"/>
      <c r="AB881" s="1"/>
      <c r="AC881" s="1"/>
      <c r="AD881" s="1" t="s">
        <v>112</v>
      </c>
      <c r="AE881" s="1"/>
    </row>
    <row r="882" spans="1:31">
      <c r="A882" s="1" t="s">
        <v>592</v>
      </c>
      <c r="B882" s="2">
        <v>43798</v>
      </c>
      <c r="C882" s="1" t="s">
        <v>24</v>
      </c>
      <c r="D882" s="1" t="s">
        <v>17</v>
      </c>
      <c r="E882" s="1" t="s">
        <v>24</v>
      </c>
      <c r="F882" s="1" t="s">
        <v>481</v>
      </c>
      <c r="G882" s="1" t="s">
        <v>24</v>
      </c>
      <c r="H882" s="1">
        <v>4501724670</v>
      </c>
      <c r="I882" s="1" t="s">
        <v>24</v>
      </c>
      <c r="J882" s="1" t="s">
        <v>767</v>
      </c>
      <c r="K882" s="1">
        <v>2</v>
      </c>
      <c r="L882" s="1" t="s">
        <v>26</v>
      </c>
      <c r="M882" s="3">
        <v>196.2</v>
      </c>
      <c r="N882" s="3">
        <f t="shared" si="20"/>
        <v>392.4</v>
      </c>
      <c r="O882" s="1"/>
      <c r="P882" s="1"/>
      <c r="Q882" s="1"/>
      <c r="R882" s="1"/>
      <c r="S882" s="3"/>
      <c r="T882" s="1"/>
      <c r="U882" s="1"/>
      <c r="V882" s="3"/>
      <c r="W882" s="1"/>
      <c r="X882" s="1"/>
      <c r="Y882" s="1"/>
      <c r="Z882" s="3">
        <f>Tabla13157[[#This Row],[COSTO TOTAL]]</f>
        <v>392.4</v>
      </c>
      <c r="AA882" s="1"/>
      <c r="AB882" s="1"/>
      <c r="AC882" s="1"/>
      <c r="AD882" s="1"/>
      <c r="AE882" s="1"/>
    </row>
    <row r="883" spans="1:31">
      <c r="A883" s="1" t="s">
        <v>592</v>
      </c>
      <c r="B883" s="2">
        <v>43798</v>
      </c>
      <c r="C883" s="1" t="s">
        <v>24</v>
      </c>
      <c r="D883" s="1" t="s">
        <v>17</v>
      </c>
      <c r="E883" s="1" t="s">
        <v>24</v>
      </c>
      <c r="F883" s="1" t="s">
        <v>481</v>
      </c>
      <c r="G883" s="1" t="s">
        <v>24</v>
      </c>
      <c r="H883" s="1">
        <v>4501724670</v>
      </c>
      <c r="I883" s="1" t="s">
        <v>24</v>
      </c>
      <c r="J883" s="1" t="s">
        <v>768</v>
      </c>
      <c r="K883" s="1">
        <v>0</v>
      </c>
      <c r="L883" s="1" t="s">
        <v>26</v>
      </c>
      <c r="M883" s="3">
        <v>196.2</v>
      </c>
      <c r="N883" s="3">
        <f t="shared" si="20"/>
        <v>0</v>
      </c>
      <c r="O883" s="1"/>
      <c r="P883" s="1"/>
      <c r="Q883" s="1"/>
      <c r="R883" s="1"/>
      <c r="S883" s="3"/>
      <c r="T883" s="1"/>
      <c r="U883" s="1"/>
      <c r="V883" s="3"/>
      <c r="W883" s="1"/>
      <c r="X883" s="1"/>
      <c r="Y883" s="1"/>
      <c r="Z883" s="3">
        <f>Tabla13157[[#This Row],[COSTO TOTAL]]</f>
        <v>0</v>
      </c>
      <c r="AA883" s="1"/>
      <c r="AB883" s="1"/>
      <c r="AC883" s="1"/>
      <c r="AD883" s="1" t="s">
        <v>112</v>
      </c>
      <c r="AE883" s="1"/>
    </row>
    <row r="884" spans="1:31">
      <c r="A884" s="1" t="s">
        <v>1219</v>
      </c>
      <c r="B884" s="2">
        <v>43871</v>
      </c>
      <c r="C884" s="1" t="s">
        <v>24</v>
      </c>
      <c r="D884" s="1" t="s">
        <v>17</v>
      </c>
      <c r="E884" s="1" t="s">
        <v>24</v>
      </c>
      <c r="F884" s="1" t="s">
        <v>481</v>
      </c>
      <c r="G884" s="1" t="s">
        <v>24</v>
      </c>
      <c r="H884" s="1">
        <v>4501724670</v>
      </c>
      <c r="I884" s="1" t="s">
        <v>24</v>
      </c>
      <c r="J884" s="1" t="s">
        <v>770</v>
      </c>
      <c r="K884" s="1">
        <v>1</v>
      </c>
      <c r="L884" s="1" t="s">
        <v>26</v>
      </c>
      <c r="M884" s="3">
        <v>348790</v>
      </c>
      <c r="N884" s="3">
        <f t="shared" si="20"/>
        <v>348790</v>
      </c>
      <c r="O884" s="1"/>
      <c r="P884" s="1"/>
      <c r="Q884" s="1"/>
      <c r="R884" s="1"/>
      <c r="S884" s="3"/>
      <c r="T884" s="1"/>
      <c r="U884" s="1"/>
      <c r="V884" s="3"/>
      <c r="W884" s="1"/>
      <c r="X884" s="1"/>
      <c r="Y884" s="1"/>
      <c r="Z884" s="3">
        <f>Tabla13157[[#This Row],[COSTO TOTAL]]</f>
        <v>348790</v>
      </c>
      <c r="AA884" s="1"/>
      <c r="AB884" s="1"/>
      <c r="AC884" s="1"/>
      <c r="AD884" s="1" t="s">
        <v>112</v>
      </c>
      <c r="AE884" s="1"/>
    </row>
    <row r="885" spans="1:31">
      <c r="A885" s="1" t="s">
        <v>592</v>
      </c>
      <c r="B885" s="2">
        <v>43798</v>
      </c>
      <c r="C885" s="1" t="s">
        <v>24</v>
      </c>
      <c r="D885" s="1" t="s">
        <v>17</v>
      </c>
      <c r="E885" s="1" t="s">
        <v>24</v>
      </c>
      <c r="F885" s="1" t="s">
        <v>481</v>
      </c>
      <c r="G885" s="1" t="s">
        <v>24</v>
      </c>
      <c r="H885" s="1">
        <v>4501724670</v>
      </c>
      <c r="I885" s="1" t="s">
        <v>24</v>
      </c>
      <c r="J885" s="1" t="s">
        <v>771</v>
      </c>
      <c r="K885" s="1">
        <v>1</v>
      </c>
      <c r="L885" s="1" t="s">
        <v>26</v>
      </c>
      <c r="M885" s="3">
        <v>82150</v>
      </c>
      <c r="N885" s="3">
        <f t="shared" si="20"/>
        <v>82150</v>
      </c>
      <c r="O885" s="1"/>
      <c r="P885" s="1"/>
      <c r="Q885" s="1"/>
      <c r="R885" s="1"/>
      <c r="S885" s="3"/>
      <c r="T885" s="1"/>
      <c r="U885" s="1"/>
      <c r="V885" s="3"/>
      <c r="W885" s="1"/>
      <c r="X885" s="1"/>
      <c r="Y885" s="1"/>
      <c r="Z885" s="3">
        <f>Tabla13157[[#This Row],[COSTO TOTAL]]</f>
        <v>82150</v>
      </c>
      <c r="AA885" s="1"/>
      <c r="AB885" s="1"/>
      <c r="AC885" s="1"/>
      <c r="AD885" s="1"/>
      <c r="AE885" s="1"/>
    </row>
    <row r="886" spans="1:31">
      <c r="A886" s="43" t="s">
        <v>1219</v>
      </c>
      <c r="B886" s="44">
        <v>43871</v>
      </c>
      <c r="C886" s="43" t="s">
        <v>24</v>
      </c>
      <c r="D886" s="43" t="s">
        <v>17</v>
      </c>
      <c r="E886" s="43" t="s">
        <v>24</v>
      </c>
      <c r="F886" s="43" t="s">
        <v>481</v>
      </c>
      <c r="G886" s="43" t="s">
        <v>24</v>
      </c>
      <c r="H886" s="43">
        <v>4501724670</v>
      </c>
      <c r="I886" s="43" t="s">
        <v>24</v>
      </c>
      <c r="J886" s="43" t="s">
        <v>772</v>
      </c>
      <c r="K886" s="43">
        <v>0</v>
      </c>
      <c r="L886" s="43" t="s">
        <v>26</v>
      </c>
      <c r="M886" s="45">
        <v>88063.4</v>
      </c>
      <c r="N886" s="45">
        <f t="shared" si="20"/>
        <v>0</v>
      </c>
      <c r="O886" s="43"/>
      <c r="P886" s="43"/>
      <c r="Q886" s="43"/>
      <c r="R886" s="43"/>
      <c r="S886" s="45"/>
      <c r="T886" s="43"/>
      <c r="U886" s="43"/>
      <c r="V886" s="45"/>
      <c r="W886" s="43"/>
      <c r="X886" s="43"/>
      <c r="Y886" s="43"/>
      <c r="Z886" s="45">
        <f>Tabla13157[[#This Row],[COSTO TOTAL]]</f>
        <v>0</v>
      </c>
      <c r="AA886" s="43"/>
      <c r="AB886" s="43"/>
      <c r="AC886" s="43"/>
      <c r="AD886" s="43" t="s">
        <v>112</v>
      </c>
      <c r="AE886" s="43"/>
    </row>
    <row r="887" spans="1:31">
      <c r="A887" s="1" t="s">
        <v>592</v>
      </c>
      <c r="B887" s="2">
        <v>43798</v>
      </c>
      <c r="C887" s="1" t="s">
        <v>24</v>
      </c>
      <c r="D887" s="1" t="s">
        <v>17</v>
      </c>
      <c r="E887" s="1" t="s">
        <v>24</v>
      </c>
      <c r="F887" s="1" t="s">
        <v>481</v>
      </c>
      <c r="G887" s="1" t="s">
        <v>24</v>
      </c>
      <c r="H887" s="1">
        <v>4501724670</v>
      </c>
      <c r="I887" s="1" t="s">
        <v>24</v>
      </c>
      <c r="J887" s="1" t="s">
        <v>773</v>
      </c>
      <c r="K887" s="1">
        <v>3</v>
      </c>
      <c r="L887" s="1" t="s">
        <v>26</v>
      </c>
      <c r="M887" s="3">
        <v>450.2</v>
      </c>
      <c r="N887" s="3">
        <f t="shared" si="20"/>
        <v>1350.6</v>
      </c>
      <c r="O887" s="1"/>
      <c r="P887" s="1"/>
      <c r="Q887" s="1"/>
      <c r="R887" s="1"/>
      <c r="S887" s="3"/>
      <c r="T887" s="1"/>
      <c r="U887" s="1"/>
      <c r="V887" s="3"/>
      <c r="W887" s="1"/>
      <c r="X887" s="1"/>
      <c r="Y887" s="1"/>
      <c r="Z887" s="3">
        <f>Tabla13157[[#This Row],[COSTO TOTAL]]</f>
        <v>1350.6</v>
      </c>
      <c r="AA887" s="1"/>
      <c r="AB887" s="1"/>
      <c r="AC887" s="1"/>
      <c r="AD887" s="1"/>
      <c r="AE887" s="1"/>
    </row>
    <row r="888" spans="1:31">
      <c r="A888" s="1" t="s">
        <v>367</v>
      </c>
      <c r="B888" s="2">
        <v>43223</v>
      </c>
      <c r="C888" s="1">
        <v>7525023</v>
      </c>
      <c r="D888" s="1" t="s">
        <v>17</v>
      </c>
      <c r="E888" s="1" t="s">
        <v>774</v>
      </c>
      <c r="F888" s="1" t="s">
        <v>374</v>
      </c>
      <c r="G888" s="1"/>
      <c r="H888" s="1">
        <v>4501515794</v>
      </c>
      <c r="I888" s="1" t="s">
        <v>24</v>
      </c>
      <c r="J888" s="1" t="s">
        <v>775</v>
      </c>
      <c r="K888" s="1">
        <v>1</v>
      </c>
      <c r="L888" s="1" t="s">
        <v>26</v>
      </c>
      <c r="M888" s="3">
        <v>300</v>
      </c>
      <c r="N888" s="3">
        <f t="shared" si="20"/>
        <v>300</v>
      </c>
      <c r="O888" s="1"/>
      <c r="P888" s="1"/>
      <c r="Q888" s="1"/>
      <c r="R888" s="1"/>
      <c r="S888" s="3"/>
      <c r="T888" s="1"/>
      <c r="U888" s="1"/>
      <c r="V888" s="3"/>
      <c r="W888" s="1"/>
      <c r="X888" s="1"/>
      <c r="Y888" s="1"/>
      <c r="Z888" s="3">
        <f>Tabla13157[[#This Row],[COSTO TOTAL]]</f>
        <v>300</v>
      </c>
      <c r="AA888" s="1"/>
      <c r="AB888" s="1"/>
      <c r="AC888" s="1"/>
      <c r="AD888" s="1"/>
      <c r="AE888" s="1"/>
    </row>
    <row r="889" spans="1:31">
      <c r="A889" s="1" t="s">
        <v>367</v>
      </c>
      <c r="B889" s="2">
        <v>43388</v>
      </c>
      <c r="C889" s="1">
        <v>7612345</v>
      </c>
      <c r="D889" s="1" t="s">
        <v>17</v>
      </c>
      <c r="E889" s="1" t="s">
        <v>776</v>
      </c>
      <c r="F889" s="1" t="s">
        <v>113</v>
      </c>
      <c r="G889" s="1" t="s">
        <v>24</v>
      </c>
      <c r="H889" s="1">
        <v>4501583636</v>
      </c>
      <c r="I889" s="1" t="s">
        <v>24</v>
      </c>
      <c r="J889" s="1" t="s">
        <v>777</v>
      </c>
      <c r="K889" s="1">
        <v>1</v>
      </c>
      <c r="L889" s="1" t="s">
        <v>26</v>
      </c>
      <c r="M889" s="3">
        <v>31630</v>
      </c>
      <c r="N889" s="3">
        <f t="shared" si="20"/>
        <v>31630</v>
      </c>
      <c r="O889" s="1"/>
      <c r="P889" s="1"/>
      <c r="Q889" s="1"/>
      <c r="R889" s="1"/>
      <c r="S889" s="3"/>
      <c r="T889" s="1"/>
      <c r="U889" s="1"/>
      <c r="V889" s="3"/>
      <c r="W889" s="1"/>
      <c r="X889" s="1"/>
      <c r="Y889" s="1"/>
      <c r="Z889" s="3">
        <f>Tabla13157[[#This Row],[COSTO TOTAL]]</f>
        <v>31630</v>
      </c>
      <c r="AA889" s="1"/>
      <c r="AB889" s="1"/>
      <c r="AC889" s="1"/>
      <c r="AD889" s="1"/>
      <c r="AE889" s="1"/>
    </row>
    <row r="890" spans="1:31">
      <c r="A890" s="1" t="s">
        <v>367</v>
      </c>
      <c r="B890" s="2">
        <v>43375</v>
      </c>
      <c r="C890" s="1">
        <v>7612345</v>
      </c>
      <c r="D890" s="1" t="s">
        <v>17</v>
      </c>
      <c r="E890" s="1" t="s">
        <v>776</v>
      </c>
      <c r="F890" s="1" t="s">
        <v>113</v>
      </c>
      <c r="G890" s="1" t="s">
        <v>24</v>
      </c>
      <c r="H890" s="1">
        <v>4501583636</v>
      </c>
      <c r="I890" s="1" t="s">
        <v>24</v>
      </c>
      <c r="J890" s="1" t="s">
        <v>778</v>
      </c>
      <c r="K890" s="1">
        <v>1</v>
      </c>
      <c r="L890" s="1" t="s">
        <v>26</v>
      </c>
      <c r="M890" s="3">
        <v>31440</v>
      </c>
      <c r="N890" s="3">
        <f t="shared" si="20"/>
        <v>31440</v>
      </c>
      <c r="O890" s="1"/>
      <c r="P890" s="1"/>
      <c r="Q890" s="1"/>
      <c r="R890" s="1"/>
      <c r="S890" s="3"/>
      <c r="T890" s="1"/>
      <c r="U890" s="1"/>
      <c r="V890" s="3"/>
      <c r="W890" s="1"/>
      <c r="X890" s="1"/>
      <c r="Y890" s="1"/>
      <c r="Z890" s="3">
        <f>Tabla13157[[#This Row],[COSTO TOTAL]]</f>
        <v>31440</v>
      </c>
      <c r="AA890" s="1"/>
      <c r="AB890" s="1"/>
      <c r="AC890" s="1"/>
      <c r="AD890" s="1"/>
      <c r="AE890" s="1"/>
    </row>
    <row r="891" spans="1:31">
      <c r="A891" s="1" t="s">
        <v>367</v>
      </c>
      <c r="B891" s="2">
        <v>43223</v>
      </c>
      <c r="C891" s="1">
        <v>7456123</v>
      </c>
      <c r="D891" s="1" t="s">
        <v>17</v>
      </c>
      <c r="E891" s="1" t="s">
        <v>779</v>
      </c>
      <c r="F891" s="1" t="s">
        <v>113</v>
      </c>
      <c r="G891" s="1" t="s">
        <v>24</v>
      </c>
      <c r="H891" s="1">
        <v>4501461689</v>
      </c>
      <c r="I891" s="1" t="s">
        <v>24</v>
      </c>
      <c r="J891" s="1" t="s">
        <v>780</v>
      </c>
      <c r="K891" s="1">
        <v>2</v>
      </c>
      <c r="L891" s="1" t="s">
        <v>26</v>
      </c>
      <c r="M891" s="3">
        <v>70</v>
      </c>
      <c r="N891" s="3">
        <f t="shared" si="20"/>
        <v>140</v>
      </c>
      <c r="O891" s="1"/>
      <c r="P891" s="1"/>
      <c r="Q891" s="1"/>
      <c r="R891" s="1"/>
      <c r="S891" s="3"/>
      <c r="T891" s="1"/>
      <c r="U891" s="1"/>
      <c r="V891" s="3"/>
      <c r="W891" s="1"/>
      <c r="X891" s="1"/>
      <c r="Y891" s="1"/>
      <c r="Z891" s="3">
        <f>Tabla13157[[#This Row],[COSTO TOTAL]]</f>
        <v>140</v>
      </c>
      <c r="AA891" s="1"/>
      <c r="AB891" s="1"/>
      <c r="AC891" s="1"/>
      <c r="AD891" s="1"/>
      <c r="AE891" s="1"/>
    </row>
    <row r="892" spans="1:31">
      <c r="A892" s="1" t="s">
        <v>368</v>
      </c>
      <c r="B892" s="2">
        <v>43185</v>
      </c>
      <c r="C892" s="1">
        <v>7538049</v>
      </c>
      <c r="D892" s="1" t="s">
        <v>17</v>
      </c>
      <c r="E892" s="1" t="s">
        <v>781</v>
      </c>
      <c r="F892" s="1" t="s">
        <v>374</v>
      </c>
      <c r="G892" s="1"/>
      <c r="H892" s="1">
        <v>4501527121</v>
      </c>
      <c r="I892" s="1" t="s">
        <v>24</v>
      </c>
      <c r="J892" s="1" t="s">
        <v>782</v>
      </c>
      <c r="K892" s="1">
        <v>8</v>
      </c>
      <c r="L892" s="1" t="s">
        <v>26</v>
      </c>
      <c r="M892" s="3"/>
      <c r="N892" s="3">
        <f t="shared" si="20"/>
        <v>0</v>
      </c>
      <c r="O892" s="1"/>
      <c r="P892" s="1"/>
      <c r="Q892" s="1"/>
      <c r="R892" s="1"/>
      <c r="S892" s="3"/>
      <c r="T892" s="1"/>
      <c r="U892" s="1"/>
      <c r="V892" s="3"/>
      <c r="W892" s="1"/>
      <c r="X892" s="1"/>
      <c r="Y892" s="1"/>
      <c r="Z892" s="3">
        <f>Tabla13157[[#This Row],[COSTO TOTAL]]</f>
        <v>0</v>
      </c>
      <c r="AA892" s="1"/>
      <c r="AB892" s="1"/>
      <c r="AC892" s="1"/>
      <c r="AD892" s="1"/>
      <c r="AE892" s="1"/>
    </row>
    <row r="893" spans="1:31">
      <c r="A893" s="1" t="s">
        <v>368</v>
      </c>
      <c r="B893" s="2">
        <v>43186</v>
      </c>
      <c r="C893" s="1">
        <v>7538049</v>
      </c>
      <c r="D893" s="1" t="s">
        <v>17</v>
      </c>
      <c r="E893" s="1" t="s">
        <v>781</v>
      </c>
      <c r="F893" s="1" t="s">
        <v>374</v>
      </c>
      <c r="G893" s="1"/>
      <c r="H893" s="1">
        <v>4501527121</v>
      </c>
      <c r="I893" s="1" t="s">
        <v>24</v>
      </c>
      <c r="J893" s="1" t="s">
        <v>784</v>
      </c>
      <c r="K893" s="1">
        <v>2</v>
      </c>
      <c r="L893" s="1" t="s">
        <v>26</v>
      </c>
      <c r="M893" s="3">
        <v>3280</v>
      </c>
      <c r="N893" s="3">
        <f t="shared" si="20"/>
        <v>6560</v>
      </c>
      <c r="O893" s="1"/>
      <c r="P893" s="1"/>
      <c r="Q893" s="1"/>
      <c r="R893" s="1"/>
      <c r="S893" s="3"/>
      <c r="T893" s="1"/>
      <c r="U893" s="1"/>
      <c r="V893" s="3"/>
      <c r="W893" s="1"/>
      <c r="X893" s="1"/>
      <c r="Y893" s="1"/>
      <c r="Z893" s="3">
        <f>Tabla13157[[#This Row],[COSTO TOTAL]]</f>
        <v>6560</v>
      </c>
      <c r="AA893" s="1"/>
      <c r="AB893" s="1"/>
      <c r="AC893" s="1"/>
      <c r="AD893" s="1"/>
      <c r="AE893" s="1"/>
    </row>
    <row r="894" spans="1:31">
      <c r="A894" s="1" t="s">
        <v>368</v>
      </c>
      <c r="B894" s="2">
        <v>43187</v>
      </c>
      <c r="C894" s="1">
        <v>7538049</v>
      </c>
      <c r="D894" s="1" t="s">
        <v>17</v>
      </c>
      <c r="E894" s="1" t="s">
        <v>781</v>
      </c>
      <c r="F894" s="1" t="s">
        <v>374</v>
      </c>
      <c r="G894" s="1"/>
      <c r="H894" s="1">
        <v>4501527121</v>
      </c>
      <c r="I894" s="1" t="s">
        <v>24</v>
      </c>
      <c r="J894" s="1" t="s">
        <v>785</v>
      </c>
      <c r="K894" s="1">
        <v>4</v>
      </c>
      <c r="L894" s="1" t="s">
        <v>26</v>
      </c>
      <c r="M894" s="3"/>
      <c r="N894" s="3">
        <f t="shared" si="20"/>
        <v>0</v>
      </c>
      <c r="O894" s="1"/>
      <c r="P894" s="1"/>
      <c r="Q894" s="1"/>
      <c r="R894" s="1"/>
      <c r="S894" s="3"/>
      <c r="T894" s="1"/>
      <c r="U894" s="1"/>
      <c r="V894" s="3"/>
      <c r="W894" s="1"/>
      <c r="X894" s="1"/>
      <c r="Y894" s="1"/>
      <c r="Z894" s="3">
        <f>Tabla13157[[#This Row],[COSTO TOTAL]]</f>
        <v>0</v>
      </c>
      <c r="AA894" s="1"/>
      <c r="AB894" s="1"/>
      <c r="AC894" s="1"/>
      <c r="AD894" s="1"/>
      <c r="AE894" s="1"/>
    </row>
    <row r="895" spans="1:31">
      <c r="A895" s="1" t="s">
        <v>368</v>
      </c>
      <c r="B895" s="2">
        <v>43188</v>
      </c>
      <c r="C895" s="1">
        <v>7538049</v>
      </c>
      <c r="D895" s="1" t="s">
        <v>17</v>
      </c>
      <c r="E895" s="1" t="s">
        <v>781</v>
      </c>
      <c r="F895" s="1" t="s">
        <v>374</v>
      </c>
      <c r="G895" s="1"/>
      <c r="H895" s="1">
        <v>4501527121</v>
      </c>
      <c r="I895" s="1" t="s">
        <v>24</v>
      </c>
      <c r="J895" s="1" t="s">
        <v>786</v>
      </c>
      <c r="K895" s="1">
        <v>8</v>
      </c>
      <c r="L895" s="1" t="s">
        <v>26</v>
      </c>
      <c r="M895" s="3"/>
      <c r="N895" s="3">
        <f t="shared" ref="N895:N990" si="22">M895*K895</f>
        <v>0</v>
      </c>
      <c r="O895" s="1"/>
      <c r="P895" s="1"/>
      <c r="Q895" s="1"/>
      <c r="R895" s="1"/>
      <c r="S895" s="3"/>
      <c r="T895" s="1"/>
      <c r="U895" s="1"/>
      <c r="V895" s="3"/>
      <c r="W895" s="1"/>
      <c r="X895" s="1"/>
      <c r="Y895" s="1"/>
      <c r="Z895" s="3">
        <f>Tabla13157[[#This Row],[COSTO TOTAL]]</f>
        <v>0</v>
      </c>
      <c r="AA895" s="1"/>
      <c r="AB895" s="1"/>
      <c r="AC895" s="1"/>
      <c r="AD895" s="1"/>
      <c r="AE895" s="1"/>
    </row>
    <row r="896" spans="1:31">
      <c r="A896" s="1" t="s">
        <v>368</v>
      </c>
      <c r="B896" s="2">
        <v>43189</v>
      </c>
      <c r="C896" s="1">
        <v>7538049</v>
      </c>
      <c r="D896" s="1" t="s">
        <v>17</v>
      </c>
      <c r="E896" s="1" t="s">
        <v>781</v>
      </c>
      <c r="F896" s="1" t="s">
        <v>374</v>
      </c>
      <c r="G896" s="1"/>
      <c r="H896" s="1">
        <v>4501527121</v>
      </c>
      <c r="I896" s="1" t="s">
        <v>24</v>
      </c>
      <c r="J896" s="1" t="s">
        <v>787</v>
      </c>
      <c r="K896" s="1">
        <v>8</v>
      </c>
      <c r="L896" s="1" t="s">
        <v>26</v>
      </c>
      <c r="M896" s="3"/>
      <c r="N896" s="3">
        <f t="shared" si="22"/>
        <v>0</v>
      </c>
      <c r="O896" s="1"/>
      <c r="P896" s="1"/>
      <c r="Q896" s="1"/>
      <c r="R896" s="1"/>
      <c r="S896" s="3"/>
      <c r="T896" s="1"/>
      <c r="U896" s="1"/>
      <c r="V896" s="3"/>
      <c r="W896" s="1"/>
      <c r="X896" s="1"/>
      <c r="Y896" s="1"/>
      <c r="Z896" s="3">
        <f>Tabla13157[[#This Row],[COSTO TOTAL]]</f>
        <v>0</v>
      </c>
      <c r="AA896" s="1"/>
      <c r="AB896" s="1"/>
      <c r="AC896" s="1"/>
      <c r="AD896" s="1"/>
      <c r="AE896" s="1"/>
    </row>
    <row r="897" spans="1:31">
      <c r="A897" s="1" t="s">
        <v>368</v>
      </c>
      <c r="B897" s="2">
        <v>43190</v>
      </c>
      <c r="C897" s="1">
        <v>7538049</v>
      </c>
      <c r="D897" s="1" t="s">
        <v>17</v>
      </c>
      <c r="E897" s="1" t="s">
        <v>781</v>
      </c>
      <c r="F897" s="1" t="s">
        <v>374</v>
      </c>
      <c r="G897" s="1"/>
      <c r="H897" s="1">
        <v>4501527121</v>
      </c>
      <c r="I897" s="1" t="s">
        <v>24</v>
      </c>
      <c r="J897" s="1" t="s">
        <v>788</v>
      </c>
      <c r="K897" s="1">
        <v>4</v>
      </c>
      <c r="L897" s="1" t="s">
        <v>26</v>
      </c>
      <c r="M897" s="3"/>
      <c r="N897" s="3">
        <f t="shared" si="22"/>
        <v>0</v>
      </c>
      <c r="O897" s="1"/>
      <c r="P897" s="1"/>
      <c r="Q897" s="1"/>
      <c r="R897" s="1"/>
      <c r="S897" s="3"/>
      <c r="T897" s="1"/>
      <c r="U897" s="1"/>
      <c r="V897" s="3"/>
      <c r="W897" s="1"/>
      <c r="X897" s="1"/>
      <c r="Y897" s="1"/>
      <c r="Z897" s="3">
        <f>Tabla13157[[#This Row],[COSTO TOTAL]]</f>
        <v>0</v>
      </c>
      <c r="AA897" s="1"/>
      <c r="AB897" s="1"/>
      <c r="AC897" s="1"/>
      <c r="AD897" s="1"/>
      <c r="AE897" s="1"/>
    </row>
    <row r="898" spans="1:31">
      <c r="A898" s="1" t="s">
        <v>368</v>
      </c>
      <c r="B898" s="2">
        <v>43191</v>
      </c>
      <c r="C898" s="1">
        <v>7538049</v>
      </c>
      <c r="D898" s="1" t="s">
        <v>17</v>
      </c>
      <c r="E898" s="1" t="s">
        <v>781</v>
      </c>
      <c r="F898" s="1" t="s">
        <v>374</v>
      </c>
      <c r="G898" s="1"/>
      <c r="H898" s="1">
        <v>4501527121</v>
      </c>
      <c r="I898" s="1" t="s">
        <v>24</v>
      </c>
      <c r="J898" s="1" t="s">
        <v>789</v>
      </c>
      <c r="K898" s="1">
        <v>2</v>
      </c>
      <c r="L898" s="1" t="s">
        <v>26</v>
      </c>
      <c r="M898" s="3"/>
      <c r="N898" s="3">
        <f t="shared" si="22"/>
        <v>0</v>
      </c>
      <c r="O898" s="1"/>
      <c r="P898" s="1"/>
      <c r="Q898" s="1"/>
      <c r="R898" s="1"/>
      <c r="S898" s="3"/>
      <c r="T898" s="1"/>
      <c r="U898" s="1"/>
      <c r="V898" s="3"/>
      <c r="W898" s="1"/>
      <c r="X898" s="1"/>
      <c r="Y898" s="1"/>
      <c r="Z898" s="3">
        <f>Tabla13157[[#This Row],[COSTO TOTAL]]</f>
        <v>0</v>
      </c>
      <c r="AA898" s="1"/>
      <c r="AB898" s="1"/>
      <c r="AC898" s="1"/>
      <c r="AD898" s="1"/>
      <c r="AE898" s="1"/>
    </row>
    <row r="899" spans="1:31">
      <c r="A899" s="1" t="s">
        <v>368</v>
      </c>
      <c r="B899" s="2">
        <v>43192</v>
      </c>
      <c r="C899" s="1">
        <v>7538049</v>
      </c>
      <c r="D899" s="1" t="s">
        <v>17</v>
      </c>
      <c r="E899" s="1" t="s">
        <v>781</v>
      </c>
      <c r="F899" s="1" t="s">
        <v>374</v>
      </c>
      <c r="G899" s="1"/>
      <c r="H899" s="1">
        <v>4501527121</v>
      </c>
      <c r="I899" s="1" t="s">
        <v>24</v>
      </c>
      <c r="J899" s="1" t="s">
        <v>790</v>
      </c>
      <c r="K899" s="1">
        <v>2</v>
      </c>
      <c r="L899" s="1" t="s">
        <v>26</v>
      </c>
      <c r="M899" s="3"/>
      <c r="N899" s="3">
        <f t="shared" si="22"/>
        <v>0</v>
      </c>
      <c r="O899" s="1"/>
      <c r="P899" s="1"/>
      <c r="Q899" s="1"/>
      <c r="R899" s="1"/>
      <c r="S899" s="3"/>
      <c r="T899" s="1"/>
      <c r="U899" s="1"/>
      <c r="V899" s="3"/>
      <c r="W899" s="1"/>
      <c r="X899" s="1"/>
      <c r="Y899" s="1"/>
      <c r="Z899" s="3">
        <f>Tabla13157[[#This Row],[COSTO TOTAL]]</f>
        <v>0</v>
      </c>
      <c r="AA899" s="1"/>
      <c r="AB899" s="1"/>
      <c r="AC899" s="1"/>
      <c r="AD899" s="1"/>
      <c r="AE899" s="1"/>
    </row>
    <row r="900" spans="1:31">
      <c r="A900" s="1" t="s">
        <v>368</v>
      </c>
      <c r="B900" s="2">
        <v>43410</v>
      </c>
      <c r="C900" s="1">
        <v>7644181</v>
      </c>
      <c r="D900" s="1" t="s">
        <v>17</v>
      </c>
      <c r="E900" s="1" t="s">
        <v>783</v>
      </c>
      <c r="F900" s="1" t="s">
        <v>113</v>
      </c>
      <c r="G900" s="1" t="s">
        <v>24</v>
      </c>
      <c r="H900" s="1">
        <v>4501604925</v>
      </c>
      <c r="I900" s="1" t="s">
        <v>737</v>
      </c>
      <c r="J900" s="1" t="s">
        <v>791</v>
      </c>
      <c r="K900" s="1">
        <v>5</v>
      </c>
      <c r="L900" s="1" t="s">
        <v>26</v>
      </c>
      <c r="M900" s="3">
        <v>3000</v>
      </c>
      <c r="N900" s="3">
        <f t="shared" si="22"/>
        <v>15000</v>
      </c>
      <c r="O900" s="1"/>
      <c r="P900" s="1"/>
      <c r="Q900" s="1"/>
      <c r="R900" s="1"/>
      <c r="S900" s="3"/>
      <c r="T900" s="1"/>
      <c r="U900" s="1"/>
      <c r="V900" s="3"/>
      <c r="W900" s="1"/>
      <c r="X900" s="1"/>
      <c r="Y900" s="1"/>
      <c r="Z900" s="3">
        <f>Tabla13157[[#This Row],[COSTO TOTAL]]</f>
        <v>15000</v>
      </c>
      <c r="AA900" s="1"/>
      <c r="AB900" s="1"/>
      <c r="AC900" s="1"/>
      <c r="AD900" s="1"/>
      <c r="AE900" s="1"/>
    </row>
    <row r="901" spans="1:31">
      <c r="A901" s="1"/>
      <c r="B901" s="2">
        <v>43768</v>
      </c>
      <c r="C901" s="1" t="s">
        <v>24</v>
      </c>
      <c r="D901" s="1" t="s">
        <v>17</v>
      </c>
      <c r="E901" s="1" t="s">
        <v>24</v>
      </c>
      <c r="F901" s="1" t="s">
        <v>792</v>
      </c>
      <c r="G901" s="1" t="s">
        <v>24</v>
      </c>
      <c r="H901" s="1">
        <v>4501713139</v>
      </c>
      <c r="I901" s="1" t="s">
        <v>24</v>
      </c>
      <c r="J901" s="1" t="s">
        <v>793</v>
      </c>
      <c r="K901" s="1">
        <v>1</v>
      </c>
      <c r="L901" s="1" t="s">
        <v>54</v>
      </c>
      <c r="M901" s="3">
        <v>27000</v>
      </c>
      <c r="N901" s="3">
        <f t="shared" si="22"/>
        <v>27000</v>
      </c>
      <c r="O901" s="1"/>
      <c r="P901" s="1"/>
      <c r="Q901" s="1"/>
      <c r="R901" s="1"/>
      <c r="S901" s="3"/>
      <c r="T901" s="1"/>
      <c r="U901" s="1"/>
      <c r="V901" s="3"/>
      <c r="W901" s="1"/>
      <c r="X901" s="1"/>
      <c r="Y901" s="1"/>
      <c r="Z901" s="3">
        <f>Tabla13157[[#This Row],[COSTO TOTAL]]</f>
        <v>27000</v>
      </c>
      <c r="AA901" s="1"/>
      <c r="AB901" s="1"/>
      <c r="AC901" s="1"/>
      <c r="AD901" s="1"/>
      <c r="AE901" s="1"/>
    </row>
    <row r="902" spans="1:31">
      <c r="A902" s="1" t="s">
        <v>275</v>
      </c>
      <c r="B902" s="2">
        <v>43034</v>
      </c>
      <c r="C902" s="1">
        <v>7477324</v>
      </c>
      <c r="D902" s="1" t="s">
        <v>17</v>
      </c>
      <c r="E902" s="1" t="s">
        <v>794</v>
      </c>
      <c r="F902" s="1" t="s">
        <v>449</v>
      </c>
      <c r="G902" s="1" t="s">
        <v>24</v>
      </c>
      <c r="H902" s="1">
        <v>4501475872</v>
      </c>
      <c r="I902" s="1" t="s">
        <v>24</v>
      </c>
      <c r="J902" s="1" t="s">
        <v>795</v>
      </c>
      <c r="K902" s="1">
        <v>10</v>
      </c>
      <c r="L902" s="1" t="s">
        <v>26</v>
      </c>
      <c r="M902" s="3">
        <v>483.6</v>
      </c>
      <c r="N902" s="3">
        <f t="shared" si="22"/>
        <v>4836</v>
      </c>
      <c r="O902" s="1"/>
      <c r="P902" s="1"/>
      <c r="Q902" s="1"/>
      <c r="R902" s="1"/>
      <c r="S902" s="3"/>
      <c r="T902" s="1"/>
      <c r="U902" s="1"/>
      <c r="V902" s="3"/>
      <c r="W902" s="1"/>
      <c r="X902" s="1"/>
      <c r="Y902" s="1"/>
      <c r="Z902" s="3">
        <f>Tabla13157[[#This Row],[COSTO TOTAL]]</f>
        <v>4836</v>
      </c>
      <c r="AA902" s="1"/>
      <c r="AB902" s="1"/>
      <c r="AC902" s="1"/>
      <c r="AD902" s="1"/>
      <c r="AE902" s="1"/>
    </row>
    <row r="903" spans="1:31">
      <c r="A903" s="1" t="s">
        <v>376</v>
      </c>
      <c r="B903" s="2">
        <v>43496</v>
      </c>
      <c r="C903" s="1">
        <v>7810899</v>
      </c>
      <c r="D903" s="1" t="s">
        <v>17</v>
      </c>
      <c r="E903" s="1" t="s">
        <v>24</v>
      </c>
      <c r="F903" s="1" t="s">
        <v>122</v>
      </c>
      <c r="G903" s="1" t="s">
        <v>24</v>
      </c>
      <c r="H903" s="1">
        <v>4501749094</v>
      </c>
      <c r="I903" s="1" t="s">
        <v>24</v>
      </c>
      <c r="J903" s="1" t="s">
        <v>247</v>
      </c>
      <c r="K903" s="1">
        <v>6</v>
      </c>
      <c r="L903" s="1" t="s">
        <v>26</v>
      </c>
      <c r="M903" s="3">
        <v>638</v>
      </c>
      <c r="N903" s="3">
        <f t="shared" si="22"/>
        <v>3828</v>
      </c>
      <c r="O903" s="1"/>
      <c r="P903" s="1"/>
      <c r="Q903" s="1"/>
      <c r="R903" s="1"/>
      <c r="S903" s="3"/>
      <c r="T903" s="1"/>
      <c r="U903" s="1"/>
      <c r="V903" s="3"/>
      <c r="W903" s="1"/>
      <c r="X903" s="1"/>
      <c r="Y903" s="1"/>
      <c r="Z903" s="3">
        <f>Tabla13157[[#This Row],[COSTO TOTAL]]</f>
        <v>3828</v>
      </c>
      <c r="AA903" s="1"/>
      <c r="AB903" s="1"/>
      <c r="AC903" s="1"/>
      <c r="AD903" s="1" t="s">
        <v>112</v>
      </c>
      <c r="AE903" s="1"/>
    </row>
    <row r="904" spans="1:31">
      <c r="A904" s="1" t="s">
        <v>352</v>
      </c>
      <c r="B904" s="2">
        <v>43514</v>
      </c>
      <c r="C904" s="1" t="s">
        <v>22</v>
      </c>
      <c r="D904" s="1" t="s">
        <v>17</v>
      </c>
      <c r="E904" s="1" t="s">
        <v>24</v>
      </c>
      <c r="F904" s="1" t="s">
        <v>113</v>
      </c>
      <c r="G904" s="1" t="s">
        <v>24</v>
      </c>
      <c r="H904" s="1">
        <v>4501735124</v>
      </c>
      <c r="I904" s="1" t="s">
        <v>24</v>
      </c>
      <c r="J904" s="1" t="s">
        <v>1259</v>
      </c>
      <c r="K904" s="1">
        <v>2</v>
      </c>
      <c r="L904" s="1" t="s">
        <v>26</v>
      </c>
      <c r="M904" s="3">
        <v>50678.400000000001</v>
      </c>
      <c r="N904" s="3">
        <f t="shared" si="22"/>
        <v>101356.8</v>
      </c>
      <c r="O904" s="1"/>
      <c r="P904" s="3"/>
      <c r="Q904" s="1"/>
      <c r="R904" s="1"/>
      <c r="S904" s="1"/>
      <c r="T904" s="1"/>
      <c r="U904" s="1"/>
      <c r="V904" s="3"/>
      <c r="W904" s="1"/>
      <c r="X904" s="1"/>
      <c r="Y904" s="1"/>
      <c r="Z904" s="3">
        <f>Tabla13157[[#This Row],[COSTO TOTAL]]</f>
        <v>101356.8</v>
      </c>
      <c r="AA904" s="1"/>
      <c r="AB904" s="1"/>
      <c r="AC904" s="1"/>
      <c r="AD904" s="1" t="s">
        <v>112</v>
      </c>
      <c r="AE904" s="1"/>
    </row>
    <row r="905" spans="1:31">
      <c r="A905" s="1" t="s">
        <v>156</v>
      </c>
      <c r="B905" s="2">
        <v>43514</v>
      </c>
      <c r="C905" s="1" t="s">
        <v>22</v>
      </c>
      <c r="D905" s="1" t="s">
        <v>17</v>
      </c>
      <c r="E905" s="1" t="s">
        <v>24</v>
      </c>
      <c r="F905" s="1" t="s">
        <v>361</v>
      </c>
      <c r="G905" s="1" t="s">
        <v>24</v>
      </c>
      <c r="H905" s="1">
        <v>4501723728</v>
      </c>
      <c r="I905" s="1" t="s">
        <v>24</v>
      </c>
      <c r="J905" s="1" t="s">
        <v>1317</v>
      </c>
      <c r="K905" s="1">
        <v>1</v>
      </c>
      <c r="L905" s="1" t="s">
        <v>26</v>
      </c>
      <c r="M905" s="3">
        <v>7013.85</v>
      </c>
      <c r="N905" s="3">
        <f t="shared" si="22"/>
        <v>7013.85</v>
      </c>
      <c r="O905" s="1"/>
      <c r="P905" s="3"/>
      <c r="Q905" s="1"/>
      <c r="R905" s="1"/>
      <c r="S905" s="1"/>
      <c r="T905" s="1"/>
      <c r="U905" s="1"/>
      <c r="V905" s="3"/>
      <c r="W905" s="1"/>
      <c r="X905" s="1"/>
      <c r="Y905" s="1"/>
      <c r="Z905" s="3">
        <f>Tabla13157[[#This Row],[COSTO TOTAL]]</f>
        <v>7013.85</v>
      </c>
      <c r="AA905" s="1"/>
      <c r="AB905" s="1"/>
      <c r="AC905" s="1"/>
      <c r="AD905" s="1"/>
      <c r="AE905" s="1"/>
    </row>
    <row r="906" spans="1:31">
      <c r="A906" s="1" t="s">
        <v>156</v>
      </c>
      <c r="B906" s="2">
        <v>43514</v>
      </c>
      <c r="C906" s="1" t="s">
        <v>22</v>
      </c>
      <c r="D906" s="1" t="s">
        <v>17</v>
      </c>
      <c r="E906" s="1" t="s">
        <v>24</v>
      </c>
      <c r="F906" s="1" t="s">
        <v>361</v>
      </c>
      <c r="G906" s="1" t="s">
        <v>24</v>
      </c>
      <c r="H906" s="1">
        <v>4501723728</v>
      </c>
      <c r="I906" s="1" t="s">
        <v>24</v>
      </c>
      <c r="J906" s="1" t="s">
        <v>1318</v>
      </c>
      <c r="K906" s="1">
        <v>1</v>
      </c>
      <c r="L906" s="1" t="s">
        <v>26</v>
      </c>
      <c r="M906" s="3">
        <v>2399</v>
      </c>
      <c r="N906" s="3">
        <f t="shared" si="22"/>
        <v>2399</v>
      </c>
      <c r="O906" s="1"/>
      <c r="P906" s="3"/>
      <c r="Q906" s="1"/>
      <c r="R906" s="1"/>
      <c r="S906" s="1"/>
      <c r="T906" s="1"/>
      <c r="U906" s="1"/>
      <c r="V906" s="3"/>
      <c r="W906" s="1"/>
      <c r="X906" s="1"/>
      <c r="Y906" s="1"/>
      <c r="Z906" s="3">
        <f>Tabla13157[[#This Row],[COSTO TOTAL]]</f>
        <v>2399</v>
      </c>
      <c r="AA906" s="1"/>
      <c r="AB906" s="1"/>
      <c r="AC906" s="1"/>
      <c r="AD906" s="1"/>
      <c r="AE906" s="1"/>
    </row>
    <row r="907" spans="1:31">
      <c r="A907" s="1" t="s">
        <v>156</v>
      </c>
      <c r="B907" s="2">
        <v>43514</v>
      </c>
      <c r="C907" s="1" t="s">
        <v>22</v>
      </c>
      <c r="D907" s="1" t="s">
        <v>17</v>
      </c>
      <c r="E907" s="1" t="s">
        <v>24</v>
      </c>
      <c r="F907" s="1" t="s">
        <v>361</v>
      </c>
      <c r="G907" s="1" t="s">
        <v>24</v>
      </c>
      <c r="H907" s="1">
        <v>4501723728</v>
      </c>
      <c r="I907" s="1" t="s">
        <v>24</v>
      </c>
      <c r="J907" s="1" t="s">
        <v>1330</v>
      </c>
      <c r="K907" s="1">
        <v>1</v>
      </c>
      <c r="L907" s="1" t="s">
        <v>26</v>
      </c>
      <c r="M907" s="3"/>
      <c r="N907" s="3">
        <f t="shared" si="22"/>
        <v>0</v>
      </c>
      <c r="O907" s="1"/>
      <c r="P907" s="3"/>
      <c r="Q907" s="1"/>
      <c r="R907" s="1"/>
      <c r="S907" s="1"/>
      <c r="T907" s="1"/>
      <c r="U907" s="1"/>
      <c r="V907" s="3"/>
      <c r="W907" s="1"/>
      <c r="X907" s="1"/>
      <c r="Y907" s="1"/>
      <c r="Z907" s="3">
        <f>Tabla13157[[#This Row],[COSTO TOTAL]]</f>
        <v>0</v>
      </c>
      <c r="AA907" s="1"/>
      <c r="AB907" s="1"/>
      <c r="AC907" s="1"/>
      <c r="AD907" s="1"/>
      <c r="AE907" s="1"/>
    </row>
    <row r="908" spans="1:31">
      <c r="A908" s="1" t="s">
        <v>156</v>
      </c>
      <c r="B908" s="2">
        <v>43514</v>
      </c>
      <c r="C908" s="1" t="s">
        <v>22</v>
      </c>
      <c r="D908" s="1" t="s">
        <v>17</v>
      </c>
      <c r="E908" s="1" t="s">
        <v>24</v>
      </c>
      <c r="F908" s="1" t="s">
        <v>361</v>
      </c>
      <c r="G908" s="1" t="s">
        <v>24</v>
      </c>
      <c r="H908" s="1">
        <v>4501723728</v>
      </c>
      <c r="I908" s="1" t="s">
        <v>24</v>
      </c>
      <c r="J908" s="1" t="s">
        <v>1319</v>
      </c>
      <c r="K908" s="1">
        <v>4</v>
      </c>
      <c r="L908" s="1" t="s">
        <v>26</v>
      </c>
      <c r="M908" s="3">
        <v>238.45</v>
      </c>
      <c r="N908" s="3">
        <f t="shared" si="22"/>
        <v>953.8</v>
      </c>
      <c r="O908" s="1"/>
      <c r="P908" s="3"/>
      <c r="Q908" s="1"/>
      <c r="R908" s="1"/>
      <c r="S908" s="1"/>
      <c r="T908" s="1"/>
      <c r="U908" s="1"/>
      <c r="V908" s="3"/>
      <c r="W908" s="1"/>
      <c r="X908" s="1"/>
      <c r="Y908" s="1"/>
      <c r="Z908" s="3">
        <f>Tabla13157[[#This Row],[COSTO TOTAL]]</f>
        <v>953.8</v>
      </c>
      <c r="AA908" s="1"/>
      <c r="AB908" s="1"/>
      <c r="AC908" s="1"/>
      <c r="AD908" s="1"/>
      <c r="AE908" s="1"/>
    </row>
    <row r="909" spans="1:31">
      <c r="A909" s="1" t="s">
        <v>156</v>
      </c>
      <c r="B909" s="2">
        <v>43514</v>
      </c>
      <c r="C909" s="1" t="s">
        <v>22</v>
      </c>
      <c r="D909" s="1" t="s">
        <v>17</v>
      </c>
      <c r="E909" s="1" t="s">
        <v>24</v>
      </c>
      <c r="F909" s="1" t="s">
        <v>361</v>
      </c>
      <c r="G909" s="1" t="s">
        <v>24</v>
      </c>
      <c r="H909" s="1">
        <v>4501723728</v>
      </c>
      <c r="I909" s="1" t="s">
        <v>24</v>
      </c>
      <c r="J909" s="1" t="s">
        <v>1320</v>
      </c>
      <c r="K909" s="1">
        <v>1</v>
      </c>
      <c r="L909" s="1" t="s">
        <v>26</v>
      </c>
      <c r="M909" s="3">
        <v>5961.25</v>
      </c>
      <c r="N909" s="3">
        <f t="shared" si="22"/>
        <v>5961.25</v>
      </c>
      <c r="O909" s="1"/>
      <c r="P909" s="3"/>
      <c r="Q909" s="1"/>
      <c r="R909" s="1"/>
      <c r="S909" s="1"/>
      <c r="T909" s="1"/>
      <c r="U909" s="1"/>
      <c r="V909" s="3"/>
      <c r="W909" s="1"/>
      <c r="X909" s="1"/>
      <c r="Y909" s="1"/>
      <c r="Z909" s="3">
        <f>Tabla13157[[#This Row],[COSTO TOTAL]]</f>
        <v>5961.25</v>
      </c>
      <c r="AA909" s="1"/>
      <c r="AB909" s="1"/>
      <c r="AC909" s="1"/>
      <c r="AD909" s="1"/>
      <c r="AE909" s="1"/>
    </row>
    <row r="910" spans="1:31">
      <c r="A910" s="1" t="s">
        <v>156</v>
      </c>
      <c r="B910" s="2">
        <v>43514</v>
      </c>
      <c r="C910" s="1" t="s">
        <v>22</v>
      </c>
      <c r="D910" s="1" t="s">
        <v>17</v>
      </c>
      <c r="E910" s="1" t="s">
        <v>24</v>
      </c>
      <c r="F910" s="1" t="s">
        <v>361</v>
      </c>
      <c r="G910" s="1" t="s">
        <v>24</v>
      </c>
      <c r="H910" s="1">
        <v>4501723728</v>
      </c>
      <c r="I910" s="1" t="s">
        <v>24</v>
      </c>
      <c r="J910" s="1" t="s">
        <v>1321</v>
      </c>
      <c r="K910" s="1">
        <v>1</v>
      </c>
      <c r="L910" s="1" t="s">
        <v>26</v>
      </c>
      <c r="M910" s="3"/>
      <c r="N910" s="3">
        <f t="shared" si="22"/>
        <v>0</v>
      </c>
      <c r="O910" s="1"/>
      <c r="P910" s="3"/>
      <c r="Q910" s="1"/>
      <c r="R910" s="1"/>
      <c r="S910" s="1"/>
      <c r="T910" s="1"/>
      <c r="U910" s="1"/>
      <c r="V910" s="3"/>
      <c r="W910" s="1"/>
      <c r="X910" s="1"/>
      <c r="Y910" s="1"/>
      <c r="Z910" s="3">
        <f>Tabla13157[[#This Row],[COSTO TOTAL]]</f>
        <v>0</v>
      </c>
      <c r="AA910" s="1"/>
      <c r="AB910" s="1"/>
      <c r="AC910" s="1"/>
      <c r="AD910" s="1"/>
      <c r="AE910" s="1"/>
    </row>
    <row r="911" spans="1:31">
      <c r="A911" s="1" t="s">
        <v>156</v>
      </c>
      <c r="B911" s="2">
        <v>43514</v>
      </c>
      <c r="C911" s="1" t="s">
        <v>22</v>
      </c>
      <c r="D911" s="1" t="s">
        <v>17</v>
      </c>
      <c r="E911" s="1" t="s">
        <v>24</v>
      </c>
      <c r="F911" s="1" t="s">
        <v>361</v>
      </c>
      <c r="G911" s="1" t="s">
        <v>24</v>
      </c>
      <c r="H911" s="1">
        <v>4501723728</v>
      </c>
      <c r="I911" s="1" t="s">
        <v>24</v>
      </c>
      <c r="J911" s="1" t="s">
        <v>1322</v>
      </c>
      <c r="K911" s="1">
        <v>24</v>
      </c>
      <c r="L911" s="1" t="s">
        <v>26</v>
      </c>
      <c r="M911" s="3">
        <v>30.4</v>
      </c>
      <c r="N911" s="3">
        <f t="shared" si="22"/>
        <v>729.59999999999991</v>
      </c>
      <c r="O911" s="1"/>
      <c r="P911" s="3"/>
      <c r="Q911" s="1"/>
      <c r="R911" s="1"/>
      <c r="S911" s="1"/>
      <c r="T911" s="1"/>
      <c r="U911" s="1"/>
      <c r="V911" s="3"/>
      <c r="W911" s="1"/>
      <c r="X911" s="1"/>
      <c r="Y911" s="1"/>
      <c r="Z911" s="3">
        <f>Tabla13157[[#This Row],[COSTO TOTAL]]</f>
        <v>729.59999999999991</v>
      </c>
      <c r="AA911" s="1"/>
      <c r="AB911" s="1"/>
      <c r="AC911" s="1"/>
      <c r="AD911" s="1"/>
      <c r="AE911" s="1"/>
    </row>
    <row r="912" spans="1:31">
      <c r="A912" s="1" t="s">
        <v>156</v>
      </c>
      <c r="B912" s="2">
        <v>43514</v>
      </c>
      <c r="C912" s="1" t="s">
        <v>22</v>
      </c>
      <c r="D912" s="1" t="s">
        <v>17</v>
      </c>
      <c r="E912" s="1" t="s">
        <v>24</v>
      </c>
      <c r="F912" s="1" t="s">
        <v>361</v>
      </c>
      <c r="G912" s="1" t="s">
        <v>24</v>
      </c>
      <c r="H912" s="1">
        <v>4501723728</v>
      </c>
      <c r="I912" s="1" t="s">
        <v>24</v>
      </c>
      <c r="J912" s="1" t="s">
        <v>1323</v>
      </c>
      <c r="K912" s="1">
        <v>2</v>
      </c>
      <c r="L912" s="1" t="s">
        <v>26</v>
      </c>
      <c r="M912" s="3">
        <v>234.65</v>
      </c>
      <c r="N912" s="3">
        <f t="shared" si="22"/>
        <v>469.3</v>
      </c>
      <c r="O912" s="1"/>
      <c r="P912" s="3"/>
      <c r="Q912" s="1"/>
      <c r="R912" s="1"/>
      <c r="S912" s="1"/>
      <c r="T912" s="1"/>
      <c r="U912" s="1"/>
      <c r="V912" s="3"/>
      <c r="W912" s="1"/>
      <c r="X912" s="1"/>
      <c r="Y912" s="1"/>
      <c r="Z912" s="3">
        <f>Tabla13157[[#This Row],[COSTO TOTAL]]</f>
        <v>469.3</v>
      </c>
      <c r="AA912" s="1"/>
      <c r="AB912" s="1"/>
      <c r="AC912" s="1"/>
      <c r="AD912" s="1"/>
      <c r="AE912" s="1"/>
    </row>
    <row r="913" spans="1:31">
      <c r="A913" s="1" t="s">
        <v>156</v>
      </c>
      <c r="B913" s="2">
        <v>43514</v>
      </c>
      <c r="C913" s="1" t="s">
        <v>22</v>
      </c>
      <c r="D913" s="1" t="s">
        <v>17</v>
      </c>
      <c r="E913" s="1" t="s">
        <v>24</v>
      </c>
      <c r="F913" s="1" t="s">
        <v>361</v>
      </c>
      <c r="G913" s="1" t="s">
        <v>24</v>
      </c>
      <c r="H913" s="1">
        <v>4501723728</v>
      </c>
      <c r="I913" s="1" t="s">
        <v>24</v>
      </c>
      <c r="J913" s="1" t="s">
        <v>1324</v>
      </c>
      <c r="K913" s="1">
        <v>2</v>
      </c>
      <c r="L913" s="1" t="s">
        <v>26</v>
      </c>
      <c r="M913" s="3">
        <v>122.55</v>
      </c>
      <c r="N913" s="3">
        <f t="shared" si="22"/>
        <v>245.1</v>
      </c>
      <c r="O913" s="1"/>
      <c r="P913" s="3"/>
      <c r="Q913" s="1"/>
      <c r="R913" s="1"/>
      <c r="S913" s="1"/>
      <c r="T913" s="1"/>
      <c r="U913" s="1"/>
      <c r="V913" s="3"/>
      <c r="W913" s="1"/>
      <c r="X913" s="1"/>
      <c r="Y913" s="1"/>
      <c r="Z913" s="3">
        <f>Tabla13157[[#This Row],[COSTO TOTAL]]</f>
        <v>245.1</v>
      </c>
      <c r="AA913" s="1"/>
      <c r="AB913" s="1"/>
      <c r="AC913" s="1"/>
      <c r="AD913" s="1"/>
      <c r="AE913" s="1"/>
    </row>
    <row r="914" spans="1:31">
      <c r="A914" s="1" t="s">
        <v>156</v>
      </c>
      <c r="B914" s="2">
        <v>43514</v>
      </c>
      <c r="C914" s="1" t="s">
        <v>22</v>
      </c>
      <c r="D914" s="1" t="s">
        <v>17</v>
      </c>
      <c r="E914" s="1" t="s">
        <v>24</v>
      </c>
      <c r="F914" s="1" t="s">
        <v>361</v>
      </c>
      <c r="G914" s="1" t="s">
        <v>24</v>
      </c>
      <c r="H914" s="1">
        <v>4501723728</v>
      </c>
      <c r="I914" s="1" t="s">
        <v>24</v>
      </c>
      <c r="J914" s="1" t="s">
        <v>1325</v>
      </c>
      <c r="K914" s="1">
        <v>2</v>
      </c>
      <c r="L914" s="1" t="s">
        <v>26</v>
      </c>
      <c r="M914" s="3">
        <v>4940</v>
      </c>
      <c r="N914" s="3">
        <f t="shared" si="22"/>
        <v>9880</v>
      </c>
      <c r="O914" s="1"/>
      <c r="P914" s="3"/>
      <c r="Q914" s="1"/>
      <c r="R914" s="1"/>
      <c r="S914" s="1"/>
      <c r="T914" s="1"/>
      <c r="U914" s="1"/>
      <c r="V914" s="3"/>
      <c r="W914" s="1"/>
      <c r="X914" s="1"/>
      <c r="Y914" s="1"/>
      <c r="Z914" s="3">
        <f>Tabla13157[[#This Row],[COSTO TOTAL]]</f>
        <v>9880</v>
      </c>
      <c r="AA914" s="1"/>
      <c r="AB914" s="1"/>
      <c r="AC914" s="1"/>
      <c r="AD914" s="1"/>
      <c r="AE914" s="1"/>
    </row>
    <row r="915" spans="1:31">
      <c r="A915" s="1" t="s">
        <v>156</v>
      </c>
      <c r="B915" s="2">
        <v>43514</v>
      </c>
      <c r="C915" s="1" t="s">
        <v>22</v>
      </c>
      <c r="D915" s="1" t="s">
        <v>17</v>
      </c>
      <c r="E915" s="1" t="s">
        <v>24</v>
      </c>
      <c r="F915" s="1" t="s">
        <v>361</v>
      </c>
      <c r="G915" s="1" t="s">
        <v>24</v>
      </c>
      <c r="H915" s="1">
        <v>4501723728</v>
      </c>
      <c r="I915" s="1" t="s">
        <v>24</v>
      </c>
      <c r="J915" s="1" t="s">
        <v>1326</v>
      </c>
      <c r="K915" s="1">
        <v>1</v>
      </c>
      <c r="L915" s="1" t="s">
        <v>54</v>
      </c>
      <c r="M915" s="3">
        <v>268.85000000000002</v>
      </c>
      <c r="N915" s="3">
        <f t="shared" si="22"/>
        <v>268.85000000000002</v>
      </c>
      <c r="O915" s="1"/>
      <c r="P915" s="3"/>
      <c r="Q915" s="1"/>
      <c r="R915" s="1"/>
      <c r="S915" s="1"/>
      <c r="T915" s="1"/>
      <c r="U915" s="1"/>
      <c r="V915" s="3"/>
      <c r="W915" s="1"/>
      <c r="X915" s="1"/>
      <c r="Y915" s="1"/>
      <c r="Z915" s="3">
        <f>Tabla13157[[#This Row],[COSTO TOTAL]]</f>
        <v>268.85000000000002</v>
      </c>
      <c r="AA915" s="1"/>
      <c r="AB915" s="1"/>
      <c r="AC915" s="1"/>
      <c r="AD915" s="1"/>
      <c r="AE915" s="1"/>
    </row>
    <row r="916" spans="1:31">
      <c r="A916" s="1" t="s">
        <v>156</v>
      </c>
      <c r="B916" s="2">
        <v>43514</v>
      </c>
      <c r="C916" s="1" t="s">
        <v>22</v>
      </c>
      <c r="D916" s="1" t="s">
        <v>17</v>
      </c>
      <c r="E916" s="1" t="s">
        <v>24</v>
      </c>
      <c r="F916" s="1" t="s">
        <v>361</v>
      </c>
      <c r="G916" s="1" t="s">
        <v>24</v>
      </c>
      <c r="H916" s="1">
        <v>4501723728</v>
      </c>
      <c r="I916" s="1" t="s">
        <v>24</v>
      </c>
      <c r="J916" s="1" t="s">
        <v>1335</v>
      </c>
      <c r="K916" s="1">
        <v>1</v>
      </c>
      <c r="L916" s="1" t="s">
        <v>26</v>
      </c>
      <c r="M916" s="3">
        <v>70.3</v>
      </c>
      <c r="N916" s="3">
        <f t="shared" si="22"/>
        <v>70.3</v>
      </c>
      <c r="O916" s="1"/>
      <c r="P916" s="3"/>
      <c r="Q916" s="1"/>
      <c r="R916" s="1"/>
      <c r="S916" s="1"/>
      <c r="T916" s="1"/>
      <c r="U916" s="1"/>
      <c r="V916" s="3"/>
      <c r="W916" s="1"/>
      <c r="X916" s="1"/>
      <c r="Y916" s="1"/>
      <c r="Z916" s="3">
        <f>Tabla13157[[#This Row],[COSTO TOTAL]]</f>
        <v>70.3</v>
      </c>
      <c r="AA916" s="1"/>
      <c r="AB916" s="1"/>
      <c r="AC916" s="1"/>
      <c r="AD916" s="1"/>
      <c r="AE916" s="1"/>
    </row>
    <row r="917" spans="1:31">
      <c r="A917" s="1" t="s">
        <v>156</v>
      </c>
      <c r="B917" s="2">
        <v>43514</v>
      </c>
      <c r="C917" s="1" t="s">
        <v>22</v>
      </c>
      <c r="D917" s="1" t="s">
        <v>17</v>
      </c>
      <c r="E917" s="1" t="s">
        <v>24</v>
      </c>
      <c r="F917" s="1" t="s">
        <v>361</v>
      </c>
      <c r="G917" s="1" t="s">
        <v>24</v>
      </c>
      <c r="H917" s="1">
        <v>4501723728</v>
      </c>
      <c r="I917" s="1" t="s">
        <v>24</v>
      </c>
      <c r="J917" s="1" t="s">
        <v>1333</v>
      </c>
      <c r="K917" s="1">
        <v>1</v>
      </c>
      <c r="L917" s="1" t="s">
        <v>26</v>
      </c>
      <c r="M917" s="3">
        <v>288.8</v>
      </c>
      <c r="N917" s="3">
        <f t="shared" si="22"/>
        <v>288.8</v>
      </c>
      <c r="O917" s="1"/>
      <c r="P917" s="3"/>
      <c r="Q917" s="1"/>
      <c r="R917" s="1"/>
      <c r="S917" s="1"/>
      <c r="T917" s="1"/>
      <c r="U917" s="1"/>
      <c r="V917" s="3"/>
      <c r="W917" s="1"/>
      <c r="X917" s="1"/>
      <c r="Y917" s="1"/>
      <c r="Z917" s="3">
        <f>Tabla13157[[#This Row],[COSTO TOTAL]]</f>
        <v>288.8</v>
      </c>
      <c r="AA917" s="1"/>
      <c r="AB917" s="1"/>
      <c r="AC917" s="1"/>
      <c r="AD917" s="1"/>
      <c r="AE917" s="1"/>
    </row>
    <row r="918" spans="1:31">
      <c r="A918" s="1" t="s">
        <v>156</v>
      </c>
      <c r="B918" s="2">
        <v>43514</v>
      </c>
      <c r="C918" s="1" t="s">
        <v>22</v>
      </c>
      <c r="D918" s="1" t="s">
        <v>17</v>
      </c>
      <c r="E918" s="1" t="s">
        <v>24</v>
      </c>
      <c r="F918" s="1" t="s">
        <v>361</v>
      </c>
      <c r="G918" s="1" t="s">
        <v>24</v>
      </c>
      <c r="H918" s="1">
        <v>4501723728</v>
      </c>
      <c r="I918" s="1" t="s">
        <v>24</v>
      </c>
      <c r="J918" s="1" t="s">
        <v>1327</v>
      </c>
      <c r="K918" s="1">
        <v>1</v>
      </c>
      <c r="L918" s="1" t="s">
        <v>26</v>
      </c>
      <c r="M918" s="3">
        <v>92.15</v>
      </c>
      <c r="N918" s="3">
        <f t="shared" si="22"/>
        <v>92.15</v>
      </c>
      <c r="O918" s="1"/>
      <c r="P918" s="3"/>
      <c r="Q918" s="1"/>
      <c r="R918" s="1"/>
      <c r="S918" s="1"/>
      <c r="T918" s="1"/>
      <c r="U918" s="1"/>
      <c r="V918" s="3"/>
      <c r="W918" s="1"/>
      <c r="X918" s="1"/>
      <c r="Y918" s="1"/>
      <c r="Z918" s="3">
        <f>Tabla13157[[#This Row],[COSTO TOTAL]]</f>
        <v>92.15</v>
      </c>
      <c r="AA918" s="1"/>
      <c r="AB918" s="1"/>
      <c r="AC918" s="1"/>
      <c r="AD918" s="1"/>
      <c r="AE918" s="1"/>
    </row>
    <row r="919" spans="1:31">
      <c r="A919" s="1" t="s">
        <v>156</v>
      </c>
      <c r="B919" s="2">
        <v>43514</v>
      </c>
      <c r="C919" s="1" t="s">
        <v>22</v>
      </c>
      <c r="D919" s="1" t="s">
        <v>17</v>
      </c>
      <c r="E919" s="1" t="s">
        <v>24</v>
      </c>
      <c r="F919" s="1" t="s">
        <v>361</v>
      </c>
      <c r="G919" s="1" t="s">
        <v>24</v>
      </c>
      <c r="H919" s="1">
        <v>4501723728</v>
      </c>
      <c r="I919" s="1" t="s">
        <v>24</v>
      </c>
      <c r="J919" s="1" t="s">
        <v>1328</v>
      </c>
      <c r="K919" s="1">
        <v>1</v>
      </c>
      <c r="L919" s="1" t="s">
        <v>26</v>
      </c>
      <c r="M919" s="3">
        <v>5042.6000000000004</v>
      </c>
      <c r="N919" s="3">
        <f t="shared" si="22"/>
        <v>5042.6000000000004</v>
      </c>
      <c r="O919" s="1"/>
      <c r="P919" s="3"/>
      <c r="Q919" s="1"/>
      <c r="R919" s="1"/>
      <c r="S919" s="1"/>
      <c r="T919" s="1"/>
      <c r="U919" s="1"/>
      <c r="V919" s="3"/>
      <c r="W919" s="1"/>
      <c r="X919" s="1"/>
      <c r="Y919" s="1"/>
      <c r="Z919" s="3">
        <f>Tabla13157[[#This Row],[COSTO TOTAL]]</f>
        <v>5042.6000000000004</v>
      </c>
      <c r="AA919" s="1"/>
      <c r="AB919" s="1"/>
      <c r="AC919" s="1"/>
      <c r="AD919" s="1"/>
      <c r="AE919" s="1"/>
    </row>
    <row r="920" spans="1:31">
      <c r="A920" s="1" t="s">
        <v>156</v>
      </c>
      <c r="B920" s="2">
        <v>43514</v>
      </c>
      <c r="C920" s="1" t="s">
        <v>22</v>
      </c>
      <c r="D920" s="1" t="s">
        <v>17</v>
      </c>
      <c r="E920" s="1" t="s">
        <v>24</v>
      </c>
      <c r="F920" s="1" t="s">
        <v>361</v>
      </c>
      <c r="G920" s="1" t="s">
        <v>24</v>
      </c>
      <c r="H920" s="1">
        <v>4501723728</v>
      </c>
      <c r="I920" s="1" t="s">
        <v>24</v>
      </c>
      <c r="J920" s="1" t="s">
        <v>1329</v>
      </c>
      <c r="K920" s="1">
        <v>1</v>
      </c>
      <c r="L920" s="1" t="s">
        <v>26</v>
      </c>
      <c r="M920" s="3">
        <v>646</v>
      </c>
      <c r="N920" s="3">
        <f t="shared" si="22"/>
        <v>646</v>
      </c>
      <c r="O920" s="1"/>
      <c r="P920" s="3"/>
      <c r="Q920" s="1"/>
      <c r="R920" s="1"/>
      <c r="S920" s="1"/>
      <c r="T920" s="1"/>
      <c r="U920" s="1"/>
      <c r="V920" s="3"/>
      <c r="W920" s="1"/>
      <c r="X920" s="1"/>
      <c r="Y920" s="1"/>
      <c r="Z920" s="3">
        <f>Tabla13157[[#This Row],[COSTO TOTAL]]</f>
        <v>646</v>
      </c>
      <c r="AA920" s="1"/>
      <c r="AB920" s="1"/>
      <c r="AC920" s="1"/>
      <c r="AD920" s="1"/>
      <c r="AE920" s="1"/>
    </row>
    <row r="921" spans="1:31">
      <c r="A921" s="1" t="s">
        <v>156</v>
      </c>
      <c r="B921" s="2">
        <v>43514</v>
      </c>
      <c r="C921" s="1" t="s">
        <v>22</v>
      </c>
      <c r="D921" s="1" t="s">
        <v>17</v>
      </c>
      <c r="E921" s="1" t="s">
        <v>24</v>
      </c>
      <c r="F921" s="1" t="s">
        <v>361</v>
      </c>
      <c r="G921" s="1" t="s">
        <v>24</v>
      </c>
      <c r="H921" s="1">
        <v>4501723721</v>
      </c>
      <c r="I921" s="1" t="s">
        <v>24</v>
      </c>
      <c r="J921" s="1" t="s">
        <v>1317</v>
      </c>
      <c r="K921" s="1">
        <v>1</v>
      </c>
      <c r="L921" s="1" t="s">
        <v>26</v>
      </c>
      <c r="M921" s="3">
        <v>7013.85</v>
      </c>
      <c r="N921" s="3">
        <f t="shared" si="22"/>
        <v>7013.85</v>
      </c>
      <c r="O921" s="1"/>
      <c r="P921" s="3"/>
      <c r="Q921" s="1"/>
      <c r="R921" s="1"/>
      <c r="S921" s="1"/>
      <c r="T921" s="1"/>
      <c r="U921" s="1"/>
      <c r="V921" s="3"/>
      <c r="W921" s="1"/>
      <c r="X921" s="1"/>
      <c r="Y921" s="1"/>
      <c r="Z921" s="3">
        <f>Tabla13157[[#This Row],[COSTO TOTAL]]</f>
        <v>7013.85</v>
      </c>
      <c r="AA921" s="1"/>
      <c r="AB921" s="1"/>
      <c r="AC921" s="1"/>
      <c r="AD921" s="1"/>
      <c r="AE921" s="1"/>
    </row>
    <row r="922" spans="1:31">
      <c r="A922" s="1" t="s">
        <v>156</v>
      </c>
      <c r="B922" s="2">
        <v>43514</v>
      </c>
      <c r="C922" s="1" t="s">
        <v>22</v>
      </c>
      <c r="D922" s="1" t="s">
        <v>17</v>
      </c>
      <c r="E922" s="1" t="s">
        <v>24</v>
      </c>
      <c r="F922" s="1" t="s">
        <v>361</v>
      </c>
      <c r="G922" s="1" t="s">
        <v>24</v>
      </c>
      <c r="H922" s="1">
        <v>4501723721</v>
      </c>
      <c r="I922" s="1" t="s">
        <v>24</v>
      </c>
      <c r="J922" s="1" t="s">
        <v>1330</v>
      </c>
      <c r="K922" s="1">
        <v>1</v>
      </c>
      <c r="L922" s="1" t="s">
        <v>26</v>
      </c>
      <c r="M922" s="3"/>
      <c r="N922" s="3">
        <f t="shared" si="22"/>
        <v>0</v>
      </c>
      <c r="O922" s="1"/>
      <c r="P922" s="3"/>
      <c r="Q922" s="1"/>
      <c r="R922" s="1"/>
      <c r="S922" s="1"/>
      <c r="T922" s="1"/>
      <c r="U922" s="1"/>
      <c r="V922" s="3"/>
      <c r="W922" s="1"/>
      <c r="X922" s="1"/>
      <c r="Y922" s="1"/>
      <c r="Z922" s="3">
        <f>Tabla13157[[#This Row],[COSTO TOTAL]]</f>
        <v>0</v>
      </c>
      <c r="AA922" s="1"/>
      <c r="AB922" s="1"/>
      <c r="AC922" s="1"/>
      <c r="AD922" s="1"/>
      <c r="AE922" s="1"/>
    </row>
    <row r="923" spans="1:31">
      <c r="A923" s="1" t="s">
        <v>156</v>
      </c>
      <c r="B923" s="2">
        <v>43514</v>
      </c>
      <c r="C923" s="1" t="s">
        <v>22</v>
      </c>
      <c r="D923" s="1" t="s">
        <v>17</v>
      </c>
      <c r="E923" s="1" t="s">
        <v>24</v>
      </c>
      <c r="F923" s="1" t="s">
        <v>361</v>
      </c>
      <c r="G923" s="1" t="s">
        <v>24</v>
      </c>
      <c r="H923" s="1">
        <v>4501723721</v>
      </c>
      <c r="I923" s="1" t="s">
        <v>24</v>
      </c>
      <c r="J923" s="1" t="s">
        <v>1318</v>
      </c>
      <c r="K923" s="1">
        <v>1</v>
      </c>
      <c r="L923" s="1" t="s">
        <v>26</v>
      </c>
      <c r="M923" s="3">
        <v>2399.6999999999998</v>
      </c>
      <c r="N923" s="3">
        <f t="shared" si="22"/>
        <v>2399.6999999999998</v>
      </c>
      <c r="O923" s="1"/>
      <c r="P923" s="3"/>
      <c r="Q923" s="1"/>
      <c r="R923" s="1"/>
      <c r="S923" s="1"/>
      <c r="T923" s="1"/>
      <c r="U923" s="1"/>
      <c r="V923" s="3"/>
      <c r="W923" s="1"/>
      <c r="X923" s="1"/>
      <c r="Y923" s="1"/>
      <c r="Z923" s="3">
        <f>Tabla13157[[#This Row],[COSTO TOTAL]]</f>
        <v>2399.6999999999998</v>
      </c>
      <c r="AA923" s="1"/>
      <c r="AB923" s="1"/>
      <c r="AC923" s="1"/>
      <c r="AD923" s="1"/>
      <c r="AE923" s="1"/>
    </row>
    <row r="924" spans="1:31">
      <c r="A924" s="1" t="s">
        <v>156</v>
      </c>
      <c r="B924" s="2">
        <v>43514</v>
      </c>
      <c r="C924" s="1" t="s">
        <v>22</v>
      </c>
      <c r="D924" s="1" t="s">
        <v>17</v>
      </c>
      <c r="E924" s="1" t="s">
        <v>24</v>
      </c>
      <c r="F924" s="1" t="s">
        <v>361</v>
      </c>
      <c r="G924" s="1" t="s">
        <v>24</v>
      </c>
      <c r="H924" s="1">
        <v>4501723721</v>
      </c>
      <c r="I924" s="1" t="s">
        <v>24</v>
      </c>
      <c r="J924" s="1" t="s">
        <v>1320</v>
      </c>
      <c r="K924" s="1">
        <v>1</v>
      </c>
      <c r="L924" s="1" t="s">
        <v>26</v>
      </c>
      <c r="M924" s="3">
        <v>5961.25</v>
      </c>
      <c r="N924" s="3">
        <f t="shared" si="22"/>
        <v>5961.25</v>
      </c>
      <c r="O924" s="1"/>
      <c r="P924" s="3"/>
      <c r="Q924" s="1"/>
      <c r="R924" s="1"/>
      <c r="S924" s="1"/>
      <c r="T924" s="1"/>
      <c r="U924" s="1"/>
      <c r="V924" s="3"/>
      <c r="W924" s="1"/>
      <c r="X924" s="1"/>
      <c r="Y924" s="1"/>
      <c r="Z924" s="3">
        <f>Tabla13157[[#This Row],[COSTO TOTAL]]</f>
        <v>5961.25</v>
      </c>
      <c r="AA924" s="1"/>
      <c r="AB924" s="1"/>
      <c r="AC924" s="1"/>
      <c r="AD924" s="1"/>
      <c r="AE924" s="1"/>
    </row>
    <row r="925" spans="1:31">
      <c r="A925" s="1" t="s">
        <v>156</v>
      </c>
      <c r="B925" s="2">
        <v>43514</v>
      </c>
      <c r="C925" s="1" t="s">
        <v>22</v>
      </c>
      <c r="D925" s="1" t="s">
        <v>17</v>
      </c>
      <c r="E925" s="1" t="s">
        <v>24</v>
      </c>
      <c r="F925" s="1" t="s">
        <v>361</v>
      </c>
      <c r="G925" s="1" t="s">
        <v>24</v>
      </c>
      <c r="H925" s="1">
        <v>4501723721</v>
      </c>
      <c r="I925" s="1" t="s">
        <v>24</v>
      </c>
      <c r="J925" s="1" t="s">
        <v>1331</v>
      </c>
      <c r="K925" s="1">
        <v>1</v>
      </c>
      <c r="L925" s="1" t="s">
        <v>26</v>
      </c>
      <c r="M925" s="3"/>
      <c r="N925" s="3">
        <f t="shared" si="22"/>
        <v>0</v>
      </c>
      <c r="O925" s="1"/>
      <c r="P925" s="3"/>
      <c r="Q925" s="1"/>
      <c r="R925" s="1"/>
      <c r="S925" s="1"/>
      <c r="T925" s="1"/>
      <c r="U925" s="1"/>
      <c r="V925" s="3"/>
      <c r="W925" s="1"/>
      <c r="X925" s="1"/>
      <c r="Y925" s="1"/>
      <c r="Z925" s="3">
        <f>Tabla13157[[#This Row],[COSTO TOTAL]]</f>
        <v>0</v>
      </c>
      <c r="AA925" s="1"/>
      <c r="AB925" s="1"/>
      <c r="AC925" s="1"/>
      <c r="AD925" s="1"/>
      <c r="AE925" s="1"/>
    </row>
    <row r="926" spans="1:31">
      <c r="A926" s="1" t="s">
        <v>156</v>
      </c>
      <c r="B926" s="2">
        <v>43514</v>
      </c>
      <c r="C926" s="1" t="s">
        <v>22</v>
      </c>
      <c r="D926" s="1" t="s">
        <v>17</v>
      </c>
      <c r="E926" s="1" t="s">
        <v>24</v>
      </c>
      <c r="F926" s="1" t="s">
        <v>361</v>
      </c>
      <c r="G926" s="1" t="s">
        <v>24</v>
      </c>
      <c r="H926" s="1">
        <v>4501723721</v>
      </c>
      <c r="I926" s="1" t="s">
        <v>24</v>
      </c>
      <c r="J926" s="1" t="s">
        <v>1332</v>
      </c>
      <c r="K926" s="1">
        <v>1</v>
      </c>
      <c r="L926" s="1" t="s">
        <v>26</v>
      </c>
      <c r="M926" s="3">
        <v>10934.5</v>
      </c>
      <c r="N926" s="3">
        <f t="shared" si="22"/>
        <v>10934.5</v>
      </c>
      <c r="O926" s="1"/>
      <c r="P926" s="3"/>
      <c r="Q926" s="1"/>
      <c r="R926" s="1"/>
      <c r="S926" s="1"/>
      <c r="T926" s="1"/>
      <c r="U926" s="1"/>
      <c r="V926" s="3"/>
      <c r="W926" s="1"/>
      <c r="X926" s="1"/>
      <c r="Y926" s="1"/>
      <c r="Z926" s="3">
        <f>Tabla13157[[#This Row],[COSTO TOTAL]]</f>
        <v>10934.5</v>
      </c>
      <c r="AA926" s="1"/>
      <c r="AB926" s="1"/>
      <c r="AC926" s="1"/>
      <c r="AD926" s="1"/>
      <c r="AE926" s="1"/>
    </row>
    <row r="927" spans="1:31">
      <c r="A927" s="1" t="s">
        <v>156</v>
      </c>
      <c r="B927" s="2">
        <v>43514</v>
      </c>
      <c r="C927" s="1" t="s">
        <v>22</v>
      </c>
      <c r="D927" s="1" t="s">
        <v>17</v>
      </c>
      <c r="E927" s="1" t="s">
        <v>24</v>
      </c>
      <c r="F927" s="1" t="s">
        <v>361</v>
      </c>
      <c r="G927" s="1" t="s">
        <v>24</v>
      </c>
      <c r="H927" s="1">
        <v>4501723721</v>
      </c>
      <c r="I927" s="1" t="s">
        <v>24</v>
      </c>
      <c r="J927" s="1" t="s">
        <v>1319</v>
      </c>
      <c r="K927" s="1">
        <v>4</v>
      </c>
      <c r="L927" s="1" t="s">
        <v>26</v>
      </c>
      <c r="M927" s="3">
        <v>238.45</v>
      </c>
      <c r="N927" s="3">
        <f t="shared" si="22"/>
        <v>953.8</v>
      </c>
      <c r="O927" s="1"/>
      <c r="P927" s="3"/>
      <c r="Q927" s="1"/>
      <c r="R927" s="1"/>
      <c r="S927" s="1"/>
      <c r="T927" s="1"/>
      <c r="U927" s="1"/>
      <c r="V927" s="3"/>
      <c r="W927" s="1"/>
      <c r="X927" s="1"/>
      <c r="Y927" s="1"/>
      <c r="Z927" s="3">
        <f>Tabla13157[[#This Row],[COSTO TOTAL]]</f>
        <v>953.8</v>
      </c>
      <c r="AA927" s="1"/>
      <c r="AB927" s="1"/>
      <c r="AC927" s="1"/>
      <c r="AD927" s="1"/>
      <c r="AE927" s="1"/>
    </row>
    <row r="928" spans="1:31">
      <c r="A928" s="1" t="s">
        <v>156</v>
      </c>
      <c r="B928" s="2">
        <v>43514</v>
      </c>
      <c r="C928" s="1" t="s">
        <v>22</v>
      </c>
      <c r="D928" s="1" t="s">
        <v>17</v>
      </c>
      <c r="E928" s="1" t="s">
        <v>24</v>
      </c>
      <c r="F928" s="1" t="s">
        <v>361</v>
      </c>
      <c r="G928" s="1" t="s">
        <v>24</v>
      </c>
      <c r="H928" s="1">
        <v>4501723721</v>
      </c>
      <c r="I928" s="1" t="s">
        <v>24</v>
      </c>
      <c r="J928" s="1" t="s">
        <v>1324</v>
      </c>
      <c r="K928" s="1">
        <v>2</v>
      </c>
      <c r="L928" s="1" t="s">
        <v>26</v>
      </c>
      <c r="M928" s="3">
        <v>122.5</v>
      </c>
      <c r="N928" s="3">
        <f t="shared" si="22"/>
        <v>245</v>
      </c>
      <c r="O928" s="1"/>
      <c r="P928" s="3"/>
      <c r="Q928" s="1"/>
      <c r="R928" s="1"/>
      <c r="S928" s="1"/>
      <c r="T928" s="1"/>
      <c r="U928" s="1"/>
      <c r="V928" s="3"/>
      <c r="W928" s="1"/>
      <c r="X928" s="1"/>
      <c r="Y928" s="1"/>
      <c r="Z928" s="3">
        <f>Tabla13157[[#This Row],[COSTO TOTAL]]</f>
        <v>245</v>
      </c>
      <c r="AA928" s="1"/>
      <c r="AB928" s="1"/>
      <c r="AC928" s="1"/>
      <c r="AD928" s="1"/>
      <c r="AE928" s="1"/>
    </row>
    <row r="929" spans="1:31">
      <c r="A929" s="1" t="s">
        <v>156</v>
      </c>
      <c r="B929" s="2">
        <v>43514</v>
      </c>
      <c r="C929" s="1" t="s">
        <v>22</v>
      </c>
      <c r="D929" s="1" t="s">
        <v>17</v>
      </c>
      <c r="E929" s="1" t="s">
        <v>24</v>
      </c>
      <c r="F929" s="1" t="s">
        <v>361</v>
      </c>
      <c r="G929" s="1" t="s">
        <v>24</v>
      </c>
      <c r="H929" s="1">
        <v>4501723721</v>
      </c>
      <c r="I929" s="1" t="s">
        <v>24</v>
      </c>
      <c r="J929" s="1" t="s">
        <v>1327</v>
      </c>
      <c r="K929" s="1">
        <v>1</v>
      </c>
      <c r="L929" s="1" t="s">
        <v>26</v>
      </c>
      <c r="M929" s="3">
        <v>92.15</v>
      </c>
      <c r="N929" s="3">
        <f t="shared" si="22"/>
        <v>92.15</v>
      </c>
      <c r="O929" s="1"/>
      <c r="P929" s="3"/>
      <c r="Q929" s="1"/>
      <c r="R929" s="1"/>
      <c r="S929" s="1"/>
      <c r="T929" s="1"/>
      <c r="U929" s="1"/>
      <c r="V929" s="3"/>
      <c r="W929" s="1"/>
      <c r="X929" s="1"/>
      <c r="Y929" s="1"/>
      <c r="Z929" s="3">
        <f>Tabla13157[[#This Row],[COSTO TOTAL]]</f>
        <v>92.15</v>
      </c>
      <c r="AA929" s="1"/>
      <c r="AB929" s="1"/>
      <c r="AC929" s="1"/>
      <c r="AD929" s="1"/>
      <c r="AE929" s="1"/>
    </row>
    <row r="930" spans="1:31">
      <c r="A930" s="1" t="s">
        <v>156</v>
      </c>
      <c r="B930" s="2">
        <v>43514</v>
      </c>
      <c r="C930" s="1" t="s">
        <v>22</v>
      </c>
      <c r="D930" s="1" t="s">
        <v>17</v>
      </c>
      <c r="E930" s="1" t="s">
        <v>24</v>
      </c>
      <c r="F930" s="1" t="s">
        <v>361</v>
      </c>
      <c r="G930" s="1" t="s">
        <v>24</v>
      </c>
      <c r="H930" s="1">
        <v>4501723721</v>
      </c>
      <c r="I930" s="1" t="s">
        <v>24</v>
      </c>
      <c r="J930" s="1" t="s">
        <v>1333</v>
      </c>
      <c r="K930" s="1">
        <v>1</v>
      </c>
      <c r="L930" s="1" t="s">
        <v>26</v>
      </c>
      <c r="M930" s="3">
        <v>288.8</v>
      </c>
      <c r="N930" s="3">
        <f t="shared" si="22"/>
        <v>288.8</v>
      </c>
      <c r="O930" s="1"/>
      <c r="P930" s="3"/>
      <c r="Q930" s="1"/>
      <c r="R930" s="1"/>
      <c r="S930" s="1"/>
      <c r="T930" s="1"/>
      <c r="U930" s="1"/>
      <c r="V930" s="3"/>
      <c r="W930" s="1"/>
      <c r="X930" s="1"/>
      <c r="Y930" s="1"/>
      <c r="Z930" s="3">
        <f>Tabla13157[[#This Row],[COSTO TOTAL]]</f>
        <v>288.8</v>
      </c>
      <c r="AA930" s="1"/>
      <c r="AB930" s="1"/>
      <c r="AC930" s="1"/>
      <c r="AD930" s="1"/>
      <c r="AE930" s="1"/>
    </row>
    <row r="931" spans="1:31">
      <c r="A931" s="1" t="s">
        <v>156</v>
      </c>
      <c r="B931" s="2">
        <v>43514</v>
      </c>
      <c r="C931" s="1" t="s">
        <v>22</v>
      </c>
      <c r="D931" s="1" t="s">
        <v>17</v>
      </c>
      <c r="E931" s="1" t="s">
        <v>24</v>
      </c>
      <c r="F931" s="1" t="s">
        <v>361</v>
      </c>
      <c r="G931" s="1" t="s">
        <v>24</v>
      </c>
      <c r="H931" s="1">
        <v>4501723721</v>
      </c>
      <c r="I931" s="1" t="s">
        <v>24</v>
      </c>
      <c r="J931" s="1" t="s">
        <v>1334</v>
      </c>
      <c r="K931" s="1">
        <v>1</v>
      </c>
      <c r="L931" s="1" t="s">
        <v>26</v>
      </c>
      <c r="M931" s="3"/>
      <c r="N931" s="3">
        <f t="shared" si="22"/>
        <v>0</v>
      </c>
      <c r="O931" s="1"/>
      <c r="P931" s="3"/>
      <c r="Q931" s="1"/>
      <c r="R931" s="1"/>
      <c r="S931" s="1"/>
      <c r="T931" s="1"/>
      <c r="U931" s="1"/>
      <c r="V931" s="3"/>
      <c r="W931" s="1"/>
      <c r="X931" s="1"/>
      <c r="Y931" s="1"/>
      <c r="Z931" s="3">
        <f>Tabla13157[[#This Row],[COSTO TOTAL]]</f>
        <v>0</v>
      </c>
      <c r="AA931" s="1"/>
      <c r="AB931" s="1"/>
      <c r="AC931" s="1"/>
      <c r="AD931" s="1"/>
      <c r="AE931" s="1"/>
    </row>
    <row r="932" spans="1:31">
      <c r="A932" s="1" t="s">
        <v>156</v>
      </c>
      <c r="B932" s="2">
        <v>43515</v>
      </c>
      <c r="C932" s="1">
        <v>2021042</v>
      </c>
      <c r="D932" s="1" t="s">
        <v>17</v>
      </c>
      <c r="E932" s="1" t="s">
        <v>24</v>
      </c>
      <c r="F932" s="1" t="s">
        <v>361</v>
      </c>
      <c r="G932" s="1" t="s">
        <v>24</v>
      </c>
      <c r="H932" s="1">
        <v>4501695021</v>
      </c>
      <c r="I932" s="1" t="s">
        <v>24</v>
      </c>
      <c r="J932" s="1" t="s">
        <v>1337</v>
      </c>
      <c r="K932" s="1">
        <v>20</v>
      </c>
      <c r="L932" s="1" t="s">
        <v>26</v>
      </c>
      <c r="M932" s="3">
        <v>103032.96000000001</v>
      </c>
      <c r="N932" s="3">
        <f t="shared" si="22"/>
        <v>2060659.2000000002</v>
      </c>
      <c r="O932" s="1"/>
      <c r="P932" s="3"/>
      <c r="Q932" s="1"/>
      <c r="R932" s="1"/>
      <c r="S932" s="1"/>
      <c r="T932" s="1"/>
      <c r="U932" s="1"/>
      <c r="V932" s="3"/>
      <c r="W932" s="1"/>
      <c r="X932" s="1"/>
      <c r="Y932" s="1"/>
      <c r="Z932" s="3">
        <f>Tabla13157[[#This Row],[COSTO TOTAL]]</f>
        <v>2060659.2000000002</v>
      </c>
      <c r="AA932" s="1"/>
      <c r="AB932" s="1"/>
      <c r="AC932" s="1"/>
      <c r="AD932" s="1"/>
      <c r="AE932" s="1"/>
    </row>
    <row r="933" spans="1:31">
      <c r="A933" s="46" t="s">
        <v>156</v>
      </c>
      <c r="B933" s="2">
        <v>43910</v>
      </c>
      <c r="C933" s="1" t="s">
        <v>22</v>
      </c>
      <c r="D933" s="1" t="s">
        <v>17</v>
      </c>
      <c r="E933" s="1" t="s">
        <v>1407</v>
      </c>
      <c r="F933" s="1" t="s">
        <v>297</v>
      </c>
      <c r="G933" s="1" t="s">
        <v>24</v>
      </c>
      <c r="H933" s="1">
        <v>4501743676</v>
      </c>
      <c r="I933" s="1" t="s">
        <v>24</v>
      </c>
      <c r="J933" s="1" t="s">
        <v>298</v>
      </c>
      <c r="K933" s="1">
        <v>1</v>
      </c>
      <c r="L933" s="1" t="s">
        <v>26</v>
      </c>
      <c r="M933" s="3">
        <v>196155</v>
      </c>
      <c r="N933" s="3">
        <f t="shared" si="22"/>
        <v>196155</v>
      </c>
      <c r="O933" s="1"/>
      <c r="P933" s="1"/>
      <c r="Q933" s="1"/>
      <c r="R933" s="1"/>
      <c r="S933" s="3"/>
      <c r="T933" s="1"/>
      <c r="U933" s="1"/>
      <c r="V933" s="3"/>
      <c r="W933" s="1"/>
      <c r="X933" s="1"/>
      <c r="Y933" s="1"/>
      <c r="Z933" s="3">
        <f>Tabla13157[[#This Row],[COSTO TOTAL]]</f>
        <v>196155</v>
      </c>
      <c r="AA933" s="1"/>
      <c r="AB933" s="1"/>
      <c r="AC933" s="1"/>
      <c r="AD933" s="1"/>
      <c r="AE933" s="1"/>
    </row>
    <row r="934" spans="1:3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"/>
      <c r="N934" s="3">
        <f t="shared" si="22"/>
        <v>0</v>
      </c>
      <c r="O934" s="1"/>
      <c r="P934" s="3"/>
      <c r="Q934" s="1"/>
      <c r="R934" s="1"/>
      <c r="S934" s="1"/>
      <c r="T934" s="1"/>
      <c r="U934" s="1"/>
      <c r="V934" s="3"/>
      <c r="W934" s="1"/>
      <c r="X934" s="1"/>
      <c r="Y934" s="1"/>
      <c r="Z934" s="3">
        <f>Tabla13157[[#This Row],[COSTO TOTAL]]</f>
        <v>0</v>
      </c>
      <c r="AA934" s="1"/>
      <c r="AB934" s="1"/>
      <c r="AC934" s="1"/>
      <c r="AD934" s="1"/>
      <c r="AE934" s="1"/>
    </row>
    <row r="935" spans="1:3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"/>
      <c r="N935" s="3">
        <f t="shared" si="22"/>
        <v>0</v>
      </c>
      <c r="O935" s="1"/>
      <c r="P935" s="3"/>
      <c r="Q935" s="1"/>
      <c r="R935" s="1"/>
      <c r="S935" s="1"/>
      <c r="T935" s="1"/>
      <c r="U935" s="1"/>
      <c r="V935" s="3"/>
      <c r="W935" s="1"/>
      <c r="X935" s="1"/>
      <c r="Y935" s="1"/>
      <c r="Z935" s="3">
        <f>Tabla13157[[#This Row],[COSTO TOTAL]]</f>
        <v>0</v>
      </c>
      <c r="AA935" s="1"/>
      <c r="AB935" s="1"/>
      <c r="AC935" s="1"/>
      <c r="AD935" s="1"/>
      <c r="AE935" s="1"/>
    </row>
    <row r="936" spans="1:3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"/>
      <c r="N936" s="3">
        <f t="shared" si="22"/>
        <v>0</v>
      </c>
      <c r="O936" s="1"/>
      <c r="P936" s="3"/>
      <c r="Q936" s="1"/>
      <c r="R936" s="1"/>
      <c r="S936" s="1"/>
      <c r="T936" s="1"/>
      <c r="U936" s="1"/>
      <c r="V936" s="3"/>
      <c r="W936" s="1"/>
      <c r="X936" s="1"/>
      <c r="Y936" s="1"/>
      <c r="Z936" s="3">
        <f>Tabla13157[[#This Row],[COSTO TOTAL]]</f>
        <v>0</v>
      </c>
      <c r="AA936" s="1"/>
      <c r="AB936" s="1"/>
      <c r="AC936" s="1"/>
      <c r="AD936" s="1"/>
      <c r="AE936" s="1"/>
    </row>
    <row r="937" spans="1:31">
      <c r="A937" s="9"/>
      <c r="B937" s="10"/>
      <c r="C937" s="9"/>
      <c r="D937" s="9"/>
      <c r="E937" s="9"/>
      <c r="F937" s="9"/>
      <c r="G937" s="9"/>
      <c r="H937" s="9"/>
      <c r="I937" s="9"/>
      <c r="J937" s="9" t="s">
        <v>16</v>
      </c>
      <c r="K937" s="9"/>
      <c r="L937" s="9"/>
      <c r="M937" s="11"/>
      <c r="N937" s="11">
        <f t="shared" si="22"/>
        <v>0</v>
      </c>
      <c r="O937" s="9"/>
      <c r="P937" s="9"/>
      <c r="Q937" s="9"/>
      <c r="R937" s="9"/>
      <c r="S937" s="11"/>
      <c r="T937" s="9"/>
      <c r="U937" s="9"/>
      <c r="V937" s="11"/>
      <c r="W937" s="9"/>
      <c r="X937" s="9"/>
      <c r="Y937" s="9"/>
      <c r="Z937" s="9"/>
      <c r="AA937" s="9"/>
      <c r="AB937" s="9"/>
      <c r="AC937" s="9"/>
      <c r="AD937" s="9"/>
      <c r="AE937" s="1"/>
    </row>
    <row r="938" spans="1:31" s="64" customFormat="1">
      <c r="A938" s="42" t="s">
        <v>802</v>
      </c>
      <c r="B938" s="47">
        <v>43788</v>
      </c>
      <c r="C938" s="42" t="s">
        <v>22</v>
      </c>
      <c r="D938" s="42" t="s">
        <v>16</v>
      </c>
      <c r="E938" s="42" t="s">
        <v>24</v>
      </c>
      <c r="F938" s="42" t="s">
        <v>799</v>
      </c>
      <c r="G938" s="42" t="s">
        <v>24</v>
      </c>
      <c r="H938" s="42">
        <v>4501708512</v>
      </c>
      <c r="I938" s="42" t="s">
        <v>24</v>
      </c>
      <c r="J938" s="42" t="s">
        <v>800</v>
      </c>
      <c r="K938" s="42">
        <v>0</v>
      </c>
      <c r="L938" s="42" t="s">
        <v>26</v>
      </c>
      <c r="M938" s="40">
        <v>80738</v>
      </c>
      <c r="N938" s="40">
        <f t="shared" si="22"/>
        <v>0</v>
      </c>
      <c r="O938" s="42" t="s">
        <v>801</v>
      </c>
      <c r="P938" s="42"/>
      <c r="Q938" s="40"/>
      <c r="R938" s="40"/>
      <c r="S938" s="42"/>
      <c r="T938" s="42"/>
      <c r="U938" s="42"/>
      <c r="V938" s="40"/>
      <c r="W938" s="42"/>
      <c r="X938" s="42"/>
      <c r="Y938" s="42"/>
      <c r="Z938" s="42"/>
      <c r="AA938" s="40">
        <f>Tabla13157[[#This Row],[COSTO TOTAL]]</f>
        <v>0</v>
      </c>
      <c r="AB938" s="42"/>
      <c r="AC938" s="42"/>
      <c r="AD938" s="42" t="s">
        <v>112</v>
      </c>
      <c r="AE938" s="42"/>
    </row>
    <row r="939" spans="1:31">
      <c r="A939" s="1" t="s">
        <v>803</v>
      </c>
      <c r="B939" s="2" t="s">
        <v>593</v>
      </c>
      <c r="C939" s="1" t="s">
        <v>22</v>
      </c>
      <c r="D939" s="1" t="s">
        <v>16</v>
      </c>
      <c r="E939" s="1" t="s">
        <v>24</v>
      </c>
      <c r="F939" s="1" t="s">
        <v>877</v>
      </c>
      <c r="G939" s="1" t="s">
        <v>24</v>
      </c>
      <c r="H939" s="1">
        <v>4501713137</v>
      </c>
      <c r="I939" s="1" t="s">
        <v>24</v>
      </c>
      <c r="J939" s="1" t="s">
        <v>878</v>
      </c>
      <c r="K939" s="1">
        <v>2</v>
      </c>
      <c r="L939" s="1" t="s">
        <v>26</v>
      </c>
      <c r="M939" s="3">
        <v>3651</v>
      </c>
      <c r="N939" s="3">
        <f t="shared" si="22"/>
        <v>7302</v>
      </c>
      <c r="O939" s="1"/>
      <c r="P939" s="1"/>
      <c r="Q939" s="3"/>
      <c r="R939" s="3"/>
      <c r="S939" s="1"/>
      <c r="T939" s="1"/>
      <c r="U939" s="1"/>
      <c r="V939" s="3"/>
      <c r="W939" s="1"/>
      <c r="X939" s="1"/>
      <c r="Y939" s="1"/>
      <c r="Z939" s="1"/>
      <c r="AA939" s="3">
        <f>Tabla13157[[#This Row],[COSTO TOTAL]]</f>
        <v>7302</v>
      </c>
      <c r="AB939" s="1"/>
      <c r="AC939" s="1"/>
      <c r="AD939" s="1"/>
      <c r="AE939" s="1"/>
    </row>
    <row r="940" spans="1:31" s="64" customFormat="1">
      <c r="A940" s="42" t="s">
        <v>806</v>
      </c>
      <c r="B940" s="47">
        <v>43311</v>
      </c>
      <c r="C940" s="42">
        <v>7590734</v>
      </c>
      <c r="D940" s="42" t="s">
        <v>16</v>
      </c>
      <c r="E940" s="42" t="s">
        <v>807</v>
      </c>
      <c r="F940" s="42" t="s">
        <v>808</v>
      </c>
      <c r="G940" s="42"/>
      <c r="H940" s="42">
        <v>4501565414</v>
      </c>
      <c r="I940" s="42" t="s">
        <v>24</v>
      </c>
      <c r="J940" s="42" t="s">
        <v>879</v>
      </c>
      <c r="K940" s="42">
        <v>0</v>
      </c>
      <c r="L940" s="42" t="s">
        <v>26</v>
      </c>
      <c r="M940" s="40">
        <v>14983.8</v>
      </c>
      <c r="N940" s="40">
        <f t="shared" si="22"/>
        <v>0</v>
      </c>
      <c r="O940" s="42"/>
      <c r="P940" s="42"/>
      <c r="Q940" s="40"/>
      <c r="R940" s="40"/>
      <c r="S940" s="42"/>
      <c r="T940" s="42"/>
      <c r="U940" s="42"/>
      <c r="V940" s="40"/>
      <c r="W940" s="42"/>
      <c r="X940" s="42"/>
      <c r="Y940" s="42"/>
      <c r="Z940" s="42"/>
      <c r="AA940" s="40">
        <f>Tabla13157[[#This Row],[COSTO TOTAL]]</f>
        <v>0</v>
      </c>
      <c r="AB940" s="42"/>
      <c r="AC940" s="42"/>
      <c r="AD940" s="42" t="s">
        <v>112</v>
      </c>
      <c r="AE940" s="42"/>
    </row>
    <row r="941" spans="1:31">
      <c r="A941" s="1" t="s">
        <v>806</v>
      </c>
      <c r="B941" s="2">
        <v>43311</v>
      </c>
      <c r="C941" s="1">
        <v>7590734</v>
      </c>
      <c r="D941" s="1" t="s">
        <v>16</v>
      </c>
      <c r="E941" s="1" t="s">
        <v>807</v>
      </c>
      <c r="F941" s="1" t="s">
        <v>808</v>
      </c>
      <c r="G941" s="1" t="s">
        <v>24</v>
      </c>
      <c r="H941" s="1">
        <v>4501565414</v>
      </c>
      <c r="I941" s="1" t="s">
        <v>24</v>
      </c>
      <c r="J941" s="1" t="s">
        <v>880</v>
      </c>
      <c r="K941" s="1">
        <v>1</v>
      </c>
      <c r="L941" s="1" t="s">
        <v>26</v>
      </c>
      <c r="M941" s="3">
        <v>648</v>
      </c>
      <c r="N941" s="3">
        <f t="shared" si="22"/>
        <v>648</v>
      </c>
      <c r="O941" s="1"/>
      <c r="P941" s="1"/>
      <c r="Q941" s="3"/>
      <c r="R941" s="3"/>
      <c r="S941" s="1"/>
      <c r="T941" s="1"/>
      <c r="U941" s="1"/>
      <c r="V941" s="3"/>
      <c r="W941" s="1"/>
      <c r="X941" s="1"/>
      <c r="Y941" s="1"/>
      <c r="Z941" s="1"/>
      <c r="AA941" s="3">
        <f>Tabla13157[[#This Row],[COSTO TOTAL]]</f>
        <v>648</v>
      </c>
      <c r="AB941" s="1"/>
      <c r="AC941" s="1"/>
      <c r="AD941" s="1"/>
      <c r="AE941" s="1"/>
    </row>
    <row r="942" spans="1:31" s="64" customFormat="1">
      <c r="A942" s="42" t="s">
        <v>806</v>
      </c>
      <c r="B942" s="47">
        <v>43311</v>
      </c>
      <c r="C942" s="42">
        <v>7590734</v>
      </c>
      <c r="D942" s="42" t="s">
        <v>16</v>
      </c>
      <c r="E942" s="42" t="s">
        <v>807</v>
      </c>
      <c r="F942" s="42" t="s">
        <v>808</v>
      </c>
      <c r="G942" s="42" t="s">
        <v>24</v>
      </c>
      <c r="H942" s="42">
        <v>4501565414</v>
      </c>
      <c r="I942" s="42" t="s">
        <v>24</v>
      </c>
      <c r="J942" s="42" t="s">
        <v>809</v>
      </c>
      <c r="K942" s="42">
        <v>0</v>
      </c>
      <c r="L942" s="42" t="s">
        <v>26</v>
      </c>
      <c r="M942" s="40">
        <v>41345.4</v>
      </c>
      <c r="N942" s="40">
        <f t="shared" si="22"/>
        <v>0</v>
      </c>
      <c r="O942" s="42"/>
      <c r="P942" s="42"/>
      <c r="Q942" s="40"/>
      <c r="R942" s="40"/>
      <c r="S942" s="42"/>
      <c r="T942" s="42"/>
      <c r="U942" s="42"/>
      <c r="V942" s="40"/>
      <c r="W942" s="42"/>
      <c r="X942" s="42"/>
      <c r="Y942" s="42"/>
      <c r="Z942" s="42"/>
      <c r="AA942" s="40">
        <f>Tabla13157[[#This Row],[COSTO TOTAL]]</f>
        <v>0</v>
      </c>
      <c r="AB942" s="42"/>
      <c r="AC942" s="42"/>
      <c r="AD942" s="42" t="s">
        <v>112</v>
      </c>
      <c r="AE942" s="42"/>
    </row>
    <row r="943" spans="1:31" s="64" customFormat="1">
      <c r="A943" s="42" t="s">
        <v>806</v>
      </c>
      <c r="B943" s="47" t="s">
        <v>37</v>
      </c>
      <c r="C943" s="42"/>
      <c r="D943" s="42" t="s">
        <v>16</v>
      </c>
      <c r="E943" s="42"/>
      <c r="F943" s="42"/>
      <c r="G943" s="42"/>
      <c r="H943" s="42"/>
      <c r="I943" s="42"/>
      <c r="J943" s="42" t="s">
        <v>881</v>
      </c>
      <c r="K943" s="42">
        <v>1</v>
      </c>
      <c r="L943" s="42" t="s">
        <v>26</v>
      </c>
      <c r="M943" s="40"/>
      <c r="N943" s="40">
        <f t="shared" si="22"/>
        <v>0</v>
      </c>
      <c r="O943" s="42"/>
      <c r="P943" s="42"/>
      <c r="Q943" s="40"/>
      <c r="R943" s="40"/>
      <c r="S943" s="42"/>
      <c r="T943" s="42"/>
      <c r="U943" s="42"/>
      <c r="V943" s="40"/>
      <c r="W943" s="42"/>
      <c r="X943" s="42"/>
      <c r="Y943" s="42"/>
      <c r="Z943" s="42"/>
      <c r="AA943" s="40">
        <f>Tabla13157[[#This Row],[COSTO TOTAL]]</f>
        <v>0</v>
      </c>
      <c r="AB943" s="42"/>
      <c r="AC943" s="42"/>
      <c r="AD943" s="42"/>
      <c r="AE943" s="42"/>
    </row>
    <row r="944" spans="1:31">
      <c r="A944" s="1" t="s">
        <v>806</v>
      </c>
      <c r="B944" s="2">
        <v>43413</v>
      </c>
      <c r="C944" s="1">
        <v>7562568</v>
      </c>
      <c r="D944" s="1" t="s">
        <v>16</v>
      </c>
      <c r="E944" s="1" t="s">
        <v>882</v>
      </c>
      <c r="F944" s="1" t="s">
        <v>113</v>
      </c>
      <c r="G944" s="1" t="s">
        <v>24</v>
      </c>
      <c r="H944" s="1">
        <v>4501604004</v>
      </c>
      <c r="I944" s="1" t="s">
        <v>883</v>
      </c>
      <c r="J944" s="1" t="s">
        <v>884</v>
      </c>
      <c r="K944" s="1">
        <v>3</v>
      </c>
      <c r="L944" s="1" t="s">
        <v>26</v>
      </c>
      <c r="M944" s="3">
        <v>202</v>
      </c>
      <c r="N944" s="3">
        <f t="shared" si="22"/>
        <v>606</v>
      </c>
      <c r="O944" s="1"/>
      <c r="P944" s="1"/>
      <c r="Q944" s="3"/>
      <c r="R944" s="3"/>
      <c r="S944" s="1"/>
      <c r="T944" s="1"/>
      <c r="U944" s="1"/>
      <c r="V944" s="3"/>
      <c r="W944" s="1"/>
      <c r="X944" s="1"/>
      <c r="Y944" s="1"/>
      <c r="Z944" s="1"/>
      <c r="AA944" s="3">
        <f>Tabla13157[[#This Row],[COSTO TOTAL]]</f>
        <v>606</v>
      </c>
      <c r="AB944" s="1"/>
      <c r="AC944" s="1"/>
      <c r="AD944" s="1"/>
      <c r="AE944" s="1"/>
    </row>
    <row r="945" spans="1:31">
      <c r="A945" s="1" t="s">
        <v>806</v>
      </c>
      <c r="B945" s="2">
        <v>43413</v>
      </c>
      <c r="C945" s="1">
        <v>7562568</v>
      </c>
      <c r="D945" s="1" t="s">
        <v>16</v>
      </c>
      <c r="E945" s="1" t="s">
        <v>882</v>
      </c>
      <c r="F945" s="1" t="s">
        <v>113</v>
      </c>
      <c r="G945" s="1" t="s">
        <v>24</v>
      </c>
      <c r="H945" s="1">
        <v>4501604004</v>
      </c>
      <c r="I945" s="1" t="s">
        <v>883</v>
      </c>
      <c r="J945" s="1" t="s">
        <v>885</v>
      </c>
      <c r="K945" s="1">
        <v>3</v>
      </c>
      <c r="L945" s="1" t="s">
        <v>26</v>
      </c>
      <c r="M945" s="3">
        <v>140</v>
      </c>
      <c r="N945" s="3">
        <f t="shared" si="22"/>
        <v>420</v>
      </c>
      <c r="O945" s="1"/>
      <c r="P945" s="1"/>
      <c r="Q945" s="3"/>
      <c r="R945" s="3"/>
      <c r="S945" s="1"/>
      <c r="T945" s="1"/>
      <c r="U945" s="1"/>
      <c r="V945" s="3"/>
      <c r="W945" s="1"/>
      <c r="X945" s="1"/>
      <c r="Y945" s="1"/>
      <c r="Z945" s="1"/>
      <c r="AA945" s="3">
        <f>Tabla13157[[#This Row],[COSTO TOTAL]]</f>
        <v>420</v>
      </c>
      <c r="AB945" s="1"/>
      <c r="AC945" s="1"/>
      <c r="AD945" s="1"/>
      <c r="AE945" s="1"/>
    </row>
    <row r="946" spans="1:31">
      <c r="A946" s="1" t="s">
        <v>806</v>
      </c>
      <c r="B946" s="2">
        <v>43413</v>
      </c>
      <c r="C946" s="1">
        <v>7562568</v>
      </c>
      <c r="D946" s="1" t="s">
        <v>16</v>
      </c>
      <c r="E946" s="1" t="s">
        <v>882</v>
      </c>
      <c r="F946" s="1" t="s">
        <v>113</v>
      </c>
      <c r="G946" s="1" t="s">
        <v>24</v>
      </c>
      <c r="H946" s="1">
        <v>4501604004</v>
      </c>
      <c r="I946" s="1" t="s">
        <v>883</v>
      </c>
      <c r="J946" s="1" t="s">
        <v>886</v>
      </c>
      <c r="K946" s="1">
        <v>8</v>
      </c>
      <c r="L946" s="1" t="s">
        <v>26</v>
      </c>
      <c r="M946" s="3">
        <v>150</v>
      </c>
      <c r="N946" s="3">
        <f t="shared" si="22"/>
        <v>1200</v>
      </c>
      <c r="O946" s="1"/>
      <c r="P946" s="1"/>
      <c r="Q946" s="3"/>
      <c r="R946" s="3"/>
      <c r="S946" s="1"/>
      <c r="T946" s="1"/>
      <c r="U946" s="1"/>
      <c r="V946" s="3"/>
      <c r="W946" s="1"/>
      <c r="X946" s="1"/>
      <c r="Y946" s="1"/>
      <c r="Z946" s="1"/>
      <c r="AA946" s="3">
        <f>Tabla13157[[#This Row],[COSTO TOTAL]]</f>
        <v>1200</v>
      </c>
      <c r="AB946" s="1"/>
      <c r="AC946" s="1"/>
      <c r="AD946" s="1"/>
      <c r="AE946" s="1"/>
    </row>
    <row r="947" spans="1:31">
      <c r="A947" s="1" t="s">
        <v>806</v>
      </c>
      <c r="B947" s="2">
        <v>43413</v>
      </c>
      <c r="C947" s="1">
        <v>7562568</v>
      </c>
      <c r="D947" s="1" t="s">
        <v>16</v>
      </c>
      <c r="E947" s="1" t="s">
        <v>882</v>
      </c>
      <c r="F947" s="1" t="s">
        <v>113</v>
      </c>
      <c r="G947" s="1" t="s">
        <v>24</v>
      </c>
      <c r="H947" s="1">
        <v>4501604004</v>
      </c>
      <c r="I947" s="1" t="s">
        <v>883</v>
      </c>
      <c r="J947" s="1" t="s">
        <v>887</v>
      </c>
      <c r="K947" s="1">
        <v>5</v>
      </c>
      <c r="L947" s="1" t="s">
        <v>26</v>
      </c>
      <c r="M947" s="3">
        <v>290</v>
      </c>
      <c r="N947" s="3">
        <f t="shared" si="22"/>
        <v>1450</v>
      </c>
      <c r="O947" s="1"/>
      <c r="P947" s="1"/>
      <c r="Q947" s="3"/>
      <c r="R947" s="3"/>
      <c r="S947" s="1"/>
      <c r="T947" s="1"/>
      <c r="U947" s="1"/>
      <c r="V947" s="3"/>
      <c r="W947" s="1"/>
      <c r="X947" s="1"/>
      <c r="Y947" s="1"/>
      <c r="Z947" s="1"/>
      <c r="AA947" s="3">
        <f>Tabla13157[[#This Row],[COSTO TOTAL]]</f>
        <v>1450</v>
      </c>
      <c r="AB947" s="1"/>
      <c r="AC947" s="1"/>
      <c r="AD947" s="1"/>
      <c r="AE947" s="1"/>
    </row>
    <row r="948" spans="1:31">
      <c r="A948" s="1" t="s">
        <v>806</v>
      </c>
      <c r="B948" s="2">
        <v>43495</v>
      </c>
      <c r="C948" s="1">
        <v>7650152</v>
      </c>
      <c r="D948" s="1" t="s">
        <v>16</v>
      </c>
      <c r="E948" s="1" t="s">
        <v>888</v>
      </c>
      <c r="F948" s="1" t="s">
        <v>122</v>
      </c>
      <c r="G948" s="1" t="s">
        <v>24</v>
      </c>
      <c r="H948" s="1">
        <v>4501633816</v>
      </c>
      <c r="I948" s="1"/>
      <c r="J948" s="1" t="s">
        <v>889</v>
      </c>
      <c r="K948" s="1">
        <v>2</v>
      </c>
      <c r="L948" s="1" t="s">
        <v>26</v>
      </c>
      <c r="M948" s="3">
        <v>1370</v>
      </c>
      <c r="N948" s="3">
        <f t="shared" si="22"/>
        <v>2740</v>
      </c>
      <c r="O948" s="1"/>
      <c r="P948" s="1"/>
      <c r="Q948" s="3"/>
      <c r="R948" s="3"/>
      <c r="S948" s="1"/>
      <c r="T948" s="1"/>
      <c r="U948" s="1"/>
      <c r="V948" s="3"/>
      <c r="W948" s="1"/>
      <c r="X948" s="1"/>
      <c r="Y948" s="1"/>
      <c r="Z948" s="1"/>
      <c r="AA948" s="3">
        <f>Tabla13157[[#This Row],[COSTO TOTAL]]</f>
        <v>2740</v>
      </c>
      <c r="AB948" s="1"/>
      <c r="AC948" s="1"/>
      <c r="AD948" s="1"/>
      <c r="AE948" s="1"/>
    </row>
    <row r="949" spans="1:31">
      <c r="A949" s="1" t="s">
        <v>806</v>
      </c>
      <c r="B949" s="2">
        <v>43556</v>
      </c>
      <c r="C949" s="1" t="s">
        <v>22</v>
      </c>
      <c r="D949" s="1" t="s">
        <v>16</v>
      </c>
      <c r="E949" s="1" t="s">
        <v>24</v>
      </c>
      <c r="F949" s="1" t="s">
        <v>808</v>
      </c>
      <c r="G949" s="1" t="s">
        <v>24</v>
      </c>
      <c r="H949" s="1">
        <v>4501641929</v>
      </c>
      <c r="I949" s="1" t="s">
        <v>24</v>
      </c>
      <c r="J949" s="1" t="s">
        <v>890</v>
      </c>
      <c r="K949" s="1">
        <v>1</v>
      </c>
      <c r="L949" s="1" t="s">
        <v>26</v>
      </c>
      <c r="M949" s="3">
        <v>18690</v>
      </c>
      <c r="N949" s="3">
        <f t="shared" si="22"/>
        <v>18690</v>
      </c>
      <c r="O949" s="1" t="s">
        <v>891</v>
      </c>
      <c r="P949" s="1"/>
      <c r="Q949" s="3"/>
      <c r="R949" s="3"/>
      <c r="S949" s="1"/>
      <c r="T949" s="1"/>
      <c r="U949" s="1"/>
      <c r="V949" s="3"/>
      <c r="W949" s="1"/>
      <c r="X949" s="1"/>
      <c r="Y949" s="1"/>
      <c r="Z949" s="1"/>
      <c r="AA949" s="3">
        <f>Tabla13157[[#This Row],[COSTO TOTAL]]</f>
        <v>18690</v>
      </c>
      <c r="AB949" s="1"/>
      <c r="AC949" s="1"/>
      <c r="AD949" s="1"/>
      <c r="AE949" s="1"/>
    </row>
    <row r="950" spans="1:31">
      <c r="A950" s="1" t="s">
        <v>806</v>
      </c>
      <c r="B950" s="2">
        <v>43600</v>
      </c>
      <c r="C950" s="1" t="s">
        <v>22</v>
      </c>
      <c r="D950" s="1" t="s">
        <v>16</v>
      </c>
      <c r="E950" s="1" t="s">
        <v>24</v>
      </c>
      <c r="F950" s="1" t="s">
        <v>24</v>
      </c>
      <c r="G950" s="1" t="s">
        <v>24</v>
      </c>
      <c r="H950" s="1">
        <v>4501648246</v>
      </c>
      <c r="I950" s="1" t="s">
        <v>24</v>
      </c>
      <c r="J950" s="1" t="s">
        <v>892</v>
      </c>
      <c r="K950" s="1">
        <v>3</v>
      </c>
      <c r="L950" s="1" t="s">
        <v>26</v>
      </c>
      <c r="M950" s="3">
        <v>2350</v>
      </c>
      <c r="N950" s="3">
        <f t="shared" si="22"/>
        <v>7050</v>
      </c>
      <c r="O950" s="1"/>
      <c r="P950" s="1"/>
      <c r="Q950" s="3"/>
      <c r="R950" s="3"/>
      <c r="S950" s="1"/>
      <c r="T950" s="1"/>
      <c r="U950" s="1"/>
      <c r="V950" s="3"/>
      <c r="W950" s="1"/>
      <c r="X950" s="1"/>
      <c r="Y950" s="1"/>
      <c r="Z950" s="1"/>
      <c r="AA950" s="3">
        <f>Tabla13157[[#This Row],[COSTO TOTAL]]</f>
        <v>7050</v>
      </c>
      <c r="AB950" s="1"/>
      <c r="AC950" s="1"/>
      <c r="AD950" s="1"/>
      <c r="AE950" s="1"/>
    </row>
    <row r="951" spans="1:31" s="64" customFormat="1">
      <c r="A951" s="42" t="s">
        <v>840</v>
      </c>
      <c r="B951" s="47" t="s">
        <v>37</v>
      </c>
      <c r="C951" s="42" t="s">
        <v>24</v>
      </c>
      <c r="D951" s="42" t="s">
        <v>16</v>
      </c>
      <c r="E951" s="42" t="s">
        <v>893</v>
      </c>
      <c r="F951" s="42" t="s">
        <v>24</v>
      </c>
      <c r="G951" s="42" t="s">
        <v>24</v>
      </c>
      <c r="H951" s="42" t="s">
        <v>24</v>
      </c>
      <c r="I951" s="42" t="s">
        <v>24</v>
      </c>
      <c r="J951" s="42" t="s">
        <v>894</v>
      </c>
      <c r="K951" s="42">
        <v>1</v>
      </c>
      <c r="L951" s="42" t="s">
        <v>26</v>
      </c>
      <c r="M951" s="40"/>
      <c r="N951" s="40">
        <f t="shared" si="22"/>
        <v>0</v>
      </c>
      <c r="O951" s="42"/>
      <c r="P951" s="42"/>
      <c r="Q951" s="40"/>
      <c r="R951" s="40"/>
      <c r="S951" s="42"/>
      <c r="T951" s="42"/>
      <c r="U951" s="42"/>
      <c r="V951" s="40"/>
      <c r="W951" s="42"/>
      <c r="X951" s="42"/>
      <c r="Y951" s="42"/>
      <c r="Z951" s="42"/>
      <c r="AA951" s="40">
        <f>Tabla13157[[#This Row],[COSTO TOTAL]]</f>
        <v>0</v>
      </c>
      <c r="AB951" s="42"/>
      <c r="AC951" s="42"/>
      <c r="AD951" s="42"/>
      <c r="AE951" s="42"/>
    </row>
    <row r="952" spans="1:31" s="64" customFormat="1">
      <c r="A952" s="42" t="s">
        <v>840</v>
      </c>
      <c r="B952" s="47">
        <v>43279</v>
      </c>
      <c r="C952" s="42">
        <v>7596944</v>
      </c>
      <c r="D952" s="42" t="s">
        <v>16</v>
      </c>
      <c r="E952" s="42" t="s">
        <v>895</v>
      </c>
      <c r="F952" s="42" t="s">
        <v>24</v>
      </c>
      <c r="G952" s="42"/>
      <c r="H952" s="42" t="s">
        <v>22</v>
      </c>
      <c r="I952" s="42"/>
      <c r="J952" s="42" t="s">
        <v>896</v>
      </c>
      <c r="K952" s="42">
        <v>1</v>
      </c>
      <c r="L952" s="42" t="s">
        <v>26</v>
      </c>
      <c r="M952" s="40"/>
      <c r="N952" s="40">
        <f t="shared" si="22"/>
        <v>0</v>
      </c>
      <c r="O952" s="42" t="s">
        <v>898</v>
      </c>
      <c r="P952" s="42"/>
      <c r="Q952" s="40"/>
      <c r="R952" s="40"/>
      <c r="S952" s="42"/>
      <c r="T952" s="42"/>
      <c r="U952" s="42"/>
      <c r="V952" s="40"/>
      <c r="W952" s="42"/>
      <c r="X952" s="42"/>
      <c r="Y952" s="42"/>
      <c r="Z952" s="42"/>
      <c r="AA952" s="40">
        <f>Tabla13157[[#This Row],[COSTO TOTAL]]</f>
        <v>0</v>
      </c>
      <c r="AB952" s="42"/>
      <c r="AC952" s="42"/>
      <c r="AD952" s="42"/>
      <c r="AE952" s="42"/>
    </row>
    <row r="953" spans="1:31" s="64" customFormat="1">
      <c r="A953" s="42" t="s">
        <v>840</v>
      </c>
      <c r="B953" s="47">
        <v>43279</v>
      </c>
      <c r="C953" s="42">
        <v>7596944</v>
      </c>
      <c r="D953" s="42" t="s">
        <v>16</v>
      </c>
      <c r="E953" s="42" t="s">
        <v>895</v>
      </c>
      <c r="F953" s="42" t="s">
        <v>24</v>
      </c>
      <c r="G953" s="42"/>
      <c r="H953" s="42" t="s">
        <v>22</v>
      </c>
      <c r="I953" s="42"/>
      <c r="J953" s="42" t="s">
        <v>897</v>
      </c>
      <c r="K953" s="42">
        <v>1</v>
      </c>
      <c r="L953" s="42" t="s">
        <v>26</v>
      </c>
      <c r="M953" s="40"/>
      <c r="N953" s="40">
        <f t="shared" si="22"/>
        <v>0</v>
      </c>
      <c r="O953" s="42" t="s">
        <v>898</v>
      </c>
      <c r="P953" s="42"/>
      <c r="Q953" s="40"/>
      <c r="R953" s="40"/>
      <c r="S953" s="42"/>
      <c r="T953" s="42"/>
      <c r="U953" s="42"/>
      <c r="V953" s="40"/>
      <c r="W953" s="42"/>
      <c r="X953" s="42"/>
      <c r="Y953" s="42"/>
      <c r="Z953" s="42"/>
      <c r="AA953" s="40">
        <f>Tabla13157[[#This Row],[COSTO TOTAL]]</f>
        <v>0</v>
      </c>
      <c r="AB953" s="42"/>
      <c r="AC953" s="42"/>
      <c r="AD953" s="42"/>
      <c r="AE953" s="42"/>
    </row>
    <row r="954" spans="1:31" s="64" customFormat="1">
      <c r="A954" s="42" t="s">
        <v>853</v>
      </c>
      <c r="B954" s="47">
        <v>43311</v>
      </c>
      <c r="C954" s="42" t="s">
        <v>22</v>
      </c>
      <c r="D954" s="42" t="s">
        <v>16</v>
      </c>
      <c r="E954" s="42" t="s">
        <v>899</v>
      </c>
      <c r="F954" s="42" t="s">
        <v>24</v>
      </c>
      <c r="G954" s="42"/>
      <c r="H954" s="42" t="s">
        <v>22</v>
      </c>
      <c r="I954" s="42"/>
      <c r="J954" s="42" t="s">
        <v>900</v>
      </c>
      <c r="K954" s="42">
        <v>2</v>
      </c>
      <c r="L954" s="42" t="s">
        <v>901</v>
      </c>
      <c r="M954" s="40"/>
      <c r="N954" s="40">
        <f t="shared" si="22"/>
        <v>0</v>
      </c>
      <c r="O954" s="42" t="s">
        <v>902</v>
      </c>
      <c r="P954" s="42"/>
      <c r="Q954" s="40"/>
      <c r="R954" s="40"/>
      <c r="S954" s="42"/>
      <c r="T954" s="42"/>
      <c r="U954" s="42"/>
      <c r="V954" s="40"/>
      <c r="W954" s="42"/>
      <c r="X954" s="42"/>
      <c r="Y954" s="42"/>
      <c r="Z954" s="42"/>
      <c r="AA954" s="40">
        <f>Tabla13157[[#This Row],[COSTO TOTAL]]</f>
        <v>0</v>
      </c>
      <c r="AB954" s="42"/>
      <c r="AC954" s="42"/>
      <c r="AD954" s="42"/>
      <c r="AE954" s="42"/>
    </row>
    <row r="955" spans="1:31" s="64" customFormat="1">
      <c r="A955" s="42" t="s">
        <v>853</v>
      </c>
      <c r="B955" s="47">
        <v>43311</v>
      </c>
      <c r="C955" s="42" t="s">
        <v>22</v>
      </c>
      <c r="D955" s="42" t="s">
        <v>16</v>
      </c>
      <c r="E955" s="42" t="s">
        <v>903</v>
      </c>
      <c r="F955" s="42" t="s">
        <v>24</v>
      </c>
      <c r="G955" s="42"/>
      <c r="H955" s="42" t="s">
        <v>22</v>
      </c>
      <c r="I955" s="42"/>
      <c r="J955" s="42" t="s">
        <v>904</v>
      </c>
      <c r="K955" s="42">
        <v>3</v>
      </c>
      <c r="L955" s="42" t="s">
        <v>26</v>
      </c>
      <c r="M955" s="40"/>
      <c r="N955" s="40">
        <f t="shared" si="22"/>
        <v>0</v>
      </c>
      <c r="O955" s="42" t="s">
        <v>902</v>
      </c>
      <c r="P955" s="42"/>
      <c r="Q955" s="40"/>
      <c r="R955" s="40"/>
      <c r="S955" s="42"/>
      <c r="T955" s="42"/>
      <c r="U955" s="42"/>
      <c r="V955" s="40"/>
      <c r="W955" s="42"/>
      <c r="X955" s="42"/>
      <c r="Y955" s="42"/>
      <c r="Z955" s="42"/>
      <c r="AA955" s="40">
        <f>Tabla13157[[#This Row],[COSTO TOTAL]]</f>
        <v>0</v>
      </c>
      <c r="AB955" s="42"/>
      <c r="AC955" s="42"/>
      <c r="AD955" s="42"/>
      <c r="AE955" s="42"/>
    </row>
    <row r="956" spans="1:31">
      <c r="A956" s="1" t="s">
        <v>853</v>
      </c>
      <c r="B956" s="2">
        <v>43021</v>
      </c>
      <c r="C956" s="1" t="s">
        <v>22</v>
      </c>
      <c r="D956" s="1" t="s">
        <v>16</v>
      </c>
      <c r="E956" s="1" t="s">
        <v>24</v>
      </c>
      <c r="F956" s="1" t="s">
        <v>905</v>
      </c>
      <c r="G956" s="1"/>
      <c r="H956" s="1">
        <v>4501471393</v>
      </c>
      <c r="I956" s="1"/>
      <c r="J956" s="1" t="s">
        <v>906</v>
      </c>
      <c r="K956" s="1">
        <v>2</v>
      </c>
      <c r="L956" s="1" t="s">
        <v>26</v>
      </c>
      <c r="M956" s="3">
        <v>11758</v>
      </c>
      <c r="N956" s="3">
        <f t="shared" si="22"/>
        <v>23516</v>
      </c>
      <c r="O956" s="1"/>
      <c r="P956" s="1"/>
      <c r="Q956" s="3"/>
      <c r="R956" s="3"/>
      <c r="S956" s="1"/>
      <c r="T956" s="1"/>
      <c r="U956" s="1"/>
      <c r="V956" s="3"/>
      <c r="W956" s="1"/>
      <c r="X956" s="1"/>
      <c r="Y956" s="1"/>
      <c r="Z956" s="1"/>
      <c r="AA956" s="3">
        <f>Tabla13157[[#This Row],[COSTO TOTAL]]</f>
        <v>23516</v>
      </c>
      <c r="AB956" s="1"/>
      <c r="AC956" s="1"/>
      <c r="AD956" s="1"/>
      <c r="AE956" s="1"/>
    </row>
    <row r="957" spans="1:31" s="64" customFormat="1">
      <c r="A957" s="42" t="s">
        <v>907</v>
      </c>
      <c r="B957" s="47">
        <v>43434</v>
      </c>
      <c r="C957" s="42">
        <v>7664484</v>
      </c>
      <c r="D957" s="42" t="s">
        <v>16</v>
      </c>
      <c r="E957" s="42" t="s">
        <v>908</v>
      </c>
      <c r="F957" s="42" t="s">
        <v>113</v>
      </c>
      <c r="G957" s="42" t="s">
        <v>24</v>
      </c>
      <c r="H957" s="42">
        <v>4501619857</v>
      </c>
      <c r="I957" s="42" t="s">
        <v>909</v>
      </c>
      <c r="J957" s="42" t="s">
        <v>910</v>
      </c>
      <c r="K957" s="42">
        <v>1</v>
      </c>
      <c r="L957" s="42" t="s">
        <v>26</v>
      </c>
      <c r="M957" s="40"/>
      <c r="N957" s="40">
        <f t="shared" si="22"/>
        <v>0</v>
      </c>
      <c r="O957" s="42"/>
      <c r="P957" s="42"/>
      <c r="Q957" s="40"/>
      <c r="R957" s="40"/>
      <c r="S957" s="42"/>
      <c r="T957" s="42"/>
      <c r="U957" s="42"/>
      <c r="V957" s="40"/>
      <c r="W957" s="42"/>
      <c r="X957" s="42"/>
      <c r="Y957" s="42"/>
      <c r="Z957" s="42"/>
      <c r="AA957" s="40">
        <f>Tabla13157[[#This Row],[COSTO TOTAL]]</f>
        <v>0</v>
      </c>
      <c r="AB957" s="42"/>
      <c r="AC957" s="42"/>
      <c r="AD957" s="42"/>
      <c r="AE957" s="42"/>
    </row>
    <row r="958" spans="1:31">
      <c r="A958" s="1" t="s">
        <v>911</v>
      </c>
      <c r="B958" s="2">
        <v>43773</v>
      </c>
      <c r="C958" s="1" t="s">
        <v>22</v>
      </c>
      <c r="D958" s="1" t="s">
        <v>16</v>
      </c>
      <c r="E958" s="1" t="s">
        <v>24</v>
      </c>
      <c r="F958" s="1" t="s">
        <v>912</v>
      </c>
      <c r="G958" s="1" t="s">
        <v>24</v>
      </c>
      <c r="H958" s="1">
        <v>4501717359</v>
      </c>
      <c r="I958" s="1"/>
      <c r="J958" s="1" t="s">
        <v>913</v>
      </c>
      <c r="K958" s="1">
        <v>1</v>
      </c>
      <c r="L958" s="1" t="s">
        <v>26</v>
      </c>
      <c r="M958" s="3">
        <v>21800</v>
      </c>
      <c r="N958" s="3">
        <f t="shared" si="22"/>
        <v>21800</v>
      </c>
      <c r="O958" s="1"/>
      <c r="P958" s="1"/>
      <c r="Q958" s="3"/>
      <c r="R958" s="3"/>
      <c r="S958" s="1"/>
      <c r="T958" s="1"/>
      <c r="U958" s="1"/>
      <c r="V958" s="3"/>
      <c r="W958" s="1"/>
      <c r="X958" s="1"/>
      <c r="Y958" s="1"/>
      <c r="Z958" s="1"/>
      <c r="AA958" s="3">
        <f>Tabla13157[[#This Row],[COSTO TOTAL]]</f>
        <v>21800</v>
      </c>
      <c r="AB958" s="1"/>
      <c r="AC958" s="1"/>
      <c r="AD958" s="1"/>
      <c r="AE958" s="1"/>
    </row>
    <row r="959" spans="1:31" s="64" customFormat="1">
      <c r="A959" s="42" t="s">
        <v>911</v>
      </c>
      <c r="B959" s="47">
        <v>43773</v>
      </c>
      <c r="C959" s="42" t="s">
        <v>22</v>
      </c>
      <c r="D959" s="42" t="s">
        <v>16</v>
      </c>
      <c r="E959" s="42" t="s">
        <v>24</v>
      </c>
      <c r="F959" s="42" t="s">
        <v>703</v>
      </c>
      <c r="G959" s="42" t="s">
        <v>24</v>
      </c>
      <c r="H959" s="42" t="s">
        <v>24</v>
      </c>
      <c r="I959" s="42" t="s">
        <v>24</v>
      </c>
      <c r="J959" s="42" t="s">
        <v>914</v>
      </c>
      <c r="K959" s="42">
        <v>2</v>
      </c>
      <c r="L959" s="42" t="s">
        <v>26</v>
      </c>
      <c r="M959" s="40"/>
      <c r="N959" s="40">
        <f t="shared" si="22"/>
        <v>0</v>
      </c>
      <c r="O959" s="42"/>
      <c r="P959" s="42"/>
      <c r="Q959" s="40"/>
      <c r="R959" s="40"/>
      <c r="S959" s="42"/>
      <c r="T959" s="42"/>
      <c r="U959" s="42"/>
      <c r="V959" s="40"/>
      <c r="W959" s="42"/>
      <c r="X959" s="42"/>
      <c r="Y959" s="42"/>
      <c r="Z959" s="42"/>
      <c r="AA959" s="40">
        <f>Tabla13157[[#This Row],[COSTO TOTAL]]</f>
        <v>0</v>
      </c>
      <c r="AB959" s="42"/>
      <c r="AC959" s="42"/>
      <c r="AD959" s="42"/>
      <c r="AE959" s="42"/>
    </row>
    <row r="960" spans="1:31" s="64" customFormat="1">
      <c r="A960" s="42" t="s">
        <v>911</v>
      </c>
      <c r="B960" s="47">
        <v>43773</v>
      </c>
      <c r="C960" s="42" t="s">
        <v>22</v>
      </c>
      <c r="D960" s="42" t="s">
        <v>16</v>
      </c>
      <c r="E960" s="42" t="s">
        <v>24</v>
      </c>
      <c r="F960" s="42" t="s">
        <v>703</v>
      </c>
      <c r="G960" s="42" t="s">
        <v>24</v>
      </c>
      <c r="H960" s="42" t="s">
        <v>24</v>
      </c>
      <c r="I960" s="42" t="s">
        <v>24</v>
      </c>
      <c r="J960" s="42" t="s">
        <v>915</v>
      </c>
      <c r="K960" s="42">
        <v>12</v>
      </c>
      <c r="L960" s="42" t="s">
        <v>26</v>
      </c>
      <c r="M960" s="40"/>
      <c r="N960" s="40">
        <f t="shared" si="22"/>
        <v>0</v>
      </c>
      <c r="O960" s="42"/>
      <c r="P960" s="42"/>
      <c r="Q960" s="40"/>
      <c r="R960" s="40"/>
      <c r="S960" s="42"/>
      <c r="T960" s="42"/>
      <c r="U960" s="42"/>
      <c r="V960" s="40"/>
      <c r="W960" s="42"/>
      <c r="X960" s="42"/>
      <c r="Y960" s="42"/>
      <c r="Z960" s="42"/>
      <c r="AA960" s="40">
        <f>Tabla13157[[#This Row],[COSTO TOTAL]]</f>
        <v>0</v>
      </c>
      <c r="AB960" s="42"/>
      <c r="AC960" s="42"/>
      <c r="AD960" s="42"/>
      <c r="AE960" s="42"/>
    </row>
    <row r="961" spans="1:31" s="64" customFormat="1">
      <c r="A961" s="42" t="s">
        <v>911</v>
      </c>
      <c r="B961" s="47">
        <v>43773</v>
      </c>
      <c r="C961" s="42" t="s">
        <v>22</v>
      </c>
      <c r="D961" s="42" t="s">
        <v>16</v>
      </c>
      <c r="E961" s="42" t="s">
        <v>24</v>
      </c>
      <c r="F961" s="42" t="s">
        <v>703</v>
      </c>
      <c r="G961" s="42" t="s">
        <v>24</v>
      </c>
      <c r="H961" s="42" t="s">
        <v>24</v>
      </c>
      <c r="I961" s="42" t="s">
        <v>24</v>
      </c>
      <c r="J961" s="42" t="s">
        <v>916</v>
      </c>
      <c r="K961" s="42">
        <v>12</v>
      </c>
      <c r="L961" s="42" t="s">
        <v>26</v>
      </c>
      <c r="M961" s="40"/>
      <c r="N961" s="40">
        <f t="shared" si="22"/>
        <v>0</v>
      </c>
      <c r="O961" s="42"/>
      <c r="P961" s="42"/>
      <c r="Q961" s="40"/>
      <c r="R961" s="40"/>
      <c r="S961" s="42"/>
      <c r="T961" s="42"/>
      <c r="U961" s="42"/>
      <c r="V961" s="40"/>
      <c r="W961" s="42"/>
      <c r="X961" s="42"/>
      <c r="Y961" s="42"/>
      <c r="Z961" s="42"/>
      <c r="AA961" s="40">
        <f>Tabla13157[[#This Row],[COSTO TOTAL]]</f>
        <v>0</v>
      </c>
      <c r="AB961" s="42"/>
      <c r="AC961" s="42"/>
      <c r="AD961" s="42"/>
      <c r="AE961" s="42"/>
    </row>
    <row r="962" spans="1:31" s="64" customFormat="1">
      <c r="A962" s="42" t="s">
        <v>911</v>
      </c>
      <c r="B962" s="47">
        <v>43773</v>
      </c>
      <c r="C962" s="42" t="s">
        <v>22</v>
      </c>
      <c r="D962" s="42" t="s">
        <v>16</v>
      </c>
      <c r="E962" s="42" t="s">
        <v>24</v>
      </c>
      <c r="F962" s="42" t="s">
        <v>703</v>
      </c>
      <c r="G962" s="42" t="s">
        <v>24</v>
      </c>
      <c r="H962" s="42" t="s">
        <v>24</v>
      </c>
      <c r="I962" s="42" t="s">
        <v>24</v>
      </c>
      <c r="J962" s="42" t="s">
        <v>917</v>
      </c>
      <c r="K962" s="42">
        <v>12</v>
      </c>
      <c r="L962" s="42" t="s">
        <v>26</v>
      </c>
      <c r="M962" s="40"/>
      <c r="N962" s="40">
        <f t="shared" si="22"/>
        <v>0</v>
      </c>
      <c r="O962" s="42"/>
      <c r="P962" s="42"/>
      <c r="Q962" s="40"/>
      <c r="R962" s="40"/>
      <c r="S962" s="42"/>
      <c r="T962" s="42"/>
      <c r="U962" s="42"/>
      <c r="V962" s="40"/>
      <c r="W962" s="42"/>
      <c r="X962" s="42"/>
      <c r="Y962" s="42"/>
      <c r="Z962" s="42"/>
      <c r="AA962" s="40">
        <f>Tabla13157[[#This Row],[COSTO TOTAL]]</f>
        <v>0</v>
      </c>
      <c r="AB962" s="42"/>
      <c r="AC962" s="42"/>
      <c r="AD962" s="42"/>
      <c r="AE962" s="42"/>
    </row>
    <row r="963" spans="1:31">
      <c r="A963" s="1" t="s">
        <v>858</v>
      </c>
      <c r="B963" s="2">
        <v>43322</v>
      </c>
      <c r="C963" s="1">
        <v>7604134</v>
      </c>
      <c r="D963" s="1" t="s">
        <v>16</v>
      </c>
      <c r="E963" s="1" t="s">
        <v>918</v>
      </c>
      <c r="F963" s="1" t="s">
        <v>919</v>
      </c>
      <c r="G963" s="1"/>
      <c r="H963" s="1">
        <v>4501575398</v>
      </c>
      <c r="I963" s="1"/>
      <c r="J963" s="1" t="s">
        <v>920</v>
      </c>
      <c r="K963" s="1">
        <v>1</v>
      </c>
      <c r="L963" s="1" t="s">
        <v>26</v>
      </c>
      <c r="M963" s="3">
        <v>10037.280000000001</v>
      </c>
      <c r="N963" s="3">
        <f t="shared" si="22"/>
        <v>10037.280000000001</v>
      </c>
      <c r="O963" s="1"/>
      <c r="P963" s="1"/>
      <c r="Q963" s="3"/>
      <c r="R963" s="3"/>
      <c r="S963" s="1"/>
      <c r="T963" s="1"/>
      <c r="U963" s="1"/>
      <c r="V963" s="3"/>
      <c r="W963" s="1"/>
      <c r="X963" s="1"/>
      <c r="Y963" s="1"/>
      <c r="Z963" s="1"/>
      <c r="AA963" s="3">
        <f>Tabla13157[[#This Row],[COSTO TOTAL]]</f>
        <v>10037.280000000001</v>
      </c>
      <c r="AB963" s="1"/>
      <c r="AC963" s="1"/>
      <c r="AD963" s="1"/>
      <c r="AE963" s="1"/>
    </row>
    <row r="964" spans="1:31">
      <c r="A964" s="1" t="s">
        <v>858</v>
      </c>
      <c r="B964" s="2">
        <v>43322</v>
      </c>
      <c r="C964" s="1">
        <v>7604134</v>
      </c>
      <c r="D964" s="1" t="s">
        <v>16</v>
      </c>
      <c r="E964" s="1" t="s">
        <v>918</v>
      </c>
      <c r="F964" s="1" t="s">
        <v>919</v>
      </c>
      <c r="G964" s="1"/>
      <c r="H964" s="1">
        <v>4501575398</v>
      </c>
      <c r="I964" s="1"/>
      <c r="J964" s="1" t="s">
        <v>921</v>
      </c>
      <c r="K964" s="1">
        <v>2</v>
      </c>
      <c r="L964" s="1" t="s">
        <v>26</v>
      </c>
      <c r="M964" s="3">
        <v>11953.49</v>
      </c>
      <c r="N964" s="3">
        <f t="shared" si="22"/>
        <v>23906.98</v>
      </c>
      <c r="O964" s="1"/>
      <c r="P964" s="1"/>
      <c r="Q964" s="3"/>
      <c r="R964" s="3"/>
      <c r="S964" s="1"/>
      <c r="T964" s="1"/>
      <c r="U964" s="1"/>
      <c r="V964" s="3"/>
      <c r="W964" s="1"/>
      <c r="X964" s="1"/>
      <c r="Y964" s="1"/>
      <c r="Z964" s="1"/>
      <c r="AA964" s="3">
        <f>Tabla13157[[#This Row],[COSTO TOTAL]]</f>
        <v>23906.98</v>
      </c>
      <c r="AB964" s="1"/>
      <c r="AC964" s="1"/>
      <c r="AD964" s="1"/>
      <c r="AE964" s="1"/>
    </row>
    <row r="965" spans="1:31">
      <c r="A965" s="1" t="s">
        <v>858</v>
      </c>
      <c r="B965" s="2">
        <v>43206</v>
      </c>
      <c r="C965" s="1">
        <v>7541776</v>
      </c>
      <c r="D965" s="1" t="s">
        <v>16</v>
      </c>
      <c r="E965" s="1" t="s">
        <v>922</v>
      </c>
      <c r="F965" s="1" t="s">
        <v>923</v>
      </c>
      <c r="G965" s="1"/>
      <c r="H965" s="1">
        <v>4501535638</v>
      </c>
      <c r="I965" s="1" t="s">
        <v>24</v>
      </c>
      <c r="J965" s="1" t="s">
        <v>924</v>
      </c>
      <c r="K965" s="1">
        <v>4</v>
      </c>
      <c r="L965" s="1" t="s">
        <v>26</v>
      </c>
      <c r="M965" s="3">
        <v>740</v>
      </c>
      <c r="N965" s="3">
        <f t="shared" si="22"/>
        <v>2960</v>
      </c>
      <c r="O965" s="1"/>
      <c r="P965" s="1"/>
      <c r="Q965" s="3"/>
      <c r="R965" s="3"/>
      <c r="S965" s="1"/>
      <c r="T965" s="1"/>
      <c r="U965" s="1"/>
      <c r="V965" s="3"/>
      <c r="W965" s="1"/>
      <c r="X965" s="1"/>
      <c r="Y965" s="1"/>
      <c r="Z965" s="1"/>
      <c r="AA965" s="3">
        <f>Tabla13157[[#This Row],[COSTO TOTAL]]</f>
        <v>2960</v>
      </c>
      <c r="AB965" s="1"/>
      <c r="AC965" s="1"/>
      <c r="AD965" s="1"/>
      <c r="AE965" s="1"/>
    </row>
    <row r="966" spans="1:31">
      <c r="A966" s="43" t="s">
        <v>858</v>
      </c>
      <c r="B966" s="44">
        <v>43350</v>
      </c>
      <c r="C966" s="43">
        <v>7618331</v>
      </c>
      <c r="D966" s="43" t="s">
        <v>16</v>
      </c>
      <c r="E966" s="43" t="s">
        <v>925</v>
      </c>
      <c r="F966" s="43" t="s">
        <v>174</v>
      </c>
      <c r="G966" s="43" t="s">
        <v>24</v>
      </c>
      <c r="H966" s="43">
        <v>4501589113</v>
      </c>
      <c r="I966" s="43" t="s">
        <v>24</v>
      </c>
      <c r="J966" s="43" t="s">
        <v>926</v>
      </c>
      <c r="K966" s="43">
        <v>6</v>
      </c>
      <c r="L966" s="43" t="s">
        <v>26</v>
      </c>
      <c r="M966" s="45">
        <v>116.1</v>
      </c>
      <c r="N966" s="45">
        <f t="shared" si="22"/>
        <v>696.59999999999991</v>
      </c>
      <c r="O966" s="43"/>
      <c r="P966" s="43"/>
      <c r="Q966" s="45"/>
      <c r="R966" s="45"/>
      <c r="S966" s="43"/>
      <c r="T966" s="43"/>
      <c r="U966" s="43"/>
      <c r="V966" s="45"/>
      <c r="W966" s="43"/>
      <c r="X966" s="43"/>
      <c r="Y966" s="43"/>
      <c r="Z966" s="43"/>
      <c r="AA966" s="45">
        <f>Tabla13157[[#This Row],[COSTO TOTAL]]</f>
        <v>696.59999999999991</v>
      </c>
      <c r="AB966" s="43"/>
      <c r="AC966" s="43"/>
      <c r="AD966" s="43"/>
      <c r="AE966" s="43"/>
    </row>
    <row r="967" spans="1:31">
      <c r="A967" s="1" t="s">
        <v>858</v>
      </c>
      <c r="B967" s="2">
        <v>43354</v>
      </c>
      <c r="C967" s="1">
        <v>7618694</v>
      </c>
      <c r="D967" s="1" t="s">
        <v>16</v>
      </c>
      <c r="E967" s="1" t="s">
        <v>927</v>
      </c>
      <c r="F967" s="1" t="s">
        <v>113</v>
      </c>
      <c r="G967" s="1" t="s">
        <v>24</v>
      </c>
      <c r="H967" s="1">
        <v>4501588715</v>
      </c>
      <c r="I967" s="1" t="s">
        <v>24</v>
      </c>
      <c r="J967" s="1" t="s">
        <v>928</v>
      </c>
      <c r="K967" s="1">
        <v>1</v>
      </c>
      <c r="L967" s="1" t="s">
        <v>26</v>
      </c>
      <c r="M967" s="3">
        <v>436.2</v>
      </c>
      <c r="N967" s="3">
        <f t="shared" si="22"/>
        <v>436.2</v>
      </c>
      <c r="O967" s="1"/>
      <c r="P967" s="1"/>
      <c r="Q967" s="3"/>
      <c r="R967" s="3"/>
      <c r="S967" s="1"/>
      <c r="T967" s="1"/>
      <c r="U967" s="1"/>
      <c r="V967" s="3"/>
      <c r="W967" s="1"/>
      <c r="X967" s="1"/>
      <c r="Y967" s="1"/>
      <c r="Z967" s="1"/>
      <c r="AA967" s="3">
        <f>Tabla13157[[#This Row],[COSTO TOTAL]]</f>
        <v>436.2</v>
      </c>
      <c r="AB967" s="1"/>
      <c r="AC967" s="1"/>
      <c r="AD967" s="1"/>
      <c r="AE967" s="1"/>
    </row>
    <row r="968" spans="1:31">
      <c r="A968" s="1" t="s">
        <v>858</v>
      </c>
      <c r="B968" s="2">
        <v>43354</v>
      </c>
      <c r="C968" s="1">
        <v>7618694</v>
      </c>
      <c r="D968" s="1" t="s">
        <v>16</v>
      </c>
      <c r="E968" s="1" t="s">
        <v>927</v>
      </c>
      <c r="F968" s="1" t="s">
        <v>113</v>
      </c>
      <c r="G968" s="1" t="s">
        <v>24</v>
      </c>
      <c r="H968" s="1">
        <v>4501588715</v>
      </c>
      <c r="I968" s="1" t="s">
        <v>24</v>
      </c>
      <c r="J968" s="1" t="s">
        <v>929</v>
      </c>
      <c r="K968" s="1">
        <v>1</v>
      </c>
      <c r="L968" s="1" t="s">
        <v>26</v>
      </c>
      <c r="M968" s="3">
        <v>396</v>
      </c>
      <c r="N968" s="3">
        <f t="shared" si="22"/>
        <v>396</v>
      </c>
      <c r="O968" s="1"/>
      <c r="P968" s="1"/>
      <c r="Q968" s="3"/>
      <c r="R968" s="3"/>
      <c r="S968" s="1"/>
      <c r="T968" s="1"/>
      <c r="U968" s="1"/>
      <c r="V968" s="3"/>
      <c r="W968" s="1"/>
      <c r="X968" s="1"/>
      <c r="Y968" s="1"/>
      <c r="Z968" s="1"/>
      <c r="AA968" s="3">
        <f>Tabla13157[[#This Row],[COSTO TOTAL]]</f>
        <v>396</v>
      </c>
      <c r="AB968" s="1"/>
      <c r="AC968" s="1"/>
      <c r="AD968" s="1"/>
      <c r="AE968" s="1"/>
    </row>
    <row r="969" spans="1:31">
      <c r="A969" s="1" t="s">
        <v>858</v>
      </c>
      <c r="B969" s="2">
        <v>43354</v>
      </c>
      <c r="C969" s="1">
        <v>7618694</v>
      </c>
      <c r="D969" s="1" t="s">
        <v>16</v>
      </c>
      <c r="E969" s="1" t="s">
        <v>927</v>
      </c>
      <c r="F969" s="1" t="s">
        <v>113</v>
      </c>
      <c r="G969" s="1" t="s">
        <v>24</v>
      </c>
      <c r="H969" s="1">
        <v>4501588715</v>
      </c>
      <c r="I969" s="1" t="s">
        <v>24</v>
      </c>
      <c r="J969" s="1" t="s">
        <v>930</v>
      </c>
      <c r="K969" s="1">
        <v>1</v>
      </c>
      <c r="L969" s="1" t="s">
        <v>26</v>
      </c>
      <c r="M969" s="3">
        <v>1635.8</v>
      </c>
      <c r="N969" s="3">
        <f t="shared" si="22"/>
        <v>1635.8</v>
      </c>
      <c r="O969" s="1"/>
      <c r="P969" s="1"/>
      <c r="Q969" s="3"/>
      <c r="R969" s="3"/>
      <c r="S969" s="1"/>
      <c r="T969" s="1"/>
      <c r="U969" s="1"/>
      <c r="V969" s="3"/>
      <c r="W969" s="1"/>
      <c r="X969" s="1"/>
      <c r="Y969" s="1"/>
      <c r="Z969" s="1"/>
      <c r="AA969" s="3">
        <f>Tabla13157[[#This Row],[COSTO TOTAL]]</f>
        <v>1635.8</v>
      </c>
      <c r="AB969" s="1"/>
      <c r="AC969" s="1"/>
      <c r="AD969" s="1"/>
      <c r="AE969" s="1"/>
    </row>
    <row r="970" spans="1:31">
      <c r="A970" s="1" t="s">
        <v>858</v>
      </c>
      <c r="B970" s="2">
        <v>43354</v>
      </c>
      <c r="C970" s="1">
        <v>7618694</v>
      </c>
      <c r="D970" s="1" t="s">
        <v>16</v>
      </c>
      <c r="E970" s="1" t="s">
        <v>927</v>
      </c>
      <c r="F970" s="1" t="s">
        <v>1261</v>
      </c>
      <c r="G970" s="1" t="s">
        <v>24</v>
      </c>
      <c r="H970" s="1">
        <v>4501588715</v>
      </c>
      <c r="I970" s="1" t="s">
        <v>24</v>
      </c>
      <c r="J970" s="1" t="s">
        <v>931</v>
      </c>
      <c r="K970" s="1">
        <v>1</v>
      </c>
      <c r="L970" s="1" t="s">
        <v>26</v>
      </c>
      <c r="M970" s="3">
        <v>1944.8</v>
      </c>
      <c r="N970" s="3">
        <f t="shared" si="22"/>
        <v>1944.8</v>
      </c>
      <c r="O970" s="1"/>
      <c r="P970" s="1"/>
      <c r="Q970" s="3"/>
      <c r="R970" s="3"/>
      <c r="S970" s="1"/>
      <c r="T970" s="1"/>
      <c r="U970" s="1"/>
      <c r="V970" s="3"/>
      <c r="W970" s="1"/>
      <c r="X970" s="1"/>
      <c r="Y970" s="1"/>
      <c r="Z970" s="1"/>
      <c r="AA970" s="3">
        <f>Tabla13157[[#This Row],[COSTO TOTAL]]</f>
        <v>1944.8</v>
      </c>
      <c r="AB970" s="1"/>
      <c r="AC970" s="1"/>
      <c r="AD970" s="1"/>
      <c r="AE970" s="1"/>
    </row>
    <row r="971" spans="1:31" s="64" customFormat="1">
      <c r="A971" s="42" t="s">
        <v>858</v>
      </c>
      <c r="B971" s="47" t="s">
        <v>37</v>
      </c>
      <c r="C971" s="42" t="s">
        <v>22</v>
      </c>
      <c r="D971" s="42" t="s">
        <v>16</v>
      </c>
      <c r="E971" s="42" t="s">
        <v>24</v>
      </c>
      <c r="F971" s="42" t="s">
        <v>174</v>
      </c>
      <c r="G971" s="42"/>
      <c r="H971" s="42" t="s">
        <v>22</v>
      </c>
      <c r="I971" s="42" t="s">
        <v>24</v>
      </c>
      <c r="J971" s="42" t="s">
        <v>932</v>
      </c>
      <c r="K971" s="42">
        <v>4</v>
      </c>
      <c r="L971" s="42" t="s">
        <v>26</v>
      </c>
      <c r="M971" s="40"/>
      <c r="N971" s="40">
        <f t="shared" si="22"/>
        <v>0</v>
      </c>
      <c r="O971" s="42"/>
      <c r="P971" s="42"/>
      <c r="Q971" s="40"/>
      <c r="R971" s="40"/>
      <c r="S971" s="42"/>
      <c r="T971" s="42"/>
      <c r="U971" s="42"/>
      <c r="V971" s="40"/>
      <c r="W971" s="42"/>
      <c r="X971" s="42"/>
      <c r="Y971" s="42"/>
      <c r="Z971" s="42"/>
      <c r="AA971" s="40">
        <f>Tabla13157[[#This Row],[COSTO TOTAL]]</f>
        <v>0</v>
      </c>
      <c r="AB971" s="42"/>
      <c r="AC971" s="42"/>
      <c r="AD971" s="42"/>
      <c r="AE971" s="42"/>
    </row>
    <row r="972" spans="1:31" s="64" customFormat="1">
      <c r="A972" s="42" t="s">
        <v>858</v>
      </c>
      <c r="B972" s="47">
        <v>43354</v>
      </c>
      <c r="C972" s="42">
        <v>7618694</v>
      </c>
      <c r="D972" s="42" t="s">
        <v>16</v>
      </c>
      <c r="E972" s="42" t="s">
        <v>927</v>
      </c>
      <c r="F972" s="42" t="s">
        <v>174</v>
      </c>
      <c r="G972" s="42" t="s">
        <v>24</v>
      </c>
      <c r="H972" s="42">
        <v>4501588715</v>
      </c>
      <c r="I972" s="42" t="s">
        <v>24</v>
      </c>
      <c r="J972" s="42" t="s">
        <v>933</v>
      </c>
      <c r="K972" s="42">
        <v>1</v>
      </c>
      <c r="L972" s="42" t="s">
        <v>26</v>
      </c>
      <c r="M972" s="40"/>
      <c r="N972" s="40">
        <f t="shared" si="22"/>
        <v>0</v>
      </c>
      <c r="O972" s="42"/>
      <c r="P972" s="42"/>
      <c r="Q972" s="40"/>
      <c r="R972" s="40"/>
      <c r="S972" s="42"/>
      <c r="T972" s="42"/>
      <c r="U972" s="42"/>
      <c r="V972" s="40"/>
      <c r="W972" s="42"/>
      <c r="X972" s="42"/>
      <c r="Y972" s="42"/>
      <c r="Z972" s="42"/>
      <c r="AA972" s="40">
        <f>Tabla13157[[#This Row],[COSTO TOTAL]]</f>
        <v>0</v>
      </c>
      <c r="AB972" s="42"/>
      <c r="AC972" s="42"/>
      <c r="AD972" s="42"/>
      <c r="AE972" s="42"/>
    </row>
    <row r="973" spans="1:31">
      <c r="A973" s="1" t="s">
        <v>858</v>
      </c>
      <c r="B973" s="2">
        <v>43354</v>
      </c>
      <c r="C973" s="1">
        <v>7618694</v>
      </c>
      <c r="D973" s="1" t="s">
        <v>16</v>
      </c>
      <c r="E973" s="1" t="s">
        <v>927</v>
      </c>
      <c r="F973" s="1" t="s">
        <v>174</v>
      </c>
      <c r="G973" s="1" t="s">
        <v>24</v>
      </c>
      <c r="H973" s="1">
        <v>4501588715</v>
      </c>
      <c r="I973" s="1" t="s">
        <v>24</v>
      </c>
      <c r="J973" s="1" t="s">
        <v>934</v>
      </c>
      <c r="K973" s="1">
        <v>1</v>
      </c>
      <c r="L973" s="1" t="s">
        <v>26</v>
      </c>
      <c r="M973" s="3">
        <v>3689.6</v>
      </c>
      <c r="N973" s="3">
        <f t="shared" si="22"/>
        <v>3689.6</v>
      </c>
      <c r="O973" s="1"/>
      <c r="P973" s="1"/>
      <c r="Q973" s="3"/>
      <c r="R973" s="3"/>
      <c r="S973" s="1"/>
      <c r="T973" s="1"/>
      <c r="U973" s="1"/>
      <c r="V973" s="3"/>
      <c r="W973" s="1"/>
      <c r="X973" s="1"/>
      <c r="Y973" s="1"/>
      <c r="Z973" s="1"/>
      <c r="AA973" s="3">
        <f>Tabla13157[[#This Row],[COSTO TOTAL]]</f>
        <v>3689.6</v>
      </c>
      <c r="AB973" s="1"/>
      <c r="AC973" s="1"/>
      <c r="AD973" s="1"/>
      <c r="AE973" s="1"/>
    </row>
    <row r="974" spans="1:31">
      <c r="A974" s="1" t="s">
        <v>858</v>
      </c>
      <c r="B974" s="2">
        <v>43354</v>
      </c>
      <c r="C974" s="1">
        <v>7618694</v>
      </c>
      <c r="D974" s="1" t="s">
        <v>16</v>
      </c>
      <c r="E974" s="1" t="s">
        <v>927</v>
      </c>
      <c r="F974" s="1" t="s">
        <v>174</v>
      </c>
      <c r="G974" s="1" t="s">
        <v>24</v>
      </c>
      <c r="H974" s="1">
        <v>4501588715</v>
      </c>
      <c r="I974" s="1" t="s">
        <v>24</v>
      </c>
      <c r="J974" s="1" t="s">
        <v>935</v>
      </c>
      <c r="K974" s="1">
        <v>1</v>
      </c>
      <c r="L974" s="1" t="s">
        <v>26</v>
      </c>
      <c r="M974" s="3">
        <v>1932</v>
      </c>
      <c r="N974" s="3">
        <f t="shared" si="22"/>
        <v>1932</v>
      </c>
      <c r="O974" s="1"/>
      <c r="P974" s="1"/>
      <c r="Q974" s="3"/>
      <c r="R974" s="3"/>
      <c r="S974" s="1"/>
      <c r="T974" s="1"/>
      <c r="U974" s="1"/>
      <c r="V974" s="3"/>
      <c r="W974" s="1"/>
      <c r="X974" s="1"/>
      <c r="Y974" s="1"/>
      <c r="Z974" s="1"/>
      <c r="AA974" s="3">
        <f>Tabla13157[[#This Row],[COSTO TOTAL]]</f>
        <v>1932</v>
      </c>
      <c r="AB974" s="1"/>
      <c r="AC974" s="1"/>
      <c r="AD974" s="1"/>
      <c r="AE974" s="1"/>
    </row>
    <row r="975" spans="1:31">
      <c r="A975" s="1" t="s">
        <v>858</v>
      </c>
      <c r="B975" s="2">
        <v>43354</v>
      </c>
      <c r="C975" s="1">
        <v>7618694</v>
      </c>
      <c r="D975" s="1" t="s">
        <v>16</v>
      </c>
      <c r="E975" s="1" t="s">
        <v>927</v>
      </c>
      <c r="F975" s="1" t="s">
        <v>174</v>
      </c>
      <c r="G975" s="1" t="s">
        <v>24</v>
      </c>
      <c r="H975" s="1">
        <v>4501588715</v>
      </c>
      <c r="I975" s="1" t="s">
        <v>24</v>
      </c>
      <c r="J975" s="1" t="s">
        <v>936</v>
      </c>
      <c r="K975" s="1">
        <v>1</v>
      </c>
      <c r="L975" s="1" t="s">
        <v>26</v>
      </c>
      <c r="M975" s="3">
        <v>6216</v>
      </c>
      <c r="N975" s="3">
        <f t="shared" si="22"/>
        <v>6216</v>
      </c>
      <c r="O975" s="1"/>
      <c r="P975" s="1"/>
      <c r="Q975" s="3"/>
      <c r="R975" s="3"/>
      <c r="S975" s="1"/>
      <c r="T975" s="1"/>
      <c r="U975" s="1"/>
      <c r="V975" s="3"/>
      <c r="W975" s="1"/>
      <c r="X975" s="1"/>
      <c r="Y975" s="1"/>
      <c r="Z975" s="1"/>
      <c r="AA975" s="3">
        <f>Tabla13157[[#This Row],[COSTO TOTAL]]</f>
        <v>6216</v>
      </c>
      <c r="AB975" s="1"/>
      <c r="AC975" s="1"/>
      <c r="AD975" s="1"/>
      <c r="AE975" s="1"/>
    </row>
    <row r="976" spans="1:31">
      <c r="A976" s="1" t="s">
        <v>858</v>
      </c>
      <c r="B976" s="2">
        <v>43217</v>
      </c>
      <c r="C976" s="1">
        <v>7559717</v>
      </c>
      <c r="D976" s="1" t="s">
        <v>16</v>
      </c>
      <c r="E976" s="1" t="s">
        <v>937</v>
      </c>
      <c r="F976" s="1" t="s">
        <v>174</v>
      </c>
      <c r="G976" s="1"/>
      <c r="H976" s="1">
        <v>4501545985</v>
      </c>
      <c r="I976" s="1"/>
      <c r="J976" s="1" t="s">
        <v>938</v>
      </c>
      <c r="K976" s="1">
        <v>5</v>
      </c>
      <c r="L976" s="1" t="s">
        <v>26</v>
      </c>
      <c r="M976" s="3">
        <v>359.53</v>
      </c>
      <c r="N976" s="3">
        <f t="shared" si="22"/>
        <v>1797.6499999999999</v>
      </c>
      <c r="O976" s="1"/>
      <c r="P976" s="1"/>
      <c r="Q976" s="3"/>
      <c r="R976" s="3"/>
      <c r="S976" s="1"/>
      <c r="T976" s="1"/>
      <c r="U976" s="1"/>
      <c r="V976" s="3"/>
      <c r="W976" s="1"/>
      <c r="X976" s="1"/>
      <c r="Y976" s="1"/>
      <c r="Z976" s="1"/>
      <c r="AA976" s="3">
        <f>Tabla13157[[#This Row],[COSTO TOTAL]]</f>
        <v>1797.6499999999999</v>
      </c>
      <c r="AB976" s="1"/>
      <c r="AC976" s="1"/>
      <c r="AD976" s="1"/>
      <c r="AE976" s="1"/>
    </row>
    <row r="977" spans="1:31">
      <c r="A977" s="1" t="s">
        <v>858</v>
      </c>
      <c r="B977" s="2">
        <v>43217</v>
      </c>
      <c r="C977" s="1">
        <v>7559717</v>
      </c>
      <c r="D977" s="1" t="s">
        <v>16</v>
      </c>
      <c r="E977" s="1" t="s">
        <v>937</v>
      </c>
      <c r="F977" s="1" t="s">
        <v>174</v>
      </c>
      <c r="G977" s="1"/>
      <c r="H977" s="1">
        <v>4501545985</v>
      </c>
      <c r="I977" s="1"/>
      <c r="J977" s="1" t="s">
        <v>939</v>
      </c>
      <c r="K977" s="1">
        <v>2</v>
      </c>
      <c r="L977" s="1" t="s">
        <v>26</v>
      </c>
      <c r="M977" s="3">
        <v>414.54</v>
      </c>
      <c r="N977" s="3">
        <f t="shared" si="22"/>
        <v>829.08</v>
      </c>
      <c r="O977" s="1"/>
      <c r="P977" s="1"/>
      <c r="Q977" s="3"/>
      <c r="R977" s="3"/>
      <c r="S977" s="1"/>
      <c r="T977" s="1"/>
      <c r="U977" s="1"/>
      <c r="V977" s="3"/>
      <c r="W977" s="1"/>
      <c r="X977" s="1"/>
      <c r="Y977" s="1"/>
      <c r="Z977" s="1"/>
      <c r="AA977" s="3">
        <f>Tabla13157[[#This Row],[COSTO TOTAL]]</f>
        <v>829.08</v>
      </c>
      <c r="AB977" s="1"/>
      <c r="AC977" s="1"/>
      <c r="AD977" s="1"/>
      <c r="AE977" s="1"/>
    </row>
    <row r="978" spans="1:31">
      <c r="A978" s="43" t="s">
        <v>858</v>
      </c>
      <c r="B978" s="44">
        <v>43621</v>
      </c>
      <c r="C978" s="43">
        <v>7744649</v>
      </c>
      <c r="D978" s="43" t="s">
        <v>16</v>
      </c>
      <c r="E978" s="43" t="s">
        <v>24</v>
      </c>
      <c r="F978" s="43" t="s">
        <v>174</v>
      </c>
      <c r="G978" s="43" t="s">
        <v>24</v>
      </c>
      <c r="H978" s="43">
        <v>4501675095</v>
      </c>
      <c r="I978" s="43" t="s">
        <v>24</v>
      </c>
      <c r="J978" s="43" t="s">
        <v>940</v>
      </c>
      <c r="K978" s="43">
        <v>2</v>
      </c>
      <c r="L978" s="43" t="s">
        <v>26</v>
      </c>
      <c r="M978" s="45">
        <v>110</v>
      </c>
      <c r="N978" s="45">
        <f t="shared" si="22"/>
        <v>220</v>
      </c>
      <c r="O978" s="42"/>
      <c r="P978" s="43"/>
      <c r="Q978" s="45"/>
      <c r="R978" s="45"/>
      <c r="S978" s="43"/>
      <c r="T978" s="43"/>
      <c r="U978" s="43"/>
      <c r="V978" s="45"/>
      <c r="W978" s="43"/>
      <c r="X978" s="43"/>
      <c r="Y978" s="43"/>
      <c r="Z978" s="43"/>
      <c r="AA978" s="45">
        <f>Tabla13157[[#This Row],[COSTO TOTAL]]</f>
        <v>220</v>
      </c>
      <c r="AB978" s="43"/>
      <c r="AC978" s="43"/>
      <c r="AD978" s="43"/>
      <c r="AE978" s="43"/>
    </row>
    <row r="979" spans="1:31" s="64" customFormat="1">
      <c r="A979" s="42" t="s">
        <v>858</v>
      </c>
      <c r="B979" s="47">
        <v>43354</v>
      </c>
      <c r="C979" s="42">
        <v>7378952</v>
      </c>
      <c r="D979" s="42" t="s">
        <v>16</v>
      </c>
      <c r="E979" s="42" t="s">
        <v>941</v>
      </c>
      <c r="F979" s="42" t="s">
        <v>942</v>
      </c>
      <c r="G979" s="42" t="s">
        <v>24</v>
      </c>
      <c r="H979" s="42">
        <v>4501453220</v>
      </c>
      <c r="I979" s="42"/>
      <c r="J979" s="42" t="s">
        <v>943</v>
      </c>
      <c r="K979" s="42">
        <v>3</v>
      </c>
      <c r="L979" s="42" t="s">
        <v>26</v>
      </c>
      <c r="M979" s="40"/>
      <c r="N979" s="40">
        <f t="shared" si="22"/>
        <v>0</v>
      </c>
      <c r="O979" s="42"/>
      <c r="P979" s="42"/>
      <c r="Q979" s="40"/>
      <c r="R979" s="40"/>
      <c r="S979" s="42"/>
      <c r="T979" s="42"/>
      <c r="U979" s="42"/>
      <c r="V979" s="40"/>
      <c r="W979" s="42"/>
      <c r="X979" s="42"/>
      <c r="Y979" s="42"/>
      <c r="Z979" s="42"/>
      <c r="AA979" s="40">
        <f>Tabla13157[[#This Row],[COSTO TOTAL]]</f>
        <v>0</v>
      </c>
      <c r="AB979" s="42"/>
      <c r="AC979" s="42"/>
      <c r="AD979" s="42"/>
      <c r="AE979" s="42"/>
    </row>
    <row r="980" spans="1:31">
      <c r="A980" s="43" t="s">
        <v>858</v>
      </c>
      <c r="B980" s="44">
        <v>43621</v>
      </c>
      <c r="C980" s="43">
        <v>7744649</v>
      </c>
      <c r="D980" s="43" t="s">
        <v>16</v>
      </c>
      <c r="E980" s="43" t="s">
        <v>24</v>
      </c>
      <c r="F980" s="43" t="s">
        <v>24</v>
      </c>
      <c r="G980" s="43" t="s">
        <v>24</v>
      </c>
      <c r="H980" s="43">
        <v>4501675095</v>
      </c>
      <c r="I980" s="43" t="s">
        <v>24</v>
      </c>
      <c r="J980" s="43" t="s">
        <v>944</v>
      </c>
      <c r="K980" s="43">
        <v>1</v>
      </c>
      <c r="L980" s="43" t="s">
        <v>26</v>
      </c>
      <c r="M980" s="45">
        <v>485</v>
      </c>
      <c r="N980" s="45">
        <f t="shared" si="22"/>
        <v>485</v>
      </c>
      <c r="O980" s="42"/>
      <c r="P980" s="43"/>
      <c r="Q980" s="45"/>
      <c r="R980" s="45"/>
      <c r="S980" s="43"/>
      <c r="T980" s="43"/>
      <c r="U980" s="43"/>
      <c r="V980" s="45"/>
      <c r="W980" s="43"/>
      <c r="X980" s="43"/>
      <c r="Y980" s="43"/>
      <c r="Z980" s="43"/>
      <c r="AA980" s="45">
        <f>Tabla13157[[#This Row],[COSTO TOTAL]]</f>
        <v>485</v>
      </c>
      <c r="AB980" s="43"/>
      <c r="AC980" s="43"/>
      <c r="AD980" s="43"/>
      <c r="AE980" s="43"/>
    </row>
    <row r="981" spans="1:31">
      <c r="A981" s="1" t="s">
        <v>858</v>
      </c>
      <c r="B981" s="2">
        <v>43733</v>
      </c>
      <c r="C981" s="1" t="s">
        <v>22</v>
      </c>
      <c r="D981" s="1" t="s">
        <v>16</v>
      </c>
      <c r="E981" s="1" t="s">
        <v>24</v>
      </c>
      <c r="F981" s="1" t="s">
        <v>113</v>
      </c>
      <c r="G981" s="1" t="s">
        <v>24</v>
      </c>
      <c r="H981" s="1">
        <v>4501643125</v>
      </c>
      <c r="I981" s="1" t="s">
        <v>24</v>
      </c>
      <c r="J981" s="1" t="s">
        <v>945</v>
      </c>
      <c r="K981" s="1">
        <v>1</v>
      </c>
      <c r="L981" s="1" t="s">
        <v>26</v>
      </c>
      <c r="M981" s="3">
        <v>438</v>
      </c>
      <c r="N981" s="3">
        <f t="shared" si="22"/>
        <v>438</v>
      </c>
      <c r="O981" s="1"/>
      <c r="P981" s="1"/>
      <c r="Q981" s="3"/>
      <c r="R981" s="3"/>
      <c r="S981" s="1"/>
      <c r="T981" s="1"/>
      <c r="U981" s="1"/>
      <c r="V981" s="3"/>
      <c r="W981" s="1"/>
      <c r="X981" s="1"/>
      <c r="Y981" s="1"/>
      <c r="Z981" s="1"/>
      <c r="AA981" s="3">
        <f>Tabla13157[[#This Row],[COSTO TOTAL]]</f>
        <v>438</v>
      </c>
      <c r="AB981" s="1"/>
      <c r="AC981" s="1"/>
      <c r="AD981" s="1"/>
      <c r="AE981" s="1"/>
    </row>
    <row r="982" spans="1:31" s="64" customFormat="1">
      <c r="A982" s="42" t="s">
        <v>858</v>
      </c>
      <c r="B982" s="47">
        <v>43733</v>
      </c>
      <c r="C982" s="42" t="s">
        <v>22</v>
      </c>
      <c r="D982" s="42" t="s">
        <v>16</v>
      </c>
      <c r="E982" s="42" t="s">
        <v>24</v>
      </c>
      <c r="F982" s="42" t="s">
        <v>113</v>
      </c>
      <c r="G982" s="42" t="s">
        <v>24</v>
      </c>
      <c r="H982" s="42">
        <v>4501707281</v>
      </c>
      <c r="I982" s="42" t="s">
        <v>24</v>
      </c>
      <c r="J982" s="42" t="s">
        <v>946</v>
      </c>
      <c r="K982" s="42">
        <v>1</v>
      </c>
      <c r="L982" s="42" t="s">
        <v>26</v>
      </c>
      <c r="M982" s="40"/>
      <c r="N982" s="40">
        <f t="shared" si="22"/>
        <v>0</v>
      </c>
      <c r="O982" s="42"/>
      <c r="P982" s="42"/>
      <c r="Q982" s="40"/>
      <c r="R982" s="40"/>
      <c r="S982" s="42"/>
      <c r="T982" s="42"/>
      <c r="U982" s="42"/>
      <c r="V982" s="40"/>
      <c r="W982" s="42"/>
      <c r="X982" s="42"/>
      <c r="Y982" s="42"/>
      <c r="Z982" s="42"/>
      <c r="AA982" s="40">
        <f>Tabla13157[[#This Row],[COSTO TOTAL]]</f>
        <v>0</v>
      </c>
      <c r="AB982" s="42"/>
      <c r="AC982" s="42"/>
      <c r="AD982" s="42"/>
      <c r="AE982" s="42"/>
    </row>
    <row r="983" spans="1:31" s="64" customFormat="1">
      <c r="A983" s="42" t="s">
        <v>858</v>
      </c>
      <c r="B983" s="47">
        <v>43733</v>
      </c>
      <c r="C983" s="42" t="s">
        <v>22</v>
      </c>
      <c r="D983" s="42" t="s">
        <v>16</v>
      </c>
      <c r="E983" s="42" t="s">
        <v>24</v>
      </c>
      <c r="F983" s="42" t="s">
        <v>113</v>
      </c>
      <c r="G983" s="42" t="s">
        <v>24</v>
      </c>
      <c r="H983" s="42">
        <v>4501707281</v>
      </c>
      <c r="I983" s="42" t="s">
        <v>24</v>
      </c>
      <c r="J983" s="42" t="s">
        <v>947</v>
      </c>
      <c r="K983" s="42">
        <v>2</v>
      </c>
      <c r="L983" s="42" t="s">
        <v>26</v>
      </c>
      <c r="M983" s="40"/>
      <c r="N983" s="40">
        <f t="shared" si="22"/>
        <v>0</v>
      </c>
      <c r="O983" s="42"/>
      <c r="P983" s="42"/>
      <c r="Q983" s="40"/>
      <c r="R983" s="40"/>
      <c r="S983" s="42"/>
      <c r="T983" s="42"/>
      <c r="U983" s="42"/>
      <c r="V983" s="40"/>
      <c r="W983" s="42"/>
      <c r="X983" s="42"/>
      <c r="Y983" s="42"/>
      <c r="Z983" s="42"/>
      <c r="AA983" s="40">
        <f>Tabla13157[[#This Row],[COSTO TOTAL]]</f>
        <v>0</v>
      </c>
      <c r="AB983" s="42"/>
      <c r="AC983" s="42"/>
      <c r="AD983" s="42"/>
      <c r="AE983" s="42"/>
    </row>
    <row r="984" spans="1:31" s="64" customFormat="1">
      <c r="A984" s="42" t="s">
        <v>858</v>
      </c>
      <c r="B984" s="47">
        <v>43733</v>
      </c>
      <c r="C984" s="42" t="s">
        <v>22</v>
      </c>
      <c r="D984" s="42" t="s">
        <v>16</v>
      </c>
      <c r="E984" s="42" t="s">
        <v>24</v>
      </c>
      <c r="F984" s="42" t="s">
        <v>113</v>
      </c>
      <c r="G984" s="42" t="s">
        <v>24</v>
      </c>
      <c r="H984" s="42">
        <v>4501707281</v>
      </c>
      <c r="I984" s="42" t="s">
        <v>24</v>
      </c>
      <c r="J984" s="42" t="s">
        <v>948</v>
      </c>
      <c r="K984" s="42">
        <v>2</v>
      </c>
      <c r="L984" s="42" t="s">
        <v>26</v>
      </c>
      <c r="M984" s="40"/>
      <c r="N984" s="40">
        <f t="shared" si="22"/>
        <v>0</v>
      </c>
      <c r="O984" s="42"/>
      <c r="P984" s="42"/>
      <c r="Q984" s="40"/>
      <c r="R984" s="40"/>
      <c r="S984" s="42"/>
      <c r="T984" s="42"/>
      <c r="U984" s="42"/>
      <c r="V984" s="40"/>
      <c r="W984" s="42"/>
      <c r="X984" s="42"/>
      <c r="Y984" s="42"/>
      <c r="Z984" s="42"/>
      <c r="AA984" s="40">
        <f>Tabla13157[[#This Row],[COSTO TOTAL]]</f>
        <v>0</v>
      </c>
      <c r="AB984" s="42"/>
      <c r="AC984" s="42"/>
      <c r="AD984" s="42"/>
      <c r="AE984" s="42"/>
    </row>
    <row r="985" spans="1:31">
      <c r="A985" s="1" t="s">
        <v>858</v>
      </c>
      <c r="B985" s="2">
        <v>43773</v>
      </c>
      <c r="C985" s="1" t="s">
        <v>22</v>
      </c>
      <c r="D985" s="1" t="s">
        <v>16</v>
      </c>
      <c r="E985" s="1" t="s">
        <v>24</v>
      </c>
      <c r="F985" s="1" t="s">
        <v>912</v>
      </c>
      <c r="G985" s="1" t="s">
        <v>24</v>
      </c>
      <c r="H985" s="1">
        <v>4501717360</v>
      </c>
      <c r="I985" s="1"/>
      <c r="J985" s="1" t="s">
        <v>949</v>
      </c>
      <c r="K985" s="1">
        <v>7</v>
      </c>
      <c r="L985" s="1" t="s">
        <v>26</v>
      </c>
      <c r="M985" s="3">
        <v>1200</v>
      </c>
      <c r="N985" s="3">
        <f t="shared" si="22"/>
        <v>8400</v>
      </c>
      <c r="O985" s="1" t="s">
        <v>950</v>
      </c>
      <c r="P985" s="1"/>
      <c r="Q985" s="3"/>
      <c r="R985" s="3"/>
      <c r="S985" s="1"/>
      <c r="T985" s="1"/>
      <c r="U985" s="1"/>
      <c r="V985" s="3"/>
      <c r="W985" s="1"/>
      <c r="X985" s="1"/>
      <c r="Y985" s="1"/>
      <c r="Z985" s="1"/>
      <c r="AA985" s="3">
        <f>Tabla13157[[#This Row],[COSTO TOTAL]]</f>
        <v>8400</v>
      </c>
      <c r="AB985" s="1"/>
      <c r="AC985" s="1"/>
      <c r="AD985" s="1"/>
      <c r="AE985" s="1"/>
    </row>
    <row r="986" spans="1:31" s="64" customFormat="1">
      <c r="A986" s="42" t="s">
        <v>858</v>
      </c>
      <c r="B986" s="47">
        <v>43777</v>
      </c>
      <c r="C986" s="42" t="s">
        <v>22</v>
      </c>
      <c r="D986" s="42" t="s">
        <v>16</v>
      </c>
      <c r="E986" s="42" t="s">
        <v>24</v>
      </c>
      <c r="F986" s="42" t="s">
        <v>76</v>
      </c>
      <c r="G986" s="42" t="s">
        <v>24</v>
      </c>
      <c r="H986" s="42">
        <v>4501722421</v>
      </c>
      <c r="I986" s="42" t="s">
        <v>24</v>
      </c>
      <c r="J986" s="42" t="s">
        <v>951</v>
      </c>
      <c r="K986" s="42">
        <v>0</v>
      </c>
      <c r="L986" s="42" t="s">
        <v>26</v>
      </c>
      <c r="M986" s="40">
        <v>600</v>
      </c>
      <c r="N986" s="40">
        <f t="shared" si="22"/>
        <v>0</v>
      </c>
      <c r="O986" s="42"/>
      <c r="P986" s="42"/>
      <c r="Q986" s="40"/>
      <c r="R986" s="40"/>
      <c r="S986" s="42"/>
      <c r="T986" s="42"/>
      <c r="U986" s="42"/>
      <c r="V986" s="40"/>
      <c r="W986" s="42"/>
      <c r="X986" s="42"/>
      <c r="Y986" s="42"/>
      <c r="Z986" s="42"/>
      <c r="AA986" s="40">
        <f>Tabla13157[[#This Row],[COSTO TOTAL]]</f>
        <v>0</v>
      </c>
      <c r="AB986" s="42"/>
      <c r="AC986" s="42"/>
      <c r="AD986" s="42" t="s">
        <v>112</v>
      </c>
      <c r="AE986" s="42"/>
    </row>
    <row r="987" spans="1:31" s="64" customFormat="1">
      <c r="A987" s="42" t="s">
        <v>952</v>
      </c>
      <c r="B987" s="47">
        <v>43185</v>
      </c>
      <c r="C987" s="42">
        <v>7514590</v>
      </c>
      <c r="D987" s="42" t="s">
        <v>16</v>
      </c>
      <c r="E987" s="42" t="s">
        <v>953</v>
      </c>
      <c r="F987" s="42" t="s">
        <v>954</v>
      </c>
      <c r="G987" s="42"/>
      <c r="H987" s="42">
        <v>4501524106</v>
      </c>
      <c r="I987" s="42" t="s">
        <v>24</v>
      </c>
      <c r="J987" s="42" t="s">
        <v>955</v>
      </c>
      <c r="K987" s="42">
        <v>2</v>
      </c>
      <c r="L987" s="42" t="s">
        <v>26</v>
      </c>
      <c r="M987" s="40"/>
      <c r="N987" s="40">
        <f t="shared" si="22"/>
        <v>0</v>
      </c>
      <c r="O987" s="42"/>
      <c r="P987" s="42"/>
      <c r="Q987" s="40"/>
      <c r="R987" s="40"/>
      <c r="S987" s="42"/>
      <c r="T987" s="42"/>
      <c r="U987" s="42"/>
      <c r="V987" s="40"/>
      <c r="W987" s="42"/>
      <c r="X987" s="42"/>
      <c r="Y987" s="42"/>
      <c r="Z987" s="42"/>
      <c r="AA987" s="40">
        <f>Tabla13157[[#This Row],[COSTO TOTAL]]</f>
        <v>0</v>
      </c>
      <c r="AB987" s="42"/>
      <c r="AC987" s="42"/>
      <c r="AD987" s="42"/>
      <c r="AE987" s="42"/>
    </row>
    <row r="988" spans="1:31" s="64" customFormat="1">
      <c r="A988" s="42" t="s">
        <v>858</v>
      </c>
      <c r="B988" s="47">
        <v>43777</v>
      </c>
      <c r="C988" s="42" t="s">
        <v>22</v>
      </c>
      <c r="D988" s="42" t="s">
        <v>16</v>
      </c>
      <c r="E988" s="42" t="s">
        <v>24</v>
      </c>
      <c r="F988" s="42" t="s">
        <v>76</v>
      </c>
      <c r="G988" s="42" t="s">
        <v>24</v>
      </c>
      <c r="H988" s="42">
        <v>4501722421</v>
      </c>
      <c r="I988" s="42" t="s">
        <v>24</v>
      </c>
      <c r="J988" s="42" t="s">
        <v>956</v>
      </c>
      <c r="K988" s="42">
        <v>0</v>
      </c>
      <c r="L988" s="42" t="s">
        <v>26</v>
      </c>
      <c r="M988" s="40">
        <v>293.31</v>
      </c>
      <c r="N988" s="40">
        <f t="shared" si="22"/>
        <v>0</v>
      </c>
      <c r="O988" s="42"/>
      <c r="P988" s="42"/>
      <c r="Q988" s="40"/>
      <c r="R988" s="40"/>
      <c r="S988" s="42"/>
      <c r="T988" s="42"/>
      <c r="U988" s="42"/>
      <c r="V988" s="40"/>
      <c r="W988" s="42"/>
      <c r="X988" s="42"/>
      <c r="Y988" s="42"/>
      <c r="Z988" s="42"/>
      <c r="AA988" s="40">
        <f>Tabla13157[[#This Row],[COSTO TOTAL]]</f>
        <v>0</v>
      </c>
      <c r="AB988" s="42"/>
      <c r="AC988" s="42"/>
      <c r="AD988" s="42" t="s">
        <v>112</v>
      </c>
      <c r="AE988" s="42"/>
    </row>
    <row r="989" spans="1:31" s="64" customFormat="1">
      <c r="A989" s="42" t="s">
        <v>952</v>
      </c>
      <c r="B989" s="47">
        <v>43185</v>
      </c>
      <c r="C989" s="42">
        <v>7514590</v>
      </c>
      <c r="D989" s="42" t="s">
        <v>16</v>
      </c>
      <c r="E989" s="42" t="s">
        <v>953</v>
      </c>
      <c r="F989" s="42" t="s">
        <v>954</v>
      </c>
      <c r="G989" s="42"/>
      <c r="H989" s="42">
        <v>4501524106</v>
      </c>
      <c r="I989" s="42" t="s">
        <v>24</v>
      </c>
      <c r="J989" s="42" t="s">
        <v>957</v>
      </c>
      <c r="K989" s="42">
        <v>2</v>
      </c>
      <c r="L989" s="42" t="s">
        <v>26</v>
      </c>
      <c r="M989" s="40"/>
      <c r="N989" s="40">
        <f t="shared" si="22"/>
        <v>0</v>
      </c>
      <c r="O989" s="42"/>
      <c r="P989" s="42"/>
      <c r="Q989" s="40"/>
      <c r="R989" s="40"/>
      <c r="S989" s="42"/>
      <c r="T989" s="42"/>
      <c r="U989" s="42"/>
      <c r="V989" s="40"/>
      <c r="W989" s="42"/>
      <c r="X989" s="42"/>
      <c r="Y989" s="42"/>
      <c r="Z989" s="42"/>
      <c r="AA989" s="40">
        <f>Tabla13157[[#This Row],[COSTO TOTAL]]</f>
        <v>0</v>
      </c>
      <c r="AB989" s="42"/>
      <c r="AC989" s="42"/>
      <c r="AD989" s="42"/>
      <c r="AE989" s="42"/>
    </row>
    <row r="990" spans="1:31" s="64" customFormat="1">
      <c r="A990" s="42" t="s">
        <v>952</v>
      </c>
      <c r="B990" s="47">
        <v>43529</v>
      </c>
      <c r="C990" s="42" t="s">
        <v>22</v>
      </c>
      <c r="D990" s="42" t="s">
        <v>16</v>
      </c>
      <c r="E990" s="42" t="s">
        <v>958</v>
      </c>
      <c r="F990" s="42" t="s">
        <v>113</v>
      </c>
      <c r="G990" s="42" t="s">
        <v>24</v>
      </c>
      <c r="H990" s="42" t="s">
        <v>24</v>
      </c>
      <c r="I990" s="42" t="s">
        <v>24</v>
      </c>
      <c r="J990" s="42" t="s">
        <v>959</v>
      </c>
      <c r="K990" s="42">
        <v>1</v>
      </c>
      <c r="L990" s="42" t="s">
        <v>26</v>
      </c>
      <c r="M990" s="40"/>
      <c r="N990" s="40">
        <f t="shared" si="22"/>
        <v>0</v>
      </c>
      <c r="O990" s="42"/>
      <c r="P990" s="42"/>
      <c r="Q990" s="40"/>
      <c r="R990" s="40"/>
      <c r="S990" s="42"/>
      <c r="T990" s="42"/>
      <c r="U990" s="42"/>
      <c r="V990" s="40"/>
      <c r="W990" s="42"/>
      <c r="X990" s="42"/>
      <c r="Y990" s="42"/>
      <c r="Z990" s="42"/>
      <c r="AA990" s="40">
        <f>Tabla13157[[#This Row],[COSTO TOTAL]]</f>
        <v>0</v>
      </c>
      <c r="AB990" s="42"/>
      <c r="AC990" s="42"/>
      <c r="AD990" s="42"/>
      <c r="AE990" s="42"/>
    </row>
    <row r="991" spans="1:31">
      <c r="A991" s="1" t="s">
        <v>952</v>
      </c>
      <c r="B991" s="2">
        <v>43593</v>
      </c>
      <c r="C991" s="1">
        <v>7650155</v>
      </c>
      <c r="D991" s="1" t="s">
        <v>16</v>
      </c>
      <c r="E991" s="1" t="s">
        <v>960</v>
      </c>
      <c r="F991" s="1" t="s">
        <v>113</v>
      </c>
      <c r="G991" s="1" t="s">
        <v>24</v>
      </c>
      <c r="H991" s="1">
        <v>4501661847</v>
      </c>
      <c r="I991" s="1" t="s">
        <v>961</v>
      </c>
      <c r="J991" s="1" t="s">
        <v>962</v>
      </c>
      <c r="K991" s="1">
        <v>5</v>
      </c>
      <c r="L991" s="1" t="s">
        <v>26</v>
      </c>
      <c r="M991" s="3">
        <v>789.4</v>
      </c>
      <c r="N991" s="3">
        <f t="shared" ref="N991:N1074" si="23">M991*K991</f>
        <v>3947</v>
      </c>
      <c r="O991" s="1"/>
      <c r="P991" s="1"/>
      <c r="Q991" s="3"/>
      <c r="R991" s="3"/>
      <c r="S991" s="1"/>
      <c r="T991" s="1"/>
      <c r="U991" s="1"/>
      <c r="V991" s="3"/>
      <c r="W991" s="1"/>
      <c r="X991" s="1"/>
      <c r="Y991" s="1"/>
      <c r="Z991" s="1"/>
      <c r="AA991" s="3">
        <f>Tabla13157[[#This Row],[COSTO TOTAL]]</f>
        <v>3947</v>
      </c>
      <c r="AB991" s="1"/>
      <c r="AC991" s="1"/>
      <c r="AD991" s="1"/>
      <c r="AE991" s="1"/>
    </row>
    <row r="992" spans="1:31">
      <c r="A992" s="1" t="s">
        <v>952</v>
      </c>
      <c r="B992" s="2">
        <v>43593</v>
      </c>
      <c r="C992" s="1">
        <v>7650155</v>
      </c>
      <c r="D992" s="1" t="s">
        <v>16</v>
      </c>
      <c r="E992" s="1" t="s">
        <v>960</v>
      </c>
      <c r="F992" s="1" t="s">
        <v>113</v>
      </c>
      <c r="G992" s="1" t="s">
        <v>24</v>
      </c>
      <c r="H992" s="1">
        <v>4501661847</v>
      </c>
      <c r="I992" s="1" t="s">
        <v>961</v>
      </c>
      <c r="J992" s="1" t="s">
        <v>963</v>
      </c>
      <c r="K992" s="1">
        <v>5</v>
      </c>
      <c r="L992" s="1" t="s">
        <v>26</v>
      </c>
      <c r="M992" s="3">
        <v>1121.5999999999999</v>
      </c>
      <c r="N992" s="3">
        <f t="shared" si="23"/>
        <v>5608</v>
      </c>
      <c r="O992" s="1"/>
      <c r="P992" s="1"/>
      <c r="Q992" s="3"/>
      <c r="R992" s="3"/>
      <c r="S992" s="1"/>
      <c r="T992" s="1"/>
      <c r="U992" s="1"/>
      <c r="V992" s="3"/>
      <c r="W992" s="1"/>
      <c r="X992" s="1"/>
      <c r="Y992" s="1"/>
      <c r="Z992" s="1"/>
      <c r="AA992" s="3">
        <f>Tabla13157[[#This Row],[COSTO TOTAL]]</f>
        <v>5608</v>
      </c>
      <c r="AB992" s="1"/>
      <c r="AC992" s="1"/>
      <c r="AD992" s="1"/>
      <c r="AE992" s="1"/>
    </row>
    <row r="993" spans="1:31" s="64" customFormat="1">
      <c r="A993" s="42" t="s">
        <v>952</v>
      </c>
      <c r="B993" s="47">
        <v>43529</v>
      </c>
      <c r="C993" s="42" t="s">
        <v>22</v>
      </c>
      <c r="D993" s="42" t="s">
        <v>16</v>
      </c>
      <c r="E993" s="42" t="s">
        <v>958</v>
      </c>
      <c r="F993" s="42" t="s">
        <v>113</v>
      </c>
      <c r="G993" s="42" t="s">
        <v>24</v>
      </c>
      <c r="H993" s="42" t="s">
        <v>24</v>
      </c>
      <c r="I993" s="42" t="s">
        <v>24</v>
      </c>
      <c r="J993" s="42" t="s">
        <v>964</v>
      </c>
      <c r="K993" s="42">
        <v>1</v>
      </c>
      <c r="L993" s="42" t="s">
        <v>26</v>
      </c>
      <c r="M993" s="40"/>
      <c r="N993" s="40">
        <f t="shared" si="23"/>
        <v>0</v>
      </c>
      <c r="O993" s="42"/>
      <c r="P993" s="42"/>
      <c r="Q993" s="40"/>
      <c r="R993" s="40"/>
      <c r="S993" s="42"/>
      <c r="T993" s="42"/>
      <c r="U993" s="42"/>
      <c r="V993" s="40"/>
      <c r="W993" s="42"/>
      <c r="X993" s="42"/>
      <c r="Y993" s="42"/>
      <c r="Z993" s="42"/>
      <c r="AA993" s="40">
        <f>Tabla13157[[#This Row],[COSTO TOTAL]]</f>
        <v>0</v>
      </c>
      <c r="AB993" s="42"/>
      <c r="AC993" s="42"/>
      <c r="AD993" s="42"/>
      <c r="AE993" s="42"/>
    </row>
    <row r="994" spans="1:31" s="64" customFormat="1">
      <c r="A994" s="42" t="s">
        <v>952</v>
      </c>
      <c r="B994" s="47">
        <v>43529</v>
      </c>
      <c r="C994" s="42" t="s">
        <v>22</v>
      </c>
      <c r="D994" s="42" t="s">
        <v>16</v>
      </c>
      <c r="E994" s="42" t="s">
        <v>958</v>
      </c>
      <c r="F994" s="42" t="s">
        <v>113</v>
      </c>
      <c r="G994" s="42" t="s">
        <v>24</v>
      </c>
      <c r="H994" s="42" t="s">
        <v>24</v>
      </c>
      <c r="I994" s="42" t="s">
        <v>24</v>
      </c>
      <c r="J994" s="42" t="s">
        <v>1263</v>
      </c>
      <c r="K994" s="42">
        <v>1</v>
      </c>
      <c r="L994" s="42" t="s">
        <v>26</v>
      </c>
      <c r="M994" s="40"/>
      <c r="N994" s="40">
        <f>M994*K994</f>
        <v>0</v>
      </c>
      <c r="O994" s="42"/>
      <c r="P994" s="42"/>
      <c r="Q994" s="40"/>
      <c r="R994" s="40"/>
      <c r="S994" s="42"/>
      <c r="T994" s="42"/>
      <c r="U994" s="42"/>
      <c r="V994" s="40"/>
      <c r="W994" s="42"/>
      <c r="X994" s="42"/>
      <c r="Y994" s="42"/>
      <c r="Z994" s="42"/>
      <c r="AA994" s="40">
        <f>Tabla13157[[#This Row],[COSTO TOTAL]]</f>
        <v>0</v>
      </c>
      <c r="AB994" s="42"/>
      <c r="AC994" s="42"/>
      <c r="AD994" s="42"/>
      <c r="AE994" s="42"/>
    </row>
    <row r="995" spans="1:31" s="64" customFormat="1">
      <c r="A995" s="42" t="s">
        <v>952</v>
      </c>
      <c r="B995" s="47">
        <v>43529</v>
      </c>
      <c r="C995" s="42" t="s">
        <v>22</v>
      </c>
      <c r="D995" s="42" t="s">
        <v>16</v>
      </c>
      <c r="E995" s="42" t="s">
        <v>958</v>
      </c>
      <c r="F995" s="42" t="s">
        <v>113</v>
      </c>
      <c r="G995" s="42" t="s">
        <v>24</v>
      </c>
      <c r="H995" s="42" t="s">
        <v>24</v>
      </c>
      <c r="I995" s="42" t="s">
        <v>24</v>
      </c>
      <c r="J995" s="42" t="s">
        <v>965</v>
      </c>
      <c r="K995" s="42">
        <v>2</v>
      </c>
      <c r="L995" s="42" t="s">
        <v>26</v>
      </c>
      <c r="M995" s="40"/>
      <c r="N995" s="40">
        <f t="shared" si="23"/>
        <v>0</v>
      </c>
      <c r="O995" s="42"/>
      <c r="P995" s="42"/>
      <c r="Q995" s="40"/>
      <c r="R995" s="40"/>
      <c r="S995" s="42"/>
      <c r="T995" s="42"/>
      <c r="U995" s="42"/>
      <c r="V995" s="40"/>
      <c r="W995" s="42"/>
      <c r="X995" s="42"/>
      <c r="Y995" s="42"/>
      <c r="Z995" s="42"/>
      <c r="AA995" s="40">
        <f>Tabla13157[[#This Row],[COSTO TOTAL]]</f>
        <v>0</v>
      </c>
      <c r="AB995" s="42"/>
      <c r="AC995" s="42"/>
      <c r="AD995" s="42"/>
      <c r="AE995" s="42"/>
    </row>
    <row r="996" spans="1:31" s="64" customFormat="1">
      <c r="A996" s="42" t="s">
        <v>952</v>
      </c>
      <c r="B996" s="47">
        <v>43529</v>
      </c>
      <c r="C996" s="42" t="s">
        <v>22</v>
      </c>
      <c r="D996" s="42" t="s">
        <v>16</v>
      </c>
      <c r="E996" s="42" t="s">
        <v>958</v>
      </c>
      <c r="F996" s="42" t="s">
        <v>966</v>
      </c>
      <c r="G996" s="42" t="s">
        <v>24</v>
      </c>
      <c r="H996" s="42" t="s">
        <v>24</v>
      </c>
      <c r="I996" s="42" t="s">
        <v>24</v>
      </c>
      <c r="J996" s="42" t="s">
        <v>967</v>
      </c>
      <c r="K996" s="42">
        <v>4</v>
      </c>
      <c r="L996" s="42" t="s">
        <v>26</v>
      </c>
      <c r="M996" s="40"/>
      <c r="N996" s="40">
        <f t="shared" si="23"/>
        <v>0</v>
      </c>
      <c r="O996" s="42"/>
      <c r="P996" s="42"/>
      <c r="Q996" s="40"/>
      <c r="R996" s="40"/>
      <c r="S996" s="42"/>
      <c r="T996" s="42"/>
      <c r="U996" s="42"/>
      <c r="V996" s="40"/>
      <c r="W996" s="42"/>
      <c r="X996" s="42"/>
      <c r="Y996" s="42"/>
      <c r="Z996" s="42"/>
      <c r="AA996" s="40">
        <f>Tabla13157[[#This Row],[COSTO TOTAL]]</f>
        <v>0</v>
      </c>
      <c r="AB996" s="42"/>
      <c r="AC996" s="42"/>
      <c r="AD996" s="42"/>
      <c r="AE996" s="42"/>
    </row>
    <row r="997" spans="1:31" s="64" customFormat="1">
      <c r="A997" s="42" t="s">
        <v>952</v>
      </c>
      <c r="B997" s="47">
        <v>43593</v>
      </c>
      <c r="C997" s="42">
        <v>7653733</v>
      </c>
      <c r="D997" s="42" t="s">
        <v>16</v>
      </c>
      <c r="E997" s="42" t="s">
        <v>968</v>
      </c>
      <c r="F997" s="42" t="s">
        <v>969</v>
      </c>
      <c r="G997" s="42" t="s">
        <v>24</v>
      </c>
      <c r="H997" s="42">
        <v>4501652234</v>
      </c>
      <c r="I997" s="42" t="s">
        <v>970</v>
      </c>
      <c r="J997" s="42" t="s">
        <v>971</v>
      </c>
      <c r="K997" s="42">
        <v>0</v>
      </c>
      <c r="L997" s="42" t="s">
        <v>26</v>
      </c>
      <c r="M997" s="40">
        <v>19480</v>
      </c>
      <c r="N997" s="40">
        <f t="shared" si="23"/>
        <v>0</v>
      </c>
      <c r="O997" s="42"/>
      <c r="P997" s="42"/>
      <c r="Q997" s="40"/>
      <c r="R997" s="40"/>
      <c r="S997" s="42"/>
      <c r="T997" s="42"/>
      <c r="U997" s="42"/>
      <c r="V997" s="40"/>
      <c r="W997" s="42"/>
      <c r="X997" s="42"/>
      <c r="Y997" s="42"/>
      <c r="Z997" s="42"/>
      <c r="AA997" s="40">
        <f>Tabla13157[[#This Row],[COSTO TOTAL]]</f>
        <v>0</v>
      </c>
      <c r="AB997" s="42"/>
      <c r="AC997" s="42"/>
      <c r="AD997" s="42" t="s">
        <v>112</v>
      </c>
      <c r="AE997" s="42"/>
    </row>
    <row r="998" spans="1:31" s="64" customFormat="1">
      <c r="A998" s="42" t="s">
        <v>952</v>
      </c>
      <c r="B998" s="47">
        <v>43706</v>
      </c>
      <c r="C998" s="42" t="s">
        <v>22</v>
      </c>
      <c r="D998" s="42" t="s">
        <v>16</v>
      </c>
      <c r="E998" s="42" t="s">
        <v>24</v>
      </c>
      <c r="F998" s="42" t="s">
        <v>972</v>
      </c>
      <c r="G998" s="42" t="s">
        <v>24</v>
      </c>
      <c r="H998" s="42" t="s">
        <v>973</v>
      </c>
      <c r="I998" s="42" t="s">
        <v>24</v>
      </c>
      <c r="J998" s="42" t="s">
        <v>974</v>
      </c>
      <c r="K998" s="42">
        <v>1</v>
      </c>
      <c r="L998" s="42" t="s">
        <v>26</v>
      </c>
      <c r="M998" s="40"/>
      <c r="N998" s="40">
        <f t="shared" si="23"/>
        <v>0</v>
      </c>
      <c r="O998" s="42"/>
      <c r="P998" s="42"/>
      <c r="Q998" s="40"/>
      <c r="R998" s="40"/>
      <c r="S998" s="42"/>
      <c r="T998" s="42"/>
      <c r="U998" s="42"/>
      <c r="V998" s="40"/>
      <c r="W998" s="42"/>
      <c r="X998" s="42"/>
      <c r="Y998" s="42"/>
      <c r="Z998" s="42"/>
      <c r="AA998" s="40">
        <f>Tabla13157[[#This Row],[COSTO TOTAL]]</f>
        <v>0</v>
      </c>
      <c r="AB998" s="42"/>
      <c r="AC998" s="42"/>
      <c r="AD998" s="42"/>
      <c r="AE998" s="42"/>
    </row>
    <row r="999" spans="1:31" s="64" customFormat="1">
      <c r="A999" s="42" t="s">
        <v>952</v>
      </c>
      <c r="B999" s="47">
        <v>43706</v>
      </c>
      <c r="C999" s="42" t="s">
        <v>22</v>
      </c>
      <c r="D999" s="42" t="s">
        <v>16</v>
      </c>
      <c r="E999" s="42" t="s">
        <v>24</v>
      </c>
      <c r="F999" s="42" t="s">
        <v>972</v>
      </c>
      <c r="G999" s="42" t="s">
        <v>24</v>
      </c>
      <c r="H999" s="42" t="s">
        <v>973</v>
      </c>
      <c r="I999" s="42" t="s">
        <v>24</v>
      </c>
      <c r="J999" s="42" t="s">
        <v>975</v>
      </c>
      <c r="K999" s="42">
        <v>1</v>
      </c>
      <c r="L999" s="42" t="s">
        <v>26</v>
      </c>
      <c r="M999" s="40"/>
      <c r="N999" s="40">
        <f t="shared" si="23"/>
        <v>0</v>
      </c>
      <c r="O999" s="42"/>
      <c r="P999" s="42"/>
      <c r="Q999" s="40"/>
      <c r="R999" s="40"/>
      <c r="S999" s="42"/>
      <c r="T999" s="42"/>
      <c r="U999" s="42"/>
      <c r="V999" s="40"/>
      <c r="W999" s="42"/>
      <c r="X999" s="42"/>
      <c r="Y999" s="42"/>
      <c r="Z999" s="42"/>
      <c r="AA999" s="40">
        <f>Tabla13157[[#This Row],[COSTO TOTAL]]</f>
        <v>0</v>
      </c>
      <c r="AB999" s="42"/>
      <c r="AC999" s="42"/>
      <c r="AD999" s="42"/>
      <c r="AE999" s="42"/>
    </row>
    <row r="1000" spans="1:31" s="64" customFormat="1">
      <c r="A1000" s="42" t="s">
        <v>952</v>
      </c>
      <c r="B1000" s="47">
        <v>43706</v>
      </c>
      <c r="C1000" s="42" t="s">
        <v>22</v>
      </c>
      <c r="D1000" s="42" t="s">
        <v>16</v>
      </c>
      <c r="E1000" s="42" t="s">
        <v>24</v>
      </c>
      <c r="F1000" s="42" t="s">
        <v>972</v>
      </c>
      <c r="G1000" s="42" t="s">
        <v>24</v>
      </c>
      <c r="H1000" s="42" t="s">
        <v>973</v>
      </c>
      <c r="I1000" s="42" t="s">
        <v>24</v>
      </c>
      <c r="J1000" s="42" t="s">
        <v>976</v>
      </c>
      <c r="K1000" s="42">
        <v>1</v>
      </c>
      <c r="L1000" s="42" t="s">
        <v>26</v>
      </c>
      <c r="M1000" s="40"/>
      <c r="N1000" s="40">
        <f t="shared" si="23"/>
        <v>0</v>
      </c>
      <c r="O1000" s="42"/>
      <c r="P1000" s="42"/>
      <c r="Q1000" s="40"/>
      <c r="R1000" s="40"/>
      <c r="S1000" s="42"/>
      <c r="T1000" s="42"/>
      <c r="U1000" s="42"/>
      <c r="V1000" s="40"/>
      <c r="W1000" s="42"/>
      <c r="X1000" s="42"/>
      <c r="Y1000" s="42"/>
      <c r="Z1000" s="42"/>
      <c r="AA1000" s="40">
        <f>Tabla13157[[#This Row],[COSTO TOTAL]]</f>
        <v>0</v>
      </c>
      <c r="AB1000" s="42"/>
      <c r="AC1000" s="42"/>
      <c r="AD1000" s="42"/>
      <c r="AE1000" s="42"/>
    </row>
    <row r="1001" spans="1:31">
      <c r="A1001" s="1" t="s">
        <v>952</v>
      </c>
      <c r="B1001" s="2">
        <v>43706</v>
      </c>
      <c r="C1001" s="1" t="s">
        <v>22</v>
      </c>
      <c r="D1001" s="1" t="s">
        <v>16</v>
      </c>
      <c r="E1001" s="1" t="s">
        <v>24</v>
      </c>
      <c r="F1001" s="1" t="s">
        <v>954</v>
      </c>
      <c r="G1001" s="1" t="s">
        <v>24</v>
      </c>
      <c r="H1001" s="1" t="s">
        <v>977</v>
      </c>
      <c r="I1001" s="1" t="s">
        <v>24</v>
      </c>
      <c r="J1001" s="1" t="s">
        <v>978</v>
      </c>
      <c r="K1001" s="1">
        <v>1</v>
      </c>
      <c r="L1001" s="1" t="s">
        <v>26</v>
      </c>
      <c r="M1001" s="3">
        <v>2147.1999999999998</v>
      </c>
      <c r="N1001" s="3">
        <f t="shared" si="23"/>
        <v>2147.1999999999998</v>
      </c>
      <c r="O1001" s="1"/>
      <c r="P1001" s="1"/>
      <c r="Q1001" s="3"/>
      <c r="R1001" s="3"/>
      <c r="S1001" s="1"/>
      <c r="T1001" s="1"/>
      <c r="U1001" s="1"/>
      <c r="V1001" s="3"/>
      <c r="W1001" s="1"/>
      <c r="X1001" s="1"/>
      <c r="Y1001" s="1"/>
      <c r="Z1001" s="1"/>
      <c r="AA1001" s="3">
        <f>Tabla13157[[#This Row],[COSTO TOTAL]]</f>
        <v>2147.1999999999998</v>
      </c>
      <c r="AB1001" s="1"/>
      <c r="AC1001" s="1"/>
      <c r="AD1001" s="1"/>
      <c r="AE1001" s="1"/>
    </row>
    <row r="1002" spans="1:31">
      <c r="A1002" s="1" t="s">
        <v>867</v>
      </c>
      <c r="B1002" s="2">
        <v>43402</v>
      </c>
      <c r="C1002" s="1">
        <v>7586617</v>
      </c>
      <c r="D1002" s="1" t="s">
        <v>16</v>
      </c>
      <c r="E1002" s="1" t="s">
        <v>979</v>
      </c>
      <c r="F1002" s="1" t="s">
        <v>224</v>
      </c>
      <c r="G1002" s="1" t="s">
        <v>24</v>
      </c>
      <c r="H1002" s="1">
        <v>4501607454</v>
      </c>
      <c r="I1002" s="1" t="s">
        <v>24</v>
      </c>
      <c r="J1002" s="1" t="s">
        <v>980</v>
      </c>
      <c r="K1002" s="1">
        <v>5</v>
      </c>
      <c r="L1002" s="1" t="s">
        <v>26</v>
      </c>
      <c r="M1002" s="3">
        <v>512</v>
      </c>
      <c r="N1002" s="3">
        <f t="shared" si="23"/>
        <v>2560</v>
      </c>
      <c r="O1002" s="1"/>
      <c r="P1002" s="1"/>
      <c r="Q1002" s="3"/>
      <c r="R1002" s="3"/>
      <c r="S1002" s="1"/>
      <c r="T1002" s="1"/>
      <c r="U1002" s="1"/>
      <c r="V1002" s="3"/>
      <c r="W1002" s="1"/>
      <c r="X1002" s="1"/>
      <c r="Y1002" s="1"/>
      <c r="Z1002" s="1"/>
      <c r="AA1002" s="3">
        <f>Tabla13157[[#This Row],[COSTO TOTAL]]</f>
        <v>2560</v>
      </c>
      <c r="AB1002" s="1"/>
      <c r="AC1002" s="1"/>
      <c r="AD1002" s="1"/>
      <c r="AE1002" s="1"/>
    </row>
    <row r="1003" spans="1:31">
      <c r="A1003" s="1" t="s">
        <v>867</v>
      </c>
      <c r="B1003" s="2">
        <v>43404</v>
      </c>
      <c r="C1003" s="1">
        <v>7570343</v>
      </c>
      <c r="D1003" s="1" t="s">
        <v>16</v>
      </c>
      <c r="E1003" s="1" t="s">
        <v>981</v>
      </c>
      <c r="F1003" s="1" t="s">
        <v>954</v>
      </c>
      <c r="G1003" s="1" t="s">
        <v>24</v>
      </c>
      <c r="H1003" s="1">
        <v>4501561986</v>
      </c>
      <c r="I1003" s="1" t="s">
        <v>982</v>
      </c>
      <c r="J1003" s="1" t="s">
        <v>983</v>
      </c>
      <c r="K1003" s="1">
        <v>1</v>
      </c>
      <c r="L1003" s="1" t="s">
        <v>26</v>
      </c>
      <c r="M1003" s="3">
        <v>364677.2</v>
      </c>
      <c r="N1003" s="3">
        <f t="shared" si="23"/>
        <v>364677.2</v>
      </c>
      <c r="O1003" s="1"/>
      <c r="P1003" s="1"/>
      <c r="Q1003" s="3"/>
      <c r="R1003" s="3"/>
      <c r="S1003" s="1"/>
      <c r="T1003" s="1"/>
      <c r="U1003" s="1"/>
      <c r="V1003" s="3"/>
      <c r="W1003" s="1"/>
      <c r="X1003" s="1"/>
      <c r="Y1003" s="1"/>
      <c r="Z1003" s="1"/>
      <c r="AA1003" s="3">
        <f>Tabla13157[[#This Row],[COSTO TOTAL]]</f>
        <v>364677.2</v>
      </c>
      <c r="AB1003" s="1"/>
      <c r="AC1003" s="1"/>
      <c r="AD1003" s="1"/>
      <c r="AE1003" s="1"/>
    </row>
    <row r="1004" spans="1:31" s="64" customFormat="1">
      <c r="A1004" s="42" t="s">
        <v>867</v>
      </c>
      <c r="B1004" s="47">
        <v>43167</v>
      </c>
      <c r="C1004" s="42">
        <v>7525510</v>
      </c>
      <c r="D1004" s="42" t="s">
        <v>16</v>
      </c>
      <c r="E1004" s="42" t="s">
        <v>984</v>
      </c>
      <c r="F1004" s="42" t="s">
        <v>985</v>
      </c>
      <c r="G1004" s="42"/>
      <c r="H1004" s="42">
        <v>4501521800</v>
      </c>
      <c r="I1004" s="42" t="s">
        <v>24</v>
      </c>
      <c r="J1004" s="42" t="s">
        <v>986</v>
      </c>
      <c r="K1004" s="42">
        <v>2</v>
      </c>
      <c r="L1004" s="42" t="s">
        <v>26</v>
      </c>
      <c r="M1004" s="40"/>
      <c r="N1004" s="40">
        <f t="shared" si="23"/>
        <v>0</v>
      </c>
      <c r="O1004" s="42"/>
      <c r="P1004" s="42"/>
      <c r="Q1004" s="40"/>
      <c r="R1004" s="40"/>
      <c r="S1004" s="42"/>
      <c r="T1004" s="42"/>
      <c r="U1004" s="42"/>
      <c r="V1004" s="40"/>
      <c r="W1004" s="42"/>
      <c r="X1004" s="42"/>
      <c r="Y1004" s="42"/>
      <c r="Z1004" s="42"/>
      <c r="AA1004" s="40">
        <f>Tabla13157[[#This Row],[COSTO TOTAL]]</f>
        <v>0</v>
      </c>
      <c r="AB1004" s="42"/>
      <c r="AC1004" s="42"/>
      <c r="AD1004" s="42"/>
      <c r="AE1004" s="42"/>
    </row>
    <row r="1005" spans="1:31">
      <c r="A1005" s="48" t="s">
        <v>867</v>
      </c>
      <c r="B1005" s="49">
        <v>43348</v>
      </c>
      <c r="C1005" s="48">
        <v>7611441</v>
      </c>
      <c r="D1005" s="48" t="s">
        <v>16</v>
      </c>
      <c r="E1005" s="48" t="s">
        <v>987</v>
      </c>
      <c r="F1005" s="48" t="s">
        <v>988</v>
      </c>
      <c r="G1005" s="48" t="s">
        <v>24</v>
      </c>
      <c r="H1005" s="48">
        <v>4501588276</v>
      </c>
      <c r="I1005" s="48" t="s">
        <v>24</v>
      </c>
      <c r="J1005" s="48" t="s">
        <v>989</v>
      </c>
      <c r="K1005" s="48">
        <v>2</v>
      </c>
      <c r="L1005" s="48" t="s">
        <v>26</v>
      </c>
      <c r="M1005" s="50">
        <v>2020</v>
      </c>
      <c r="N1005" s="50">
        <f t="shared" si="23"/>
        <v>4040</v>
      </c>
      <c r="O1005" s="1"/>
      <c r="P1005" s="48"/>
      <c r="Q1005" s="50"/>
      <c r="R1005" s="50"/>
      <c r="S1005" s="48"/>
      <c r="T1005" s="48"/>
      <c r="U1005" s="48"/>
      <c r="V1005" s="50"/>
      <c r="W1005" s="48"/>
      <c r="X1005" s="48"/>
      <c r="Y1005" s="48"/>
      <c r="Z1005" s="48"/>
      <c r="AA1005" s="50">
        <f>Tabla13157[[#This Row],[COSTO TOTAL]]</f>
        <v>4040</v>
      </c>
      <c r="AB1005" s="48"/>
      <c r="AC1005" s="48"/>
      <c r="AD1005" s="48"/>
      <c r="AE1005" s="48"/>
    </row>
    <row r="1006" spans="1:31" s="64" customFormat="1">
      <c r="A1006" s="42" t="s">
        <v>867</v>
      </c>
      <c r="B1006" s="47">
        <v>43420</v>
      </c>
      <c r="C1006" s="42">
        <v>7639439</v>
      </c>
      <c r="D1006" s="42" t="s">
        <v>16</v>
      </c>
      <c r="E1006" s="42" t="s">
        <v>990</v>
      </c>
      <c r="F1006" s="42" t="s">
        <v>954</v>
      </c>
      <c r="G1006" s="42" t="s">
        <v>24</v>
      </c>
      <c r="H1006" s="42">
        <v>4501604897</v>
      </c>
      <c r="I1006" s="42" t="s">
        <v>991</v>
      </c>
      <c r="J1006" s="42" t="s">
        <v>992</v>
      </c>
      <c r="K1006" s="42">
        <v>0</v>
      </c>
      <c r="L1006" s="42" t="s">
        <v>26</v>
      </c>
      <c r="M1006" s="40"/>
      <c r="N1006" s="40">
        <f t="shared" si="23"/>
        <v>0</v>
      </c>
      <c r="O1006" s="42"/>
      <c r="P1006" s="42"/>
      <c r="Q1006" s="40"/>
      <c r="R1006" s="40"/>
      <c r="S1006" s="42"/>
      <c r="T1006" s="42"/>
      <c r="U1006" s="42"/>
      <c r="V1006" s="40"/>
      <c r="W1006" s="42"/>
      <c r="X1006" s="42"/>
      <c r="Y1006" s="42"/>
      <c r="Z1006" s="42"/>
      <c r="AA1006" s="40">
        <f>Tabla13157[[#This Row],[COSTO TOTAL]]</f>
        <v>0</v>
      </c>
      <c r="AB1006" s="42"/>
      <c r="AC1006" s="42"/>
      <c r="AD1006" s="42" t="s">
        <v>112</v>
      </c>
      <c r="AE1006" s="42"/>
    </row>
    <row r="1007" spans="1:31" s="64" customFormat="1">
      <c r="A1007" s="42" t="s">
        <v>867</v>
      </c>
      <c r="B1007" s="47">
        <v>43348</v>
      </c>
      <c r="C1007" s="42">
        <v>7611441</v>
      </c>
      <c r="D1007" s="42" t="s">
        <v>16</v>
      </c>
      <c r="E1007" s="42" t="s">
        <v>987</v>
      </c>
      <c r="F1007" s="42" t="s">
        <v>988</v>
      </c>
      <c r="G1007" s="42" t="s">
        <v>24</v>
      </c>
      <c r="H1007" s="42">
        <v>4501588276</v>
      </c>
      <c r="I1007" s="42"/>
      <c r="J1007" s="42" t="s">
        <v>993</v>
      </c>
      <c r="K1007" s="42">
        <v>4</v>
      </c>
      <c r="L1007" s="42" t="s">
        <v>26</v>
      </c>
      <c r="M1007" s="40"/>
      <c r="N1007" s="40">
        <f t="shared" si="23"/>
        <v>0</v>
      </c>
      <c r="O1007" s="42"/>
      <c r="P1007" s="42"/>
      <c r="Q1007" s="40"/>
      <c r="R1007" s="40"/>
      <c r="S1007" s="42"/>
      <c r="T1007" s="42"/>
      <c r="U1007" s="42"/>
      <c r="V1007" s="40"/>
      <c r="W1007" s="42"/>
      <c r="X1007" s="42"/>
      <c r="Y1007" s="42"/>
      <c r="Z1007" s="42"/>
      <c r="AA1007" s="40">
        <f>Tabla13157[[#This Row],[COSTO TOTAL]]</f>
        <v>0</v>
      </c>
      <c r="AB1007" s="42"/>
      <c r="AC1007" s="42"/>
      <c r="AD1007" s="42"/>
      <c r="AE1007" s="42"/>
    </row>
    <row r="1008" spans="1:31" s="64" customFormat="1">
      <c r="A1008" s="42" t="s">
        <v>867</v>
      </c>
      <c r="B1008" s="47">
        <v>43348</v>
      </c>
      <c r="C1008" s="42">
        <v>7611441</v>
      </c>
      <c r="D1008" s="42" t="s">
        <v>16</v>
      </c>
      <c r="E1008" s="42" t="s">
        <v>987</v>
      </c>
      <c r="F1008" s="42" t="s">
        <v>988</v>
      </c>
      <c r="G1008" s="42" t="s">
        <v>24</v>
      </c>
      <c r="H1008" s="42">
        <v>4501588276</v>
      </c>
      <c r="I1008" s="42"/>
      <c r="J1008" s="42" t="s">
        <v>994</v>
      </c>
      <c r="K1008" s="42">
        <v>2</v>
      </c>
      <c r="L1008" s="42" t="s">
        <v>26</v>
      </c>
      <c r="M1008" s="40"/>
      <c r="N1008" s="40">
        <f t="shared" si="23"/>
        <v>0</v>
      </c>
      <c r="O1008" s="42"/>
      <c r="P1008" s="42"/>
      <c r="Q1008" s="40"/>
      <c r="R1008" s="40"/>
      <c r="S1008" s="42"/>
      <c r="T1008" s="42"/>
      <c r="U1008" s="42"/>
      <c r="V1008" s="40"/>
      <c r="W1008" s="42"/>
      <c r="X1008" s="42"/>
      <c r="Y1008" s="42"/>
      <c r="Z1008" s="42"/>
      <c r="AA1008" s="40">
        <f>Tabla13157[[#This Row],[COSTO TOTAL]]</f>
        <v>0</v>
      </c>
      <c r="AB1008" s="42"/>
      <c r="AC1008" s="42"/>
      <c r="AD1008" s="42"/>
      <c r="AE1008" s="42"/>
    </row>
    <row r="1009" spans="1:31" s="64" customFormat="1">
      <c r="A1009" s="42" t="s">
        <v>867</v>
      </c>
      <c r="B1009" s="47">
        <v>43441</v>
      </c>
      <c r="C1009" s="42">
        <v>7633960</v>
      </c>
      <c r="D1009" s="42" t="s">
        <v>16</v>
      </c>
      <c r="E1009" s="42" t="s">
        <v>995</v>
      </c>
      <c r="F1009" s="42" t="s">
        <v>113</v>
      </c>
      <c r="G1009" s="42" t="s">
        <v>24</v>
      </c>
      <c r="H1009" s="42">
        <v>4501611222</v>
      </c>
      <c r="I1009" s="42" t="s">
        <v>996</v>
      </c>
      <c r="J1009" s="42" t="s">
        <v>997</v>
      </c>
      <c r="K1009" s="42">
        <v>6</v>
      </c>
      <c r="L1009" s="42" t="s">
        <v>26</v>
      </c>
      <c r="M1009" s="40"/>
      <c r="N1009" s="40">
        <f t="shared" si="23"/>
        <v>0</v>
      </c>
      <c r="O1009" s="42"/>
      <c r="P1009" s="42"/>
      <c r="Q1009" s="40"/>
      <c r="R1009" s="40"/>
      <c r="S1009" s="42"/>
      <c r="T1009" s="42"/>
      <c r="U1009" s="42"/>
      <c r="V1009" s="40"/>
      <c r="W1009" s="42"/>
      <c r="X1009" s="42"/>
      <c r="Y1009" s="42"/>
      <c r="Z1009" s="42"/>
      <c r="AA1009" s="40">
        <f>Tabla13157[[#This Row],[COSTO TOTAL]]</f>
        <v>0</v>
      </c>
      <c r="AB1009" s="42"/>
      <c r="AC1009" s="42"/>
      <c r="AD1009" s="42"/>
      <c r="AE1009" s="42"/>
    </row>
    <row r="1010" spans="1:31" s="64" customFormat="1">
      <c r="A1010" s="42" t="s">
        <v>867</v>
      </c>
      <c r="B1010" s="47">
        <v>43420</v>
      </c>
      <c r="C1010" s="42">
        <v>7639439</v>
      </c>
      <c r="D1010" s="42" t="s">
        <v>16</v>
      </c>
      <c r="E1010" s="42" t="s">
        <v>990</v>
      </c>
      <c r="F1010" s="42" t="s">
        <v>954</v>
      </c>
      <c r="G1010" s="42" t="s">
        <v>24</v>
      </c>
      <c r="H1010" s="42">
        <v>4501604897</v>
      </c>
      <c r="I1010" s="42" t="s">
        <v>991</v>
      </c>
      <c r="J1010" s="42" t="s">
        <v>998</v>
      </c>
      <c r="K1010" s="42">
        <v>0</v>
      </c>
      <c r="L1010" s="42" t="s">
        <v>26</v>
      </c>
      <c r="M1010" s="40">
        <v>11870.8</v>
      </c>
      <c r="N1010" s="40">
        <f t="shared" si="23"/>
        <v>0</v>
      </c>
      <c r="O1010" s="42"/>
      <c r="P1010" s="42"/>
      <c r="Q1010" s="40"/>
      <c r="R1010" s="40"/>
      <c r="S1010" s="42"/>
      <c r="T1010" s="42"/>
      <c r="U1010" s="42"/>
      <c r="V1010" s="40"/>
      <c r="W1010" s="42"/>
      <c r="X1010" s="42"/>
      <c r="Y1010" s="42"/>
      <c r="Z1010" s="42"/>
      <c r="AA1010" s="40">
        <f>Tabla13157[[#This Row],[COSTO TOTAL]]</f>
        <v>0</v>
      </c>
      <c r="AB1010" s="42"/>
      <c r="AC1010" s="42"/>
      <c r="AD1010" s="42" t="s">
        <v>112</v>
      </c>
      <c r="AE1010" s="42"/>
    </row>
    <row r="1011" spans="1:31">
      <c r="A1011" s="1" t="s">
        <v>867</v>
      </c>
      <c r="B1011" s="2">
        <v>43348</v>
      </c>
      <c r="C1011" s="1">
        <v>7611441</v>
      </c>
      <c r="D1011" s="1" t="s">
        <v>16</v>
      </c>
      <c r="E1011" s="1" t="s">
        <v>987</v>
      </c>
      <c r="F1011" s="1" t="s">
        <v>988</v>
      </c>
      <c r="G1011" s="1" t="s">
        <v>24</v>
      </c>
      <c r="H1011" s="1">
        <v>4501588276</v>
      </c>
      <c r="I1011" s="1" t="s">
        <v>24</v>
      </c>
      <c r="J1011" s="1" t="s">
        <v>999</v>
      </c>
      <c r="K1011" s="1">
        <v>2</v>
      </c>
      <c r="L1011" s="1" t="s">
        <v>26</v>
      </c>
      <c r="M1011" s="3">
        <v>1370</v>
      </c>
      <c r="N1011" s="3">
        <f t="shared" si="23"/>
        <v>2740</v>
      </c>
      <c r="O1011" s="1"/>
      <c r="P1011" s="1"/>
      <c r="Q1011" s="3"/>
      <c r="R1011" s="3"/>
      <c r="S1011" s="1"/>
      <c r="T1011" s="1"/>
      <c r="U1011" s="1"/>
      <c r="V1011" s="3"/>
      <c r="W1011" s="1"/>
      <c r="X1011" s="1"/>
      <c r="Y1011" s="1"/>
      <c r="Z1011" s="1"/>
      <c r="AA1011" s="3">
        <f>Tabla13157[[#This Row],[COSTO TOTAL]]</f>
        <v>2740</v>
      </c>
      <c r="AB1011" s="1"/>
      <c r="AC1011" s="1"/>
      <c r="AD1011" s="1"/>
      <c r="AE1011" s="1"/>
    </row>
    <row r="1012" spans="1:31">
      <c r="A1012" s="1" t="s">
        <v>867</v>
      </c>
      <c r="B1012" s="2">
        <v>43348</v>
      </c>
      <c r="C1012" s="1">
        <v>7611441</v>
      </c>
      <c r="D1012" s="1" t="s">
        <v>16</v>
      </c>
      <c r="E1012" s="1" t="s">
        <v>987</v>
      </c>
      <c r="F1012" s="1" t="s">
        <v>988</v>
      </c>
      <c r="G1012" s="1" t="s">
        <v>24</v>
      </c>
      <c r="H1012" s="1">
        <v>4501588276</v>
      </c>
      <c r="I1012" s="1" t="s">
        <v>24</v>
      </c>
      <c r="J1012" s="1" t="s">
        <v>1000</v>
      </c>
      <c r="K1012" s="1">
        <v>2</v>
      </c>
      <c r="L1012" s="1" t="s">
        <v>26</v>
      </c>
      <c r="M1012" s="3">
        <v>320</v>
      </c>
      <c r="N1012" s="3">
        <f t="shared" si="23"/>
        <v>640</v>
      </c>
      <c r="O1012" s="1"/>
      <c r="P1012" s="1"/>
      <c r="Q1012" s="3"/>
      <c r="R1012" s="3"/>
      <c r="S1012" s="1"/>
      <c r="T1012" s="1"/>
      <c r="U1012" s="1"/>
      <c r="V1012" s="3"/>
      <c r="W1012" s="1"/>
      <c r="X1012" s="1"/>
      <c r="Y1012" s="1"/>
      <c r="Z1012" s="1"/>
      <c r="AA1012" s="3">
        <f>Tabla13157[[#This Row],[COSTO TOTAL]]</f>
        <v>640</v>
      </c>
      <c r="AB1012" s="1"/>
      <c r="AC1012" s="1"/>
      <c r="AD1012" s="1"/>
      <c r="AE1012" s="1"/>
    </row>
    <row r="1013" spans="1:31" s="64" customFormat="1">
      <c r="A1013" s="42" t="s">
        <v>867</v>
      </c>
      <c r="B1013" s="47">
        <v>43773</v>
      </c>
      <c r="C1013" s="42" t="s">
        <v>22</v>
      </c>
      <c r="D1013" s="42" t="s">
        <v>16</v>
      </c>
      <c r="E1013" s="42" t="s">
        <v>24</v>
      </c>
      <c r="F1013" s="42" t="s">
        <v>703</v>
      </c>
      <c r="G1013" s="42" t="s">
        <v>24</v>
      </c>
      <c r="H1013" s="42">
        <v>4501710199</v>
      </c>
      <c r="I1013" s="42" t="s">
        <v>24</v>
      </c>
      <c r="J1013" s="42" t="s">
        <v>1001</v>
      </c>
      <c r="K1013" s="42">
        <v>0</v>
      </c>
      <c r="L1013" s="42" t="s">
        <v>26</v>
      </c>
      <c r="M1013" s="40">
        <v>13927.32</v>
      </c>
      <c r="N1013" s="40">
        <f t="shared" si="23"/>
        <v>0</v>
      </c>
      <c r="O1013" s="42"/>
      <c r="P1013" s="42"/>
      <c r="Q1013" s="40"/>
      <c r="R1013" s="40"/>
      <c r="S1013" s="42"/>
      <c r="T1013" s="42"/>
      <c r="U1013" s="42"/>
      <c r="V1013" s="40"/>
      <c r="W1013" s="42"/>
      <c r="X1013" s="42"/>
      <c r="Y1013" s="42"/>
      <c r="Z1013" s="42"/>
      <c r="AA1013" s="40">
        <f>Tabla13157[[#This Row],[COSTO TOTAL]]</f>
        <v>0</v>
      </c>
      <c r="AB1013" s="42"/>
      <c r="AC1013" s="42"/>
      <c r="AD1013" s="42" t="s">
        <v>112</v>
      </c>
      <c r="AE1013" s="42"/>
    </row>
    <row r="1014" spans="1:31" s="64" customFormat="1">
      <c r="A1014" s="42" t="s">
        <v>867</v>
      </c>
      <c r="B1014" s="47">
        <v>43773</v>
      </c>
      <c r="C1014" s="42" t="s">
        <v>22</v>
      </c>
      <c r="D1014" s="42" t="s">
        <v>16</v>
      </c>
      <c r="E1014" s="42" t="s">
        <v>24</v>
      </c>
      <c r="F1014" s="42" t="s">
        <v>703</v>
      </c>
      <c r="G1014" s="42" t="s">
        <v>24</v>
      </c>
      <c r="H1014" s="42">
        <v>4501708652</v>
      </c>
      <c r="I1014" s="42" t="s">
        <v>24</v>
      </c>
      <c r="J1014" s="42" t="s">
        <v>1001</v>
      </c>
      <c r="K1014" s="42">
        <v>0</v>
      </c>
      <c r="L1014" s="42" t="s">
        <v>26</v>
      </c>
      <c r="M1014" s="40">
        <v>16014.48</v>
      </c>
      <c r="N1014" s="40">
        <f t="shared" si="23"/>
        <v>0</v>
      </c>
      <c r="O1014" s="42"/>
      <c r="P1014" s="42"/>
      <c r="Q1014" s="40"/>
      <c r="R1014" s="40"/>
      <c r="S1014" s="42"/>
      <c r="T1014" s="42"/>
      <c r="U1014" s="42"/>
      <c r="V1014" s="40"/>
      <c r="W1014" s="42"/>
      <c r="X1014" s="42"/>
      <c r="Y1014" s="42"/>
      <c r="Z1014" s="42"/>
      <c r="AA1014" s="40">
        <f>Tabla13157[[#This Row],[COSTO TOTAL]]</f>
        <v>0</v>
      </c>
      <c r="AB1014" s="42"/>
      <c r="AC1014" s="42"/>
      <c r="AD1014" s="42" t="s">
        <v>112</v>
      </c>
      <c r="AE1014" s="42"/>
    </row>
    <row r="1015" spans="1:31" s="64" customFormat="1">
      <c r="A1015" s="42" t="s">
        <v>867</v>
      </c>
      <c r="B1015" s="47">
        <v>43819</v>
      </c>
      <c r="C1015" s="42" t="s">
        <v>22</v>
      </c>
      <c r="D1015" s="42" t="s">
        <v>16</v>
      </c>
      <c r="E1015" s="42" t="s">
        <v>24</v>
      </c>
      <c r="F1015" s="42" t="s">
        <v>1052</v>
      </c>
      <c r="G1015" s="42" t="s">
        <v>24</v>
      </c>
      <c r="H1015" s="42">
        <v>4501735611</v>
      </c>
      <c r="I1015" s="42" t="s">
        <v>24</v>
      </c>
      <c r="J1015" s="42" t="s">
        <v>1053</v>
      </c>
      <c r="K1015" s="42">
        <v>0</v>
      </c>
      <c r="L1015" s="42" t="s">
        <v>26</v>
      </c>
      <c r="M1015" s="40"/>
      <c r="N1015" s="40">
        <f t="shared" si="23"/>
        <v>0</v>
      </c>
      <c r="O1015" s="42"/>
      <c r="P1015" s="42"/>
      <c r="Q1015" s="40"/>
      <c r="R1015" s="40"/>
      <c r="S1015" s="42"/>
      <c r="T1015" s="42"/>
      <c r="U1015" s="42"/>
      <c r="V1015" s="40"/>
      <c r="W1015" s="42"/>
      <c r="X1015" s="42"/>
      <c r="Y1015" s="42"/>
      <c r="Z1015" s="42"/>
      <c r="AA1015" s="40">
        <f>Tabla13157[[#This Row],[COSTO TOTAL]]</f>
        <v>0</v>
      </c>
      <c r="AB1015" s="42"/>
      <c r="AC1015" s="42"/>
      <c r="AD1015" s="42" t="s">
        <v>112</v>
      </c>
      <c r="AE1015" s="42"/>
    </row>
    <row r="1016" spans="1:31">
      <c r="A1016" s="1" t="s">
        <v>802</v>
      </c>
      <c r="B1016" s="2">
        <v>43846</v>
      </c>
      <c r="C1016" s="1" t="s">
        <v>22</v>
      </c>
      <c r="D1016" s="1" t="s">
        <v>16</v>
      </c>
      <c r="E1016" s="1" t="s">
        <v>24</v>
      </c>
      <c r="F1016" s="1" t="s">
        <v>113</v>
      </c>
      <c r="G1016" s="1" t="s">
        <v>24</v>
      </c>
      <c r="H1016" s="1">
        <v>4501736148</v>
      </c>
      <c r="I1016" s="1" t="s">
        <v>1129</v>
      </c>
      <c r="J1016" s="1" t="s">
        <v>1056</v>
      </c>
      <c r="K1016" s="1">
        <v>1</v>
      </c>
      <c r="L1016" s="1" t="s">
        <v>26</v>
      </c>
      <c r="M1016" s="3">
        <v>156</v>
      </c>
      <c r="N1016" s="3">
        <f t="shared" si="23"/>
        <v>156</v>
      </c>
      <c r="O1016" s="1"/>
      <c r="P1016" s="1"/>
      <c r="Q1016" s="3"/>
      <c r="R1016" s="3"/>
      <c r="S1016" s="1"/>
      <c r="T1016" s="1"/>
      <c r="U1016" s="1"/>
      <c r="V1016" s="3"/>
      <c r="W1016" s="1"/>
      <c r="X1016" s="1"/>
      <c r="Y1016" s="1"/>
      <c r="Z1016" s="1"/>
      <c r="AA1016" s="3">
        <f>Tabla13157[[#This Row],[COSTO TOTAL]]</f>
        <v>156</v>
      </c>
      <c r="AB1016" s="1"/>
      <c r="AC1016" s="1"/>
      <c r="AD1016" s="1"/>
      <c r="AE1016" s="1"/>
    </row>
    <row r="1017" spans="1:31">
      <c r="A1017" s="1" t="s">
        <v>802</v>
      </c>
      <c r="B1017" s="2">
        <v>43861</v>
      </c>
      <c r="C1017" s="1" t="s">
        <v>22</v>
      </c>
      <c r="D1017" s="1" t="s">
        <v>16</v>
      </c>
      <c r="E1017" s="1" t="s">
        <v>24</v>
      </c>
      <c r="F1017" s="1" t="s">
        <v>113</v>
      </c>
      <c r="G1017" s="1" t="s">
        <v>24</v>
      </c>
      <c r="H1017" s="1">
        <v>4501643125</v>
      </c>
      <c r="I1017" s="1" t="s">
        <v>24</v>
      </c>
      <c r="J1017" s="1" t="s">
        <v>1128</v>
      </c>
      <c r="K1017" s="1">
        <v>1</v>
      </c>
      <c r="L1017" s="1" t="s">
        <v>26</v>
      </c>
      <c r="M1017" s="3">
        <v>324</v>
      </c>
      <c r="N1017" s="3">
        <f t="shared" si="23"/>
        <v>324</v>
      </c>
      <c r="O1017" s="1"/>
      <c r="P1017" s="1"/>
      <c r="Q1017" s="3"/>
      <c r="R1017" s="3"/>
      <c r="S1017" s="1"/>
      <c r="T1017" s="1"/>
      <c r="U1017" s="1"/>
      <c r="V1017" s="3"/>
      <c r="W1017" s="1"/>
      <c r="X1017" s="1"/>
      <c r="Y1017" s="1"/>
      <c r="Z1017" s="1"/>
      <c r="AA1017" s="3">
        <f>Tabla13157[[#This Row],[COSTO TOTAL]]</f>
        <v>324</v>
      </c>
      <c r="AB1017" s="1"/>
      <c r="AC1017" s="1"/>
      <c r="AD1017" s="1"/>
      <c r="AE1017" s="1"/>
    </row>
    <row r="1018" spans="1:31">
      <c r="A1018" s="1" t="s">
        <v>802</v>
      </c>
      <c r="B1018" s="2">
        <v>43861</v>
      </c>
      <c r="C1018" s="1" t="s">
        <v>22</v>
      </c>
      <c r="D1018" s="1" t="s">
        <v>16</v>
      </c>
      <c r="E1018" s="1" t="s">
        <v>24</v>
      </c>
      <c r="F1018" s="1" t="s">
        <v>113</v>
      </c>
      <c r="G1018" s="1" t="s">
        <v>24</v>
      </c>
      <c r="H1018" s="1">
        <v>4501643125</v>
      </c>
      <c r="I1018" s="1" t="s">
        <v>24</v>
      </c>
      <c r="J1018" s="1" t="s">
        <v>1129</v>
      </c>
      <c r="K1018" s="1">
        <v>1</v>
      </c>
      <c r="L1018" s="1" t="s">
        <v>26</v>
      </c>
      <c r="M1018" s="3">
        <v>264</v>
      </c>
      <c r="N1018" s="3">
        <f t="shared" si="23"/>
        <v>264</v>
      </c>
      <c r="O1018" s="1"/>
      <c r="P1018" s="1"/>
      <c r="Q1018" s="3"/>
      <c r="R1018" s="3"/>
      <c r="S1018" s="1"/>
      <c r="T1018" s="1"/>
      <c r="U1018" s="1"/>
      <c r="V1018" s="3"/>
      <c r="W1018" s="1"/>
      <c r="X1018" s="1"/>
      <c r="Y1018" s="1"/>
      <c r="Z1018" s="1"/>
      <c r="AA1018" s="3">
        <f>Tabla13157[[#This Row],[COSTO TOTAL]]</f>
        <v>264</v>
      </c>
      <c r="AB1018" s="1"/>
      <c r="AC1018" s="1"/>
      <c r="AD1018" s="1"/>
      <c r="AE1018" s="1"/>
    </row>
    <row r="1019" spans="1:31">
      <c r="A1019" s="1" t="s">
        <v>802</v>
      </c>
      <c r="B1019" s="2">
        <v>43861</v>
      </c>
      <c r="C1019" s="1" t="s">
        <v>22</v>
      </c>
      <c r="D1019" s="1" t="s">
        <v>16</v>
      </c>
      <c r="E1019" s="1" t="s">
        <v>24</v>
      </c>
      <c r="F1019" s="1" t="s">
        <v>113</v>
      </c>
      <c r="G1019" s="1" t="s">
        <v>24</v>
      </c>
      <c r="H1019" s="1">
        <v>4501747878</v>
      </c>
      <c r="I1019" s="1" t="s">
        <v>24</v>
      </c>
      <c r="J1019" s="1" t="s">
        <v>1130</v>
      </c>
      <c r="K1019" s="1">
        <v>4</v>
      </c>
      <c r="L1019" s="1" t="s">
        <v>26</v>
      </c>
      <c r="M1019" s="3">
        <v>30</v>
      </c>
      <c r="N1019" s="3">
        <f t="shared" si="23"/>
        <v>120</v>
      </c>
      <c r="O1019" s="1"/>
      <c r="P1019" s="1"/>
      <c r="Q1019" s="3"/>
      <c r="R1019" s="3"/>
      <c r="S1019" s="1"/>
      <c r="T1019" s="1"/>
      <c r="U1019" s="1"/>
      <c r="V1019" s="3"/>
      <c r="W1019" s="1"/>
      <c r="X1019" s="1"/>
      <c r="Y1019" s="1"/>
      <c r="Z1019" s="1"/>
      <c r="AA1019" s="3">
        <f>Tabla13157[[#This Row],[COSTO TOTAL]]</f>
        <v>120</v>
      </c>
      <c r="AB1019" s="1"/>
      <c r="AC1019" s="1"/>
      <c r="AD1019" s="1"/>
      <c r="AE1019" s="1"/>
    </row>
    <row r="1020" spans="1:31" s="64" customFormat="1">
      <c r="A1020" s="42" t="s">
        <v>802</v>
      </c>
      <c r="B1020" s="47">
        <v>43874</v>
      </c>
      <c r="C1020" s="42" t="s">
        <v>22</v>
      </c>
      <c r="D1020" s="42" t="s">
        <v>16</v>
      </c>
      <c r="E1020" s="42" t="s">
        <v>24</v>
      </c>
      <c r="F1020" s="42" t="s">
        <v>113</v>
      </c>
      <c r="G1020" s="42" t="s">
        <v>24</v>
      </c>
      <c r="H1020" s="42">
        <v>4501746699</v>
      </c>
      <c r="I1020" s="42" t="s">
        <v>24</v>
      </c>
      <c r="J1020" s="42" t="s">
        <v>1188</v>
      </c>
      <c r="K1020" s="42">
        <v>0</v>
      </c>
      <c r="L1020" s="42" t="s">
        <v>26</v>
      </c>
      <c r="M1020" s="40">
        <v>665.23</v>
      </c>
      <c r="N1020" s="40">
        <f t="shared" si="23"/>
        <v>0</v>
      </c>
      <c r="O1020" s="42"/>
      <c r="P1020" s="42"/>
      <c r="Q1020" s="40"/>
      <c r="R1020" s="40"/>
      <c r="S1020" s="42"/>
      <c r="T1020" s="42"/>
      <c r="U1020" s="42"/>
      <c r="V1020" s="40"/>
      <c r="W1020" s="42"/>
      <c r="X1020" s="42"/>
      <c r="Y1020" s="42"/>
      <c r="Z1020" s="42"/>
      <c r="AA1020" s="40">
        <f>Tabla13157[[#This Row],[COSTO TOTAL]]</f>
        <v>0</v>
      </c>
      <c r="AB1020" s="42"/>
      <c r="AC1020" s="42"/>
      <c r="AD1020" s="42" t="s">
        <v>112</v>
      </c>
      <c r="AE1020" s="42"/>
    </row>
    <row r="1021" spans="1:31" s="64" customFormat="1">
      <c r="A1021" s="42" t="s">
        <v>802</v>
      </c>
      <c r="B1021" s="47">
        <v>43874</v>
      </c>
      <c r="C1021" s="42" t="s">
        <v>22</v>
      </c>
      <c r="D1021" s="42" t="s">
        <v>16</v>
      </c>
      <c r="E1021" s="42" t="s">
        <v>24</v>
      </c>
      <c r="F1021" s="42" t="s">
        <v>113</v>
      </c>
      <c r="G1021" s="42" t="s">
        <v>24</v>
      </c>
      <c r="H1021" s="42">
        <v>4501746699</v>
      </c>
      <c r="I1021" s="42" t="s">
        <v>24</v>
      </c>
      <c r="J1021" s="42" t="s">
        <v>1189</v>
      </c>
      <c r="K1021" s="42">
        <v>0</v>
      </c>
      <c r="L1021" s="42" t="s">
        <v>26</v>
      </c>
      <c r="M1021" s="40">
        <v>496.58</v>
      </c>
      <c r="N1021" s="40">
        <f t="shared" si="23"/>
        <v>0</v>
      </c>
      <c r="O1021" s="42"/>
      <c r="P1021" s="42"/>
      <c r="Q1021" s="40"/>
      <c r="R1021" s="40"/>
      <c r="S1021" s="42"/>
      <c r="T1021" s="42"/>
      <c r="U1021" s="42"/>
      <c r="V1021" s="40"/>
      <c r="W1021" s="42"/>
      <c r="X1021" s="42"/>
      <c r="Y1021" s="42"/>
      <c r="Z1021" s="42"/>
      <c r="AA1021" s="40">
        <f>Tabla13157[[#This Row],[COSTO TOTAL]]</f>
        <v>0</v>
      </c>
      <c r="AB1021" s="42"/>
      <c r="AC1021" s="42"/>
      <c r="AD1021" s="42" t="s">
        <v>112</v>
      </c>
      <c r="AE1021" s="42"/>
    </row>
    <row r="1022" spans="1:31" s="64" customFormat="1">
      <c r="A1022" s="42" t="s">
        <v>802</v>
      </c>
      <c r="B1022" s="47">
        <v>43874</v>
      </c>
      <c r="C1022" s="42" t="s">
        <v>22</v>
      </c>
      <c r="D1022" s="42" t="s">
        <v>16</v>
      </c>
      <c r="E1022" s="42" t="s">
        <v>24</v>
      </c>
      <c r="F1022" s="42" t="s">
        <v>113</v>
      </c>
      <c r="G1022" s="42" t="s">
        <v>24</v>
      </c>
      <c r="H1022" s="42">
        <v>4501746699</v>
      </c>
      <c r="I1022" s="42" t="s">
        <v>24</v>
      </c>
      <c r="J1022" s="42" t="s">
        <v>1190</v>
      </c>
      <c r="K1022" s="42">
        <v>0</v>
      </c>
      <c r="L1022" s="42" t="s">
        <v>26</v>
      </c>
      <c r="M1022" s="40">
        <v>241.73</v>
      </c>
      <c r="N1022" s="40">
        <f t="shared" si="23"/>
        <v>0</v>
      </c>
      <c r="O1022" s="42"/>
      <c r="P1022" s="42"/>
      <c r="Q1022" s="40"/>
      <c r="R1022" s="40"/>
      <c r="S1022" s="42"/>
      <c r="T1022" s="42"/>
      <c r="U1022" s="42"/>
      <c r="V1022" s="40"/>
      <c r="W1022" s="42"/>
      <c r="X1022" s="42"/>
      <c r="Y1022" s="42"/>
      <c r="Z1022" s="42"/>
      <c r="AA1022" s="40">
        <f>Tabla13157[[#This Row],[COSTO TOTAL]]</f>
        <v>0</v>
      </c>
      <c r="AB1022" s="42"/>
      <c r="AC1022" s="42"/>
      <c r="AD1022" s="42" t="s">
        <v>112</v>
      </c>
      <c r="AE1022" s="42"/>
    </row>
    <row r="1023" spans="1:31" s="64" customFormat="1">
      <c r="A1023" s="42" t="s">
        <v>802</v>
      </c>
      <c r="B1023" s="47">
        <v>43874</v>
      </c>
      <c r="C1023" s="42" t="s">
        <v>22</v>
      </c>
      <c r="D1023" s="42" t="s">
        <v>16</v>
      </c>
      <c r="E1023" s="42" t="s">
        <v>24</v>
      </c>
      <c r="F1023" s="42" t="s">
        <v>113</v>
      </c>
      <c r="G1023" s="42" t="s">
        <v>24</v>
      </c>
      <c r="H1023" s="42">
        <v>4501746699</v>
      </c>
      <c r="I1023" s="42" t="s">
        <v>24</v>
      </c>
      <c r="J1023" s="42" t="s">
        <v>655</v>
      </c>
      <c r="K1023" s="42">
        <v>1</v>
      </c>
      <c r="L1023" s="42" t="s">
        <v>26</v>
      </c>
      <c r="M1023" s="40"/>
      <c r="N1023" s="40">
        <f t="shared" si="23"/>
        <v>0</v>
      </c>
      <c r="O1023" s="42"/>
      <c r="P1023" s="42"/>
      <c r="Q1023" s="40"/>
      <c r="R1023" s="40"/>
      <c r="S1023" s="42"/>
      <c r="T1023" s="42"/>
      <c r="U1023" s="42"/>
      <c r="V1023" s="40"/>
      <c r="W1023" s="42"/>
      <c r="X1023" s="42"/>
      <c r="Y1023" s="42"/>
      <c r="Z1023" s="42"/>
      <c r="AA1023" s="40">
        <f>Tabla13157[[#This Row],[COSTO TOTAL]]</f>
        <v>0</v>
      </c>
      <c r="AB1023" s="42"/>
      <c r="AC1023" s="42"/>
      <c r="AD1023" s="42"/>
      <c r="AE1023" s="42"/>
    </row>
    <row r="1024" spans="1:31" s="64" customFormat="1">
      <c r="A1024" s="42" t="s">
        <v>802</v>
      </c>
      <c r="B1024" s="47">
        <v>43874</v>
      </c>
      <c r="C1024" s="42" t="s">
        <v>22</v>
      </c>
      <c r="D1024" s="42" t="s">
        <v>16</v>
      </c>
      <c r="E1024" s="42" t="s">
        <v>24</v>
      </c>
      <c r="F1024" s="42" t="s">
        <v>113</v>
      </c>
      <c r="G1024" s="42" t="s">
        <v>24</v>
      </c>
      <c r="H1024" s="65">
        <v>4501746699</v>
      </c>
      <c r="I1024" s="42" t="s">
        <v>24</v>
      </c>
      <c r="J1024" s="42" t="s">
        <v>1262</v>
      </c>
      <c r="K1024" s="42">
        <v>1</v>
      </c>
      <c r="L1024" s="42" t="s">
        <v>26</v>
      </c>
      <c r="M1024" s="40"/>
      <c r="N1024" s="40">
        <f t="shared" si="23"/>
        <v>0</v>
      </c>
      <c r="O1024" s="42"/>
      <c r="P1024" s="42"/>
      <c r="Q1024" s="40"/>
      <c r="R1024" s="40"/>
      <c r="S1024" s="42"/>
      <c r="T1024" s="42"/>
      <c r="U1024" s="42"/>
      <c r="V1024" s="40"/>
      <c r="W1024" s="42"/>
      <c r="X1024" s="42"/>
      <c r="Y1024" s="42"/>
      <c r="Z1024" s="42"/>
      <c r="AA1024" s="40">
        <f>Tabla13157[[#This Row],[COSTO TOTAL]]</f>
        <v>0</v>
      </c>
      <c r="AB1024" s="42"/>
      <c r="AC1024" s="42"/>
      <c r="AD1024" s="42"/>
      <c r="AE1024" s="42"/>
    </row>
    <row r="1025" spans="1:31" s="64" customFormat="1">
      <c r="A1025" s="42" t="s">
        <v>802</v>
      </c>
      <c r="B1025" s="47">
        <v>43874</v>
      </c>
      <c r="C1025" s="42" t="s">
        <v>22</v>
      </c>
      <c r="D1025" s="42" t="s">
        <v>16</v>
      </c>
      <c r="E1025" s="42" t="s">
        <v>24</v>
      </c>
      <c r="F1025" s="42" t="s">
        <v>113</v>
      </c>
      <c r="G1025" s="42" t="s">
        <v>24</v>
      </c>
      <c r="H1025" s="42">
        <v>4501746699</v>
      </c>
      <c r="I1025" s="42" t="s">
        <v>24</v>
      </c>
      <c r="J1025" s="42" t="s">
        <v>656</v>
      </c>
      <c r="K1025" s="42">
        <v>1</v>
      </c>
      <c r="L1025" s="42" t="s">
        <v>26</v>
      </c>
      <c r="M1025" s="40"/>
      <c r="N1025" s="40">
        <f t="shared" si="23"/>
        <v>0</v>
      </c>
      <c r="O1025" s="42"/>
      <c r="P1025" s="42"/>
      <c r="Q1025" s="40"/>
      <c r="R1025" s="40"/>
      <c r="S1025" s="42"/>
      <c r="T1025" s="42"/>
      <c r="U1025" s="42"/>
      <c r="V1025" s="40"/>
      <c r="W1025" s="42"/>
      <c r="X1025" s="42"/>
      <c r="Y1025" s="42"/>
      <c r="Z1025" s="42"/>
      <c r="AA1025" s="40">
        <f>Tabla13157[[#This Row],[COSTO TOTAL]]</f>
        <v>0</v>
      </c>
      <c r="AB1025" s="42"/>
      <c r="AC1025" s="42"/>
      <c r="AD1025" s="42"/>
      <c r="AE1025" s="42"/>
    </row>
    <row r="1026" spans="1:31" s="64" customFormat="1">
      <c r="A1026" s="42" t="s">
        <v>802</v>
      </c>
      <c r="B1026" s="47">
        <v>43874</v>
      </c>
      <c r="C1026" s="42" t="s">
        <v>22</v>
      </c>
      <c r="D1026" s="42" t="s">
        <v>16</v>
      </c>
      <c r="E1026" s="42" t="s">
        <v>24</v>
      </c>
      <c r="F1026" s="42" t="s">
        <v>969</v>
      </c>
      <c r="G1026" s="42" t="s">
        <v>24</v>
      </c>
      <c r="H1026" s="42">
        <v>4501728393</v>
      </c>
      <c r="I1026" s="42" t="s">
        <v>24</v>
      </c>
      <c r="J1026" s="42" t="s">
        <v>1296</v>
      </c>
      <c r="K1026" s="42">
        <v>0</v>
      </c>
      <c r="L1026" s="42" t="s">
        <v>26</v>
      </c>
      <c r="M1026" s="40">
        <v>105723.4</v>
      </c>
      <c r="N1026" s="40">
        <f t="shared" si="23"/>
        <v>0</v>
      </c>
      <c r="O1026" s="42"/>
      <c r="P1026" s="42"/>
      <c r="Q1026" s="40"/>
      <c r="R1026" s="40"/>
      <c r="S1026" s="42"/>
      <c r="T1026" s="42"/>
      <c r="U1026" s="42"/>
      <c r="V1026" s="40"/>
      <c r="W1026" s="42"/>
      <c r="X1026" s="42"/>
      <c r="Y1026" s="42"/>
      <c r="Z1026" s="42"/>
      <c r="AA1026" s="40">
        <f>Tabla13157[[#This Row],[COSTO TOTAL]]</f>
        <v>0</v>
      </c>
      <c r="AB1026" s="42"/>
      <c r="AC1026" s="42"/>
      <c r="AD1026" s="42" t="s">
        <v>112</v>
      </c>
      <c r="AE1026" s="42"/>
    </row>
    <row r="1027" spans="1:31" s="64" customFormat="1">
      <c r="A1027" s="42" t="s">
        <v>802</v>
      </c>
      <c r="B1027" s="47">
        <v>43864</v>
      </c>
      <c r="C1027" s="42" t="s">
        <v>22</v>
      </c>
      <c r="D1027" s="42" t="s">
        <v>16</v>
      </c>
      <c r="E1027" s="42" t="s">
        <v>24</v>
      </c>
      <c r="F1027" s="42" t="s">
        <v>877</v>
      </c>
      <c r="G1027" s="42" t="s">
        <v>24</v>
      </c>
      <c r="H1027" s="42">
        <v>4501749106</v>
      </c>
      <c r="I1027" s="42" t="s">
        <v>24</v>
      </c>
      <c r="J1027" s="42" t="s">
        <v>1300</v>
      </c>
      <c r="K1027" s="42">
        <v>0</v>
      </c>
      <c r="L1027" s="42" t="s">
        <v>26</v>
      </c>
      <c r="M1027" s="40">
        <v>3592.48</v>
      </c>
      <c r="N1027" s="40">
        <f t="shared" si="23"/>
        <v>0</v>
      </c>
      <c r="O1027" s="42"/>
      <c r="P1027" s="42"/>
      <c r="Q1027" s="40"/>
      <c r="R1027" s="40"/>
      <c r="S1027" s="42"/>
      <c r="T1027" s="42"/>
      <c r="U1027" s="42"/>
      <c r="V1027" s="40"/>
      <c r="W1027" s="42"/>
      <c r="X1027" s="42"/>
      <c r="Y1027" s="42"/>
      <c r="Z1027" s="42"/>
      <c r="AA1027" s="40">
        <f>Tabla13157[[#This Row],[COSTO TOTAL]]</f>
        <v>0</v>
      </c>
      <c r="AB1027" s="42"/>
      <c r="AC1027" s="42"/>
      <c r="AD1027" s="42" t="s">
        <v>112</v>
      </c>
      <c r="AE1027" s="42"/>
    </row>
    <row r="1028" spans="1:31">
      <c r="A1028" s="1" t="s">
        <v>802</v>
      </c>
      <c r="B1028" s="2">
        <v>43901</v>
      </c>
      <c r="C1028" s="1" t="s">
        <v>22</v>
      </c>
      <c r="D1028" s="1" t="s">
        <v>16</v>
      </c>
      <c r="E1028" s="1" t="s">
        <v>1343</v>
      </c>
      <c r="F1028" s="1" t="s">
        <v>113</v>
      </c>
      <c r="G1028" s="1" t="s">
        <v>24</v>
      </c>
      <c r="H1028" s="1">
        <v>4501746699</v>
      </c>
      <c r="I1028" s="1" t="s">
        <v>24</v>
      </c>
      <c r="J1028" s="1" t="s">
        <v>1344</v>
      </c>
      <c r="K1028" s="1">
        <v>1</v>
      </c>
      <c r="L1028" s="1" t="s">
        <v>26</v>
      </c>
      <c r="M1028" s="3">
        <v>2164.33</v>
      </c>
      <c r="N1028" s="3">
        <f t="shared" si="23"/>
        <v>2164.33</v>
      </c>
      <c r="O1028" s="1"/>
      <c r="P1028" s="1"/>
      <c r="Q1028" s="3"/>
      <c r="R1028" s="3"/>
      <c r="S1028" s="1"/>
      <c r="T1028" s="1"/>
      <c r="U1028" s="1"/>
      <c r="V1028" s="3"/>
      <c r="W1028" s="1"/>
      <c r="X1028" s="1"/>
      <c r="Y1028" s="1"/>
      <c r="Z1028" s="1"/>
      <c r="AA1028" s="3">
        <f>Tabla13157[[#This Row],[COSTO TOTAL]]</f>
        <v>2164.33</v>
      </c>
      <c r="AB1028" s="1"/>
      <c r="AC1028" s="1"/>
      <c r="AD1028" s="1"/>
      <c r="AE1028" s="1"/>
    </row>
    <row r="1029" spans="1:31">
      <c r="A1029" s="1" t="s">
        <v>802</v>
      </c>
      <c r="B1029" s="2">
        <v>43901</v>
      </c>
      <c r="C1029" s="1" t="s">
        <v>22</v>
      </c>
      <c r="D1029" s="1" t="s">
        <v>16</v>
      </c>
      <c r="E1029" s="1" t="s">
        <v>1343</v>
      </c>
      <c r="F1029" s="1" t="s">
        <v>113</v>
      </c>
      <c r="G1029" s="1" t="s">
        <v>24</v>
      </c>
      <c r="H1029" s="1">
        <v>4501746699</v>
      </c>
      <c r="I1029" s="1" t="s">
        <v>24</v>
      </c>
      <c r="J1029" s="1" t="s">
        <v>1345</v>
      </c>
      <c r="K1029" s="1">
        <v>1</v>
      </c>
      <c r="L1029" s="1" t="s">
        <v>26</v>
      </c>
      <c r="M1029" s="3">
        <v>1058.74</v>
      </c>
      <c r="N1029" s="3">
        <f t="shared" si="23"/>
        <v>1058.74</v>
      </c>
      <c r="O1029" s="1"/>
      <c r="P1029" s="1"/>
      <c r="Q1029" s="3"/>
      <c r="R1029" s="3"/>
      <c r="S1029" s="1"/>
      <c r="T1029" s="1"/>
      <c r="U1029" s="1"/>
      <c r="V1029" s="3"/>
      <c r="W1029" s="1"/>
      <c r="X1029" s="1"/>
      <c r="Y1029" s="1"/>
      <c r="Z1029" s="1"/>
      <c r="AA1029" s="3">
        <f>Tabla13157[[#This Row],[COSTO TOTAL]]</f>
        <v>1058.74</v>
      </c>
      <c r="AB1029" s="1"/>
      <c r="AC1029" s="1"/>
      <c r="AD1029" s="1"/>
      <c r="AE1029" s="1"/>
    </row>
    <row r="1030" spans="1:31">
      <c r="A1030" s="1" t="s">
        <v>802</v>
      </c>
      <c r="B1030" s="2">
        <v>43901</v>
      </c>
      <c r="C1030" s="1" t="s">
        <v>22</v>
      </c>
      <c r="D1030" s="1" t="s">
        <v>16</v>
      </c>
      <c r="E1030" s="1" t="s">
        <v>1343</v>
      </c>
      <c r="F1030" s="1" t="s">
        <v>113</v>
      </c>
      <c r="G1030" s="1" t="s">
        <v>24</v>
      </c>
      <c r="H1030" s="1">
        <v>4501746699</v>
      </c>
      <c r="I1030" s="1" t="s">
        <v>24</v>
      </c>
      <c r="J1030" s="1" t="s">
        <v>1346</v>
      </c>
      <c r="K1030" s="1">
        <v>1</v>
      </c>
      <c r="L1030" s="1" t="s">
        <v>26</v>
      </c>
      <c r="M1030" s="3">
        <v>667.1</v>
      </c>
      <c r="N1030" s="3">
        <f t="shared" si="23"/>
        <v>667.1</v>
      </c>
      <c r="O1030" s="1"/>
      <c r="P1030" s="1"/>
      <c r="Q1030" s="3"/>
      <c r="R1030" s="3"/>
      <c r="S1030" s="1"/>
      <c r="T1030" s="1"/>
      <c r="U1030" s="1"/>
      <c r="V1030" s="3"/>
      <c r="W1030" s="1"/>
      <c r="X1030" s="1"/>
      <c r="Y1030" s="1"/>
      <c r="Z1030" s="1"/>
      <c r="AA1030" s="3">
        <f>Tabla13157[[#This Row],[COSTO TOTAL]]</f>
        <v>667.1</v>
      </c>
      <c r="AB1030" s="1"/>
      <c r="AC1030" s="1"/>
      <c r="AD1030" s="1"/>
      <c r="AE1030" s="1"/>
    </row>
    <row r="1031" spans="1:31">
      <c r="A1031" s="1" t="s">
        <v>802</v>
      </c>
      <c r="B1031" s="2">
        <v>43901</v>
      </c>
      <c r="C1031" s="1" t="s">
        <v>22</v>
      </c>
      <c r="D1031" s="1" t="s">
        <v>16</v>
      </c>
      <c r="E1031" s="1" t="s">
        <v>1343</v>
      </c>
      <c r="F1031" s="1" t="s">
        <v>113</v>
      </c>
      <c r="G1031" s="1" t="s">
        <v>24</v>
      </c>
      <c r="H1031" s="1">
        <v>4501746699</v>
      </c>
      <c r="I1031" s="1" t="s">
        <v>24</v>
      </c>
      <c r="J1031" s="1" t="s">
        <v>1349</v>
      </c>
      <c r="K1031" s="1">
        <v>1</v>
      </c>
      <c r="L1031" s="1" t="s">
        <v>26</v>
      </c>
      <c r="M1031" s="3">
        <v>3783.36</v>
      </c>
      <c r="N1031" s="3">
        <f t="shared" si="23"/>
        <v>3783.36</v>
      </c>
      <c r="O1031" s="1"/>
      <c r="P1031" s="1"/>
      <c r="Q1031" s="3"/>
      <c r="R1031" s="3"/>
      <c r="S1031" s="1"/>
      <c r="T1031" s="1"/>
      <c r="U1031" s="1"/>
      <c r="V1031" s="3"/>
      <c r="W1031" s="1"/>
      <c r="X1031" s="1"/>
      <c r="Y1031" s="1"/>
      <c r="Z1031" s="1"/>
      <c r="AA1031" s="3">
        <f>Tabla13157[[#This Row],[COSTO TOTAL]]</f>
        <v>3783.36</v>
      </c>
      <c r="AB1031" s="1"/>
      <c r="AC1031" s="1"/>
      <c r="AD1031" s="1"/>
      <c r="AE1031" s="1"/>
    </row>
    <row r="1032" spans="1:31">
      <c r="A1032" s="1" t="s">
        <v>802</v>
      </c>
      <c r="B1032" s="2">
        <v>43901</v>
      </c>
      <c r="C1032" s="1" t="s">
        <v>22</v>
      </c>
      <c r="D1032" s="1" t="s">
        <v>16</v>
      </c>
      <c r="E1032" s="1" t="s">
        <v>1343</v>
      </c>
      <c r="F1032" s="1" t="s">
        <v>113</v>
      </c>
      <c r="G1032" s="1" t="s">
        <v>24</v>
      </c>
      <c r="H1032" s="1">
        <v>4501746699</v>
      </c>
      <c r="I1032" s="1" t="s">
        <v>24</v>
      </c>
      <c r="J1032" s="1" t="s">
        <v>1350</v>
      </c>
      <c r="K1032" s="1">
        <v>1</v>
      </c>
      <c r="L1032" s="1" t="s">
        <v>26</v>
      </c>
      <c r="M1032" s="3">
        <v>1461.63</v>
      </c>
      <c r="N1032" s="3">
        <f t="shared" si="23"/>
        <v>1461.63</v>
      </c>
      <c r="O1032" s="1"/>
      <c r="P1032" s="1"/>
      <c r="Q1032" s="3"/>
      <c r="R1032" s="3"/>
      <c r="S1032" s="1"/>
      <c r="T1032" s="1"/>
      <c r="U1032" s="1"/>
      <c r="V1032" s="3"/>
      <c r="W1032" s="1"/>
      <c r="X1032" s="1"/>
      <c r="Y1032" s="1"/>
      <c r="Z1032" s="1"/>
      <c r="AA1032" s="3">
        <f>Tabla13157[[#This Row],[COSTO TOTAL]]</f>
        <v>1461.63</v>
      </c>
      <c r="AB1032" s="1"/>
      <c r="AC1032" s="1"/>
      <c r="AD1032" s="1"/>
      <c r="AE1032" s="1"/>
    </row>
    <row r="1033" spans="1:31">
      <c r="A1033" s="1" t="s">
        <v>802</v>
      </c>
      <c r="B1033" s="2">
        <v>43901</v>
      </c>
      <c r="C1033" s="1" t="s">
        <v>22</v>
      </c>
      <c r="D1033" s="1" t="s">
        <v>16</v>
      </c>
      <c r="E1033" s="1" t="s">
        <v>1343</v>
      </c>
      <c r="F1033" s="1" t="s">
        <v>113</v>
      </c>
      <c r="G1033" s="1" t="s">
        <v>24</v>
      </c>
      <c r="H1033" s="1">
        <v>4501746699</v>
      </c>
      <c r="I1033" s="1" t="s">
        <v>24</v>
      </c>
      <c r="J1033" s="1" t="s">
        <v>1351</v>
      </c>
      <c r="K1033" s="1">
        <v>1</v>
      </c>
      <c r="L1033" s="1" t="s">
        <v>26</v>
      </c>
      <c r="M1033" s="3">
        <v>1737.09</v>
      </c>
      <c r="N1033" s="3">
        <f t="shared" si="23"/>
        <v>1737.09</v>
      </c>
      <c r="O1033" s="1"/>
      <c r="P1033" s="1"/>
      <c r="Q1033" s="3"/>
      <c r="R1033" s="3"/>
      <c r="S1033" s="1"/>
      <c r="T1033" s="1"/>
      <c r="U1033" s="1"/>
      <c r="V1033" s="3"/>
      <c r="W1033" s="1"/>
      <c r="X1033" s="1"/>
      <c r="Y1033" s="1"/>
      <c r="Z1033" s="1"/>
      <c r="AA1033" s="3">
        <f>Tabla13157[[#This Row],[COSTO TOTAL]]</f>
        <v>1737.09</v>
      </c>
      <c r="AB1033" s="1"/>
      <c r="AC1033" s="1"/>
      <c r="AD1033" s="1"/>
      <c r="AE1033" s="1"/>
    </row>
    <row r="1034" spans="1:31">
      <c r="A1034" s="1" t="s">
        <v>802</v>
      </c>
      <c r="B1034" s="2">
        <v>43901</v>
      </c>
      <c r="C1034" s="1" t="s">
        <v>22</v>
      </c>
      <c r="D1034" s="1" t="s">
        <v>16</v>
      </c>
      <c r="E1034" s="1" t="s">
        <v>1354</v>
      </c>
      <c r="F1034" s="1" t="s">
        <v>113</v>
      </c>
      <c r="G1034" s="1" t="s">
        <v>24</v>
      </c>
      <c r="H1034" s="1">
        <v>4501746699</v>
      </c>
      <c r="I1034" s="1" t="s">
        <v>24</v>
      </c>
      <c r="J1034" s="1" t="s">
        <v>1352</v>
      </c>
      <c r="K1034" s="1">
        <v>2</v>
      </c>
      <c r="L1034" s="1" t="s">
        <v>26</v>
      </c>
      <c r="M1034" s="3">
        <v>389.77</v>
      </c>
      <c r="N1034" s="3">
        <f t="shared" si="23"/>
        <v>779.54</v>
      </c>
      <c r="O1034" s="1"/>
      <c r="P1034" s="1"/>
      <c r="Q1034" s="3"/>
      <c r="R1034" s="3"/>
      <c r="S1034" s="1"/>
      <c r="T1034" s="1"/>
      <c r="U1034" s="1"/>
      <c r="V1034" s="3"/>
      <c r="W1034" s="1"/>
      <c r="X1034" s="1"/>
      <c r="Y1034" s="1"/>
      <c r="Z1034" s="1"/>
      <c r="AA1034" s="3">
        <f>Tabla13157[[#This Row],[COSTO TOTAL]]</f>
        <v>779.54</v>
      </c>
      <c r="AB1034" s="1"/>
      <c r="AC1034" s="1"/>
      <c r="AD1034" s="1"/>
      <c r="AE1034" s="1"/>
    </row>
    <row r="1035" spans="1:31" s="64" customFormat="1">
      <c r="A1035" s="42" t="s">
        <v>802</v>
      </c>
      <c r="B1035" s="47">
        <v>43901</v>
      </c>
      <c r="C1035" s="42" t="s">
        <v>22</v>
      </c>
      <c r="D1035" s="42" t="s">
        <v>16</v>
      </c>
      <c r="E1035" s="42" t="s">
        <v>1353</v>
      </c>
      <c r="F1035" s="42" t="s">
        <v>224</v>
      </c>
      <c r="G1035" s="42" t="s">
        <v>24</v>
      </c>
      <c r="H1035" s="42">
        <v>4501762120</v>
      </c>
      <c r="I1035" s="42" t="s">
        <v>24</v>
      </c>
      <c r="J1035" s="42" t="s">
        <v>1494</v>
      </c>
      <c r="K1035" s="42">
        <v>0</v>
      </c>
      <c r="L1035" s="42" t="s">
        <v>1424</v>
      </c>
      <c r="M1035" s="40">
        <v>6.85</v>
      </c>
      <c r="N1035" s="40">
        <f t="shared" si="23"/>
        <v>0</v>
      </c>
      <c r="O1035" s="42"/>
      <c r="P1035" s="42"/>
      <c r="Q1035" s="40"/>
      <c r="R1035" s="40"/>
      <c r="S1035" s="42"/>
      <c r="T1035" s="42"/>
      <c r="U1035" s="42"/>
      <c r="V1035" s="40"/>
      <c r="W1035" s="42"/>
      <c r="X1035" s="42"/>
      <c r="Y1035" s="42"/>
      <c r="Z1035" s="42"/>
      <c r="AA1035" s="40">
        <f>Tabla13157[[#This Row],[COSTO TOTAL]]</f>
        <v>0</v>
      </c>
      <c r="AB1035" s="42"/>
      <c r="AC1035" s="42"/>
      <c r="AD1035" s="42" t="s">
        <v>112</v>
      </c>
      <c r="AE1035" s="42"/>
    </row>
    <row r="1036" spans="1:31" s="64" customFormat="1">
      <c r="A1036" s="42" t="s">
        <v>802</v>
      </c>
      <c r="B1036" s="47">
        <v>43901</v>
      </c>
      <c r="C1036" s="42" t="s">
        <v>22</v>
      </c>
      <c r="D1036" s="42" t="s">
        <v>16</v>
      </c>
      <c r="E1036" s="42" t="s">
        <v>1353</v>
      </c>
      <c r="F1036" s="42" t="s">
        <v>224</v>
      </c>
      <c r="G1036" s="42" t="s">
        <v>24</v>
      </c>
      <c r="H1036" s="42">
        <v>4501762120</v>
      </c>
      <c r="I1036" s="42" t="s">
        <v>24</v>
      </c>
      <c r="J1036" s="42" t="s">
        <v>1356</v>
      </c>
      <c r="K1036" s="42">
        <v>0</v>
      </c>
      <c r="L1036" s="42" t="s">
        <v>26</v>
      </c>
      <c r="M1036" s="40">
        <v>10.76</v>
      </c>
      <c r="N1036" s="40">
        <f t="shared" si="23"/>
        <v>0</v>
      </c>
      <c r="O1036" s="42"/>
      <c r="P1036" s="42"/>
      <c r="Q1036" s="40"/>
      <c r="R1036" s="40"/>
      <c r="S1036" s="42"/>
      <c r="T1036" s="42"/>
      <c r="U1036" s="42"/>
      <c r="V1036" s="40"/>
      <c r="W1036" s="42"/>
      <c r="X1036" s="42"/>
      <c r="Y1036" s="42"/>
      <c r="Z1036" s="42"/>
      <c r="AA1036" s="40">
        <f>Tabla13157[[#This Row],[COSTO TOTAL]]</f>
        <v>0</v>
      </c>
      <c r="AB1036" s="42"/>
      <c r="AC1036" s="42"/>
      <c r="AD1036" s="42" t="s">
        <v>112</v>
      </c>
      <c r="AE1036" s="42"/>
    </row>
    <row r="1037" spans="1:31" s="64" customFormat="1">
      <c r="A1037" s="42" t="s">
        <v>802</v>
      </c>
      <c r="B1037" s="47">
        <v>43914</v>
      </c>
      <c r="C1037" s="42" t="s">
        <v>22</v>
      </c>
      <c r="D1037" s="42" t="s">
        <v>16</v>
      </c>
      <c r="E1037" s="42" t="s">
        <v>1353</v>
      </c>
      <c r="F1037" s="42" t="s">
        <v>224</v>
      </c>
      <c r="G1037" s="42" t="s">
        <v>24</v>
      </c>
      <c r="H1037" s="42">
        <v>4501762120</v>
      </c>
      <c r="I1037" s="42" t="s">
        <v>24</v>
      </c>
      <c r="J1037" s="42" t="s">
        <v>1356</v>
      </c>
      <c r="K1037" s="42">
        <v>0</v>
      </c>
      <c r="L1037" s="42" t="s">
        <v>26</v>
      </c>
      <c r="M1037" s="40">
        <v>10.76</v>
      </c>
      <c r="N1037" s="40">
        <f>M1037*K1037</f>
        <v>0</v>
      </c>
      <c r="O1037" s="42"/>
      <c r="P1037" s="42"/>
      <c r="Q1037" s="40"/>
      <c r="R1037" s="40"/>
      <c r="S1037" s="42"/>
      <c r="T1037" s="42"/>
      <c r="U1037" s="42"/>
      <c r="V1037" s="40"/>
      <c r="W1037" s="42"/>
      <c r="X1037" s="42"/>
      <c r="Y1037" s="42"/>
      <c r="Z1037" s="42"/>
      <c r="AA1037" s="40">
        <f>Tabla13157[[#This Row],[COSTO TOTAL]]</f>
        <v>0</v>
      </c>
      <c r="AB1037" s="42"/>
      <c r="AC1037" s="42"/>
      <c r="AD1037" s="42" t="s">
        <v>112</v>
      </c>
      <c r="AE1037" s="42"/>
    </row>
    <row r="1038" spans="1:31" s="64" customFormat="1">
      <c r="A1038" s="42" t="s">
        <v>802</v>
      </c>
      <c r="B1038" s="47">
        <v>43901</v>
      </c>
      <c r="C1038" s="42" t="s">
        <v>22</v>
      </c>
      <c r="D1038" s="42" t="s">
        <v>16</v>
      </c>
      <c r="E1038" s="42" t="s">
        <v>1353</v>
      </c>
      <c r="F1038" s="42" t="s">
        <v>224</v>
      </c>
      <c r="G1038" s="42" t="s">
        <v>24</v>
      </c>
      <c r="H1038" s="42">
        <v>4501762120</v>
      </c>
      <c r="I1038" s="42" t="s">
        <v>24</v>
      </c>
      <c r="J1038" s="42" t="s">
        <v>552</v>
      </c>
      <c r="K1038" s="42">
        <v>0</v>
      </c>
      <c r="L1038" s="42" t="s">
        <v>26</v>
      </c>
      <c r="M1038" s="40">
        <v>656.98</v>
      </c>
      <c r="N1038" s="40">
        <f t="shared" si="23"/>
        <v>0</v>
      </c>
      <c r="O1038" s="42"/>
      <c r="P1038" s="42"/>
      <c r="Q1038" s="40"/>
      <c r="R1038" s="40"/>
      <c r="S1038" s="42"/>
      <c r="T1038" s="42"/>
      <c r="U1038" s="42"/>
      <c r="V1038" s="40"/>
      <c r="W1038" s="42"/>
      <c r="X1038" s="42"/>
      <c r="Y1038" s="42"/>
      <c r="Z1038" s="42"/>
      <c r="AA1038" s="40">
        <f>Tabla13157[[#This Row],[COSTO TOTAL]]</f>
        <v>0</v>
      </c>
      <c r="AB1038" s="42"/>
      <c r="AC1038" s="42"/>
      <c r="AD1038" s="42" t="s">
        <v>112</v>
      </c>
      <c r="AE1038" s="42"/>
    </row>
    <row r="1039" spans="1:31" s="64" customFormat="1">
      <c r="A1039" s="42" t="s">
        <v>802</v>
      </c>
      <c r="B1039" s="47">
        <v>43901</v>
      </c>
      <c r="C1039" s="42" t="s">
        <v>22</v>
      </c>
      <c r="D1039" s="42" t="s">
        <v>16</v>
      </c>
      <c r="E1039" s="42" t="s">
        <v>1357</v>
      </c>
      <c r="F1039" s="42" t="s">
        <v>1237</v>
      </c>
      <c r="G1039" s="42" t="s">
        <v>24</v>
      </c>
      <c r="H1039" s="42">
        <v>4501760630</v>
      </c>
      <c r="I1039" s="42" t="s">
        <v>24</v>
      </c>
      <c r="J1039" s="42" t="s">
        <v>1341</v>
      </c>
      <c r="K1039" s="42">
        <v>0</v>
      </c>
      <c r="L1039" s="42" t="s">
        <v>26</v>
      </c>
      <c r="M1039" s="40">
        <v>108.74</v>
      </c>
      <c r="N1039" s="40">
        <f>M1039*K1039</f>
        <v>0</v>
      </c>
      <c r="O1039" s="42"/>
      <c r="P1039" s="42"/>
      <c r="Q1039" s="40"/>
      <c r="R1039" s="40"/>
      <c r="S1039" s="42"/>
      <c r="T1039" s="42"/>
      <c r="U1039" s="42"/>
      <c r="V1039" s="40"/>
      <c r="W1039" s="42"/>
      <c r="X1039" s="42"/>
      <c r="Y1039" s="42"/>
      <c r="Z1039" s="42"/>
      <c r="AA1039" s="40">
        <f>Tabla13157[[#This Row],[COSTO TOTAL]]</f>
        <v>0</v>
      </c>
      <c r="AB1039" s="42"/>
      <c r="AC1039" s="42"/>
      <c r="AD1039" s="42" t="s">
        <v>112</v>
      </c>
      <c r="AE1039" s="42"/>
    </row>
    <row r="1040" spans="1:31">
      <c r="A1040" s="1" t="s">
        <v>802</v>
      </c>
      <c r="B1040" s="2">
        <v>43901</v>
      </c>
      <c r="C1040" s="1" t="s">
        <v>22</v>
      </c>
      <c r="D1040" s="1" t="s">
        <v>16</v>
      </c>
      <c r="E1040" s="1" t="s">
        <v>1357</v>
      </c>
      <c r="F1040" s="1" t="s">
        <v>1237</v>
      </c>
      <c r="G1040" s="1" t="s">
        <v>24</v>
      </c>
      <c r="H1040" s="1">
        <v>4501760630</v>
      </c>
      <c r="I1040" s="1" t="s">
        <v>24</v>
      </c>
      <c r="J1040" s="1" t="s">
        <v>1358</v>
      </c>
      <c r="K1040" s="1">
        <v>2</v>
      </c>
      <c r="L1040" s="1" t="s">
        <v>26</v>
      </c>
      <c r="M1040" s="3">
        <v>1329.02</v>
      </c>
      <c r="N1040" s="3">
        <f t="shared" si="23"/>
        <v>2658.04</v>
      </c>
      <c r="O1040" s="1"/>
      <c r="P1040" s="1"/>
      <c r="Q1040" s="3"/>
      <c r="R1040" s="3"/>
      <c r="S1040" s="1"/>
      <c r="T1040" s="1"/>
      <c r="U1040" s="1"/>
      <c r="V1040" s="3"/>
      <c r="W1040" s="1"/>
      <c r="X1040" s="1"/>
      <c r="Y1040" s="1"/>
      <c r="Z1040" s="1"/>
      <c r="AA1040" s="3">
        <f>Tabla13157[[#This Row],[COSTO TOTAL]]</f>
        <v>2658.04</v>
      </c>
      <c r="AB1040" s="1"/>
      <c r="AC1040" s="1"/>
      <c r="AD1040" s="1"/>
      <c r="AE1040" s="1"/>
    </row>
    <row r="1041" spans="1:31" s="64" customFormat="1">
      <c r="A1041" s="42" t="s">
        <v>802</v>
      </c>
      <c r="B1041" s="47">
        <v>43901</v>
      </c>
      <c r="C1041" s="42" t="s">
        <v>22</v>
      </c>
      <c r="D1041" s="42" t="s">
        <v>16</v>
      </c>
      <c r="E1041" s="42" t="s">
        <v>1368</v>
      </c>
      <c r="F1041" s="42" t="s">
        <v>1237</v>
      </c>
      <c r="G1041" s="42" t="s">
        <v>24</v>
      </c>
      <c r="H1041" s="42">
        <v>4501760630</v>
      </c>
      <c r="I1041" s="42" t="s">
        <v>24</v>
      </c>
      <c r="J1041" s="42" t="s">
        <v>1359</v>
      </c>
      <c r="K1041" s="42">
        <v>0</v>
      </c>
      <c r="L1041" s="42" t="s">
        <v>26</v>
      </c>
      <c r="M1041" s="40">
        <v>26.07</v>
      </c>
      <c r="N1041" s="40">
        <f t="shared" si="23"/>
        <v>0</v>
      </c>
      <c r="O1041" s="42"/>
      <c r="P1041" s="42"/>
      <c r="Q1041" s="40"/>
      <c r="R1041" s="40"/>
      <c r="S1041" s="42"/>
      <c r="T1041" s="42"/>
      <c r="U1041" s="42"/>
      <c r="V1041" s="40"/>
      <c r="W1041" s="42"/>
      <c r="X1041" s="42"/>
      <c r="Y1041" s="42"/>
      <c r="Z1041" s="42"/>
      <c r="AA1041" s="40">
        <f>Tabla13157[[#This Row],[COSTO TOTAL]]</f>
        <v>0</v>
      </c>
      <c r="AB1041" s="42"/>
      <c r="AC1041" s="42"/>
      <c r="AD1041" s="42" t="s">
        <v>112</v>
      </c>
      <c r="AE1041" s="42"/>
    </row>
    <row r="1042" spans="1:31" s="64" customFormat="1">
      <c r="A1042" s="42" t="s">
        <v>802</v>
      </c>
      <c r="B1042" s="47">
        <v>43901</v>
      </c>
      <c r="C1042" s="42" t="s">
        <v>22</v>
      </c>
      <c r="D1042" s="42" t="s">
        <v>16</v>
      </c>
      <c r="E1042" s="42" t="s">
        <v>1369</v>
      </c>
      <c r="F1042" s="42" t="s">
        <v>1237</v>
      </c>
      <c r="G1042" s="42" t="s">
        <v>24</v>
      </c>
      <c r="H1042" s="42">
        <v>4501760630</v>
      </c>
      <c r="I1042" s="42" t="s">
        <v>24</v>
      </c>
      <c r="J1042" s="42" t="s">
        <v>1360</v>
      </c>
      <c r="K1042" s="42">
        <v>0</v>
      </c>
      <c r="L1042" s="42" t="s">
        <v>26</v>
      </c>
      <c r="M1042" s="40">
        <v>64.28</v>
      </c>
      <c r="N1042" s="40">
        <f t="shared" si="23"/>
        <v>0</v>
      </c>
      <c r="O1042" s="42"/>
      <c r="P1042" s="42"/>
      <c r="Q1042" s="40"/>
      <c r="R1042" s="40"/>
      <c r="S1042" s="42"/>
      <c r="T1042" s="42"/>
      <c r="U1042" s="42"/>
      <c r="V1042" s="40"/>
      <c r="W1042" s="42"/>
      <c r="X1042" s="42"/>
      <c r="Y1042" s="42"/>
      <c r="Z1042" s="42"/>
      <c r="AA1042" s="40">
        <f>Tabla13157[[#This Row],[COSTO TOTAL]]</f>
        <v>0</v>
      </c>
      <c r="AB1042" s="42"/>
      <c r="AC1042" s="42"/>
      <c r="AD1042" s="42" t="s">
        <v>112</v>
      </c>
      <c r="AE1042" s="42"/>
    </row>
    <row r="1043" spans="1:31" s="64" customFormat="1">
      <c r="A1043" s="42" t="s">
        <v>802</v>
      </c>
      <c r="B1043" s="47">
        <v>43901</v>
      </c>
      <c r="C1043" s="42" t="s">
        <v>22</v>
      </c>
      <c r="D1043" s="42" t="s">
        <v>16</v>
      </c>
      <c r="E1043" s="42" t="s">
        <v>1370</v>
      </c>
      <c r="F1043" s="42" t="s">
        <v>1237</v>
      </c>
      <c r="G1043" s="42" t="s">
        <v>24</v>
      </c>
      <c r="H1043" s="42">
        <v>4501760630</v>
      </c>
      <c r="I1043" s="42" t="s">
        <v>24</v>
      </c>
      <c r="J1043" s="42" t="s">
        <v>1361</v>
      </c>
      <c r="K1043" s="42">
        <v>0</v>
      </c>
      <c r="L1043" s="42" t="s">
        <v>26</v>
      </c>
      <c r="M1043" s="40">
        <v>17.7</v>
      </c>
      <c r="N1043" s="40">
        <f t="shared" si="23"/>
        <v>0</v>
      </c>
      <c r="O1043" s="42"/>
      <c r="P1043" s="42"/>
      <c r="Q1043" s="40"/>
      <c r="R1043" s="40"/>
      <c r="S1043" s="42"/>
      <c r="T1043" s="42"/>
      <c r="U1043" s="42"/>
      <c r="V1043" s="40"/>
      <c r="W1043" s="42"/>
      <c r="X1043" s="42"/>
      <c r="Y1043" s="42"/>
      <c r="Z1043" s="42"/>
      <c r="AA1043" s="40">
        <f>Tabla13157[[#This Row],[COSTO TOTAL]]</f>
        <v>0</v>
      </c>
      <c r="AB1043" s="42"/>
      <c r="AC1043" s="42"/>
      <c r="AD1043" s="42" t="s">
        <v>112</v>
      </c>
      <c r="AE1043" s="42"/>
    </row>
    <row r="1044" spans="1:31" s="64" customFormat="1">
      <c r="A1044" s="42" t="s">
        <v>802</v>
      </c>
      <c r="B1044" s="47">
        <v>43901</v>
      </c>
      <c r="C1044" s="42" t="s">
        <v>22</v>
      </c>
      <c r="D1044" s="42" t="s">
        <v>16</v>
      </c>
      <c r="E1044" s="42" t="s">
        <v>1371</v>
      </c>
      <c r="F1044" s="42" t="s">
        <v>1237</v>
      </c>
      <c r="G1044" s="42" t="s">
        <v>24</v>
      </c>
      <c r="H1044" s="42">
        <v>4501760630</v>
      </c>
      <c r="I1044" s="42" t="s">
        <v>24</v>
      </c>
      <c r="J1044" s="42" t="s">
        <v>1362</v>
      </c>
      <c r="K1044" s="42">
        <v>0</v>
      </c>
      <c r="L1044" s="42" t="s">
        <v>26</v>
      </c>
      <c r="M1044" s="40">
        <v>106</v>
      </c>
      <c r="N1044" s="40">
        <f t="shared" si="23"/>
        <v>0</v>
      </c>
      <c r="O1044" s="42"/>
      <c r="P1044" s="42"/>
      <c r="Q1044" s="40"/>
      <c r="R1044" s="40"/>
      <c r="S1044" s="42"/>
      <c r="T1044" s="42"/>
      <c r="U1044" s="42"/>
      <c r="V1044" s="40"/>
      <c r="W1044" s="42"/>
      <c r="X1044" s="42"/>
      <c r="Y1044" s="42"/>
      <c r="Z1044" s="42"/>
      <c r="AA1044" s="40">
        <f>Tabla13157[[#This Row],[COSTO TOTAL]]</f>
        <v>0</v>
      </c>
      <c r="AB1044" s="42"/>
      <c r="AC1044" s="42"/>
      <c r="AD1044" s="42" t="s">
        <v>112</v>
      </c>
      <c r="AE1044" s="42"/>
    </row>
    <row r="1045" spans="1:31" s="64" customFormat="1">
      <c r="A1045" s="42" t="s">
        <v>802</v>
      </c>
      <c r="B1045" s="47">
        <v>43901</v>
      </c>
      <c r="C1045" s="42" t="s">
        <v>22</v>
      </c>
      <c r="D1045" s="42" t="s">
        <v>16</v>
      </c>
      <c r="E1045" s="42" t="s">
        <v>1372</v>
      </c>
      <c r="F1045" s="42" t="s">
        <v>1237</v>
      </c>
      <c r="G1045" s="42" t="s">
        <v>24</v>
      </c>
      <c r="H1045" s="42">
        <v>4501760630</v>
      </c>
      <c r="I1045" s="42" t="s">
        <v>24</v>
      </c>
      <c r="J1045" s="42" t="s">
        <v>1363</v>
      </c>
      <c r="K1045" s="42">
        <v>0</v>
      </c>
      <c r="L1045" s="42" t="s">
        <v>26</v>
      </c>
      <c r="M1045" s="40">
        <v>392</v>
      </c>
      <c r="N1045" s="40">
        <f t="shared" si="23"/>
        <v>0</v>
      </c>
      <c r="O1045" s="42"/>
      <c r="P1045" s="42"/>
      <c r="Q1045" s="40"/>
      <c r="R1045" s="40"/>
      <c r="S1045" s="42"/>
      <c r="T1045" s="42"/>
      <c r="U1045" s="42"/>
      <c r="V1045" s="40"/>
      <c r="W1045" s="42"/>
      <c r="X1045" s="42"/>
      <c r="Y1045" s="42"/>
      <c r="Z1045" s="42"/>
      <c r="AA1045" s="40">
        <f>Tabla13157[[#This Row],[COSTO TOTAL]]</f>
        <v>0</v>
      </c>
      <c r="AB1045" s="42"/>
      <c r="AC1045" s="42"/>
      <c r="AD1045" s="42" t="s">
        <v>112</v>
      </c>
      <c r="AE1045" s="42"/>
    </row>
    <row r="1046" spans="1:31">
      <c r="A1046" s="1" t="s">
        <v>802</v>
      </c>
      <c r="B1046" s="2">
        <v>43903</v>
      </c>
      <c r="C1046" s="1" t="s">
        <v>22</v>
      </c>
      <c r="D1046" s="1" t="s">
        <v>16</v>
      </c>
      <c r="E1046" s="1" t="s">
        <v>1378</v>
      </c>
      <c r="F1046" s="1" t="s">
        <v>122</v>
      </c>
      <c r="G1046" s="1" t="s">
        <v>24</v>
      </c>
      <c r="H1046" s="1">
        <v>4501759766</v>
      </c>
      <c r="I1046" s="1" t="s">
        <v>24</v>
      </c>
      <c r="J1046" s="1" t="s">
        <v>1379</v>
      </c>
      <c r="K1046" s="1">
        <v>24</v>
      </c>
      <c r="L1046" s="1" t="s">
        <v>26</v>
      </c>
      <c r="M1046" s="3">
        <v>600</v>
      </c>
      <c r="N1046" s="3">
        <f t="shared" si="23"/>
        <v>14400</v>
      </c>
      <c r="O1046" s="1"/>
      <c r="P1046" s="1"/>
      <c r="Q1046" s="3"/>
      <c r="R1046" s="3"/>
      <c r="S1046" s="1"/>
      <c r="T1046" s="1"/>
      <c r="U1046" s="1"/>
      <c r="V1046" s="3"/>
      <c r="W1046" s="1"/>
      <c r="X1046" s="1"/>
      <c r="Y1046" s="1"/>
      <c r="Z1046" s="1"/>
      <c r="AA1046" s="3">
        <f>Tabla13157[[#This Row],[COSTO TOTAL]]</f>
        <v>14400</v>
      </c>
      <c r="AB1046" s="1"/>
      <c r="AC1046" s="1"/>
      <c r="AD1046" s="1"/>
      <c r="AE1046" s="1"/>
    </row>
    <row r="1047" spans="1:31">
      <c r="A1047" s="1" t="s">
        <v>802</v>
      </c>
      <c r="B1047" s="2">
        <v>43903</v>
      </c>
      <c r="C1047" s="1" t="s">
        <v>22</v>
      </c>
      <c r="D1047" s="1" t="s">
        <v>16</v>
      </c>
      <c r="E1047" s="1" t="s">
        <v>1378</v>
      </c>
      <c r="F1047" s="1" t="s">
        <v>122</v>
      </c>
      <c r="G1047" s="1" t="s">
        <v>24</v>
      </c>
      <c r="H1047" s="1">
        <v>4501759766</v>
      </c>
      <c r="I1047" s="1" t="s">
        <v>24</v>
      </c>
      <c r="J1047" s="1" t="s">
        <v>1380</v>
      </c>
      <c r="K1047" s="1">
        <v>48</v>
      </c>
      <c r="L1047" s="1" t="s">
        <v>26</v>
      </c>
      <c r="M1047" s="3">
        <v>292.31</v>
      </c>
      <c r="N1047" s="3">
        <f t="shared" si="23"/>
        <v>14030.880000000001</v>
      </c>
      <c r="O1047" s="1"/>
      <c r="P1047" s="1"/>
      <c r="Q1047" s="3"/>
      <c r="R1047" s="3"/>
      <c r="S1047" s="1"/>
      <c r="T1047" s="1"/>
      <c r="U1047" s="1"/>
      <c r="V1047" s="3"/>
      <c r="W1047" s="1"/>
      <c r="X1047" s="1"/>
      <c r="Y1047" s="1"/>
      <c r="Z1047" s="1"/>
      <c r="AA1047" s="3">
        <f>Tabla13157[[#This Row],[COSTO TOTAL]]</f>
        <v>14030.880000000001</v>
      </c>
      <c r="AB1047" s="1"/>
      <c r="AC1047" s="1"/>
      <c r="AD1047" s="1"/>
      <c r="AE1047" s="1"/>
    </row>
    <row r="1048" spans="1:31" s="64" customFormat="1">
      <c r="A1048" s="42" t="s">
        <v>802</v>
      </c>
      <c r="B1048" s="47">
        <v>43914</v>
      </c>
      <c r="C1048" s="42" t="s">
        <v>22</v>
      </c>
      <c r="D1048" s="42" t="s">
        <v>16</v>
      </c>
      <c r="E1048" s="42" t="s">
        <v>1420</v>
      </c>
      <c r="F1048" s="42" t="s">
        <v>113</v>
      </c>
      <c r="G1048" s="42" t="s">
        <v>24</v>
      </c>
      <c r="H1048" s="42">
        <v>4501757270</v>
      </c>
      <c r="I1048" s="42" t="s">
        <v>24</v>
      </c>
      <c r="J1048" s="42" t="s">
        <v>1421</v>
      </c>
      <c r="K1048" s="42">
        <v>0</v>
      </c>
      <c r="L1048" s="42" t="s">
        <v>26</v>
      </c>
      <c r="M1048" s="40">
        <v>3500</v>
      </c>
      <c r="N1048" s="40">
        <f t="shared" si="23"/>
        <v>0</v>
      </c>
      <c r="O1048" s="42"/>
      <c r="P1048" s="42"/>
      <c r="Q1048" s="40"/>
      <c r="R1048" s="40"/>
      <c r="S1048" s="42"/>
      <c r="T1048" s="42"/>
      <c r="U1048" s="42"/>
      <c r="V1048" s="40"/>
      <c r="W1048" s="42"/>
      <c r="X1048" s="42"/>
      <c r="Y1048" s="42"/>
      <c r="Z1048" s="42"/>
      <c r="AA1048" s="40">
        <f>Tabla13157[[#This Row],[COSTO TOTAL]]</f>
        <v>0</v>
      </c>
      <c r="AB1048" s="42"/>
      <c r="AC1048" s="42"/>
      <c r="AD1048" s="42" t="s">
        <v>112</v>
      </c>
      <c r="AE1048" s="42"/>
    </row>
    <row r="1049" spans="1:31">
      <c r="A1049" s="1" t="s">
        <v>1430</v>
      </c>
      <c r="B1049" s="2">
        <v>43914</v>
      </c>
      <c r="C1049" s="1" t="s">
        <v>22</v>
      </c>
      <c r="D1049" s="1" t="s">
        <v>16</v>
      </c>
      <c r="E1049" s="1" t="s">
        <v>1353</v>
      </c>
      <c r="F1049" s="1" t="s">
        <v>122</v>
      </c>
      <c r="G1049" s="1" t="s">
        <v>24</v>
      </c>
      <c r="H1049" s="1">
        <v>4501760750</v>
      </c>
      <c r="I1049" s="1" t="s">
        <v>24</v>
      </c>
      <c r="J1049" s="1" t="s">
        <v>1425</v>
      </c>
      <c r="K1049" s="1">
        <v>2</v>
      </c>
      <c r="L1049" s="1" t="s">
        <v>26</v>
      </c>
      <c r="M1049" s="3">
        <v>4676.07</v>
      </c>
      <c r="N1049" s="3">
        <f t="shared" si="23"/>
        <v>9352.14</v>
      </c>
      <c r="O1049" s="1"/>
      <c r="P1049" s="1"/>
      <c r="Q1049" s="3"/>
      <c r="R1049" s="3"/>
      <c r="S1049" s="1"/>
      <c r="T1049" s="1"/>
      <c r="U1049" s="1"/>
      <c r="V1049" s="3"/>
      <c r="W1049" s="1"/>
      <c r="X1049" s="1"/>
      <c r="Y1049" s="1"/>
      <c r="Z1049" s="1"/>
      <c r="AA1049" s="3">
        <f>Tabla13157[[#This Row],[COSTO TOTAL]]</f>
        <v>9352.14</v>
      </c>
      <c r="AB1049" s="1"/>
      <c r="AC1049" s="1"/>
      <c r="AD1049" s="1" t="s">
        <v>112</v>
      </c>
      <c r="AE1049" s="1"/>
    </row>
    <row r="1050" spans="1:31">
      <c r="A1050" s="1" t="s">
        <v>1431</v>
      </c>
      <c r="B1050" s="2">
        <v>43914</v>
      </c>
      <c r="C1050" s="1" t="s">
        <v>22</v>
      </c>
      <c r="D1050" s="1" t="s">
        <v>16</v>
      </c>
      <c r="E1050" s="1" t="s">
        <v>1353</v>
      </c>
      <c r="F1050" s="1" t="s">
        <v>122</v>
      </c>
      <c r="G1050" s="1" t="s">
        <v>24</v>
      </c>
      <c r="H1050" s="1">
        <v>4501760750</v>
      </c>
      <c r="I1050" s="1" t="s">
        <v>24</v>
      </c>
      <c r="J1050" s="1" t="s">
        <v>1426</v>
      </c>
      <c r="K1050" s="1">
        <v>1</v>
      </c>
      <c r="L1050" s="1" t="s">
        <v>26</v>
      </c>
      <c r="M1050" s="3">
        <v>827.83</v>
      </c>
      <c r="N1050" s="3">
        <f t="shared" si="23"/>
        <v>827.83</v>
      </c>
      <c r="O1050" s="1"/>
      <c r="P1050" s="1"/>
      <c r="Q1050" s="3"/>
      <c r="R1050" s="3"/>
      <c r="S1050" s="1"/>
      <c r="T1050" s="1"/>
      <c r="U1050" s="1"/>
      <c r="V1050" s="3"/>
      <c r="W1050" s="1"/>
      <c r="X1050" s="1"/>
      <c r="Y1050" s="1"/>
      <c r="Z1050" s="1"/>
      <c r="AA1050" s="3">
        <f>Tabla13157[[#This Row],[COSTO TOTAL]]</f>
        <v>827.83</v>
      </c>
      <c r="AB1050" s="1"/>
      <c r="AC1050" s="1"/>
      <c r="AD1050" s="1" t="s">
        <v>112</v>
      </c>
      <c r="AE1050" s="1"/>
    </row>
    <row r="1051" spans="1:31">
      <c r="A1051" s="1" t="s">
        <v>1431</v>
      </c>
      <c r="B1051" s="2">
        <v>43914</v>
      </c>
      <c r="C1051" s="1" t="s">
        <v>22</v>
      </c>
      <c r="D1051" s="1" t="s">
        <v>16</v>
      </c>
      <c r="E1051" s="1" t="s">
        <v>1353</v>
      </c>
      <c r="F1051" s="1" t="s">
        <v>122</v>
      </c>
      <c r="G1051" s="1" t="s">
        <v>24</v>
      </c>
      <c r="H1051" s="1">
        <v>4501760750</v>
      </c>
      <c r="I1051" s="1" t="s">
        <v>24</v>
      </c>
      <c r="J1051" s="1" t="s">
        <v>1427</v>
      </c>
      <c r="K1051" s="1">
        <v>6</v>
      </c>
      <c r="L1051" s="1" t="s">
        <v>26</v>
      </c>
      <c r="M1051" s="3">
        <v>612.23</v>
      </c>
      <c r="N1051" s="3">
        <f t="shared" si="23"/>
        <v>3673.38</v>
      </c>
      <c r="O1051" s="1"/>
      <c r="P1051" s="1"/>
      <c r="Q1051" s="3"/>
      <c r="R1051" s="3"/>
      <c r="S1051" s="1"/>
      <c r="T1051" s="1"/>
      <c r="U1051" s="1"/>
      <c r="V1051" s="3"/>
      <c r="W1051" s="1"/>
      <c r="X1051" s="1"/>
      <c r="Y1051" s="1"/>
      <c r="Z1051" s="1"/>
      <c r="AA1051" s="3">
        <f>Tabla13157[[#This Row],[COSTO TOTAL]]</f>
        <v>3673.38</v>
      </c>
      <c r="AB1051" s="1"/>
      <c r="AC1051" s="1"/>
      <c r="AD1051" s="1" t="s">
        <v>112</v>
      </c>
      <c r="AE1051" s="1"/>
    </row>
    <row r="1052" spans="1:31">
      <c r="A1052" s="1" t="s">
        <v>1431</v>
      </c>
      <c r="B1052" s="2">
        <v>43914</v>
      </c>
      <c r="C1052" s="1" t="s">
        <v>22</v>
      </c>
      <c r="D1052" s="1" t="s">
        <v>16</v>
      </c>
      <c r="E1052" s="1" t="s">
        <v>1353</v>
      </c>
      <c r="F1052" s="1" t="s">
        <v>122</v>
      </c>
      <c r="G1052" s="1" t="s">
        <v>24</v>
      </c>
      <c r="H1052" s="1">
        <v>4501760750</v>
      </c>
      <c r="I1052" s="1" t="s">
        <v>24</v>
      </c>
      <c r="J1052" s="1" t="s">
        <v>1428</v>
      </c>
      <c r="K1052" s="1">
        <v>1</v>
      </c>
      <c r="L1052" s="1" t="s">
        <v>26</v>
      </c>
      <c r="M1052" s="3">
        <v>1273.97</v>
      </c>
      <c r="N1052" s="3">
        <f t="shared" si="23"/>
        <v>1273.97</v>
      </c>
      <c r="O1052" s="1"/>
      <c r="P1052" s="1"/>
      <c r="Q1052" s="3"/>
      <c r="R1052" s="3"/>
      <c r="S1052" s="1"/>
      <c r="T1052" s="1"/>
      <c r="U1052" s="1"/>
      <c r="V1052" s="3"/>
      <c r="W1052" s="1"/>
      <c r="X1052" s="1"/>
      <c r="Y1052" s="1"/>
      <c r="Z1052" s="1"/>
      <c r="AA1052" s="3">
        <f>Tabla13157[[#This Row],[COSTO TOTAL]]</f>
        <v>1273.97</v>
      </c>
      <c r="AB1052" s="1"/>
      <c r="AC1052" s="1"/>
      <c r="AD1052" s="1"/>
      <c r="AE1052" s="1"/>
    </row>
    <row r="1053" spans="1:31">
      <c r="A1053" s="1" t="s">
        <v>149</v>
      </c>
      <c r="B1053" s="2">
        <v>43914</v>
      </c>
      <c r="C1053" s="1" t="s">
        <v>22</v>
      </c>
      <c r="D1053" s="1" t="s">
        <v>16</v>
      </c>
      <c r="E1053" s="1" t="s">
        <v>1353</v>
      </c>
      <c r="F1053" s="1" t="s">
        <v>122</v>
      </c>
      <c r="G1053" s="1" t="s">
        <v>24</v>
      </c>
      <c r="H1053" s="1">
        <v>4501760750</v>
      </c>
      <c r="I1053" s="1" t="s">
        <v>24</v>
      </c>
      <c r="J1053" s="1" t="s">
        <v>1429</v>
      </c>
      <c r="K1053" s="1">
        <v>1</v>
      </c>
      <c r="L1053" s="1" t="s">
        <v>26</v>
      </c>
      <c r="M1053" s="3">
        <v>609.59</v>
      </c>
      <c r="N1053" s="3">
        <f t="shared" si="23"/>
        <v>609.59</v>
      </c>
      <c r="O1053" s="1"/>
      <c r="P1053" s="1"/>
      <c r="Q1053" s="3"/>
      <c r="R1053" s="3"/>
      <c r="S1053" s="1"/>
      <c r="T1053" s="1"/>
      <c r="U1053" s="1"/>
      <c r="V1053" s="3"/>
      <c r="W1053" s="1"/>
      <c r="X1053" s="1"/>
      <c r="Y1053" s="1"/>
      <c r="Z1053" s="1"/>
      <c r="AA1053" s="3">
        <f>Tabla13157[[#This Row],[COSTO TOTAL]]</f>
        <v>609.59</v>
      </c>
      <c r="AB1053" s="1"/>
      <c r="AC1053" s="1"/>
      <c r="AD1053" s="1"/>
      <c r="AE1053" s="1"/>
    </row>
    <row r="1054" spans="1:31" s="64" customFormat="1">
      <c r="A1054" s="42" t="s">
        <v>802</v>
      </c>
      <c r="B1054" s="47">
        <v>43914</v>
      </c>
      <c r="C1054" s="42" t="s">
        <v>22</v>
      </c>
      <c r="D1054" s="42" t="s">
        <v>16</v>
      </c>
      <c r="E1054" s="42" t="s">
        <v>24</v>
      </c>
      <c r="F1054" s="42" t="s">
        <v>237</v>
      </c>
      <c r="G1054" s="42" t="s">
        <v>24</v>
      </c>
      <c r="H1054" s="42">
        <v>4501756082</v>
      </c>
      <c r="I1054" s="42" t="s">
        <v>24</v>
      </c>
      <c r="J1054" s="42" t="s">
        <v>1442</v>
      </c>
      <c r="K1054" s="42">
        <v>0</v>
      </c>
      <c r="L1054" s="42" t="s">
        <v>26</v>
      </c>
      <c r="M1054" s="40">
        <v>33350</v>
      </c>
      <c r="N1054" s="40">
        <f t="shared" si="23"/>
        <v>0</v>
      </c>
      <c r="O1054" s="42"/>
      <c r="P1054" s="42"/>
      <c r="Q1054" s="40"/>
      <c r="R1054" s="40"/>
      <c r="S1054" s="42"/>
      <c r="T1054" s="42"/>
      <c r="U1054" s="42"/>
      <c r="V1054" s="40"/>
      <c r="W1054" s="42"/>
      <c r="X1054" s="42"/>
      <c r="Y1054" s="42"/>
      <c r="Z1054" s="42"/>
      <c r="AA1054" s="40">
        <f>Tabla13157[[#This Row],[COSTO TOTAL]]</f>
        <v>0</v>
      </c>
      <c r="AB1054" s="42"/>
      <c r="AC1054" s="42"/>
      <c r="AD1054" s="42" t="s">
        <v>112</v>
      </c>
      <c r="AE1054" s="42"/>
    </row>
    <row r="1055" spans="1:31">
      <c r="A1055" s="1"/>
      <c r="B1055" s="2">
        <v>43948</v>
      </c>
      <c r="C1055" s="1">
        <v>7835147</v>
      </c>
      <c r="D1055" s="1" t="s">
        <v>16</v>
      </c>
      <c r="E1055" s="1" t="s">
        <v>1478</v>
      </c>
      <c r="F1055" s="1" t="s">
        <v>113</v>
      </c>
      <c r="G1055" s="1" t="s">
        <v>24</v>
      </c>
      <c r="H1055" s="1">
        <v>4501763637</v>
      </c>
      <c r="I1055" s="1" t="s">
        <v>24</v>
      </c>
      <c r="J1055" s="1" t="s">
        <v>1454</v>
      </c>
      <c r="K1055" s="1">
        <v>2</v>
      </c>
      <c r="L1055" s="1" t="s">
        <v>26</v>
      </c>
      <c r="M1055" s="3">
        <v>55.44</v>
      </c>
      <c r="N1055" s="3">
        <f t="shared" si="23"/>
        <v>110.88</v>
      </c>
      <c r="O1055" s="1"/>
      <c r="P1055" s="1"/>
      <c r="Q1055" s="1"/>
      <c r="R1055" s="1"/>
      <c r="S1055" s="3"/>
      <c r="T1055" s="1"/>
      <c r="U1055" s="1"/>
      <c r="V1055" s="3"/>
      <c r="W1055" s="1"/>
      <c r="X1055" s="1"/>
      <c r="Y1055" s="1"/>
      <c r="Z1055" s="3"/>
      <c r="AA1055" s="3">
        <f>Tabla13157[[#This Row],[COSTO TOTAL]]</f>
        <v>110.88</v>
      </c>
      <c r="AB1055" s="1"/>
      <c r="AC1055" s="1" t="s">
        <v>112</v>
      </c>
      <c r="AD1055" s="1"/>
      <c r="AE1055" s="1"/>
    </row>
    <row r="1056" spans="1:31">
      <c r="A1056" s="1"/>
      <c r="B1056" s="2">
        <v>43948</v>
      </c>
      <c r="C1056" s="1"/>
      <c r="D1056" s="1" t="s">
        <v>16</v>
      </c>
      <c r="E1056" s="1" t="s">
        <v>1378</v>
      </c>
      <c r="F1056" s="1" t="s">
        <v>1237</v>
      </c>
      <c r="G1056" s="1" t="s">
        <v>24</v>
      </c>
      <c r="H1056" s="1">
        <v>4501770930</v>
      </c>
      <c r="I1056" s="1" t="s">
        <v>24</v>
      </c>
      <c r="J1056" s="1" t="s">
        <v>1490</v>
      </c>
      <c r="K1056" s="1">
        <v>24</v>
      </c>
      <c r="L1056" s="1" t="s">
        <v>26</v>
      </c>
      <c r="M1056" s="3">
        <v>155</v>
      </c>
      <c r="N1056" s="3">
        <f t="shared" ref="N1056:N1060" si="24">M1056*K1056</f>
        <v>3720</v>
      </c>
      <c r="O1056" s="1"/>
      <c r="P1056" s="1"/>
      <c r="Q1056" s="1"/>
      <c r="R1056" s="1"/>
      <c r="S1056" s="3"/>
      <c r="T1056" s="1"/>
      <c r="U1056" s="1"/>
      <c r="V1056" s="3"/>
      <c r="W1056" s="1"/>
      <c r="X1056" s="1"/>
      <c r="Y1056" s="1"/>
      <c r="Z1056" s="3"/>
      <c r="AA1056" s="3">
        <f>Tabla13157[[#This Row],[COSTO TOTAL]]</f>
        <v>3720</v>
      </c>
      <c r="AB1056" s="1"/>
      <c r="AC1056" s="1" t="s">
        <v>112</v>
      </c>
      <c r="AD1056" s="1"/>
      <c r="AE1056" s="1"/>
    </row>
    <row r="1057" spans="1:31">
      <c r="A1057" s="1"/>
      <c r="B1057" s="2">
        <v>43948</v>
      </c>
      <c r="C1057" s="1"/>
      <c r="D1057" s="1" t="s">
        <v>16</v>
      </c>
      <c r="E1057" s="1" t="s">
        <v>1378</v>
      </c>
      <c r="F1057" s="1" t="s">
        <v>1237</v>
      </c>
      <c r="G1057" s="1" t="s">
        <v>24</v>
      </c>
      <c r="H1057" s="1">
        <v>4501770930</v>
      </c>
      <c r="I1057" s="1" t="s">
        <v>24</v>
      </c>
      <c r="J1057" s="1" t="s">
        <v>1491</v>
      </c>
      <c r="K1057" s="1">
        <v>48</v>
      </c>
      <c r="L1057" s="1" t="s">
        <v>26</v>
      </c>
      <c r="M1057" s="3">
        <v>564.57000000000005</v>
      </c>
      <c r="N1057" s="3">
        <f t="shared" si="24"/>
        <v>27099.360000000001</v>
      </c>
      <c r="O1057" s="1"/>
      <c r="P1057" s="1"/>
      <c r="Q1057" s="1"/>
      <c r="R1057" s="1"/>
      <c r="S1057" s="3"/>
      <c r="T1057" s="1"/>
      <c r="U1057" s="1"/>
      <c r="V1057" s="3"/>
      <c r="W1057" s="1"/>
      <c r="X1057" s="1"/>
      <c r="Y1057" s="1"/>
      <c r="Z1057" s="3"/>
      <c r="AA1057" s="3">
        <f>Tabla13157[[#This Row],[COSTO TOTAL]]</f>
        <v>27099.360000000001</v>
      </c>
      <c r="AB1057" s="1"/>
      <c r="AC1057" s="1" t="s">
        <v>112</v>
      </c>
      <c r="AD1057" s="1"/>
      <c r="AE1057" s="1"/>
    </row>
    <row r="1058" spans="1:31">
      <c r="A1058" s="1"/>
      <c r="B1058" s="2">
        <v>43948</v>
      </c>
      <c r="C1058" s="1"/>
      <c r="D1058" s="1" t="s">
        <v>16</v>
      </c>
      <c r="E1058" s="1" t="s">
        <v>1378</v>
      </c>
      <c r="F1058" s="1" t="s">
        <v>1237</v>
      </c>
      <c r="G1058" s="1" t="s">
        <v>24</v>
      </c>
      <c r="H1058" s="1">
        <v>4501770930</v>
      </c>
      <c r="I1058" s="1" t="s">
        <v>24</v>
      </c>
      <c r="J1058" s="1" t="s">
        <v>1492</v>
      </c>
      <c r="K1058" s="1">
        <v>6</v>
      </c>
      <c r="L1058" s="1" t="s">
        <v>26</v>
      </c>
      <c r="M1058" s="1">
        <v>139.06</v>
      </c>
      <c r="N1058" s="3">
        <f t="shared" si="24"/>
        <v>834.36</v>
      </c>
      <c r="O1058" s="1"/>
      <c r="P1058" s="1"/>
      <c r="Q1058" s="1"/>
      <c r="R1058" s="1"/>
      <c r="S1058" s="3"/>
      <c r="T1058" s="1"/>
      <c r="U1058" s="1"/>
      <c r="V1058" s="3"/>
      <c r="W1058" s="1"/>
      <c r="X1058" s="1"/>
      <c r="Y1058" s="1"/>
      <c r="Z1058" s="3"/>
      <c r="AA1058" s="3">
        <f>Tabla13157[[#This Row],[COSTO TOTAL]]</f>
        <v>834.36</v>
      </c>
      <c r="AB1058" s="1"/>
      <c r="AC1058" s="1" t="s">
        <v>112</v>
      </c>
      <c r="AD1058" s="1" t="s">
        <v>112</v>
      </c>
      <c r="AE1058" s="1"/>
    </row>
    <row r="1059" spans="1:31">
      <c r="A1059" s="1"/>
      <c r="B1059" s="2">
        <v>43948</v>
      </c>
      <c r="C1059" s="1"/>
      <c r="D1059" s="1" t="s">
        <v>16</v>
      </c>
      <c r="E1059" s="1" t="s">
        <v>1378</v>
      </c>
      <c r="F1059" s="1" t="s">
        <v>1237</v>
      </c>
      <c r="G1059" s="1" t="s">
        <v>24</v>
      </c>
      <c r="H1059" s="1">
        <v>4501770930</v>
      </c>
      <c r="I1059" s="1" t="s">
        <v>24</v>
      </c>
      <c r="J1059" s="1" t="s">
        <v>1493</v>
      </c>
      <c r="K1059" s="1">
        <v>12</v>
      </c>
      <c r="L1059" s="1" t="s">
        <v>26</v>
      </c>
      <c r="M1059" s="1">
        <v>139.06</v>
      </c>
      <c r="N1059" s="3">
        <f t="shared" si="24"/>
        <v>1668.72</v>
      </c>
      <c r="O1059" s="1"/>
      <c r="P1059" s="1"/>
      <c r="Q1059" s="1"/>
      <c r="R1059" s="1"/>
      <c r="S1059" s="3"/>
      <c r="T1059" s="1"/>
      <c r="U1059" s="1"/>
      <c r="V1059" s="3"/>
      <c r="W1059" s="1"/>
      <c r="X1059" s="1"/>
      <c r="Y1059" s="1"/>
      <c r="Z1059" s="3"/>
      <c r="AA1059" s="3">
        <f>Tabla13157[[#This Row],[COSTO TOTAL]]</f>
        <v>1668.72</v>
      </c>
      <c r="AB1059" s="1"/>
      <c r="AC1059" s="1" t="s">
        <v>112</v>
      </c>
      <c r="AD1059" s="1"/>
      <c r="AE1059" s="1"/>
    </row>
    <row r="1060" spans="1:31">
      <c r="A1060" s="1"/>
      <c r="B1060" s="2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3"/>
      <c r="N1060" s="3">
        <f t="shared" si="24"/>
        <v>0</v>
      </c>
      <c r="O1060" s="1"/>
      <c r="P1060" s="1"/>
      <c r="Q1060" s="1"/>
      <c r="R1060" s="1"/>
      <c r="S1060" s="3"/>
      <c r="T1060" s="1"/>
      <c r="U1060" s="1"/>
      <c r="V1060" s="3"/>
      <c r="W1060" s="1"/>
      <c r="X1060" s="1"/>
      <c r="Y1060" s="1"/>
      <c r="Z1060" s="3"/>
      <c r="AA1060" s="1"/>
      <c r="AB1060" s="1"/>
      <c r="AC1060" s="1"/>
      <c r="AD1060" s="1"/>
      <c r="AE1060" s="1"/>
    </row>
    <row r="1061" spans="1:31">
      <c r="A1061" s="9"/>
      <c r="B1061" s="10"/>
      <c r="C1061" s="9"/>
      <c r="D1061" s="9"/>
      <c r="E1061" s="9"/>
      <c r="F1061" s="9"/>
      <c r="G1061" s="9"/>
      <c r="H1061" s="9"/>
      <c r="I1061" s="9"/>
      <c r="J1061" s="9" t="s">
        <v>796</v>
      </c>
      <c r="K1061" s="9"/>
      <c r="L1061" s="9"/>
      <c r="M1061" s="11"/>
      <c r="N1061" s="11"/>
      <c r="O1061" s="9"/>
      <c r="P1061" s="9"/>
      <c r="Q1061" s="11"/>
      <c r="R1061" s="11"/>
      <c r="S1061" s="9"/>
      <c r="T1061" s="9"/>
      <c r="U1061" s="9"/>
      <c r="V1061" s="11"/>
      <c r="W1061" s="9"/>
      <c r="X1061" s="9"/>
      <c r="Y1061" s="9"/>
      <c r="Z1061" s="9"/>
      <c r="AA1061" s="9"/>
      <c r="AB1061" s="9"/>
      <c r="AC1061" s="9"/>
      <c r="AD1061" s="9"/>
      <c r="AE1061" s="1"/>
    </row>
    <row r="1062" spans="1:31">
      <c r="A1062" s="1" t="s">
        <v>299</v>
      </c>
      <c r="B1062" s="2">
        <v>43017</v>
      </c>
      <c r="C1062" s="1" t="s">
        <v>22</v>
      </c>
      <c r="D1062" s="1" t="s">
        <v>796</v>
      </c>
      <c r="E1062" s="1" t="s">
        <v>24</v>
      </c>
      <c r="F1062" s="1" t="s">
        <v>164</v>
      </c>
      <c r="G1062" s="1" t="s">
        <v>24</v>
      </c>
      <c r="H1062" s="1">
        <v>4501480666</v>
      </c>
      <c r="I1062" s="1" t="s">
        <v>24</v>
      </c>
      <c r="J1062" s="1" t="s">
        <v>797</v>
      </c>
      <c r="K1062" s="1">
        <v>6</v>
      </c>
      <c r="L1062" s="1" t="s">
        <v>26</v>
      </c>
      <c r="M1062" s="3">
        <v>780</v>
      </c>
      <c r="N1062" s="3">
        <f t="shared" si="23"/>
        <v>4680</v>
      </c>
      <c r="O1062" s="1"/>
      <c r="P1062" s="3"/>
      <c r="Q1062" s="1"/>
      <c r="R1062" s="1"/>
      <c r="S1062" s="1"/>
      <c r="T1062" s="1"/>
      <c r="U1062" s="1"/>
      <c r="V1062" s="3"/>
      <c r="W1062" s="1"/>
      <c r="X1062" s="1"/>
      <c r="Y1062" s="1"/>
      <c r="Z1062" s="1"/>
      <c r="AA1062" s="1"/>
      <c r="AB1062" s="3">
        <f>Tabla13157[[#This Row],[COSTO TOTAL]]</f>
        <v>4680</v>
      </c>
      <c r="AC1062" s="1"/>
      <c r="AD1062" s="1"/>
      <c r="AE1062" s="1"/>
    </row>
    <row r="1063" spans="1:31">
      <c r="A1063" s="1" t="s">
        <v>299</v>
      </c>
      <c r="B1063" s="2">
        <v>43059</v>
      </c>
      <c r="C1063" s="1" t="s">
        <v>22</v>
      </c>
      <c r="D1063" s="1" t="s">
        <v>796</v>
      </c>
      <c r="E1063" s="1" t="s">
        <v>24</v>
      </c>
      <c r="F1063" s="1" t="s">
        <v>113</v>
      </c>
      <c r="G1063" s="1" t="s">
        <v>24</v>
      </c>
      <c r="H1063" s="1">
        <v>4501496072</v>
      </c>
      <c r="I1063" s="1" t="s">
        <v>24</v>
      </c>
      <c r="J1063" s="1" t="s">
        <v>798</v>
      </c>
      <c r="K1063" s="1">
        <v>1</v>
      </c>
      <c r="L1063" s="1" t="s">
        <v>54</v>
      </c>
      <c r="M1063" s="3">
        <v>5140</v>
      </c>
      <c r="N1063" s="3">
        <f t="shared" si="23"/>
        <v>5140</v>
      </c>
      <c r="O1063" s="1"/>
      <c r="P1063" s="3"/>
      <c r="Q1063" s="1"/>
      <c r="R1063" s="1"/>
      <c r="S1063" s="1"/>
      <c r="T1063" s="1"/>
      <c r="U1063" s="1"/>
      <c r="V1063" s="3"/>
      <c r="W1063" s="1"/>
      <c r="X1063" s="1"/>
      <c r="Y1063" s="1"/>
      <c r="Z1063" s="1"/>
      <c r="AA1063" s="1"/>
      <c r="AB1063" s="3">
        <f>Tabla13157[[#This Row],[COSTO TOTAL]]</f>
        <v>5140</v>
      </c>
      <c r="AC1063" s="1"/>
      <c r="AD1063" s="1"/>
      <c r="AE1063" s="1"/>
    </row>
    <row r="1064" spans="1:31" ht="16">
      <c r="A1064" s="35"/>
      <c r="B1064" s="36"/>
      <c r="C1064" s="35"/>
      <c r="D1064" s="35"/>
      <c r="E1064" s="35"/>
      <c r="F1064" s="35"/>
      <c r="G1064" s="35"/>
      <c r="H1064" s="35"/>
      <c r="I1064" s="35"/>
      <c r="J1064" s="38" t="s">
        <v>1170</v>
      </c>
      <c r="K1064" s="35"/>
      <c r="L1064" s="35"/>
      <c r="M1064" s="37"/>
      <c r="N1064" s="39"/>
      <c r="O1064" s="35"/>
      <c r="P1064" s="37"/>
      <c r="Q1064" s="35"/>
      <c r="R1064" s="35"/>
      <c r="S1064" s="35"/>
      <c r="T1064" s="35"/>
      <c r="U1064" s="35"/>
      <c r="V1064" s="37"/>
      <c r="W1064" s="35"/>
      <c r="X1064" s="35"/>
      <c r="Y1064" s="35"/>
      <c r="Z1064" s="35"/>
      <c r="AA1064" s="35"/>
      <c r="AB1064" s="37"/>
      <c r="AC1064" s="35"/>
      <c r="AD1064" s="35"/>
      <c r="AE1064" s="35"/>
    </row>
    <row r="1065" spans="1:31">
      <c r="A1065" s="1" t="s">
        <v>149</v>
      </c>
      <c r="B1065" s="2">
        <v>43508</v>
      </c>
      <c r="C1065" s="1">
        <v>7848252</v>
      </c>
      <c r="D1065" s="1" t="s">
        <v>1170</v>
      </c>
      <c r="E1065" s="1" t="s">
        <v>24</v>
      </c>
      <c r="F1065" s="1" t="s">
        <v>1171</v>
      </c>
      <c r="G1065" s="1" t="s">
        <v>24</v>
      </c>
      <c r="H1065" s="1" t="s">
        <v>24</v>
      </c>
      <c r="I1065" s="1" t="s">
        <v>24</v>
      </c>
      <c r="J1065" s="1" t="s">
        <v>1172</v>
      </c>
      <c r="K1065" s="1">
        <v>0</v>
      </c>
      <c r="L1065" s="1" t="s">
        <v>26</v>
      </c>
      <c r="M1065" s="3"/>
      <c r="N1065" s="3">
        <f t="shared" si="23"/>
        <v>0</v>
      </c>
      <c r="O1065" s="1"/>
      <c r="P1065" s="3"/>
      <c r="Q1065" s="1"/>
      <c r="R1065" s="1"/>
      <c r="S1065" s="1"/>
      <c r="T1065" s="1"/>
      <c r="U1065" s="1"/>
      <c r="V1065" s="3"/>
      <c r="W1065" s="1"/>
      <c r="X1065" s="1"/>
      <c r="Y1065" s="1"/>
      <c r="Z1065" s="1"/>
      <c r="AA1065" s="1"/>
      <c r="AB1065" s="3"/>
      <c r="AC1065" s="1"/>
      <c r="AD1065" s="1" t="s">
        <v>112</v>
      </c>
      <c r="AE1065" s="1"/>
    </row>
    <row r="1066" spans="1:31">
      <c r="A1066" s="1" t="s">
        <v>149</v>
      </c>
      <c r="B1066" s="2">
        <v>43508</v>
      </c>
      <c r="C1066" s="1">
        <v>7848252</v>
      </c>
      <c r="D1066" s="1" t="s">
        <v>1170</v>
      </c>
      <c r="E1066" s="1" t="s">
        <v>24</v>
      </c>
      <c r="F1066" s="1" t="s">
        <v>1171</v>
      </c>
      <c r="G1066" s="1" t="s">
        <v>24</v>
      </c>
      <c r="H1066" s="1" t="s">
        <v>24</v>
      </c>
      <c r="I1066" s="1" t="s">
        <v>24</v>
      </c>
      <c r="J1066" s="1" t="s">
        <v>1173</v>
      </c>
      <c r="K1066" s="1">
        <v>1</v>
      </c>
      <c r="L1066" s="1" t="s">
        <v>26</v>
      </c>
      <c r="M1066" s="3"/>
      <c r="N1066" s="3">
        <f t="shared" si="23"/>
        <v>0</v>
      </c>
      <c r="O1066" s="1"/>
      <c r="P1066" s="3"/>
      <c r="Q1066" s="1"/>
      <c r="R1066" s="1"/>
      <c r="S1066" s="1"/>
      <c r="T1066" s="1"/>
      <c r="U1066" s="1"/>
      <c r="V1066" s="3"/>
      <c r="W1066" s="1"/>
      <c r="X1066" s="1"/>
      <c r="Y1066" s="1"/>
      <c r="Z1066" s="1"/>
      <c r="AA1066" s="1"/>
      <c r="AB1066" s="3"/>
      <c r="AC1066" s="1"/>
      <c r="AD1066" s="1"/>
      <c r="AE1066" s="1"/>
    </row>
    <row r="1067" spans="1:31">
      <c r="A1067" s="1" t="s">
        <v>149</v>
      </c>
      <c r="B1067" s="2">
        <v>43508</v>
      </c>
      <c r="C1067" s="1">
        <v>7848252</v>
      </c>
      <c r="D1067" s="1" t="s">
        <v>1170</v>
      </c>
      <c r="E1067" s="1" t="s">
        <v>24</v>
      </c>
      <c r="F1067" s="1" t="s">
        <v>1171</v>
      </c>
      <c r="G1067" s="1" t="s">
        <v>24</v>
      </c>
      <c r="H1067" s="1" t="s">
        <v>24</v>
      </c>
      <c r="I1067" s="1" t="s">
        <v>24</v>
      </c>
      <c r="J1067" s="1" t="s">
        <v>1175</v>
      </c>
      <c r="K1067" s="1">
        <v>0</v>
      </c>
      <c r="L1067" s="1" t="s">
        <v>26</v>
      </c>
      <c r="M1067" s="3"/>
      <c r="N1067" s="3">
        <f t="shared" si="23"/>
        <v>0</v>
      </c>
      <c r="O1067" s="1"/>
      <c r="P1067" s="3"/>
      <c r="Q1067" s="1"/>
      <c r="R1067" s="1"/>
      <c r="S1067" s="1"/>
      <c r="T1067" s="1"/>
      <c r="U1067" s="1"/>
      <c r="V1067" s="3"/>
      <c r="W1067" s="1"/>
      <c r="X1067" s="1"/>
      <c r="Y1067" s="1"/>
      <c r="Z1067" s="1"/>
      <c r="AA1067" s="1"/>
      <c r="AB1067" s="3"/>
      <c r="AC1067" s="1"/>
      <c r="AD1067" s="1" t="s">
        <v>112</v>
      </c>
      <c r="AE1067" s="1"/>
    </row>
    <row r="1068" spans="1:31">
      <c r="A1068" s="1" t="s">
        <v>149</v>
      </c>
      <c r="B1068" s="2">
        <v>43508</v>
      </c>
      <c r="C1068" s="1">
        <v>7848252</v>
      </c>
      <c r="D1068" s="1" t="s">
        <v>1170</v>
      </c>
      <c r="E1068" s="1" t="s">
        <v>24</v>
      </c>
      <c r="F1068" s="1" t="s">
        <v>1171</v>
      </c>
      <c r="G1068" s="1" t="s">
        <v>24</v>
      </c>
      <c r="H1068" s="1" t="s">
        <v>24</v>
      </c>
      <c r="I1068" s="1" t="s">
        <v>24</v>
      </c>
      <c r="J1068" s="1" t="s">
        <v>1174</v>
      </c>
      <c r="K1068" s="1">
        <v>0</v>
      </c>
      <c r="L1068" s="1" t="s">
        <v>26</v>
      </c>
      <c r="M1068" s="3"/>
      <c r="N1068" s="3">
        <f t="shared" si="23"/>
        <v>0</v>
      </c>
      <c r="O1068" s="1"/>
      <c r="P1068" s="3"/>
      <c r="Q1068" s="1"/>
      <c r="R1068" s="1"/>
      <c r="S1068" s="1"/>
      <c r="T1068" s="1"/>
      <c r="U1068" s="1"/>
      <c r="V1068" s="3"/>
      <c r="W1068" s="1"/>
      <c r="X1068" s="1"/>
      <c r="Y1068" s="1"/>
      <c r="Z1068" s="1"/>
      <c r="AA1068" s="1"/>
      <c r="AB1068" s="3"/>
      <c r="AC1068" s="1"/>
      <c r="AD1068" s="1" t="s">
        <v>112</v>
      </c>
      <c r="AE1068" s="1"/>
    </row>
    <row r="1069" spans="1:31">
      <c r="A1069" s="1" t="s">
        <v>149</v>
      </c>
      <c r="B1069" s="2">
        <v>43508</v>
      </c>
      <c r="C1069" s="1">
        <v>7848252</v>
      </c>
      <c r="D1069" s="1" t="s">
        <v>1170</v>
      </c>
      <c r="E1069" s="1" t="s">
        <v>24</v>
      </c>
      <c r="F1069" s="1" t="s">
        <v>1171</v>
      </c>
      <c r="G1069" s="1" t="s">
        <v>24</v>
      </c>
      <c r="H1069" s="1" t="s">
        <v>24</v>
      </c>
      <c r="I1069" s="1" t="s">
        <v>24</v>
      </c>
      <c r="J1069" s="1" t="s">
        <v>1176</v>
      </c>
      <c r="K1069" s="1">
        <v>1</v>
      </c>
      <c r="L1069" s="1" t="s">
        <v>26</v>
      </c>
      <c r="M1069" s="3"/>
      <c r="N1069" s="3">
        <f t="shared" si="23"/>
        <v>0</v>
      </c>
      <c r="O1069" s="1"/>
      <c r="P1069" s="3"/>
      <c r="Q1069" s="1"/>
      <c r="R1069" s="1"/>
      <c r="S1069" s="1"/>
      <c r="T1069" s="1"/>
      <c r="U1069" s="1"/>
      <c r="V1069" s="3"/>
      <c r="W1069" s="1"/>
      <c r="X1069" s="1"/>
      <c r="Y1069" s="1"/>
      <c r="Z1069" s="1"/>
      <c r="AA1069" s="1"/>
      <c r="AB1069" s="3"/>
      <c r="AC1069" s="1"/>
      <c r="AD1069" s="1" t="s">
        <v>112</v>
      </c>
      <c r="AE1069" s="1"/>
    </row>
    <row r="1070" spans="1:31">
      <c r="A1070" s="1" t="s">
        <v>149</v>
      </c>
      <c r="B1070" s="2">
        <v>43508</v>
      </c>
      <c r="C1070" s="1">
        <v>7848252</v>
      </c>
      <c r="D1070" s="1" t="s">
        <v>1170</v>
      </c>
      <c r="E1070" s="1" t="s">
        <v>24</v>
      </c>
      <c r="F1070" s="1" t="s">
        <v>1171</v>
      </c>
      <c r="G1070" s="1" t="s">
        <v>24</v>
      </c>
      <c r="H1070" s="1" t="s">
        <v>24</v>
      </c>
      <c r="I1070" s="1" t="s">
        <v>24</v>
      </c>
      <c r="J1070" s="1" t="s">
        <v>1177</v>
      </c>
      <c r="K1070" s="1">
        <v>0</v>
      </c>
      <c r="L1070" s="1" t="s">
        <v>26</v>
      </c>
      <c r="M1070" s="3"/>
      <c r="N1070" s="3">
        <f t="shared" si="23"/>
        <v>0</v>
      </c>
      <c r="O1070" s="1"/>
      <c r="P1070" s="3"/>
      <c r="Q1070" s="1"/>
      <c r="R1070" s="1"/>
      <c r="S1070" s="1"/>
      <c r="T1070" s="1"/>
      <c r="U1070" s="1"/>
      <c r="V1070" s="3"/>
      <c r="W1070" s="1"/>
      <c r="X1070" s="1"/>
      <c r="Y1070" s="1"/>
      <c r="Z1070" s="1"/>
      <c r="AA1070" s="1"/>
      <c r="AB1070" s="3"/>
      <c r="AC1070" s="1"/>
      <c r="AD1070" s="1" t="s">
        <v>112</v>
      </c>
      <c r="AE1070" s="1"/>
    </row>
    <row r="1071" spans="1:31">
      <c r="A1071" s="1" t="s">
        <v>149</v>
      </c>
      <c r="B1071" s="2">
        <v>43508</v>
      </c>
      <c r="C1071" s="1">
        <v>7848249</v>
      </c>
      <c r="D1071" s="1" t="s">
        <v>1170</v>
      </c>
      <c r="E1071" s="1" t="s">
        <v>24</v>
      </c>
      <c r="F1071" s="1" t="s">
        <v>1171</v>
      </c>
      <c r="G1071" s="1" t="s">
        <v>24</v>
      </c>
      <c r="H1071" s="1" t="s">
        <v>24</v>
      </c>
      <c r="I1071" s="1" t="s">
        <v>24</v>
      </c>
      <c r="J1071" s="1" t="s">
        <v>1178</v>
      </c>
      <c r="K1071" s="1">
        <v>0</v>
      </c>
      <c r="L1071" s="1" t="s">
        <v>26</v>
      </c>
      <c r="M1071" s="3"/>
      <c r="N1071" s="3">
        <f t="shared" si="23"/>
        <v>0</v>
      </c>
      <c r="O1071" s="1"/>
      <c r="P1071" s="3"/>
      <c r="Q1071" s="1"/>
      <c r="R1071" s="1"/>
      <c r="S1071" s="1"/>
      <c r="T1071" s="1"/>
      <c r="U1071" s="1"/>
      <c r="V1071" s="3"/>
      <c r="W1071" s="1"/>
      <c r="X1071" s="1"/>
      <c r="Y1071" s="1"/>
      <c r="Z1071" s="1"/>
      <c r="AA1071" s="1"/>
      <c r="AB1071" s="3"/>
      <c r="AC1071" s="1"/>
      <c r="AD1071" s="1" t="s">
        <v>112</v>
      </c>
      <c r="AE1071" s="1"/>
    </row>
    <row r="1072" spans="1:31">
      <c r="A1072" s="1" t="s">
        <v>149</v>
      </c>
      <c r="B1072" s="2">
        <v>43508</v>
      </c>
      <c r="C1072" s="1">
        <v>7848249</v>
      </c>
      <c r="D1072" s="1" t="s">
        <v>1170</v>
      </c>
      <c r="E1072" s="1" t="s">
        <v>24</v>
      </c>
      <c r="F1072" s="1" t="s">
        <v>1181</v>
      </c>
      <c r="G1072" s="1" t="s">
        <v>24</v>
      </c>
      <c r="H1072" s="1" t="s">
        <v>24</v>
      </c>
      <c r="I1072" s="1" t="s">
        <v>24</v>
      </c>
      <c r="J1072" s="1" t="s">
        <v>1179</v>
      </c>
      <c r="K1072" s="1">
        <v>3</v>
      </c>
      <c r="L1072" s="1" t="s">
        <v>26</v>
      </c>
      <c r="M1072" s="3"/>
      <c r="N1072" s="3">
        <f t="shared" si="23"/>
        <v>0</v>
      </c>
      <c r="O1072" s="1"/>
      <c r="P1072" s="3"/>
      <c r="Q1072" s="1"/>
      <c r="R1072" s="1"/>
      <c r="S1072" s="1"/>
      <c r="T1072" s="1"/>
      <c r="U1072" s="1"/>
      <c r="V1072" s="3"/>
      <c r="W1072" s="1"/>
      <c r="X1072" s="1"/>
      <c r="Y1072" s="1"/>
      <c r="Z1072" s="1"/>
      <c r="AA1072" s="1"/>
      <c r="AB1072" s="3"/>
      <c r="AC1072" s="1"/>
      <c r="AD1072" s="1" t="s">
        <v>112</v>
      </c>
      <c r="AE1072" s="1"/>
    </row>
    <row r="1073" spans="1:33">
      <c r="A1073" s="1" t="s">
        <v>149</v>
      </c>
      <c r="B1073" s="2">
        <v>43508</v>
      </c>
      <c r="C1073" s="1">
        <v>7848249</v>
      </c>
      <c r="D1073" s="1" t="s">
        <v>1170</v>
      </c>
      <c r="E1073" s="1" t="s">
        <v>24</v>
      </c>
      <c r="F1073" s="1" t="s">
        <v>1171</v>
      </c>
      <c r="G1073" s="1" t="s">
        <v>24</v>
      </c>
      <c r="H1073" s="1" t="s">
        <v>24</v>
      </c>
      <c r="I1073" s="1" t="s">
        <v>24</v>
      </c>
      <c r="J1073" s="1" t="s">
        <v>1180</v>
      </c>
      <c r="K1073" s="1">
        <v>1</v>
      </c>
      <c r="L1073" s="1" t="s">
        <v>26</v>
      </c>
      <c r="M1073" s="3"/>
      <c r="N1073" s="3">
        <f t="shared" si="23"/>
        <v>0</v>
      </c>
      <c r="O1073" s="1"/>
      <c r="P1073" s="3"/>
      <c r="Q1073" s="1"/>
      <c r="R1073" s="1"/>
      <c r="S1073" s="1"/>
      <c r="T1073" s="1"/>
      <c r="U1073" s="1"/>
      <c r="V1073" s="3"/>
      <c r="W1073" s="1"/>
      <c r="X1073" s="1"/>
      <c r="Y1073" s="1"/>
      <c r="Z1073" s="1"/>
      <c r="AA1073" s="1"/>
      <c r="AB1073" s="3"/>
      <c r="AC1073" s="1"/>
      <c r="AD1073" s="1"/>
      <c r="AE1073" s="1"/>
    </row>
    <row r="1074" spans="1:33">
      <c r="A1074" s="1"/>
      <c r="B1074" s="2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3"/>
      <c r="N1074" s="3">
        <f t="shared" si="23"/>
        <v>0</v>
      </c>
      <c r="O1074" s="1"/>
      <c r="P1074" s="3"/>
      <c r="Q1074" s="1"/>
      <c r="R1074" s="1"/>
      <c r="S1074" s="1"/>
      <c r="T1074" s="1"/>
      <c r="U1074" s="1"/>
      <c r="V1074" s="3"/>
      <c r="W1074" s="1"/>
      <c r="X1074" s="1"/>
      <c r="Y1074" s="1"/>
      <c r="Z1074" s="1"/>
      <c r="AA1074" s="1"/>
      <c r="AB1074" s="3"/>
      <c r="AC1074" s="1"/>
      <c r="AD1074" s="1"/>
      <c r="AE1074" s="1"/>
    </row>
    <row r="1075" spans="1:33" ht="19">
      <c r="A1075" s="21"/>
      <c r="B1075" s="22"/>
      <c r="C1075" s="21"/>
      <c r="D1075" s="21"/>
      <c r="E1075" s="21"/>
      <c r="F1075" s="21"/>
      <c r="G1075" s="21"/>
      <c r="H1075" s="21"/>
      <c r="I1075" s="21"/>
      <c r="J1075" s="21"/>
      <c r="K1075" s="21"/>
      <c r="L1075" s="21"/>
      <c r="M1075" s="20" t="s">
        <v>1006</v>
      </c>
      <c r="N1075" s="19">
        <f>SUM(N3:N1074)</f>
        <v>20162162.108999997</v>
      </c>
      <c r="O1075" s="18"/>
      <c r="P1075" s="17">
        <f>SUBTOTAL(109,Tabla13157[ALHONDRA GONZALEZ])</f>
        <v>5475344.0299999993</v>
      </c>
      <c r="Q1075" s="17">
        <f>SUBTOTAL(109,Tabla13157[ARMANDO ORDOÑEZ])</f>
        <v>287961.47999999992</v>
      </c>
      <c r="R1075" s="17">
        <f>SUBTOTAL(109,Tabla13157[DANIEL VAZQUEZ])</f>
        <v>149702.95899999997</v>
      </c>
      <c r="S1075" s="17">
        <f>SUBTOTAL(109,Tabla13157[FRANCISCO OROZCO])</f>
        <v>3582085.9699999988</v>
      </c>
      <c r="T1075" s="17">
        <f>SUBTOTAL(109,Tabla13157[GERARDO HERNANDEZ])</f>
        <v>729309.61</v>
      </c>
      <c r="U1075" s="17">
        <f>SUBTOTAL(109,Tabla13157[HECTOR ALVAREZ])</f>
        <v>3794192.5999999992</v>
      </c>
      <c r="V1075" s="17">
        <f>SUBTOTAL(109,Tabla13157[HUGO ALEJANDRO JAIME])</f>
        <v>529088.34</v>
      </c>
      <c r="W1075" s="17">
        <f>SUBTOTAL(109,Tabla13157[JESÚS MANZANO])</f>
        <v>1324075.1999999997</v>
      </c>
      <c r="X1075" s="17">
        <f>SUBTOTAL(109,Tabla13157[JUAN LUIS MARTÍNEZ])</f>
        <v>25780.440000000002</v>
      </c>
      <c r="Y1075" s="17">
        <f>SUBTOTAL(109,Tabla13157[[MARCO DE HARO ]])</f>
        <v>11596</v>
      </c>
      <c r="Z1075" s="17">
        <f>SUBTOTAL(109,Tabla13157[MARIO DAVILA])</f>
        <v>3612628.1500000008</v>
      </c>
      <c r="AA1075" s="17">
        <f>SUBTOTAL(109,Tabla13157[NICOLAS FLORES])</f>
        <v>630577.32999999984</v>
      </c>
      <c r="AB1075" s="17">
        <f>SUBTOTAL(109,Tabla13157[OSCAR GONZALEZ])</f>
        <v>9820</v>
      </c>
      <c r="AC1075" s="18"/>
      <c r="AD1075" s="18"/>
      <c r="AE1075" s="18"/>
    </row>
    <row r="1076" spans="1:33" ht="16">
      <c r="AF1076" s="34"/>
      <c r="AG1076" s="34"/>
    </row>
    <row r="1078" spans="1:33">
      <c r="B1078" s="58"/>
    </row>
    <row r="1079" spans="1:33">
      <c r="B1079" s="58"/>
    </row>
    <row r="1080" spans="1:33">
      <c r="B1080" s="58"/>
    </row>
    <row r="1081" spans="1:33">
      <c r="B1081" s="58"/>
    </row>
    <row r="1082" spans="1:33">
      <c r="B1082" s="58"/>
    </row>
    <row r="1083" spans="1:33">
      <c r="B1083" s="58"/>
    </row>
    <row r="1084" spans="1:33">
      <c r="B1084" s="58"/>
      <c r="H1084" s="63"/>
    </row>
    <row r="1085" spans="1:33">
      <c r="B1085" s="58"/>
    </row>
    <row r="1086" spans="1:33">
      <c r="B1086" s="58"/>
    </row>
    <row r="1087" spans="1:33">
      <c r="B1087" s="58"/>
    </row>
    <row r="1088" spans="1:33">
      <c r="B1088" s="58"/>
    </row>
    <row r="1089" spans="2:2">
      <c r="B1089" s="58"/>
    </row>
    <row r="1090" spans="2:2">
      <c r="B1090" s="58"/>
    </row>
    <row r="1091" spans="2:2">
      <c r="B1091" s="58"/>
    </row>
    <row r="1092" spans="2:2">
      <c r="B1092" s="58"/>
    </row>
    <row r="1093" spans="2:2">
      <c r="B1093" s="58"/>
    </row>
    <row r="1094" spans="2:2">
      <c r="B1094" s="58"/>
    </row>
    <row r="1095" spans="2:2">
      <c r="B1095" s="58"/>
    </row>
  </sheetData>
  <phoneticPr fontId="14" type="noConversion"/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9C92E-04C9-FA42-AFF8-674E3485DD68}">
  <dimension ref="A2:F1075"/>
  <sheetViews>
    <sheetView workbookViewId="0">
      <selection activeCell="B1" sqref="B1:B1048576"/>
    </sheetView>
  </sheetViews>
  <sheetFormatPr baseColWidth="10" defaultRowHeight="15"/>
  <cols>
    <col min="1" max="1" width="32.33203125" customWidth="1"/>
    <col min="2" max="2" width="57" customWidth="1"/>
    <col min="3" max="3" width="91.33203125" customWidth="1"/>
    <col min="4" max="4" width="15.6640625" bestFit="1" customWidth="1"/>
    <col min="5" max="5" width="30.33203125" customWidth="1"/>
    <col min="6" max="6" width="49.5" customWidth="1"/>
  </cols>
  <sheetData>
    <row r="2" spans="1:6" s="68" customFormat="1" ht="16">
      <c r="A2" s="66" t="s">
        <v>0</v>
      </c>
      <c r="B2" s="66" t="s">
        <v>5</v>
      </c>
      <c r="C2" s="66" t="s">
        <v>9</v>
      </c>
      <c r="D2" s="66" t="s">
        <v>10</v>
      </c>
      <c r="E2" s="66" t="s">
        <v>11</v>
      </c>
      <c r="F2" s="67" t="s">
        <v>12</v>
      </c>
    </row>
    <row r="3" spans="1:6">
      <c r="A3" s="1" t="s">
        <v>246</v>
      </c>
      <c r="B3" s="1" t="s">
        <v>24</v>
      </c>
      <c r="C3" s="1" t="s">
        <v>247</v>
      </c>
      <c r="D3" s="1">
        <v>0</v>
      </c>
      <c r="E3" s="1" t="s">
        <v>26</v>
      </c>
      <c r="F3" s="3">
        <v>638</v>
      </c>
    </row>
    <row r="4" spans="1:6">
      <c r="A4" s="1" t="s">
        <v>248</v>
      </c>
      <c r="B4" s="1" t="s">
        <v>113</v>
      </c>
      <c r="C4" s="1" t="s">
        <v>249</v>
      </c>
      <c r="D4" s="1">
        <v>2</v>
      </c>
      <c r="E4" s="1" t="s">
        <v>26</v>
      </c>
      <c r="F4" s="3"/>
    </row>
    <row r="5" spans="1:6">
      <c r="A5" s="1" t="s">
        <v>248</v>
      </c>
      <c r="B5" s="1" t="s">
        <v>113</v>
      </c>
      <c r="C5" s="1" t="s">
        <v>250</v>
      </c>
      <c r="D5" s="1">
        <v>6</v>
      </c>
      <c r="E5" s="1" t="s">
        <v>26</v>
      </c>
      <c r="F5" s="3">
        <v>165</v>
      </c>
    </row>
    <row r="6" spans="1:6">
      <c r="A6" s="1" t="s">
        <v>248</v>
      </c>
      <c r="B6" s="1" t="s">
        <v>113</v>
      </c>
      <c r="C6" s="1" t="s">
        <v>251</v>
      </c>
      <c r="D6" s="1">
        <v>4</v>
      </c>
      <c r="E6" s="1" t="s">
        <v>26</v>
      </c>
      <c r="F6" s="3">
        <v>210</v>
      </c>
    </row>
    <row r="7" spans="1:6">
      <c r="A7" s="1" t="s">
        <v>248</v>
      </c>
      <c r="B7" s="1" t="s">
        <v>113</v>
      </c>
      <c r="C7" s="1" t="s">
        <v>252</v>
      </c>
      <c r="D7" s="1">
        <v>23</v>
      </c>
      <c r="E7" s="1" t="s">
        <v>26</v>
      </c>
      <c r="F7" s="3">
        <v>276</v>
      </c>
    </row>
    <row r="8" spans="1:6">
      <c r="A8" s="1" t="s">
        <v>248</v>
      </c>
      <c r="B8" s="1" t="s">
        <v>113</v>
      </c>
      <c r="C8" s="1" t="s">
        <v>253</v>
      </c>
      <c r="D8" s="1">
        <v>30</v>
      </c>
      <c r="E8" s="1" t="s">
        <v>26</v>
      </c>
      <c r="F8" s="3">
        <v>410</v>
      </c>
    </row>
    <row r="9" spans="1:6">
      <c r="A9" s="1" t="s">
        <v>248</v>
      </c>
      <c r="B9" s="1" t="s">
        <v>113</v>
      </c>
      <c r="C9" s="1" t="s">
        <v>254</v>
      </c>
      <c r="D9" s="1">
        <v>36</v>
      </c>
      <c r="E9" s="1" t="s">
        <v>26</v>
      </c>
      <c r="F9" s="3">
        <v>464</v>
      </c>
    </row>
    <row r="10" spans="1:6">
      <c r="A10" s="1" t="s">
        <v>248</v>
      </c>
      <c r="B10" s="1" t="s">
        <v>113</v>
      </c>
      <c r="C10" s="1" t="s">
        <v>255</v>
      </c>
      <c r="D10" s="1">
        <v>19</v>
      </c>
      <c r="E10" s="1" t="s">
        <v>26</v>
      </c>
      <c r="F10" s="3">
        <v>616</v>
      </c>
    </row>
    <row r="11" spans="1:6">
      <c r="A11" s="1" t="s">
        <v>248</v>
      </c>
      <c r="B11" s="1" t="s">
        <v>113</v>
      </c>
      <c r="C11" s="1" t="s">
        <v>256</v>
      </c>
      <c r="D11" s="1">
        <v>3</v>
      </c>
      <c r="E11" s="1" t="s">
        <v>26</v>
      </c>
      <c r="F11" s="3">
        <v>758</v>
      </c>
    </row>
    <row r="12" spans="1:6">
      <c r="A12" s="1" t="s">
        <v>248</v>
      </c>
      <c r="B12" s="1" t="s">
        <v>113</v>
      </c>
      <c r="C12" s="1" t="s">
        <v>257</v>
      </c>
      <c r="D12" s="1">
        <v>4</v>
      </c>
      <c r="E12" s="1" t="s">
        <v>26</v>
      </c>
      <c r="F12" s="3">
        <v>1014</v>
      </c>
    </row>
    <row r="13" spans="1:6">
      <c r="A13" s="1" t="s">
        <v>248</v>
      </c>
      <c r="B13" s="1" t="s">
        <v>113</v>
      </c>
      <c r="C13" s="1" t="s">
        <v>258</v>
      </c>
      <c r="D13" s="1">
        <v>4</v>
      </c>
      <c r="E13" s="1" t="s">
        <v>26</v>
      </c>
      <c r="F13" s="3">
        <v>1572</v>
      </c>
    </row>
    <row r="14" spans="1:6">
      <c r="A14" s="1" t="s">
        <v>248</v>
      </c>
      <c r="B14" s="1" t="s">
        <v>113</v>
      </c>
      <c r="C14" s="1" t="s">
        <v>259</v>
      </c>
      <c r="D14" s="1">
        <v>3</v>
      </c>
      <c r="E14" s="1" t="s">
        <v>26</v>
      </c>
      <c r="F14" s="3">
        <v>7200</v>
      </c>
    </row>
    <row r="15" spans="1:6">
      <c r="A15" s="1" t="s">
        <v>248</v>
      </c>
      <c r="B15" s="1" t="s">
        <v>113</v>
      </c>
      <c r="C15" s="1" t="s">
        <v>260</v>
      </c>
      <c r="D15" s="1">
        <v>3</v>
      </c>
      <c r="E15" s="1" t="s">
        <v>26</v>
      </c>
      <c r="F15" s="3">
        <v>5116</v>
      </c>
    </row>
    <row r="16" spans="1:6">
      <c r="A16" s="1" t="s">
        <v>248</v>
      </c>
      <c r="B16" s="1" t="s">
        <v>113</v>
      </c>
      <c r="C16" s="1" t="s">
        <v>261</v>
      </c>
      <c r="D16" s="1">
        <v>1</v>
      </c>
      <c r="E16" s="1" t="s">
        <v>26</v>
      </c>
      <c r="F16" s="3">
        <v>6090</v>
      </c>
    </row>
    <row r="17" spans="1:6">
      <c r="A17" s="1" t="s">
        <v>248</v>
      </c>
      <c r="B17" s="1" t="s">
        <v>113</v>
      </c>
      <c r="C17" s="1" t="s">
        <v>262</v>
      </c>
      <c r="D17" s="1">
        <v>2</v>
      </c>
      <c r="E17" s="1" t="s">
        <v>26</v>
      </c>
      <c r="F17" s="3">
        <v>30910</v>
      </c>
    </row>
    <row r="18" spans="1:6">
      <c r="A18" s="1" t="s">
        <v>248</v>
      </c>
      <c r="B18" s="1" t="s">
        <v>113</v>
      </c>
      <c r="C18" s="1" t="s">
        <v>263</v>
      </c>
      <c r="D18" s="1">
        <v>1</v>
      </c>
      <c r="E18" s="1" t="s">
        <v>26</v>
      </c>
      <c r="F18" s="3">
        <v>7700</v>
      </c>
    </row>
    <row r="19" spans="1:6">
      <c r="A19" s="1" t="s">
        <v>248</v>
      </c>
      <c r="B19" s="1" t="s">
        <v>113</v>
      </c>
      <c r="C19" s="1" t="s">
        <v>259</v>
      </c>
      <c r="D19" s="1">
        <v>3</v>
      </c>
      <c r="E19" s="1" t="s">
        <v>26</v>
      </c>
      <c r="F19" s="3">
        <v>7200</v>
      </c>
    </row>
    <row r="20" spans="1:6">
      <c r="A20" s="1" t="s">
        <v>248</v>
      </c>
      <c r="B20" s="1" t="s">
        <v>113</v>
      </c>
      <c r="C20" s="1" t="s">
        <v>264</v>
      </c>
      <c r="D20" s="1">
        <v>2</v>
      </c>
      <c r="E20" s="1" t="s">
        <v>26</v>
      </c>
      <c r="F20" s="3">
        <v>7700</v>
      </c>
    </row>
    <row r="21" spans="1:6">
      <c r="A21" s="1" t="s">
        <v>248</v>
      </c>
      <c r="B21" s="1" t="s">
        <v>113</v>
      </c>
      <c r="C21" s="1" t="s">
        <v>265</v>
      </c>
      <c r="D21" s="1">
        <v>9</v>
      </c>
      <c r="E21" s="1" t="s">
        <v>26</v>
      </c>
      <c r="F21" s="3">
        <v>780</v>
      </c>
    </row>
    <row r="22" spans="1:6">
      <c r="A22" s="1" t="s">
        <v>266</v>
      </c>
      <c r="B22" s="1" t="s">
        <v>268</v>
      </c>
      <c r="C22" s="1" t="s">
        <v>269</v>
      </c>
      <c r="D22" s="1">
        <v>1</v>
      </c>
      <c r="E22" s="1" t="s">
        <v>26</v>
      </c>
      <c r="F22" s="3">
        <v>28080</v>
      </c>
    </row>
    <row r="23" spans="1:6">
      <c r="A23" s="1" t="s">
        <v>266</v>
      </c>
      <c r="B23" s="1" t="s">
        <v>268</v>
      </c>
      <c r="C23" s="1" t="s">
        <v>271</v>
      </c>
      <c r="D23" s="1">
        <v>1</v>
      </c>
      <c r="E23" s="1" t="s">
        <v>26</v>
      </c>
      <c r="F23" s="3">
        <v>26280</v>
      </c>
    </row>
    <row r="24" spans="1:6">
      <c r="A24" s="1" t="s">
        <v>272</v>
      </c>
      <c r="B24" s="1" t="s">
        <v>24</v>
      </c>
      <c r="C24" s="1" t="s">
        <v>274</v>
      </c>
      <c r="D24" s="1">
        <v>5</v>
      </c>
      <c r="E24" s="1" t="s">
        <v>26</v>
      </c>
      <c r="F24" s="3"/>
    </row>
    <row r="25" spans="1:6">
      <c r="A25" s="1" t="s">
        <v>275</v>
      </c>
      <c r="B25" s="1" t="s">
        <v>277</v>
      </c>
      <c r="C25" s="1" t="s">
        <v>278</v>
      </c>
      <c r="D25" s="1">
        <v>4</v>
      </c>
      <c r="E25" s="1" t="s">
        <v>26</v>
      </c>
      <c r="F25" s="3">
        <v>36809.599999999999</v>
      </c>
    </row>
    <row r="26" spans="1:6">
      <c r="A26" s="1" t="s">
        <v>279</v>
      </c>
      <c r="B26" s="1" t="s">
        <v>24</v>
      </c>
      <c r="C26" s="1" t="s">
        <v>280</v>
      </c>
      <c r="D26" s="1">
        <v>12</v>
      </c>
      <c r="E26" s="1" t="s">
        <v>26</v>
      </c>
      <c r="F26" s="3">
        <v>238.78</v>
      </c>
    </row>
    <row r="27" spans="1:6">
      <c r="A27" s="1" t="s">
        <v>279</v>
      </c>
      <c r="B27" s="1" t="s">
        <v>282</v>
      </c>
      <c r="C27" s="1" t="s">
        <v>283</v>
      </c>
      <c r="D27" s="1">
        <v>1</v>
      </c>
      <c r="E27" s="1" t="s">
        <v>26</v>
      </c>
      <c r="F27" s="3">
        <v>8740</v>
      </c>
    </row>
    <row r="28" spans="1:6">
      <c r="A28" s="1" t="s">
        <v>284</v>
      </c>
      <c r="B28" s="1" t="s">
        <v>286</v>
      </c>
      <c r="C28" s="1" t="s">
        <v>287</v>
      </c>
      <c r="D28" s="1">
        <v>4</v>
      </c>
      <c r="E28" s="1" t="s">
        <v>26</v>
      </c>
      <c r="F28" s="3">
        <v>2095.14</v>
      </c>
    </row>
    <row r="29" spans="1:6">
      <c r="A29" s="1" t="s">
        <v>288</v>
      </c>
      <c r="B29" s="1" t="s">
        <v>113</v>
      </c>
      <c r="C29" s="1" t="s">
        <v>289</v>
      </c>
      <c r="D29" s="1">
        <v>1</v>
      </c>
      <c r="E29" s="1" t="s">
        <v>26</v>
      </c>
      <c r="F29" s="3">
        <v>515300</v>
      </c>
    </row>
    <row r="30" spans="1:6">
      <c r="A30" s="1" t="s">
        <v>290</v>
      </c>
      <c r="B30" s="1" t="s">
        <v>291</v>
      </c>
      <c r="C30" s="1" t="s">
        <v>292</v>
      </c>
      <c r="D30" s="1">
        <v>7</v>
      </c>
      <c r="E30" s="1" t="s">
        <v>26</v>
      </c>
      <c r="F30" s="3">
        <v>682.5</v>
      </c>
    </row>
    <row r="31" spans="1:6">
      <c r="A31" s="1" t="s">
        <v>293</v>
      </c>
      <c r="B31" s="1" t="s">
        <v>295</v>
      </c>
      <c r="C31" s="1" t="s">
        <v>292</v>
      </c>
      <c r="D31" s="1">
        <v>10</v>
      </c>
      <c r="E31" s="1" t="s">
        <v>26</v>
      </c>
      <c r="F31" s="3">
        <v>670</v>
      </c>
    </row>
    <row r="32" spans="1:6">
      <c r="A32" s="1" t="s">
        <v>296</v>
      </c>
      <c r="B32" s="1" t="s">
        <v>297</v>
      </c>
      <c r="C32" s="1" t="s">
        <v>298</v>
      </c>
      <c r="D32" s="1">
        <v>1</v>
      </c>
      <c r="E32" s="1" t="s">
        <v>26</v>
      </c>
      <c r="F32" s="3">
        <v>0</v>
      </c>
    </row>
    <row r="33" spans="1:6">
      <c r="A33" s="1" t="s">
        <v>296</v>
      </c>
      <c r="B33" s="1" t="s">
        <v>381</v>
      </c>
      <c r="C33" s="1" t="s">
        <v>1082</v>
      </c>
      <c r="D33" s="1">
        <v>1</v>
      </c>
      <c r="E33" s="1" t="s">
        <v>26</v>
      </c>
      <c r="F33" s="3">
        <v>326382.59999999998</v>
      </c>
    </row>
    <row r="34" spans="1:6">
      <c r="A34" s="1" t="s">
        <v>296</v>
      </c>
      <c r="B34" s="1" t="s">
        <v>381</v>
      </c>
      <c r="C34" s="1" t="s">
        <v>1083</v>
      </c>
      <c r="D34" s="1">
        <v>1</v>
      </c>
      <c r="E34" s="1" t="s">
        <v>26</v>
      </c>
      <c r="F34" s="3">
        <v>82245.399999999994</v>
      </c>
    </row>
    <row r="35" spans="1:6">
      <c r="A35" s="1" t="s">
        <v>296</v>
      </c>
      <c r="B35" s="1" t="s">
        <v>381</v>
      </c>
      <c r="C35" s="1" t="s">
        <v>1084</v>
      </c>
      <c r="D35" s="1">
        <v>1</v>
      </c>
      <c r="E35" s="1" t="s">
        <v>26</v>
      </c>
      <c r="F35" s="3">
        <v>118689.8</v>
      </c>
    </row>
    <row r="36" spans="1:6">
      <c r="A36" s="1" t="s">
        <v>296</v>
      </c>
      <c r="B36" s="1" t="s">
        <v>381</v>
      </c>
      <c r="C36" s="1" t="s">
        <v>1085</v>
      </c>
      <c r="D36" s="1">
        <v>1</v>
      </c>
      <c r="E36" s="1" t="s">
        <v>26</v>
      </c>
      <c r="F36" s="3">
        <v>118689.8</v>
      </c>
    </row>
    <row r="37" spans="1:6">
      <c r="A37" s="1" t="s">
        <v>296</v>
      </c>
      <c r="B37" s="1" t="s">
        <v>381</v>
      </c>
      <c r="C37" s="1" t="s">
        <v>1086</v>
      </c>
      <c r="D37" s="1">
        <v>1</v>
      </c>
      <c r="E37" s="1" t="s">
        <v>26</v>
      </c>
      <c r="F37" s="3">
        <v>34307.4</v>
      </c>
    </row>
    <row r="38" spans="1:6">
      <c r="A38" s="1" t="s">
        <v>296</v>
      </c>
      <c r="B38" s="1" t="s">
        <v>381</v>
      </c>
      <c r="C38" s="1" t="s">
        <v>1087</v>
      </c>
      <c r="D38" s="1">
        <v>1</v>
      </c>
      <c r="E38" s="1" t="s">
        <v>26</v>
      </c>
      <c r="F38" s="3">
        <v>34307.4</v>
      </c>
    </row>
    <row r="39" spans="1:6">
      <c r="A39" s="1" t="s">
        <v>296</v>
      </c>
      <c r="B39" s="1" t="s">
        <v>381</v>
      </c>
      <c r="C39" s="1" t="s">
        <v>1088</v>
      </c>
      <c r="D39" s="1">
        <v>1</v>
      </c>
      <c r="E39" s="1" t="s">
        <v>26</v>
      </c>
      <c r="F39" s="3">
        <v>147317.79999999999</v>
      </c>
    </row>
    <row r="40" spans="1:6">
      <c r="A40" s="1" t="s">
        <v>296</v>
      </c>
      <c r="B40" s="1" t="s">
        <v>381</v>
      </c>
      <c r="C40" s="1" t="s">
        <v>1089</v>
      </c>
      <c r="D40" s="1">
        <v>1</v>
      </c>
      <c r="E40" s="1" t="s">
        <v>26</v>
      </c>
      <c r="F40" s="3">
        <v>280485.40000000002</v>
      </c>
    </row>
    <row r="41" spans="1:6">
      <c r="A41" s="1" t="s">
        <v>296</v>
      </c>
      <c r="B41" s="1" t="s">
        <v>381</v>
      </c>
      <c r="C41" s="1" t="s">
        <v>1090</v>
      </c>
      <c r="D41" s="1">
        <v>1</v>
      </c>
      <c r="E41" s="1" t="s">
        <v>26</v>
      </c>
      <c r="F41" s="3">
        <v>113203</v>
      </c>
    </row>
    <row r="42" spans="1:6">
      <c r="A42" s="1" t="s">
        <v>296</v>
      </c>
      <c r="B42" s="1" t="s">
        <v>381</v>
      </c>
      <c r="C42" s="1" t="s">
        <v>1091</v>
      </c>
      <c r="D42" s="1">
        <v>1</v>
      </c>
      <c r="E42" s="1" t="s">
        <v>26</v>
      </c>
      <c r="F42" s="3">
        <v>117245.8</v>
      </c>
    </row>
    <row r="43" spans="1:6">
      <c r="A43" s="1" t="s">
        <v>296</v>
      </c>
      <c r="B43" s="1" t="s">
        <v>381</v>
      </c>
      <c r="C43" s="1" t="s">
        <v>1092</v>
      </c>
      <c r="D43" s="1">
        <v>1</v>
      </c>
      <c r="E43" s="1" t="s">
        <v>26</v>
      </c>
      <c r="F43" s="3">
        <v>171825.8</v>
      </c>
    </row>
    <row r="44" spans="1:6">
      <c r="A44" s="1" t="s">
        <v>296</v>
      </c>
      <c r="B44" s="1" t="s">
        <v>381</v>
      </c>
      <c r="C44" s="1" t="s">
        <v>1093</v>
      </c>
      <c r="D44" s="1">
        <v>1</v>
      </c>
      <c r="E44" s="1" t="s">
        <v>26</v>
      </c>
      <c r="F44" s="3">
        <v>85659.4</v>
      </c>
    </row>
    <row r="45" spans="1:6">
      <c r="A45" s="1" t="s">
        <v>296</v>
      </c>
      <c r="B45" s="1" t="s">
        <v>381</v>
      </c>
      <c r="C45" s="1" t="s">
        <v>1094</v>
      </c>
      <c r="D45" s="1">
        <v>1</v>
      </c>
      <c r="E45" s="1" t="s">
        <v>26</v>
      </c>
      <c r="F45" s="3">
        <v>98300.6</v>
      </c>
    </row>
    <row r="46" spans="1:6">
      <c r="A46" s="1" t="s">
        <v>296</v>
      </c>
      <c r="B46" s="1" t="s">
        <v>381</v>
      </c>
      <c r="C46" s="1" t="s">
        <v>1095</v>
      </c>
      <c r="D46" s="1">
        <v>1</v>
      </c>
      <c r="E46" s="1" t="s">
        <v>26</v>
      </c>
      <c r="F46" s="3">
        <v>117456.4</v>
      </c>
    </row>
    <row r="47" spans="1:6">
      <c r="A47" s="1" t="s">
        <v>296</v>
      </c>
      <c r="B47" s="1" t="s">
        <v>381</v>
      </c>
      <c r="C47" s="1" t="s">
        <v>1096</v>
      </c>
      <c r="D47" s="1">
        <v>1</v>
      </c>
      <c r="E47" s="1" t="s">
        <v>26</v>
      </c>
      <c r="F47" s="3">
        <v>47134</v>
      </c>
    </row>
    <row r="48" spans="1:6">
      <c r="A48" s="1" t="s">
        <v>296</v>
      </c>
      <c r="B48" s="1" t="s">
        <v>381</v>
      </c>
      <c r="C48" s="1" t="s">
        <v>1097</v>
      </c>
      <c r="D48" s="1">
        <v>1</v>
      </c>
      <c r="E48" s="1" t="s">
        <v>26</v>
      </c>
      <c r="F48" s="3">
        <v>67068</v>
      </c>
    </row>
    <row r="49" spans="1:6">
      <c r="A49" s="1" t="s">
        <v>296</v>
      </c>
      <c r="B49" s="1" t="s">
        <v>381</v>
      </c>
      <c r="C49" s="1" t="s">
        <v>1098</v>
      </c>
      <c r="D49" s="1">
        <v>1</v>
      </c>
      <c r="E49" s="1" t="s">
        <v>26</v>
      </c>
      <c r="F49" s="3">
        <v>163064</v>
      </c>
    </row>
    <row r="50" spans="1:6">
      <c r="A50" s="1" t="s">
        <v>296</v>
      </c>
      <c r="B50" s="1" t="s">
        <v>381</v>
      </c>
      <c r="C50" s="1" t="s">
        <v>1099</v>
      </c>
      <c r="D50" s="1">
        <v>1</v>
      </c>
      <c r="E50" s="1" t="s">
        <v>26</v>
      </c>
      <c r="F50" s="3">
        <v>109212.6</v>
      </c>
    </row>
    <row r="51" spans="1:6">
      <c r="A51" s="1" t="s">
        <v>296</v>
      </c>
      <c r="B51" s="1" t="s">
        <v>381</v>
      </c>
      <c r="C51" s="1" t="s">
        <v>1100</v>
      </c>
      <c r="D51" s="1">
        <v>1</v>
      </c>
      <c r="E51" s="1" t="s">
        <v>26</v>
      </c>
      <c r="F51" s="3">
        <v>482348.4</v>
      </c>
    </row>
    <row r="52" spans="1:6">
      <c r="A52" s="1" t="s">
        <v>296</v>
      </c>
      <c r="B52" s="1" t="s">
        <v>381</v>
      </c>
      <c r="C52" s="1" t="s">
        <v>1101</v>
      </c>
      <c r="D52" s="1">
        <v>1</v>
      </c>
      <c r="E52" s="1" t="s">
        <v>26</v>
      </c>
      <c r="F52" s="3">
        <v>590962.6</v>
      </c>
    </row>
    <row r="53" spans="1:6">
      <c r="A53" s="1" t="s">
        <v>299</v>
      </c>
      <c r="B53" s="1" t="s">
        <v>113</v>
      </c>
      <c r="C53" s="1" t="s">
        <v>302</v>
      </c>
      <c r="D53" s="1">
        <v>3</v>
      </c>
      <c r="E53" s="1" t="s">
        <v>26</v>
      </c>
      <c r="F53" s="3"/>
    </row>
    <row r="54" spans="1:6">
      <c r="A54" s="1" t="s">
        <v>299</v>
      </c>
      <c r="B54" s="1" t="s">
        <v>113</v>
      </c>
      <c r="C54" s="1" t="s">
        <v>303</v>
      </c>
      <c r="D54" s="1">
        <v>2</v>
      </c>
      <c r="E54" s="1" t="s">
        <v>26</v>
      </c>
      <c r="F54" s="3">
        <v>8.25</v>
      </c>
    </row>
    <row r="55" spans="1:6">
      <c r="A55" s="1" t="s">
        <v>299</v>
      </c>
      <c r="B55" s="1" t="s">
        <v>113</v>
      </c>
      <c r="C55" s="1" t="s">
        <v>305</v>
      </c>
      <c r="D55" s="1">
        <v>2</v>
      </c>
      <c r="E55" s="1" t="s">
        <v>26</v>
      </c>
      <c r="F55" s="3">
        <v>20.5</v>
      </c>
    </row>
    <row r="56" spans="1:6">
      <c r="A56" s="1" t="s">
        <v>299</v>
      </c>
      <c r="B56" s="1" t="s">
        <v>113</v>
      </c>
      <c r="C56" s="1" t="s">
        <v>306</v>
      </c>
      <c r="D56" s="1">
        <v>20</v>
      </c>
      <c r="E56" s="1" t="s">
        <v>26</v>
      </c>
      <c r="F56" s="3">
        <v>23.2</v>
      </c>
    </row>
    <row r="57" spans="1:6">
      <c r="A57" s="1" t="s">
        <v>299</v>
      </c>
      <c r="B57" s="1" t="s">
        <v>113</v>
      </c>
      <c r="C57" s="1" t="s">
        <v>308</v>
      </c>
      <c r="D57" s="1">
        <v>1</v>
      </c>
      <c r="E57" s="1" t="s">
        <v>26</v>
      </c>
      <c r="F57" s="3">
        <v>30.8</v>
      </c>
    </row>
    <row r="58" spans="1:6">
      <c r="A58" s="1" t="s">
        <v>299</v>
      </c>
      <c r="B58" s="1" t="s">
        <v>113</v>
      </c>
      <c r="C58" s="1" t="s">
        <v>310</v>
      </c>
      <c r="D58" s="1">
        <v>8</v>
      </c>
      <c r="E58" s="1" t="s">
        <v>26</v>
      </c>
      <c r="F58" s="3">
        <v>50.7</v>
      </c>
    </row>
    <row r="59" spans="1:6">
      <c r="A59" s="1" t="s">
        <v>299</v>
      </c>
      <c r="B59" s="1" t="s">
        <v>113</v>
      </c>
      <c r="C59" s="1" t="s">
        <v>312</v>
      </c>
      <c r="D59" s="1">
        <v>18</v>
      </c>
      <c r="E59" s="1" t="s">
        <v>26</v>
      </c>
      <c r="F59" s="3">
        <v>78.599999999999994</v>
      </c>
    </row>
    <row r="60" spans="1:6">
      <c r="A60" s="1" t="s">
        <v>299</v>
      </c>
      <c r="B60" s="1" t="s">
        <v>113</v>
      </c>
      <c r="C60" s="1" t="s">
        <v>314</v>
      </c>
      <c r="D60" s="1">
        <v>27</v>
      </c>
      <c r="E60" s="1" t="s">
        <v>26</v>
      </c>
      <c r="F60" s="3"/>
    </row>
    <row r="61" spans="1:6">
      <c r="A61" s="1" t="s">
        <v>315</v>
      </c>
      <c r="B61" s="1" t="s">
        <v>60</v>
      </c>
      <c r="C61" s="1" t="s">
        <v>317</v>
      </c>
      <c r="D61" s="1">
        <v>1</v>
      </c>
      <c r="E61" s="1" t="s">
        <v>26</v>
      </c>
      <c r="F61" s="3"/>
    </row>
    <row r="62" spans="1:6">
      <c r="A62" s="1" t="s">
        <v>315</v>
      </c>
      <c r="B62" s="1" t="s">
        <v>113</v>
      </c>
      <c r="C62" s="1" t="s">
        <v>318</v>
      </c>
      <c r="D62" s="1">
        <v>8</v>
      </c>
      <c r="E62" s="1" t="s">
        <v>26</v>
      </c>
      <c r="F62" s="3"/>
    </row>
    <row r="63" spans="1:6">
      <c r="A63" s="1" t="s">
        <v>315</v>
      </c>
      <c r="B63" s="1" t="s">
        <v>113</v>
      </c>
      <c r="C63" s="1" t="s">
        <v>320</v>
      </c>
      <c r="D63" s="1">
        <v>8</v>
      </c>
      <c r="E63" s="1" t="s">
        <v>26</v>
      </c>
      <c r="F63" s="3"/>
    </row>
    <row r="64" spans="1:6">
      <c r="A64" s="1" t="s">
        <v>315</v>
      </c>
      <c r="B64" s="1" t="s">
        <v>113</v>
      </c>
      <c r="C64" s="1" t="s">
        <v>321</v>
      </c>
      <c r="D64" s="1">
        <v>4</v>
      </c>
      <c r="E64" s="1" t="s">
        <v>26</v>
      </c>
      <c r="F64" s="3"/>
    </row>
    <row r="65" spans="1:6">
      <c r="A65" s="1" t="s">
        <v>315</v>
      </c>
      <c r="B65" s="1" t="s">
        <v>113</v>
      </c>
      <c r="C65" s="1" t="s">
        <v>322</v>
      </c>
      <c r="D65" s="1">
        <v>4</v>
      </c>
      <c r="E65" s="1" t="s">
        <v>26</v>
      </c>
      <c r="F65" s="3">
        <v>165</v>
      </c>
    </row>
    <row r="66" spans="1:6">
      <c r="A66" s="1" t="s">
        <v>315</v>
      </c>
      <c r="B66" s="1" t="s">
        <v>113</v>
      </c>
      <c r="C66" s="1" t="s">
        <v>323</v>
      </c>
      <c r="D66" s="1">
        <v>26</v>
      </c>
      <c r="E66" s="1" t="s">
        <v>26</v>
      </c>
      <c r="F66" s="3">
        <v>210</v>
      </c>
    </row>
    <row r="67" spans="1:6">
      <c r="A67" s="1" t="s">
        <v>315</v>
      </c>
      <c r="B67" s="1" t="s">
        <v>113</v>
      </c>
      <c r="C67" s="1" t="s">
        <v>324</v>
      </c>
      <c r="D67" s="1">
        <v>15</v>
      </c>
      <c r="E67" s="1" t="s">
        <v>26</v>
      </c>
      <c r="F67" s="3">
        <v>276</v>
      </c>
    </row>
    <row r="68" spans="1:6">
      <c r="A68" s="1" t="s">
        <v>315</v>
      </c>
      <c r="B68" s="1" t="s">
        <v>113</v>
      </c>
      <c r="C68" s="1" t="s">
        <v>325</v>
      </c>
      <c r="D68" s="1">
        <v>14</v>
      </c>
      <c r="E68" s="1" t="s">
        <v>26</v>
      </c>
      <c r="F68" s="3">
        <v>464</v>
      </c>
    </row>
    <row r="69" spans="1:6">
      <c r="A69" s="1" t="s">
        <v>315</v>
      </c>
      <c r="B69" s="1" t="s">
        <v>113</v>
      </c>
      <c r="C69" s="1" t="s">
        <v>326</v>
      </c>
      <c r="D69" s="1">
        <v>14</v>
      </c>
      <c r="E69" s="1" t="s">
        <v>26</v>
      </c>
      <c r="F69" s="3">
        <v>616</v>
      </c>
    </row>
    <row r="70" spans="1:6">
      <c r="A70" s="1" t="s">
        <v>315</v>
      </c>
      <c r="B70" s="1" t="s">
        <v>113</v>
      </c>
      <c r="C70" s="1" t="s">
        <v>327</v>
      </c>
      <c r="D70" s="1">
        <v>2</v>
      </c>
      <c r="E70" s="1" t="s">
        <v>26</v>
      </c>
      <c r="F70" s="3">
        <v>1014</v>
      </c>
    </row>
    <row r="71" spans="1:6">
      <c r="A71" s="1" t="s">
        <v>315</v>
      </c>
      <c r="B71" s="1" t="s">
        <v>113</v>
      </c>
      <c r="C71" s="1" t="s">
        <v>328</v>
      </c>
      <c r="D71" s="1">
        <v>1</v>
      </c>
      <c r="E71" s="1" t="s">
        <v>26</v>
      </c>
      <c r="F71" s="3">
        <v>1572</v>
      </c>
    </row>
    <row r="72" spans="1:6">
      <c r="A72" s="1" t="s">
        <v>315</v>
      </c>
      <c r="B72" s="1" t="s">
        <v>113</v>
      </c>
      <c r="C72" s="1" t="s">
        <v>329</v>
      </c>
      <c r="D72" s="1">
        <v>1</v>
      </c>
      <c r="E72" s="1" t="s">
        <v>26</v>
      </c>
      <c r="F72" s="3"/>
    </row>
    <row r="73" spans="1:6">
      <c r="A73" s="1" t="s">
        <v>330</v>
      </c>
      <c r="B73" s="1" t="s">
        <v>113</v>
      </c>
      <c r="C73" s="1" t="s">
        <v>331</v>
      </c>
      <c r="D73" s="1">
        <v>0</v>
      </c>
      <c r="E73" s="1" t="s">
        <v>26</v>
      </c>
      <c r="F73" s="3">
        <v>13.8</v>
      </c>
    </row>
    <row r="74" spans="1:6">
      <c r="A74" s="1" t="s">
        <v>330</v>
      </c>
      <c r="B74" s="1" t="s">
        <v>113</v>
      </c>
      <c r="C74" s="1" t="s">
        <v>333</v>
      </c>
      <c r="D74" s="1">
        <v>95</v>
      </c>
      <c r="E74" s="1" t="s">
        <v>26</v>
      </c>
      <c r="F74" s="3">
        <v>23.2</v>
      </c>
    </row>
    <row r="75" spans="1:6">
      <c r="A75" s="1" t="s">
        <v>330</v>
      </c>
      <c r="B75" s="1" t="s">
        <v>113</v>
      </c>
      <c r="C75" s="1" t="s">
        <v>335</v>
      </c>
      <c r="D75" s="1">
        <v>58</v>
      </c>
      <c r="E75" s="1" t="s">
        <v>26</v>
      </c>
      <c r="F75" s="3">
        <v>30.8</v>
      </c>
    </row>
    <row r="76" spans="1:6">
      <c r="A76" s="1" t="s">
        <v>330</v>
      </c>
      <c r="B76" s="1" t="s">
        <v>113</v>
      </c>
      <c r="C76" s="1" t="s">
        <v>337</v>
      </c>
      <c r="D76" s="1">
        <v>41</v>
      </c>
      <c r="E76" s="1" t="s">
        <v>26</v>
      </c>
      <c r="F76" s="3">
        <v>50.7</v>
      </c>
    </row>
    <row r="77" spans="1:6">
      <c r="A77" s="1" t="s">
        <v>330</v>
      </c>
      <c r="B77" s="1" t="s">
        <v>113</v>
      </c>
      <c r="C77" s="1" t="s">
        <v>339</v>
      </c>
      <c r="D77" s="1">
        <v>10</v>
      </c>
      <c r="E77" s="1" t="s">
        <v>26</v>
      </c>
      <c r="F77" s="3">
        <v>78.599999999999994</v>
      </c>
    </row>
    <row r="78" spans="1:6">
      <c r="A78" s="1" t="s">
        <v>330</v>
      </c>
      <c r="B78" s="1" t="s">
        <v>113</v>
      </c>
      <c r="C78" s="1" t="s">
        <v>341</v>
      </c>
      <c r="D78" s="1">
        <v>24</v>
      </c>
      <c r="E78" s="1" t="s">
        <v>26</v>
      </c>
      <c r="F78" s="3"/>
    </row>
    <row r="79" spans="1:6">
      <c r="A79" s="1" t="s">
        <v>330</v>
      </c>
      <c r="B79" s="1" t="s">
        <v>113</v>
      </c>
      <c r="C79" s="1" t="s">
        <v>321</v>
      </c>
      <c r="D79" s="1">
        <v>10</v>
      </c>
      <c r="E79" s="1" t="s">
        <v>26</v>
      </c>
      <c r="F79" s="3"/>
    </row>
    <row r="80" spans="1:6">
      <c r="A80" s="1" t="s">
        <v>330</v>
      </c>
      <c r="B80" s="1" t="s">
        <v>113</v>
      </c>
      <c r="C80" s="1" t="s">
        <v>343</v>
      </c>
      <c r="D80" s="1">
        <v>15</v>
      </c>
      <c r="E80" s="1" t="s">
        <v>26</v>
      </c>
      <c r="F80" s="3"/>
    </row>
    <row r="81" spans="1:6">
      <c r="A81" s="1" t="s">
        <v>330</v>
      </c>
      <c r="B81" s="1" t="s">
        <v>113</v>
      </c>
      <c r="C81" s="1" t="s">
        <v>322</v>
      </c>
      <c r="D81" s="1">
        <v>44</v>
      </c>
      <c r="E81" s="1" t="s">
        <v>26</v>
      </c>
      <c r="F81" s="3"/>
    </row>
    <row r="82" spans="1:6">
      <c r="A82" s="1" t="s">
        <v>330</v>
      </c>
      <c r="B82" s="1" t="s">
        <v>113</v>
      </c>
      <c r="C82" s="1" t="s">
        <v>324</v>
      </c>
      <c r="D82" s="1">
        <v>125</v>
      </c>
      <c r="E82" s="1" t="s">
        <v>26</v>
      </c>
      <c r="F82" s="3"/>
    </row>
    <row r="83" spans="1:6">
      <c r="A83" s="1" t="s">
        <v>330</v>
      </c>
      <c r="B83" s="1" t="s">
        <v>113</v>
      </c>
      <c r="C83" s="1" t="s">
        <v>344</v>
      </c>
      <c r="D83" s="1">
        <v>30</v>
      </c>
      <c r="E83" s="1" t="s">
        <v>26</v>
      </c>
      <c r="F83" s="3"/>
    </row>
    <row r="84" spans="1:6">
      <c r="A84" s="1" t="s">
        <v>330</v>
      </c>
      <c r="B84" s="1" t="s">
        <v>113</v>
      </c>
      <c r="C84" s="1" t="s">
        <v>325</v>
      </c>
      <c r="D84" s="1">
        <v>203</v>
      </c>
      <c r="E84" s="1" t="s">
        <v>26</v>
      </c>
      <c r="F84" s="3"/>
    </row>
    <row r="85" spans="1:6">
      <c r="A85" s="1" t="s">
        <v>330</v>
      </c>
      <c r="B85" s="1" t="s">
        <v>113</v>
      </c>
      <c r="C85" s="1" t="s">
        <v>326</v>
      </c>
      <c r="D85" s="1">
        <v>77</v>
      </c>
      <c r="E85" s="1" t="s">
        <v>26</v>
      </c>
      <c r="F85" s="3"/>
    </row>
    <row r="86" spans="1:6">
      <c r="A86" s="1" t="s">
        <v>330</v>
      </c>
      <c r="B86" s="1" t="s">
        <v>113</v>
      </c>
      <c r="C86" s="1" t="s">
        <v>327</v>
      </c>
      <c r="D86" s="1">
        <v>30</v>
      </c>
      <c r="E86" s="1" t="s">
        <v>26</v>
      </c>
      <c r="F86" s="3"/>
    </row>
    <row r="87" spans="1:6">
      <c r="A87" s="1" t="s">
        <v>330</v>
      </c>
      <c r="B87" s="1" t="s">
        <v>113</v>
      </c>
      <c r="C87" s="1" t="s">
        <v>328</v>
      </c>
      <c r="D87" s="1">
        <v>22</v>
      </c>
      <c r="E87" s="1" t="s">
        <v>26</v>
      </c>
      <c r="F87" s="3"/>
    </row>
    <row r="88" spans="1:6">
      <c r="A88" s="1" t="s">
        <v>330</v>
      </c>
      <c r="B88" s="1" t="s">
        <v>113</v>
      </c>
      <c r="C88" s="1" t="s">
        <v>329</v>
      </c>
      <c r="D88" s="1">
        <v>10</v>
      </c>
      <c r="E88" s="1" t="s">
        <v>26</v>
      </c>
      <c r="F88" s="3"/>
    </row>
    <row r="89" spans="1:6">
      <c r="A89" s="1" t="s">
        <v>345</v>
      </c>
      <c r="B89" s="1" t="s">
        <v>113</v>
      </c>
      <c r="C89" s="1" t="s">
        <v>346</v>
      </c>
      <c r="D89" s="1">
        <v>1</v>
      </c>
      <c r="E89" s="1" t="s">
        <v>26</v>
      </c>
      <c r="F89" s="3"/>
    </row>
    <row r="90" spans="1:6">
      <c r="A90" s="1" t="s">
        <v>345</v>
      </c>
      <c r="B90" s="1" t="s">
        <v>24</v>
      </c>
      <c r="C90" s="1" t="s">
        <v>347</v>
      </c>
      <c r="D90" s="1">
        <v>2</v>
      </c>
      <c r="E90" s="1" t="s">
        <v>26</v>
      </c>
      <c r="F90" s="3"/>
    </row>
    <row r="91" spans="1:6">
      <c r="A91" s="1" t="s">
        <v>345</v>
      </c>
      <c r="B91" s="1" t="s">
        <v>24</v>
      </c>
      <c r="C91" s="1" t="s">
        <v>348</v>
      </c>
      <c r="D91" s="1">
        <v>2</v>
      </c>
      <c r="E91" s="1" t="s">
        <v>26</v>
      </c>
      <c r="F91" s="3"/>
    </row>
    <row r="92" spans="1:6">
      <c r="A92" s="1" t="s">
        <v>345</v>
      </c>
      <c r="B92" s="1" t="s">
        <v>24</v>
      </c>
      <c r="C92" s="1" t="s">
        <v>349</v>
      </c>
      <c r="D92" s="1">
        <v>6</v>
      </c>
      <c r="E92" s="1" t="s">
        <v>26</v>
      </c>
      <c r="F92" s="3"/>
    </row>
    <row r="93" spans="1:6">
      <c r="A93" s="1" t="s">
        <v>345</v>
      </c>
      <c r="B93" s="1" t="s">
        <v>24</v>
      </c>
      <c r="C93" s="1" t="s">
        <v>350</v>
      </c>
      <c r="D93" s="1">
        <v>4</v>
      </c>
      <c r="E93" s="1" t="s">
        <v>26</v>
      </c>
      <c r="F93" s="3"/>
    </row>
    <row r="94" spans="1:6">
      <c r="A94" s="1" t="s">
        <v>345</v>
      </c>
      <c r="B94" s="1" t="s">
        <v>24</v>
      </c>
      <c r="C94" s="1" t="s">
        <v>351</v>
      </c>
      <c r="D94" s="1">
        <v>2</v>
      </c>
      <c r="E94" s="1" t="s">
        <v>26</v>
      </c>
      <c r="F94" s="3"/>
    </row>
    <row r="95" spans="1:6">
      <c r="A95" s="1" t="s">
        <v>345</v>
      </c>
      <c r="B95" s="1" t="s">
        <v>24</v>
      </c>
      <c r="C95" s="1" t="s">
        <v>351</v>
      </c>
      <c r="D95" s="1">
        <v>5</v>
      </c>
      <c r="E95" s="1" t="s">
        <v>26</v>
      </c>
      <c r="F95" s="3"/>
    </row>
    <row r="96" spans="1:6">
      <c r="A96" s="1" t="s">
        <v>345</v>
      </c>
      <c r="B96" s="1" t="s">
        <v>24</v>
      </c>
      <c r="C96" s="1" t="s">
        <v>347</v>
      </c>
      <c r="D96" s="1">
        <v>2</v>
      </c>
      <c r="E96" s="1" t="s">
        <v>26</v>
      </c>
      <c r="F96" s="3"/>
    </row>
    <row r="97" spans="1:6">
      <c r="A97" s="1" t="s">
        <v>352</v>
      </c>
      <c r="B97" s="1" t="s">
        <v>354</v>
      </c>
      <c r="C97" s="1" t="s">
        <v>1264</v>
      </c>
      <c r="D97" s="1">
        <v>10</v>
      </c>
      <c r="E97" s="1" t="s">
        <v>26</v>
      </c>
      <c r="F97" s="3"/>
    </row>
    <row r="98" spans="1:6">
      <c r="A98" s="1" t="s">
        <v>352</v>
      </c>
      <c r="B98" s="1" t="s">
        <v>354</v>
      </c>
      <c r="C98" s="1" t="s">
        <v>1265</v>
      </c>
      <c r="D98" s="1">
        <v>1</v>
      </c>
      <c r="E98" s="1" t="s">
        <v>26</v>
      </c>
      <c r="F98" s="3"/>
    </row>
    <row r="99" spans="1:6">
      <c r="A99" s="1" t="s">
        <v>352</v>
      </c>
      <c r="B99" s="1" t="s">
        <v>354</v>
      </c>
      <c r="C99" s="1" t="s">
        <v>1266</v>
      </c>
      <c r="D99" s="1">
        <v>1</v>
      </c>
      <c r="E99" s="1" t="s">
        <v>26</v>
      </c>
      <c r="F99" s="3"/>
    </row>
    <row r="100" spans="1:6">
      <c r="A100" s="1" t="s">
        <v>352</v>
      </c>
      <c r="B100" s="1" t="s">
        <v>24</v>
      </c>
      <c r="C100" s="1" t="s">
        <v>356</v>
      </c>
      <c r="D100" s="1">
        <v>2</v>
      </c>
      <c r="E100" s="1" t="s">
        <v>26</v>
      </c>
      <c r="F100" s="3"/>
    </row>
    <row r="101" spans="1:6">
      <c r="A101" s="1" t="s">
        <v>352</v>
      </c>
      <c r="B101" s="1" t="s">
        <v>358</v>
      </c>
      <c r="C101" s="1" t="s">
        <v>359</v>
      </c>
      <c r="D101" s="1">
        <v>1</v>
      </c>
      <c r="E101" s="1" t="s">
        <v>26</v>
      </c>
      <c r="F101" s="3">
        <v>1580</v>
      </c>
    </row>
    <row r="102" spans="1:6">
      <c r="A102" s="1" t="s">
        <v>352</v>
      </c>
      <c r="B102" s="1" t="s">
        <v>358</v>
      </c>
      <c r="C102" s="1" t="s">
        <v>360</v>
      </c>
      <c r="D102" s="1">
        <v>2</v>
      </c>
      <c r="E102" s="1" t="s">
        <v>26</v>
      </c>
      <c r="F102" s="3">
        <v>1560</v>
      </c>
    </row>
    <row r="103" spans="1:6">
      <c r="A103" s="1" t="s">
        <v>352</v>
      </c>
      <c r="B103" s="1" t="s">
        <v>361</v>
      </c>
      <c r="C103" s="1" t="s">
        <v>362</v>
      </c>
      <c r="D103" s="1">
        <v>4</v>
      </c>
      <c r="E103" s="1" t="s">
        <v>26</v>
      </c>
      <c r="F103" s="3">
        <v>14100</v>
      </c>
    </row>
    <row r="104" spans="1:6">
      <c r="A104" s="1" t="s">
        <v>352</v>
      </c>
      <c r="B104" s="1" t="s">
        <v>361</v>
      </c>
      <c r="C104" s="1" t="s">
        <v>363</v>
      </c>
      <c r="D104" s="1">
        <v>2</v>
      </c>
      <c r="E104" s="1" t="s">
        <v>26</v>
      </c>
      <c r="F104" s="3">
        <v>3980</v>
      </c>
    </row>
    <row r="105" spans="1:6">
      <c r="A105" s="1" t="s">
        <v>352</v>
      </c>
      <c r="B105" s="1" t="s">
        <v>361</v>
      </c>
      <c r="C105" s="1" t="s">
        <v>364</v>
      </c>
      <c r="D105" s="1">
        <v>2</v>
      </c>
      <c r="E105" s="1" t="s">
        <v>26</v>
      </c>
      <c r="F105" s="3">
        <v>1480</v>
      </c>
    </row>
    <row r="106" spans="1:6">
      <c r="A106" s="1" t="s">
        <v>352</v>
      </c>
      <c r="B106" s="1" t="s">
        <v>361</v>
      </c>
      <c r="C106" s="1" t="s">
        <v>365</v>
      </c>
      <c r="D106" s="1">
        <v>2</v>
      </c>
      <c r="E106" s="1" t="s">
        <v>26</v>
      </c>
      <c r="F106" s="3">
        <v>9240</v>
      </c>
    </row>
    <row r="107" spans="1:6">
      <c r="A107" s="1" t="s">
        <v>352</v>
      </c>
      <c r="B107" s="1" t="s">
        <v>361</v>
      </c>
      <c r="C107" s="1" t="s">
        <v>366</v>
      </c>
      <c r="D107" s="1">
        <v>2</v>
      </c>
      <c r="E107" s="1" t="s">
        <v>26</v>
      </c>
      <c r="F107" s="3">
        <v>5340</v>
      </c>
    </row>
    <row r="108" spans="1:6">
      <c r="A108" s="1" t="s">
        <v>368</v>
      </c>
      <c r="B108" s="1" t="s">
        <v>24</v>
      </c>
      <c r="C108" s="1" t="s">
        <v>369</v>
      </c>
      <c r="D108" s="1">
        <v>3</v>
      </c>
      <c r="E108" s="1" t="s">
        <v>26</v>
      </c>
      <c r="F108" s="3">
        <v>1330</v>
      </c>
    </row>
    <row r="109" spans="1:6">
      <c r="A109" s="1" t="s">
        <v>368</v>
      </c>
      <c r="B109" s="1" t="s">
        <v>24</v>
      </c>
      <c r="C109" s="1" t="s">
        <v>371</v>
      </c>
      <c r="D109" s="1">
        <v>2</v>
      </c>
      <c r="E109" s="1" t="s">
        <v>26</v>
      </c>
      <c r="F109" s="3">
        <v>1000</v>
      </c>
    </row>
    <row r="110" spans="1:6">
      <c r="A110" s="1" t="s">
        <v>368</v>
      </c>
      <c r="B110" s="1" t="s">
        <v>374</v>
      </c>
      <c r="C110" s="1" t="s">
        <v>375</v>
      </c>
      <c r="D110" s="1">
        <v>1</v>
      </c>
      <c r="E110" s="1" t="s">
        <v>26</v>
      </c>
      <c r="F110" s="3">
        <v>41164</v>
      </c>
    </row>
    <row r="111" spans="1:6">
      <c r="A111" s="1" t="s">
        <v>376</v>
      </c>
      <c r="B111" s="1" t="s">
        <v>377</v>
      </c>
      <c r="C111" s="1" t="s">
        <v>378</v>
      </c>
      <c r="D111" s="1">
        <v>1</v>
      </c>
      <c r="E111" s="1" t="s">
        <v>379</v>
      </c>
      <c r="F111" s="3">
        <v>304907.81</v>
      </c>
    </row>
    <row r="112" spans="1:6">
      <c r="A112" s="1" t="s">
        <v>380</v>
      </c>
      <c r="B112" s="1" t="s">
        <v>381</v>
      </c>
      <c r="C112" s="1" t="s">
        <v>382</v>
      </c>
      <c r="D112" s="1">
        <v>1</v>
      </c>
      <c r="E112" s="1" t="s">
        <v>26</v>
      </c>
      <c r="F112" s="3">
        <v>76000</v>
      </c>
    </row>
    <row r="113" spans="1:6">
      <c r="A113" s="1" t="s">
        <v>383</v>
      </c>
      <c r="B113" s="1" t="s">
        <v>381</v>
      </c>
      <c r="C113" s="1" t="s">
        <v>384</v>
      </c>
      <c r="D113" s="1">
        <v>1</v>
      </c>
      <c r="E113" s="1" t="s">
        <v>26</v>
      </c>
      <c r="F113" s="3">
        <v>40000</v>
      </c>
    </row>
    <row r="114" spans="1:6">
      <c r="A114" s="1" t="s">
        <v>380</v>
      </c>
      <c r="B114" s="1" t="s">
        <v>381</v>
      </c>
      <c r="C114" s="1" t="s">
        <v>385</v>
      </c>
      <c r="D114" s="1">
        <v>1</v>
      </c>
      <c r="E114" s="1" t="s">
        <v>26</v>
      </c>
      <c r="F114" s="3">
        <v>580000</v>
      </c>
    </row>
    <row r="115" spans="1:6">
      <c r="A115" s="1" t="s">
        <v>592</v>
      </c>
      <c r="B115" s="1" t="s">
        <v>1124</v>
      </c>
      <c r="C115" s="1" t="s">
        <v>1125</v>
      </c>
      <c r="D115" s="1">
        <v>10</v>
      </c>
      <c r="E115" s="1" t="s">
        <v>26</v>
      </c>
      <c r="F115" s="3">
        <v>15</v>
      </c>
    </row>
    <row r="116" spans="1:6">
      <c r="A116" s="1" t="s">
        <v>1436</v>
      </c>
      <c r="B116" s="1" t="s">
        <v>1124</v>
      </c>
      <c r="C116" s="1" t="s">
        <v>1126</v>
      </c>
      <c r="D116" s="1">
        <v>0</v>
      </c>
      <c r="E116" s="1" t="s">
        <v>26</v>
      </c>
      <c r="F116" s="3">
        <v>430</v>
      </c>
    </row>
    <row r="117" spans="1:6">
      <c r="A117" s="1" t="s">
        <v>1436</v>
      </c>
      <c r="B117" s="1" t="s">
        <v>113</v>
      </c>
      <c r="C117" s="1" t="s">
        <v>1433</v>
      </c>
      <c r="D117" s="1">
        <v>2</v>
      </c>
      <c r="E117" s="1" t="s">
        <v>26</v>
      </c>
      <c r="F117" s="3">
        <v>4937.2</v>
      </c>
    </row>
    <row r="118" spans="1:6">
      <c r="A118" s="1" t="s">
        <v>1436</v>
      </c>
      <c r="B118" s="1" t="s">
        <v>113</v>
      </c>
      <c r="C118" s="1" t="s">
        <v>1434</v>
      </c>
      <c r="D118" s="1">
        <v>2</v>
      </c>
      <c r="E118" s="1" t="s">
        <v>26</v>
      </c>
      <c r="F118" s="3">
        <v>2193</v>
      </c>
    </row>
    <row r="119" spans="1:6">
      <c r="A119" s="1" t="s">
        <v>1436</v>
      </c>
      <c r="B119" s="1" t="s">
        <v>113</v>
      </c>
      <c r="C119" s="1" t="s">
        <v>1435</v>
      </c>
      <c r="D119" s="1">
        <v>2</v>
      </c>
      <c r="E119" s="1" t="s">
        <v>26</v>
      </c>
      <c r="F119" s="3">
        <v>567</v>
      </c>
    </row>
    <row r="120" spans="1:6">
      <c r="A120" s="1"/>
      <c r="B120" s="1"/>
      <c r="C120" s="1"/>
      <c r="D120" s="1"/>
      <c r="E120" s="1"/>
      <c r="F120" s="3"/>
    </row>
    <row r="121" spans="1:6">
      <c r="A121" s="9"/>
      <c r="B121" s="9"/>
      <c r="C121" s="9" t="s">
        <v>1005</v>
      </c>
      <c r="D121" s="9"/>
      <c r="E121" s="9"/>
      <c r="F121" s="11"/>
    </row>
    <row r="122" spans="1:6">
      <c r="A122" s="1" t="s">
        <v>21</v>
      </c>
      <c r="B122" s="1" t="s">
        <v>24</v>
      </c>
      <c r="C122" s="1" t="s">
        <v>158</v>
      </c>
      <c r="D122" s="1">
        <v>0</v>
      </c>
      <c r="E122" s="1" t="s">
        <v>26</v>
      </c>
      <c r="F122" s="3">
        <v>894</v>
      </c>
    </row>
    <row r="123" spans="1:6">
      <c r="A123" s="1" t="s">
        <v>27</v>
      </c>
      <c r="B123" s="1" t="s">
        <v>24</v>
      </c>
      <c r="C123" s="1" t="s">
        <v>160</v>
      </c>
      <c r="D123" s="1">
        <v>1</v>
      </c>
      <c r="E123" s="1" t="s">
        <v>26</v>
      </c>
      <c r="F123" s="3"/>
    </row>
    <row r="124" spans="1:6">
      <c r="A124" s="1" t="s">
        <v>27</v>
      </c>
      <c r="B124" s="1" t="s">
        <v>24</v>
      </c>
      <c r="C124" s="1" t="s">
        <v>161</v>
      </c>
      <c r="D124" s="1">
        <v>1</v>
      </c>
      <c r="E124" s="1" t="s">
        <v>26</v>
      </c>
      <c r="F124" s="3"/>
    </row>
    <row r="125" spans="1:6">
      <c r="A125" s="1" t="s">
        <v>27</v>
      </c>
      <c r="B125" s="1" t="s">
        <v>24</v>
      </c>
      <c r="C125" s="1" t="s">
        <v>162</v>
      </c>
      <c r="D125" s="1">
        <v>1</v>
      </c>
      <c r="E125" s="1" t="s">
        <v>26</v>
      </c>
      <c r="F125" s="3"/>
    </row>
    <row r="126" spans="1:6">
      <c r="A126" s="1" t="s">
        <v>27</v>
      </c>
      <c r="B126" s="1" t="s">
        <v>164</v>
      </c>
      <c r="C126" s="1" t="s">
        <v>165</v>
      </c>
      <c r="D126" s="1">
        <v>1</v>
      </c>
      <c r="E126" s="1" t="s">
        <v>26</v>
      </c>
      <c r="F126" s="3">
        <v>23903</v>
      </c>
    </row>
    <row r="127" spans="1:6">
      <c r="A127" s="1" t="s">
        <v>31</v>
      </c>
      <c r="B127" s="1" t="s">
        <v>76</v>
      </c>
      <c r="C127" s="1" t="s">
        <v>168</v>
      </c>
      <c r="D127" s="1">
        <v>6</v>
      </c>
      <c r="E127" s="1" t="s">
        <v>26</v>
      </c>
      <c r="F127" s="3">
        <v>594.79999999999995</v>
      </c>
    </row>
    <row r="128" spans="1:6">
      <c r="A128" s="1" t="s">
        <v>31</v>
      </c>
      <c r="B128" s="1" t="s">
        <v>76</v>
      </c>
      <c r="C128" s="1" t="s">
        <v>169</v>
      </c>
      <c r="D128" s="1">
        <v>16</v>
      </c>
      <c r="E128" s="1" t="s">
        <v>26</v>
      </c>
      <c r="F128" s="3">
        <v>29.33</v>
      </c>
    </row>
    <row r="129" spans="1:6">
      <c r="A129" s="1" t="s">
        <v>31</v>
      </c>
      <c r="B129" s="1" t="s">
        <v>171</v>
      </c>
      <c r="C129" s="1" t="s">
        <v>172</v>
      </c>
      <c r="D129" s="1">
        <v>20</v>
      </c>
      <c r="E129" s="1" t="s">
        <v>26</v>
      </c>
      <c r="F129" s="3">
        <v>399.6</v>
      </c>
    </row>
    <row r="130" spans="1:6">
      <c r="A130" s="1" t="s">
        <v>63</v>
      </c>
      <c r="B130" s="1" t="s">
        <v>174</v>
      </c>
      <c r="C130" s="1" t="s">
        <v>176</v>
      </c>
      <c r="D130" s="1">
        <v>27</v>
      </c>
      <c r="E130" s="1" t="s">
        <v>26</v>
      </c>
      <c r="F130" s="3">
        <v>438</v>
      </c>
    </row>
    <row r="131" spans="1:6">
      <c r="A131" s="1" t="s">
        <v>63</v>
      </c>
      <c r="B131" s="1" t="s">
        <v>174</v>
      </c>
      <c r="C131" s="1" t="s">
        <v>178</v>
      </c>
      <c r="D131" s="1">
        <v>3</v>
      </c>
      <c r="E131" s="1" t="s">
        <v>26</v>
      </c>
      <c r="F131" s="3">
        <v>188.65</v>
      </c>
    </row>
    <row r="132" spans="1:6">
      <c r="A132" s="1" t="s">
        <v>63</v>
      </c>
      <c r="B132" s="1" t="s">
        <v>174</v>
      </c>
      <c r="C132" s="1" t="s">
        <v>181</v>
      </c>
      <c r="D132" s="1">
        <v>20</v>
      </c>
      <c r="E132" s="1" t="s">
        <v>26</v>
      </c>
      <c r="F132" s="3">
        <v>287.97000000000003</v>
      </c>
    </row>
    <row r="133" spans="1:6">
      <c r="A133" s="1" t="s">
        <v>63</v>
      </c>
      <c r="B133" s="1" t="s">
        <v>174</v>
      </c>
      <c r="C133" s="1" t="s">
        <v>183</v>
      </c>
      <c r="D133" s="1">
        <v>19</v>
      </c>
      <c r="E133" s="1" t="s">
        <v>26</v>
      </c>
      <c r="F133" s="3">
        <v>212.46</v>
      </c>
    </row>
    <row r="134" spans="1:6">
      <c r="A134" s="1" t="s">
        <v>63</v>
      </c>
      <c r="B134" s="1" t="s">
        <v>174</v>
      </c>
      <c r="C134" s="1" t="s">
        <v>185</v>
      </c>
      <c r="D134" s="1">
        <v>5</v>
      </c>
      <c r="E134" s="1" t="s">
        <v>26</v>
      </c>
      <c r="F134" s="3">
        <v>4945.17</v>
      </c>
    </row>
    <row r="135" spans="1:6">
      <c r="A135" s="1" t="s">
        <v>63</v>
      </c>
      <c r="B135" s="1" t="s">
        <v>174</v>
      </c>
      <c r="C135" s="1" t="s">
        <v>187</v>
      </c>
      <c r="D135" s="1">
        <v>5</v>
      </c>
      <c r="E135" s="1" t="s">
        <v>26</v>
      </c>
      <c r="F135" s="3">
        <v>1764.82</v>
      </c>
    </row>
    <row r="136" spans="1:6">
      <c r="A136" s="1" t="s">
        <v>63</v>
      </c>
      <c r="B136" s="1" t="s">
        <v>76</v>
      </c>
      <c r="C136" s="1" t="s">
        <v>189</v>
      </c>
      <c r="D136" s="1">
        <v>0</v>
      </c>
      <c r="E136" s="1" t="s">
        <v>26</v>
      </c>
      <c r="F136" s="3">
        <v>504.1</v>
      </c>
    </row>
    <row r="137" spans="1:6">
      <c r="A137" s="1" t="s">
        <v>63</v>
      </c>
      <c r="B137" s="1" t="s">
        <v>76</v>
      </c>
      <c r="C137" s="1" t="s">
        <v>191</v>
      </c>
      <c r="D137" s="1">
        <v>6</v>
      </c>
      <c r="E137" s="1" t="s">
        <v>26</v>
      </c>
      <c r="F137" s="3">
        <v>52.53</v>
      </c>
    </row>
    <row r="138" spans="1:6">
      <c r="A138" s="1" t="s">
        <v>63</v>
      </c>
      <c r="B138" s="1" t="s">
        <v>76</v>
      </c>
      <c r="C138" s="1" t="s">
        <v>192</v>
      </c>
      <c r="D138" s="1">
        <v>2</v>
      </c>
      <c r="E138" s="1" t="s">
        <v>26</v>
      </c>
      <c r="F138" s="3">
        <v>34.5</v>
      </c>
    </row>
    <row r="139" spans="1:6">
      <c r="A139" s="1" t="s">
        <v>63</v>
      </c>
      <c r="B139" s="1" t="s">
        <v>194</v>
      </c>
      <c r="C139" s="1" t="s">
        <v>195</v>
      </c>
      <c r="D139" s="1">
        <v>2</v>
      </c>
      <c r="E139" s="1" t="s">
        <v>26</v>
      </c>
      <c r="F139" s="3"/>
    </row>
    <row r="140" spans="1:6">
      <c r="A140" s="1" t="s">
        <v>63</v>
      </c>
      <c r="B140" s="1" t="s">
        <v>194</v>
      </c>
      <c r="C140" s="1" t="s">
        <v>196</v>
      </c>
      <c r="D140" s="1">
        <v>1</v>
      </c>
      <c r="E140" s="1" t="s">
        <v>26</v>
      </c>
      <c r="F140" s="3"/>
    </row>
    <row r="141" spans="1:6">
      <c r="A141" s="1" t="s">
        <v>63</v>
      </c>
      <c r="B141" s="1" t="s">
        <v>66</v>
      </c>
      <c r="C141" s="1" t="s">
        <v>198</v>
      </c>
      <c r="D141" s="1">
        <v>1</v>
      </c>
      <c r="E141" s="1" t="s">
        <v>26</v>
      </c>
      <c r="F141" s="3">
        <v>6400</v>
      </c>
    </row>
    <row r="142" spans="1:6">
      <c r="A142" s="1" t="s">
        <v>63</v>
      </c>
      <c r="B142" s="1" t="s">
        <v>60</v>
      </c>
      <c r="C142" s="1" t="s">
        <v>200</v>
      </c>
      <c r="D142" s="1">
        <v>2</v>
      </c>
      <c r="E142" s="1" t="s">
        <v>26</v>
      </c>
      <c r="F142" s="3">
        <v>37300</v>
      </c>
    </row>
    <row r="143" spans="1:6">
      <c r="A143" s="1" t="s">
        <v>63</v>
      </c>
      <c r="B143" s="1" t="s">
        <v>60</v>
      </c>
      <c r="C143" s="1" t="s">
        <v>201</v>
      </c>
      <c r="D143" s="1">
        <v>1</v>
      </c>
      <c r="E143" s="1" t="s">
        <v>26</v>
      </c>
      <c r="F143" s="3">
        <v>920</v>
      </c>
    </row>
    <row r="144" spans="1:6">
      <c r="A144" s="1" t="s">
        <v>63</v>
      </c>
      <c r="B144" s="1" t="s">
        <v>202</v>
      </c>
      <c r="C144" s="1" t="s">
        <v>203</v>
      </c>
      <c r="D144" s="1">
        <v>2</v>
      </c>
      <c r="E144" s="1" t="s">
        <v>26</v>
      </c>
      <c r="F144" s="3"/>
    </row>
    <row r="145" spans="1:6">
      <c r="A145" s="1" t="s">
        <v>72</v>
      </c>
      <c r="B145" s="1" t="s">
        <v>76</v>
      </c>
      <c r="C145" s="1" t="s">
        <v>206</v>
      </c>
      <c r="D145" s="1">
        <v>1</v>
      </c>
      <c r="E145" s="1" t="s">
        <v>26</v>
      </c>
      <c r="F145" s="3">
        <v>269.44</v>
      </c>
    </row>
    <row r="146" spans="1:6">
      <c r="A146" s="1" t="s">
        <v>72</v>
      </c>
      <c r="B146" s="1" t="s">
        <v>76</v>
      </c>
      <c r="C146" s="1" t="s">
        <v>207</v>
      </c>
      <c r="D146" s="1">
        <v>3</v>
      </c>
      <c r="E146" s="1" t="s">
        <v>26</v>
      </c>
      <c r="F146" s="3">
        <v>213.99</v>
      </c>
    </row>
    <row r="147" spans="1:6">
      <c r="A147" s="1" t="s">
        <v>72</v>
      </c>
      <c r="B147" s="1" t="s">
        <v>46</v>
      </c>
      <c r="C147" s="1" t="s">
        <v>209</v>
      </c>
      <c r="D147" s="1">
        <v>1</v>
      </c>
      <c r="E147" s="1" t="s">
        <v>26</v>
      </c>
      <c r="F147" s="3">
        <v>933.31</v>
      </c>
    </row>
    <row r="148" spans="1:6">
      <c r="A148" s="1" t="s">
        <v>72</v>
      </c>
      <c r="B148" s="1" t="s">
        <v>24</v>
      </c>
      <c r="C148" s="1" t="s">
        <v>211</v>
      </c>
      <c r="D148" s="1">
        <v>2</v>
      </c>
      <c r="E148" s="1" t="s">
        <v>26</v>
      </c>
      <c r="F148" s="3">
        <v>18017</v>
      </c>
    </row>
    <row r="149" spans="1:6">
      <c r="A149" s="1" t="s">
        <v>1276</v>
      </c>
      <c r="B149" s="1" t="s">
        <v>1336</v>
      </c>
      <c r="C149" s="1" t="s">
        <v>1277</v>
      </c>
      <c r="D149" s="1">
        <v>1</v>
      </c>
      <c r="E149" s="1" t="s">
        <v>26</v>
      </c>
      <c r="F149" s="3"/>
    </row>
    <row r="150" spans="1:6">
      <c r="A150" s="1" t="s">
        <v>1276</v>
      </c>
      <c r="B150" s="1" t="s">
        <v>1336</v>
      </c>
      <c r="C150" s="1" t="s">
        <v>1279</v>
      </c>
      <c r="D150" s="1">
        <v>1</v>
      </c>
      <c r="E150" s="1" t="s">
        <v>26</v>
      </c>
      <c r="F150" s="3"/>
    </row>
    <row r="151" spans="1:6">
      <c r="A151" s="1" t="s">
        <v>1276</v>
      </c>
      <c r="B151" s="1" t="s">
        <v>1336</v>
      </c>
      <c r="C151" s="1" t="s">
        <v>1278</v>
      </c>
      <c r="D151" s="1">
        <v>4</v>
      </c>
      <c r="E151" s="1" t="s">
        <v>26</v>
      </c>
      <c r="F151" s="3"/>
    </row>
    <row r="152" spans="1:6">
      <c r="A152" s="1" t="s">
        <v>1276</v>
      </c>
      <c r="B152" s="1" t="s">
        <v>1336</v>
      </c>
      <c r="C152" s="1" t="s">
        <v>1280</v>
      </c>
      <c r="D152" s="1">
        <v>1</v>
      </c>
      <c r="E152" s="1" t="s">
        <v>26</v>
      </c>
      <c r="F152" s="3"/>
    </row>
    <row r="153" spans="1:6">
      <c r="A153" s="1" t="s">
        <v>1276</v>
      </c>
      <c r="B153" s="1" t="s">
        <v>1336</v>
      </c>
      <c r="C153" s="1" t="s">
        <v>1281</v>
      </c>
      <c r="D153" s="1">
        <v>2</v>
      </c>
      <c r="E153" s="1" t="s">
        <v>26</v>
      </c>
      <c r="F153" s="3"/>
    </row>
    <row r="154" spans="1:6">
      <c r="A154" s="1" t="s">
        <v>212</v>
      </c>
      <c r="B154" s="1" t="s">
        <v>214</v>
      </c>
      <c r="C154" s="1" t="s">
        <v>215</v>
      </c>
      <c r="D154" s="1">
        <v>2</v>
      </c>
      <c r="E154" s="1" t="s">
        <v>26</v>
      </c>
      <c r="F154" s="3"/>
    </row>
    <row r="155" spans="1:6">
      <c r="A155" s="1" t="s">
        <v>212</v>
      </c>
      <c r="B155" s="1" t="s">
        <v>214</v>
      </c>
      <c r="C155" s="1">
        <v>901529</v>
      </c>
      <c r="D155" s="1">
        <v>1</v>
      </c>
      <c r="E155" s="1" t="s">
        <v>26</v>
      </c>
      <c r="F155" s="3"/>
    </row>
    <row r="156" spans="1:6">
      <c r="A156" s="1" t="s">
        <v>216</v>
      </c>
      <c r="B156" s="1" t="s">
        <v>214</v>
      </c>
      <c r="C156" s="1" t="s">
        <v>217</v>
      </c>
      <c r="D156" s="1">
        <v>2</v>
      </c>
      <c r="E156" s="1" t="s">
        <v>26</v>
      </c>
      <c r="F156" s="3"/>
    </row>
    <row r="157" spans="1:6">
      <c r="A157" s="1" t="s">
        <v>216</v>
      </c>
      <c r="B157" s="1" t="s">
        <v>214</v>
      </c>
      <c r="C157" s="1">
        <v>901569</v>
      </c>
      <c r="D157" s="1">
        <v>1</v>
      </c>
      <c r="E157" s="1" t="s">
        <v>26</v>
      </c>
      <c r="F157" s="3"/>
    </row>
    <row r="158" spans="1:6">
      <c r="A158" s="1" t="s">
        <v>218</v>
      </c>
      <c r="B158" s="1" t="s">
        <v>214</v>
      </c>
      <c r="C158" s="1" t="s">
        <v>219</v>
      </c>
      <c r="D158" s="1">
        <v>2</v>
      </c>
      <c r="E158" s="1" t="s">
        <v>26</v>
      </c>
      <c r="F158" s="3"/>
    </row>
    <row r="159" spans="1:6">
      <c r="A159" s="1" t="s">
        <v>218</v>
      </c>
      <c r="B159" s="1" t="s">
        <v>214</v>
      </c>
      <c r="C159" s="1">
        <v>901509</v>
      </c>
      <c r="D159" s="1">
        <v>1</v>
      </c>
      <c r="E159" s="1" t="s">
        <v>26</v>
      </c>
      <c r="F159" s="3"/>
    </row>
    <row r="160" spans="1:6">
      <c r="A160" s="1" t="s">
        <v>112</v>
      </c>
      <c r="B160" s="1" t="s">
        <v>221</v>
      </c>
      <c r="C160" s="1" t="s">
        <v>222</v>
      </c>
      <c r="D160" s="1">
        <v>4</v>
      </c>
      <c r="E160" s="1" t="s">
        <v>26</v>
      </c>
      <c r="F160" s="3">
        <v>16800</v>
      </c>
    </row>
    <row r="161" spans="1:6">
      <c r="A161" s="1" t="s">
        <v>112</v>
      </c>
      <c r="B161" s="1" t="s">
        <v>224</v>
      </c>
      <c r="C161" s="1" t="s">
        <v>225</v>
      </c>
      <c r="D161" s="1">
        <v>5</v>
      </c>
      <c r="E161" s="1" t="s">
        <v>26</v>
      </c>
      <c r="F161" s="3">
        <v>23.2</v>
      </c>
    </row>
    <row r="162" spans="1:6">
      <c r="A162" s="1" t="s">
        <v>112</v>
      </c>
      <c r="B162" s="1" t="s">
        <v>224</v>
      </c>
      <c r="C162" s="1" t="s">
        <v>226</v>
      </c>
      <c r="D162" s="1">
        <v>3</v>
      </c>
      <c r="E162" s="1" t="s">
        <v>26</v>
      </c>
      <c r="F162" s="3">
        <v>37</v>
      </c>
    </row>
    <row r="163" spans="1:6">
      <c r="A163" s="1" t="s">
        <v>112</v>
      </c>
      <c r="B163" s="1" t="s">
        <v>224</v>
      </c>
      <c r="C163" s="1" t="s">
        <v>227</v>
      </c>
      <c r="D163" s="1">
        <v>6</v>
      </c>
      <c r="E163" s="1" t="s">
        <v>26</v>
      </c>
      <c r="F163" s="3">
        <v>177</v>
      </c>
    </row>
    <row r="164" spans="1:6">
      <c r="A164" s="1" t="s">
        <v>112</v>
      </c>
      <c r="B164" s="1" t="s">
        <v>224</v>
      </c>
      <c r="C164" s="1" t="s">
        <v>228</v>
      </c>
      <c r="D164" s="1">
        <v>3</v>
      </c>
      <c r="E164" s="1" t="s">
        <v>26</v>
      </c>
      <c r="F164" s="3">
        <v>125.2</v>
      </c>
    </row>
    <row r="165" spans="1:6">
      <c r="A165" s="1" t="s">
        <v>112</v>
      </c>
      <c r="B165" s="1" t="s">
        <v>224</v>
      </c>
      <c r="C165" s="1" t="s">
        <v>229</v>
      </c>
      <c r="D165" s="1">
        <v>6</v>
      </c>
      <c r="E165" s="1" t="s">
        <v>26</v>
      </c>
      <c r="F165" s="3">
        <v>85.6</v>
      </c>
    </row>
    <row r="166" spans="1:6">
      <c r="A166" s="1" t="s">
        <v>112</v>
      </c>
      <c r="B166" s="1" t="s">
        <v>224</v>
      </c>
      <c r="C166" s="1" t="s">
        <v>230</v>
      </c>
      <c r="D166" s="1">
        <v>1</v>
      </c>
      <c r="E166" s="1" t="s">
        <v>26</v>
      </c>
      <c r="F166" s="3">
        <v>417.6</v>
      </c>
    </row>
    <row r="167" spans="1:6">
      <c r="A167" s="1" t="s">
        <v>112</v>
      </c>
      <c r="B167" s="1" t="s">
        <v>224</v>
      </c>
      <c r="C167" s="1" t="s">
        <v>231</v>
      </c>
      <c r="D167" s="1">
        <v>2</v>
      </c>
      <c r="E167" s="1" t="s">
        <v>26</v>
      </c>
      <c r="F167" s="3">
        <v>909.4</v>
      </c>
    </row>
    <row r="168" spans="1:6">
      <c r="A168" s="1" t="s">
        <v>112</v>
      </c>
      <c r="B168" s="1" t="s">
        <v>224</v>
      </c>
      <c r="C168" s="1" t="s">
        <v>232</v>
      </c>
      <c r="D168" s="1">
        <v>1</v>
      </c>
      <c r="E168" s="1" t="s">
        <v>26</v>
      </c>
      <c r="F168" s="3">
        <v>166.4</v>
      </c>
    </row>
    <row r="169" spans="1:6">
      <c r="A169" s="1" t="s">
        <v>112</v>
      </c>
      <c r="B169" s="1" t="s">
        <v>1228</v>
      </c>
      <c r="C169" s="1" t="s">
        <v>234</v>
      </c>
      <c r="D169" s="1">
        <v>6</v>
      </c>
      <c r="E169" s="1" t="s">
        <v>26</v>
      </c>
      <c r="F169" s="3">
        <v>161.29</v>
      </c>
    </row>
    <row r="170" spans="1:6">
      <c r="A170" s="1" t="s">
        <v>112</v>
      </c>
      <c r="B170" s="1" t="s">
        <v>1228</v>
      </c>
      <c r="C170" s="1" t="s">
        <v>235</v>
      </c>
      <c r="D170" s="1">
        <v>6</v>
      </c>
      <c r="E170" s="1" t="s">
        <v>26</v>
      </c>
      <c r="F170" s="3">
        <v>274.47000000000003</v>
      </c>
    </row>
    <row r="171" spans="1:6">
      <c r="A171" s="1" t="s">
        <v>112</v>
      </c>
      <c r="B171" s="1" t="s">
        <v>237</v>
      </c>
      <c r="C171" s="1" t="s">
        <v>238</v>
      </c>
      <c r="D171" s="1">
        <v>1</v>
      </c>
      <c r="E171" s="1" t="s">
        <v>26</v>
      </c>
      <c r="F171" s="3">
        <v>885.8</v>
      </c>
    </row>
    <row r="172" spans="1:6">
      <c r="A172" s="1" t="s">
        <v>112</v>
      </c>
      <c r="B172" s="1" t="s">
        <v>240</v>
      </c>
      <c r="C172" s="1" t="s">
        <v>1437</v>
      </c>
      <c r="D172" s="1">
        <v>2</v>
      </c>
      <c r="E172" s="1" t="s">
        <v>26</v>
      </c>
      <c r="F172" s="3">
        <v>154</v>
      </c>
    </row>
    <row r="173" spans="1:6">
      <c r="A173" s="1" t="s">
        <v>112</v>
      </c>
      <c r="B173" s="1" t="s">
        <v>240</v>
      </c>
      <c r="C173" s="1" t="s">
        <v>1438</v>
      </c>
      <c r="D173" s="1">
        <v>2</v>
      </c>
      <c r="E173" s="1" t="s">
        <v>26</v>
      </c>
      <c r="F173" s="3">
        <v>259.05</v>
      </c>
    </row>
    <row r="174" spans="1:6">
      <c r="A174" s="1" t="s">
        <v>110</v>
      </c>
      <c r="B174" s="1" t="s">
        <v>24</v>
      </c>
      <c r="C174" s="1" t="s">
        <v>244</v>
      </c>
      <c r="D174" s="1">
        <v>5</v>
      </c>
      <c r="E174" s="1" t="s">
        <v>26</v>
      </c>
      <c r="F174" s="3"/>
    </row>
    <row r="175" spans="1:6">
      <c r="A175" s="13"/>
      <c r="B175" s="13"/>
      <c r="C175" s="16" t="s">
        <v>1063</v>
      </c>
      <c r="D175" s="13"/>
      <c r="E175" s="13"/>
      <c r="F175" s="15"/>
    </row>
    <row r="176" spans="1:6">
      <c r="A176" s="1" t="s">
        <v>21</v>
      </c>
      <c r="B176" s="1" t="s">
        <v>224</v>
      </c>
      <c r="C176" s="1" t="s">
        <v>1058</v>
      </c>
      <c r="D176" s="1">
        <v>4</v>
      </c>
      <c r="E176" s="1" t="s">
        <v>26</v>
      </c>
      <c r="F176" s="3">
        <v>41.23</v>
      </c>
    </row>
    <row r="177" spans="1:6">
      <c r="A177" s="1" t="s">
        <v>149</v>
      </c>
      <c r="B177" s="1" t="s">
        <v>224</v>
      </c>
      <c r="C177" s="1" t="s">
        <v>696</v>
      </c>
      <c r="D177" s="1">
        <v>4</v>
      </c>
      <c r="E177" s="1" t="s">
        <v>26</v>
      </c>
      <c r="F177" s="3">
        <v>260.70999999999998</v>
      </c>
    </row>
    <row r="178" spans="1:6">
      <c r="A178" s="1" t="s">
        <v>149</v>
      </c>
      <c r="B178" s="1" t="s">
        <v>224</v>
      </c>
      <c r="C178" s="1" t="s">
        <v>1059</v>
      </c>
      <c r="D178" s="1">
        <v>1</v>
      </c>
      <c r="E178" s="1" t="s">
        <v>26</v>
      </c>
      <c r="F178" s="3">
        <v>423.97</v>
      </c>
    </row>
    <row r="179" spans="1:6">
      <c r="A179" s="1" t="s">
        <v>149</v>
      </c>
      <c r="B179" s="1" t="s">
        <v>224</v>
      </c>
      <c r="C179" s="1" t="s">
        <v>1060</v>
      </c>
      <c r="D179" s="1">
        <v>1</v>
      </c>
      <c r="E179" s="1" t="s">
        <v>26</v>
      </c>
      <c r="F179" s="3">
        <v>225.7</v>
      </c>
    </row>
    <row r="180" spans="1:6">
      <c r="A180" s="1" t="s">
        <v>21</v>
      </c>
      <c r="B180" s="1" t="s">
        <v>224</v>
      </c>
      <c r="C180" s="1" t="s">
        <v>1061</v>
      </c>
      <c r="D180" s="1">
        <v>0</v>
      </c>
      <c r="E180" s="1" t="s">
        <v>1062</v>
      </c>
      <c r="F180" s="3">
        <v>7.8</v>
      </c>
    </row>
    <row r="181" spans="1:6">
      <c r="A181" s="1" t="s">
        <v>1134</v>
      </c>
      <c r="B181" s="1" t="s">
        <v>224</v>
      </c>
      <c r="C181" s="1" t="s">
        <v>1064</v>
      </c>
      <c r="D181" s="1">
        <v>1</v>
      </c>
      <c r="E181" s="1" t="s">
        <v>26</v>
      </c>
      <c r="F181" s="3">
        <v>2013</v>
      </c>
    </row>
    <row r="182" spans="1:6">
      <c r="A182" s="1" t="s">
        <v>1134</v>
      </c>
      <c r="B182" s="1" t="s">
        <v>224</v>
      </c>
      <c r="C182" s="1" t="s">
        <v>1065</v>
      </c>
      <c r="D182" s="1">
        <v>3</v>
      </c>
      <c r="E182" s="1" t="s">
        <v>26</v>
      </c>
      <c r="F182" s="3">
        <v>1702.193</v>
      </c>
    </row>
    <row r="183" spans="1:6">
      <c r="A183" s="1" t="s">
        <v>21</v>
      </c>
      <c r="B183" s="1" t="s">
        <v>224</v>
      </c>
      <c r="C183" s="1" t="s">
        <v>1066</v>
      </c>
      <c r="D183" s="1">
        <v>2</v>
      </c>
      <c r="E183" s="1" t="s">
        <v>26</v>
      </c>
      <c r="F183" s="3">
        <v>1.1299999999999999</v>
      </c>
    </row>
    <row r="184" spans="1:6">
      <c r="A184" s="1" t="s">
        <v>21</v>
      </c>
      <c r="B184" s="1" t="s">
        <v>224</v>
      </c>
      <c r="C184" s="1" t="s">
        <v>226</v>
      </c>
      <c r="D184" s="1">
        <v>1</v>
      </c>
      <c r="E184" s="1" t="s">
        <v>26</v>
      </c>
      <c r="F184" s="3">
        <v>1.72</v>
      </c>
    </row>
    <row r="185" spans="1:6">
      <c r="A185" s="1" t="s">
        <v>21</v>
      </c>
      <c r="B185" s="1" t="s">
        <v>224</v>
      </c>
      <c r="C185" s="1" t="s">
        <v>1067</v>
      </c>
      <c r="D185" s="1">
        <v>2</v>
      </c>
      <c r="E185" s="1" t="s">
        <v>26</v>
      </c>
      <c r="F185" s="3">
        <v>6.54</v>
      </c>
    </row>
    <row r="186" spans="1:6">
      <c r="A186" s="1" t="s">
        <v>21</v>
      </c>
      <c r="B186" s="1" t="s">
        <v>224</v>
      </c>
      <c r="C186" s="1" t="s">
        <v>1068</v>
      </c>
      <c r="D186" s="1">
        <v>1</v>
      </c>
      <c r="E186" s="1" t="s">
        <v>26</v>
      </c>
      <c r="F186" s="3">
        <v>54.66</v>
      </c>
    </row>
    <row r="187" spans="1:6">
      <c r="A187" s="1" t="s">
        <v>21</v>
      </c>
      <c r="B187" s="1" t="s">
        <v>224</v>
      </c>
      <c r="C187" s="1" t="s">
        <v>1069</v>
      </c>
      <c r="D187" s="1">
        <v>1</v>
      </c>
      <c r="E187" s="1" t="s">
        <v>26</v>
      </c>
      <c r="F187" s="3">
        <v>3.36</v>
      </c>
    </row>
    <row r="188" spans="1:6">
      <c r="A188" s="1" t="s">
        <v>21</v>
      </c>
      <c r="B188" s="1" t="s">
        <v>224</v>
      </c>
      <c r="C188" s="1" t="s">
        <v>1070</v>
      </c>
      <c r="D188" s="1">
        <v>1</v>
      </c>
      <c r="E188" s="1" t="s">
        <v>26</v>
      </c>
      <c r="F188" s="3">
        <v>65.39</v>
      </c>
    </row>
    <row r="189" spans="1:6">
      <c r="A189" s="1" t="s">
        <v>21</v>
      </c>
      <c r="B189" s="1" t="s">
        <v>224</v>
      </c>
      <c r="C189" s="1" t="s">
        <v>1071</v>
      </c>
      <c r="D189" s="1">
        <v>2</v>
      </c>
      <c r="E189" s="1" t="s">
        <v>26</v>
      </c>
      <c r="F189" s="3">
        <v>5.81</v>
      </c>
    </row>
    <row r="190" spans="1:6">
      <c r="A190" s="1" t="s">
        <v>21</v>
      </c>
      <c r="B190" s="1" t="s">
        <v>224</v>
      </c>
      <c r="C190" s="1" t="s">
        <v>1072</v>
      </c>
      <c r="D190" s="1">
        <v>2</v>
      </c>
      <c r="E190" s="1" t="s">
        <v>26</v>
      </c>
      <c r="F190" s="3">
        <v>83.38</v>
      </c>
    </row>
    <row r="191" spans="1:6">
      <c r="A191" s="1" t="s">
        <v>21</v>
      </c>
      <c r="B191" s="1" t="s">
        <v>224</v>
      </c>
      <c r="C191" s="1" t="s">
        <v>1073</v>
      </c>
      <c r="D191" s="1">
        <v>0</v>
      </c>
      <c r="E191" s="1" t="s">
        <v>1062</v>
      </c>
      <c r="F191" s="3">
        <v>45.09</v>
      </c>
    </row>
    <row r="192" spans="1:6">
      <c r="A192" s="1" t="s">
        <v>21</v>
      </c>
      <c r="B192" s="1" t="s">
        <v>224</v>
      </c>
      <c r="C192" s="1" t="s">
        <v>1074</v>
      </c>
      <c r="D192" s="1">
        <v>6</v>
      </c>
      <c r="E192" s="1" t="s">
        <v>26</v>
      </c>
      <c r="F192" s="3">
        <v>453.95</v>
      </c>
    </row>
    <row r="193" spans="1:6">
      <c r="A193" s="1" t="s">
        <v>21</v>
      </c>
      <c r="B193" s="1" t="s">
        <v>224</v>
      </c>
      <c r="C193" s="1" t="s">
        <v>1075</v>
      </c>
      <c r="D193" s="1">
        <v>6</v>
      </c>
      <c r="E193" s="1" t="s">
        <v>26</v>
      </c>
      <c r="F193" s="3">
        <v>8.3000000000000007</v>
      </c>
    </row>
    <row r="194" spans="1:6">
      <c r="A194" s="1" t="s">
        <v>21</v>
      </c>
      <c r="B194" s="1" t="s">
        <v>224</v>
      </c>
      <c r="C194" s="1" t="s">
        <v>1076</v>
      </c>
      <c r="D194" s="1">
        <v>11</v>
      </c>
      <c r="E194" s="1" t="s">
        <v>26</v>
      </c>
      <c r="F194" s="3">
        <v>10.28</v>
      </c>
    </row>
    <row r="195" spans="1:6">
      <c r="A195" s="1" t="s">
        <v>21</v>
      </c>
      <c r="B195" s="1" t="s">
        <v>224</v>
      </c>
      <c r="C195" s="1" t="s">
        <v>1077</v>
      </c>
      <c r="D195" s="1">
        <v>2</v>
      </c>
      <c r="E195" s="1" t="s">
        <v>26</v>
      </c>
      <c r="F195" s="3">
        <v>13.68</v>
      </c>
    </row>
    <row r="196" spans="1:6">
      <c r="A196" s="1" t="s">
        <v>21</v>
      </c>
      <c r="B196" s="1" t="s">
        <v>224</v>
      </c>
      <c r="C196" s="1" t="s">
        <v>1078</v>
      </c>
      <c r="D196" s="1">
        <v>4</v>
      </c>
      <c r="E196" s="1" t="s">
        <v>26</v>
      </c>
      <c r="F196" s="3">
        <v>14.35</v>
      </c>
    </row>
    <row r="197" spans="1:6">
      <c r="A197" s="1" t="s">
        <v>21</v>
      </c>
      <c r="B197" s="1" t="s">
        <v>224</v>
      </c>
      <c r="C197" s="1" t="s">
        <v>1079</v>
      </c>
      <c r="D197" s="1">
        <v>5</v>
      </c>
      <c r="E197" s="1" t="s">
        <v>26</v>
      </c>
      <c r="F197" s="3">
        <v>81.739999999999995</v>
      </c>
    </row>
    <row r="198" spans="1:6">
      <c r="A198" s="1" t="s">
        <v>21</v>
      </c>
      <c r="B198" s="1" t="s">
        <v>224</v>
      </c>
      <c r="C198" s="1" t="s">
        <v>1120</v>
      </c>
      <c r="D198" s="1">
        <v>3</v>
      </c>
      <c r="E198" s="1" t="s">
        <v>26</v>
      </c>
      <c r="F198" s="3">
        <v>46.84</v>
      </c>
    </row>
    <row r="199" spans="1:6">
      <c r="A199" s="1" t="s">
        <v>21</v>
      </c>
      <c r="B199" s="1" t="s">
        <v>224</v>
      </c>
      <c r="C199" s="1" t="s">
        <v>1105</v>
      </c>
      <c r="D199" s="1">
        <v>4</v>
      </c>
      <c r="E199" s="1" t="s">
        <v>26</v>
      </c>
      <c r="F199" s="3">
        <v>45.76</v>
      </c>
    </row>
    <row r="200" spans="1:6">
      <c r="A200" s="1" t="s">
        <v>21</v>
      </c>
      <c r="B200" s="1" t="s">
        <v>224</v>
      </c>
      <c r="C200" s="1" t="s">
        <v>1106</v>
      </c>
      <c r="D200" s="1">
        <v>200</v>
      </c>
      <c r="E200" s="1" t="s">
        <v>26</v>
      </c>
      <c r="F200" s="3">
        <v>0.22</v>
      </c>
    </row>
    <row r="201" spans="1:6">
      <c r="A201" s="1" t="s">
        <v>21</v>
      </c>
      <c r="B201" s="1" t="s">
        <v>224</v>
      </c>
      <c r="C201" s="1" t="s">
        <v>1107</v>
      </c>
      <c r="D201" s="1">
        <v>200</v>
      </c>
      <c r="E201" s="1" t="s">
        <v>26</v>
      </c>
      <c r="F201" s="3">
        <v>0.44</v>
      </c>
    </row>
    <row r="202" spans="1:6">
      <c r="A202" s="1" t="s">
        <v>21</v>
      </c>
      <c r="B202" s="1" t="s">
        <v>224</v>
      </c>
      <c r="C202" s="1" t="s">
        <v>1108</v>
      </c>
      <c r="D202" s="1">
        <v>1</v>
      </c>
      <c r="E202" s="1" t="s">
        <v>26</v>
      </c>
      <c r="F202" s="3">
        <v>23.62</v>
      </c>
    </row>
    <row r="203" spans="1:6">
      <c r="A203" s="1" t="s">
        <v>21</v>
      </c>
      <c r="B203" s="1" t="s">
        <v>224</v>
      </c>
      <c r="C203" s="1" t="s">
        <v>1109</v>
      </c>
      <c r="D203" s="1">
        <v>1</v>
      </c>
      <c r="E203" s="1" t="s">
        <v>26</v>
      </c>
      <c r="F203" s="3">
        <v>32.020000000000003</v>
      </c>
    </row>
    <row r="204" spans="1:6">
      <c r="A204" s="1" t="s">
        <v>21</v>
      </c>
      <c r="B204" s="1" t="s">
        <v>224</v>
      </c>
      <c r="C204" s="1" t="s">
        <v>1110</v>
      </c>
      <c r="D204" s="1">
        <v>5</v>
      </c>
      <c r="E204" s="1" t="s">
        <v>26</v>
      </c>
      <c r="F204" s="3">
        <v>16</v>
      </c>
    </row>
    <row r="205" spans="1:6">
      <c r="A205" s="1" t="s">
        <v>21</v>
      </c>
      <c r="B205" s="1" t="s">
        <v>224</v>
      </c>
      <c r="C205" s="1" t="s">
        <v>1212</v>
      </c>
      <c r="D205" s="1">
        <v>0</v>
      </c>
      <c r="E205" s="1" t="s">
        <v>26</v>
      </c>
      <c r="F205" s="3">
        <v>155</v>
      </c>
    </row>
    <row r="206" spans="1:6">
      <c r="A206" s="1" t="s">
        <v>21</v>
      </c>
      <c r="B206" s="1" t="s">
        <v>224</v>
      </c>
      <c r="C206" s="1" t="s">
        <v>1112</v>
      </c>
      <c r="D206" s="1">
        <v>0</v>
      </c>
      <c r="E206" s="1" t="s">
        <v>1062</v>
      </c>
      <c r="F206" s="3">
        <v>167.24</v>
      </c>
    </row>
    <row r="207" spans="1:6">
      <c r="A207" s="1" t="s">
        <v>21</v>
      </c>
      <c r="B207" s="1" t="s">
        <v>224</v>
      </c>
      <c r="C207" s="1" t="s">
        <v>1113</v>
      </c>
      <c r="D207" s="1">
        <v>1</v>
      </c>
      <c r="E207" s="1" t="s">
        <v>26</v>
      </c>
      <c r="F207" s="3">
        <v>112.51</v>
      </c>
    </row>
    <row r="208" spans="1:6">
      <c r="A208" s="1" t="s">
        <v>21</v>
      </c>
      <c r="B208" s="1" t="s">
        <v>224</v>
      </c>
      <c r="C208" s="1" t="s">
        <v>1114</v>
      </c>
      <c r="D208" s="1">
        <v>3</v>
      </c>
      <c r="E208" s="1" t="s">
        <v>26</v>
      </c>
      <c r="F208" s="3">
        <v>19.2</v>
      </c>
    </row>
    <row r="209" spans="1:6">
      <c r="A209" s="1" t="s">
        <v>21</v>
      </c>
      <c r="B209" s="1" t="s">
        <v>224</v>
      </c>
      <c r="C209" s="1" t="s">
        <v>1115</v>
      </c>
      <c r="D209" s="1">
        <v>3</v>
      </c>
      <c r="E209" s="1" t="s">
        <v>26</v>
      </c>
      <c r="F209" s="3">
        <v>50.88</v>
      </c>
    </row>
    <row r="210" spans="1:6">
      <c r="A210" s="1" t="s">
        <v>21</v>
      </c>
      <c r="B210" s="1" t="s">
        <v>224</v>
      </c>
      <c r="C210" s="1" t="s">
        <v>1116</v>
      </c>
      <c r="D210" s="1">
        <v>8</v>
      </c>
      <c r="E210" s="1" t="s">
        <v>26</v>
      </c>
      <c r="F210" s="3">
        <v>7.53</v>
      </c>
    </row>
    <row r="211" spans="1:6">
      <c r="A211" s="1" t="s">
        <v>21</v>
      </c>
      <c r="B211" s="1" t="s">
        <v>224</v>
      </c>
      <c r="C211" s="1" t="s">
        <v>1118</v>
      </c>
      <c r="D211" s="1">
        <v>1</v>
      </c>
      <c r="E211" s="1" t="s">
        <v>1117</v>
      </c>
      <c r="F211" s="3">
        <v>49.04</v>
      </c>
    </row>
    <row r="212" spans="1:6">
      <c r="A212" s="1" t="s">
        <v>21</v>
      </c>
      <c r="B212" s="1" t="s">
        <v>224</v>
      </c>
      <c r="C212" s="1" t="s">
        <v>1110</v>
      </c>
      <c r="D212" s="1">
        <v>9</v>
      </c>
      <c r="E212" s="1" t="s">
        <v>26</v>
      </c>
      <c r="F212" s="3">
        <v>16</v>
      </c>
    </row>
    <row r="213" spans="1:6">
      <c r="A213" s="1" t="s">
        <v>21</v>
      </c>
      <c r="B213" s="1" t="s">
        <v>70</v>
      </c>
      <c r="C213" s="1" t="s">
        <v>1127</v>
      </c>
      <c r="D213" s="1">
        <v>0</v>
      </c>
      <c r="E213" s="1" t="s">
        <v>26</v>
      </c>
      <c r="F213" s="3">
        <v>2950</v>
      </c>
    </row>
    <row r="214" spans="1:6">
      <c r="A214" s="1" t="s">
        <v>21</v>
      </c>
      <c r="B214" s="1" t="s">
        <v>24</v>
      </c>
      <c r="C214" s="1" t="s">
        <v>1135</v>
      </c>
      <c r="D214" s="1">
        <v>0</v>
      </c>
      <c r="E214" s="1" t="s">
        <v>26</v>
      </c>
      <c r="F214" s="3">
        <v>0</v>
      </c>
    </row>
    <row r="215" spans="1:6">
      <c r="A215" s="1" t="s">
        <v>149</v>
      </c>
      <c r="B215" s="1" t="s">
        <v>122</v>
      </c>
      <c r="C215" s="1" t="s">
        <v>1152</v>
      </c>
      <c r="D215" s="1">
        <v>6</v>
      </c>
      <c r="E215" s="1" t="s">
        <v>26</v>
      </c>
      <c r="F215" s="3">
        <v>688.41</v>
      </c>
    </row>
    <row r="216" spans="1:6">
      <c r="A216" s="1" t="s">
        <v>1134</v>
      </c>
      <c r="B216" s="1" t="s">
        <v>122</v>
      </c>
      <c r="C216" s="1" t="s">
        <v>1282</v>
      </c>
      <c r="D216" s="1">
        <v>1</v>
      </c>
      <c r="E216" s="1" t="s">
        <v>26</v>
      </c>
      <c r="F216" s="3">
        <v>3493.82</v>
      </c>
    </row>
    <row r="217" spans="1:6">
      <c r="A217" s="1" t="s">
        <v>1134</v>
      </c>
      <c r="B217" s="1" t="s">
        <v>122</v>
      </c>
      <c r="C217" s="1" t="s">
        <v>1283</v>
      </c>
      <c r="D217" s="1">
        <v>2</v>
      </c>
      <c r="E217" s="1" t="s">
        <v>26</v>
      </c>
      <c r="F217" s="3">
        <v>2715.51</v>
      </c>
    </row>
    <row r="218" spans="1:6">
      <c r="A218" s="1" t="s">
        <v>59</v>
      </c>
      <c r="B218" s="1" t="s">
        <v>122</v>
      </c>
      <c r="C218" s="1" t="s">
        <v>1153</v>
      </c>
      <c r="D218" s="1">
        <v>24</v>
      </c>
      <c r="E218" s="1" t="s">
        <v>26</v>
      </c>
      <c r="F218" s="3">
        <v>78</v>
      </c>
    </row>
    <row r="219" spans="1:6">
      <c r="A219" s="1" t="s">
        <v>149</v>
      </c>
      <c r="B219" s="1" t="s">
        <v>122</v>
      </c>
      <c r="C219" s="1" t="s">
        <v>1154</v>
      </c>
      <c r="D219" s="1">
        <v>4</v>
      </c>
      <c r="E219" s="1" t="s">
        <v>26</v>
      </c>
      <c r="F219" s="3">
        <v>354.67</v>
      </c>
    </row>
    <row r="220" spans="1:6">
      <c r="A220" s="1" t="s">
        <v>149</v>
      </c>
      <c r="B220" s="1" t="s">
        <v>122</v>
      </c>
      <c r="C220" s="1" t="s">
        <v>1284</v>
      </c>
      <c r="D220" s="1">
        <v>2</v>
      </c>
      <c r="E220" s="1" t="s">
        <v>26</v>
      </c>
      <c r="F220" s="3">
        <v>1395.71</v>
      </c>
    </row>
    <row r="221" spans="1:6">
      <c r="A221" s="1" t="s">
        <v>149</v>
      </c>
      <c r="B221" s="1" t="s">
        <v>122</v>
      </c>
      <c r="C221" s="1" t="s">
        <v>1155</v>
      </c>
      <c r="D221" s="1">
        <v>0</v>
      </c>
      <c r="E221" s="1" t="s">
        <v>26</v>
      </c>
      <c r="F221" s="3">
        <v>481.39</v>
      </c>
    </row>
    <row r="222" spans="1:6">
      <c r="A222" s="1" t="s">
        <v>149</v>
      </c>
      <c r="B222" s="1" t="s">
        <v>122</v>
      </c>
      <c r="C222" s="1" t="s">
        <v>1156</v>
      </c>
      <c r="D222" s="1">
        <v>2</v>
      </c>
      <c r="E222" s="1" t="s">
        <v>26</v>
      </c>
      <c r="F222" s="3">
        <v>732.98</v>
      </c>
    </row>
    <row r="223" spans="1:6">
      <c r="A223" s="1" t="s">
        <v>149</v>
      </c>
      <c r="B223" s="1" t="s">
        <v>122</v>
      </c>
      <c r="C223" s="1" t="s">
        <v>1157</v>
      </c>
      <c r="D223" s="1">
        <v>2</v>
      </c>
      <c r="E223" s="1" t="s">
        <v>26</v>
      </c>
      <c r="F223" s="3">
        <v>983.34</v>
      </c>
    </row>
    <row r="224" spans="1:6">
      <c r="A224" s="1" t="s">
        <v>59</v>
      </c>
      <c r="B224" s="1" t="s">
        <v>122</v>
      </c>
      <c r="C224" s="1" t="s">
        <v>1158</v>
      </c>
      <c r="D224" s="1">
        <v>5</v>
      </c>
      <c r="E224" s="1" t="s">
        <v>26</v>
      </c>
      <c r="F224" s="3">
        <v>49.65</v>
      </c>
    </row>
    <row r="225" spans="1:6">
      <c r="A225" s="1" t="s">
        <v>59</v>
      </c>
      <c r="B225" s="1" t="s">
        <v>122</v>
      </c>
      <c r="C225" s="1" t="s">
        <v>1159</v>
      </c>
      <c r="D225" s="1">
        <v>14</v>
      </c>
      <c r="E225" s="1" t="s">
        <v>26</v>
      </c>
      <c r="F225" s="3">
        <v>69.28</v>
      </c>
    </row>
    <row r="226" spans="1:6">
      <c r="A226" s="1" t="s">
        <v>59</v>
      </c>
      <c r="B226" s="1" t="s">
        <v>122</v>
      </c>
      <c r="C226" s="1" t="s">
        <v>1160</v>
      </c>
      <c r="D226" s="1">
        <v>2</v>
      </c>
      <c r="E226" s="1" t="s">
        <v>26</v>
      </c>
      <c r="F226" s="3">
        <v>159.03</v>
      </c>
    </row>
    <row r="227" spans="1:6">
      <c r="A227" s="1" t="s">
        <v>59</v>
      </c>
      <c r="B227" s="1" t="s">
        <v>122</v>
      </c>
      <c r="C227" s="1" t="s">
        <v>1161</v>
      </c>
      <c r="D227" s="1">
        <v>2</v>
      </c>
      <c r="E227" s="1" t="s">
        <v>26</v>
      </c>
      <c r="F227" s="3">
        <v>83.31</v>
      </c>
    </row>
    <row r="228" spans="1:6">
      <c r="A228" s="1" t="s">
        <v>59</v>
      </c>
      <c r="B228" s="1" t="s">
        <v>122</v>
      </c>
      <c r="C228" s="1" t="s">
        <v>1162</v>
      </c>
      <c r="D228" s="1">
        <v>7</v>
      </c>
      <c r="E228" s="1" t="s">
        <v>26</v>
      </c>
      <c r="F228" s="3">
        <v>122.86</v>
      </c>
    </row>
    <row r="229" spans="1:6">
      <c r="A229" s="1" t="s">
        <v>59</v>
      </c>
      <c r="B229" s="1" t="s">
        <v>122</v>
      </c>
      <c r="C229" s="1" t="s">
        <v>1163</v>
      </c>
      <c r="D229" s="1">
        <v>0</v>
      </c>
      <c r="E229" s="1" t="s">
        <v>26</v>
      </c>
      <c r="F229" s="3">
        <v>107.42</v>
      </c>
    </row>
    <row r="230" spans="1:6">
      <c r="A230" s="1" t="s">
        <v>59</v>
      </c>
      <c r="B230" s="1" t="s">
        <v>122</v>
      </c>
      <c r="C230" s="1" t="s">
        <v>1164</v>
      </c>
      <c r="D230" s="1">
        <v>1</v>
      </c>
      <c r="E230" s="1" t="s">
        <v>26</v>
      </c>
      <c r="F230" s="3">
        <v>218.75</v>
      </c>
    </row>
    <row r="231" spans="1:6">
      <c r="A231" s="1" t="s">
        <v>59</v>
      </c>
      <c r="B231" s="1" t="s">
        <v>122</v>
      </c>
      <c r="C231" s="1" t="s">
        <v>1165</v>
      </c>
      <c r="D231" s="1">
        <v>3</v>
      </c>
      <c r="E231" s="1" t="s">
        <v>26</v>
      </c>
      <c r="F231" s="3">
        <v>325</v>
      </c>
    </row>
    <row r="232" spans="1:6">
      <c r="A232" s="1" t="s">
        <v>149</v>
      </c>
      <c r="B232" s="1" t="s">
        <v>70</v>
      </c>
      <c r="C232" s="1" t="s">
        <v>1186</v>
      </c>
      <c r="D232" s="1">
        <v>1</v>
      </c>
      <c r="E232" s="1" t="s">
        <v>26</v>
      </c>
      <c r="F232" s="3">
        <v>725</v>
      </c>
    </row>
    <row r="233" spans="1:6">
      <c r="A233" s="1" t="s">
        <v>149</v>
      </c>
      <c r="B233" s="1" t="s">
        <v>70</v>
      </c>
      <c r="C233" s="1" t="s">
        <v>1187</v>
      </c>
      <c r="D233" s="1">
        <v>10</v>
      </c>
      <c r="E233" s="1" t="s">
        <v>26</v>
      </c>
      <c r="F233" s="3">
        <v>3.5</v>
      </c>
    </row>
    <row r="234" spans="1:6">
      <c r="A234" s="1" t="s">
        <v>59</v>
      </c>
      <c r="B234" s="1" t="s">
        <v>1228</v>
      </c>
      <c r="C234" s="1" t="s">
        <v>1229</v>
      </c>
      <c r="D234" s="1">
        <v>2</v>
      </c>
      <c r="E234" s="1" t="s">
        <v>26</v>
      </c>
      <c r="F234" s="3">
        <v>77.650000000000006</v>
      </c>
    </row>
    <row r="235" spans="1:6">
      <c r="A235" s="1" t="s">
        <v>59</v>
      </c>
      <c r="B235" s="1" t="s">
        <v>1228</v>
      </c>
      <c r="C235" s="1" t="s">
        <v>1230</v>
      </c>
      <c r="D235" s="1">
        <v>2</v>
      </c>
      <c r="E235" s="1" t="s">
        <v>26</v>
      </c>
      <c r="F235" s="3">
        <v>26.7</v>
      </c>
    </row>
    <row r="236" spans="1:6">
      <c r="A236" s="1" t="s">
        <v>59</v>
      </c>
      <c r="B236" s="1" t="s">
        <v>1228</v>
      </c>
      <c r="C236" s="1" t="s">
        <v>1231</v>
      </c>
      <c r="D236" s="1">
        <v>3</v>
      </c>
      <c r="E236" s="1" t="s">
        <v>26</v>
      </c>
      <c r="F236" s="3">
        <v>482.28</v>
      </c>
    </row>
    <row r="237" spans="1:6">
      <c r="A237" s="1" t="s">
        <v>59</v>
      </c>
      <c r="B237" s="1" t="s">
        <v>1228</v>
      </c>
      <c r="C237" s="1" t="s">
        <v>1232</v>
      </c>
      <c r="D237" s="1">
        <v>3</v>
      </c>
      <c r="E237" s="1" t="s">
        <v>26</v>
      </c>
      <c r="F237" s="3">
        <v>15.23</v>
      </c>
    </row>
    <row r="238" spans="1:6">
      <c r="A238" s="1" t="s">
        <v>59</v>
      </c>
      <c r="B238" s="1" t="s">
        <v>1228</v>
      </c>
      <c r="C238" s="1" t="s">
        <v>1233</v>
      </c>
      <c r="D238" s="1">
        <v>3</v>
      </c>
      <c r="E238" s="1" t="s">
        <v>26</v>
      </c>
      <c r="F238" s="3">
        <v>69</v>
      </c>
    </row>
    <row r="239" spans="1:6">
      <c r="A239" s="1" t="s">
        <v>59</v>
      </c>
      <c r="B239" s="1" t="s">
        <v>1228</v>
      </c>
      <c r="C239" s="1" t="s">
        <v>1234</v>
      </c>
      <c r="D239" s="1">
        <v>1</v>
      </c>
      <c r="E239" s="1" t="s">
        <v>26</v>
      </c>
      <c r="F239" s="3">
        <v>35.72</v>
      </c>
    </row>
    <row r="240" spans="1:6">
      <c r="A240" s="1" t="s">
        <v>149</v>
      </c>
      <c r="B240" s="1" t="s">
        <v>1228</v>
      </c>
      <c r="C240" s="1" t="s">
        <v>1235</v>
      </c>
      <c r="D240" s="1">
        <v>1</v>
      </c>
      <c r="E240" s="1" t="s">
        <v>26</v>
      </c>
      <c r="F240" s="3">
        <v>356.46</v>
      </c>
    </row>
    <row r="241" spans="1:6">
      <c r="A241" s="1" t="s">
        <v>59</v>
      </c>
      <c r="B241" s="1" t="s">
        <v>1228</v>
      </c>
      <c r="C241" s="1" t="s">
        <v>1236</v>
      </c>
      <c r="D241" s="1">
        <v>1</v>
      </c>
      <c r="E241" s="1" t="s">
        <v>26</v>
      </c>
      <c r="F241" s="3">
        <v>190.84</v>
      </c>
    </row>
    <row r="242" spans="1:6">
      <c r="A242" s="1" t="s">
        <v>21</v>
      </c>
      <c r="B242" s="1" t="s">
        <v>551</v>
      </c>
      <c r="C242" s="1" t="s">
        <v>1182</v>
      </c>
      <c r="D242" s="1">
        <v>6</v>
      </c>
      <c r="E242" s="1" t="s">
        <v>26</v>
      </c>
      <c r="F242" s="3">
        <v>35.200000000000003</v>
      </c>
    </row>
    <row r="243" spans="1:6">
      <c r="A243" s="1" t="s">
        <v>21</v>
      </c>
      <c r="B243" s="1" t="s">
        <v>551</v>
      </c>
      <c r="C243" s="1" t="s">
        <v>1118</v>
      </c>
      <c r="D243" s="1">
        <v>1</v>
      </c>
      <c r="E243" s="1" t="s">
        <v>26</v>
      </c>
      <c r="F243" s="3">
        <v>49.04</v>
      </c>
    </row>
    <row r="244" spans="1:6">
      <c r="A244" s="1" t="s">
        <v>149</v>
      </c>
      <c r="B244" s="1" t="s">
        <v>551</v>
      </c>
      <c r="C244" s="1" t="s">
        <v>1183</v>
      </c>
      <c r="D244" s="1">
        <v>3</v>
      </c>
      <c r="E244" s="1" t="s">
        <v>26</v>
      </c>
      <c r="F244" s="3">
        <v>47.94</v>
      </c>
    </row>
    <row r="245" spans="1:6">
      <c r="A245" s="1" t="s">
        <v>149</v>
      </c>
      <c r="B245" s="1" t="s">
        <v>551</v>
      </c>
      <c r="C245" s="1" t="s">
        <v>1184</v>
      </c>
      <c r="D245" s="1">
        <v>100</v>
      </c>
      <c r="E245" s="1" t="s">
        <v>1062</v>
      </c>
      <c r="F245" s="3">
        <v>10.42</v>
      </c>
    </row>
    <row r="246" spans="1:6">
      <c r="A246" s="1" t="s">
        <v>21</v>
      </c>
      <c r="B246" s="1" t="s">
        <v>551</v>
      </c>
      <c r="C246" s="1" t="s">
        <v>1185</v>
      </c>
      <c r="D246" s="1">
        <v>5</v>
      </c>
      <c r="E246" s="1" t="s">
        <v>26</v>
      </c>
      <c r="F246" s="3">
        <v>45.29</v>
      </c>
    </row>
    <row r="247" spans="1:6">
      <c r="A247" s="1" t="s">
        <v>1134</v>
      </c>
      <c r="B247" s="1" t="s">
        <v>122</v>
      </c>
      <c r="C247" s="1" t="s">
        <v>1198</v>
      </c>
      <c r="D247" s="1">
        <v>3</v>
      </c>
      <c r="E247" s="1" t="s">
        <v>26</v>
      </c>
      <c r="F247" s="3">
        <v>14106.66</v>
      </c>
    </row>
    <row r="248" spans="1:6">
      <c r="A248" s="1" t="s">
        <v>149</v>
      </c>
      <c r="B248" s="1" t="s">
        <v>551</v>
      </c>
      <c r="C248" s="1" t="s">
        <v>1199</v>
      </c>
      <c r="D248" s="1">
        <v>0</v>
      </c>
      <c r="E248" s="1" t="s">
        <v>26</v>
      </c>
      <c r="F248" s="3">
        <v>453.93</v>
      </c>
    </row>
    <row r="249" spans="1:6">
      <c r="A249" s="1" t="s">
        <v>149</v>
      </c>
      <c r="B249" s="1" t="s">
        <v>551</v>
      </c>
      <c r="C249" s="1" t="s">
        <v>1200</v>
      </c>
      <c r="D249" s="1">
        <v>0</v>
      </c>
      <c r="E249" s="1" t="s">
        <v>26</v>
      </c>
      <c r="F249" s="3">
        <v>372.1</v>
      </c>
    </row>
    <row r="250" spans="1:6">
      <c r="A250" s="1" t="s">
        <v>149</v>
      </c>
      <c r="B250" s="1" t="s">
        <v>551</v>
      </c>
      <c r="C250" s="1" t="s">
        <v>1201</v>
      </c>
      <c r="D250" s="1">
        <v>0</v>
      </c>
      <c r="E250" s="1" t="s">
        <v>26</v>
      </c>
      <c r="F250" s="3">
        <v>282.76</v>
      </c>
    </row>
    <row r="251" spans="1:6">
      <c r="A251" s="1" t="s">
        <v>149</v>
      </c>
      <c r="B251" s="1" t="s">
        <v>551</v>
      </c>
      <c r="C251" s="1" t="s">
        <v>1202</v>
      </c>
      <c r="D251" s="1">
        <v>0</v>
      </c>
      <c r="E251" s="1" t="s">
        <v>26</v>
      </c>
      <c r="F251" s="3">
        <v>501.96</v>
      </c>
    </row>
    <row r="252" spans="1:6">
      <c r="A252" s="1" t="s">
        <v>149</v>
      </c>
      <c r="B252" s="1" t="s">
        <v>551</v>
      </c>
      <c r="C252" s="1" t="s">
        <v>1203</v>
      </c>
      <c r="D252" s="1">
        <v>0</v>
      </c>
      <c r="E252" s="1" t="s">
        <v>26</v>
      </c>
      <c r="F252" s="3">
        <v>631.97</v>
      </c>
    </row>
    <row r="253" spans="1:6">
      <c r="A253" s="1" t="s">
        <v>59</v>
      </c>
      <c r="B253" s="1" t="s">
        <v>551</v>
      </c>
      <c r="C253" s="43" t="s">
        <v>1271</v>
      </c>
      <c r="D253" s="1">
        <v>0</v>
      </c>
      <c r="E253" s="1" t="s">
        <v>26</v>
      </c>
      <c r="F253" s="3">
        <v>9.31</v>
      </c>
    </row>
    <row r="254" spans="1:6">
      <c r="A254" s="1" t="s">
        <v>59</v>
      </c>
      <c r="B254" s="1" t="s">
        <v>551</v>
      </c>
      <c r="C254" s="43" t="s">
        <v>1272</v>
      </c>
      <c r="D254" s="1">
        <v>0</v>
      </c>
      <c r="E254" s="1" t="s">
        <v>26</v>
      </c>
      <c r="F254" s="3">
        <v>7.98</v>
      </c>
    </row>
    <row r="255" spans="1:6">
      <c r="A255" s="1" t="s">
        <v>59</v>
      </c>
      <c r="B255" s="1" t="s">
        <v>551</v>
      </c>
      <c r="C255" s="43" t="s">
        <v>1273</v>
      </c>
      <c r="D255" s="1">
        <v>0</v>
      </c>
      <c r="E255" s="1" t="s">
        <v>26</v>
      </c>
      <c r="F255" s="3">
        <v>7.53</v>
      </c>
    </row>
    <row r="256" spans="1:6">
      <c r="A256" s="1" t="s">
        <v>59</v>
      </c>
      <c r="B256" s="1" t="s">
        <v>551</v>
      </c>
      <c r="C256" s="43" t="s">
        <v>1204</v>
      </c>
      <c r="D256" s="1">
        <v>0</v>
      </c>
      <c r="E256" s="1" t="s">
        <v>26</v>
      </c>
      <c r="F256" s="3">
        <v>20.8</v>
      </c>
    </row>
    <row r="257" spans="1:6">
      <c r="A257" s="1" t="s">
        <v>59</v>
      </c>
      <c r="B257" s="1" t="s">
        <v>551</v>
      </c>
      <c r="C257" s="43" t="s">
        <v>1274</v>
      </c>
      <c r="D257" s="1">
        <v>0</v>
      </c>
      <c r="E257" s="1" t="s">
        <v>26</v>
      </c>
      <c r="F257" s="3">
        <v>73.38</v>
      </c>
    </row>
    <row r="258" spans="1:6">
      <c r="A258" s="1" t="s">
        <v>59</v>
      </c>
      <c r="B258" s="1" t="s">
        <v>551</v>
      </c>
      <c r="C258" s="43" t="s">
        <v>1205</v>
      </c>
      <c r="D258" s="1">
        <v>5</v>
      </c>
      <c r="E258" s="1" t="s">
        <v>26</v>
      </c>
      <c r="F258" s="3">
        <v>44.03</v>
      </c>
    </row>
    <row r="259" spans="1:6">
      <c r="A259" s="1" t="s">
        <v>59</v>
      </c>
      <c r="B259" s="1" t="s">
        <v>551</v>
      </c>
      <c r="C259" s="1" t="s">
        <v>1206</v>
      </c>
      <c r="D259" s="1">
        <v>7</v>
      </c>
      <c r="E259" s="1" t="s">
        <v>26</v>
      </c>
      <c r="F259" s="3">
        <v>65.010000000000005</v>
      </c>
    </row>
    <row r="260" spans="1:6">
      <c r="A260" s="1" t="s">
        <v>59</v>
      </c>
      <c r="B260" s="1" t="s">
        <v>551</v>
      </c>
      <c r="C260" s="43" t="s">
        <v>1207</v>
      </c>
      <c r="D260" s="1">
        <v>0</v>
      </c>
      <c r="E260" s="1" t="s">
        <v>26</v>
      </c>
      <c r="F260" s="3">
        <v>19.2</v>
      </c>
    </row>
    <row r="261" spans="1:6">
      <c r="A261" s="1" t="s">
        <v>59</v>
      </c>
      <c r="B261" s="1" t="s">
        <v>551</v>
      </c>
      <c r="C261" s="43" t="s">
        <v>1182</v>
      </c>
      <c r="D261" s="1">
        <v>0</v>
      </c>
      <c r="E261" s="1" t="s">
        <v>26</v>
      </c>
      <c r="F261" s="3">
        <v>35.200000000000003</v>
      </c>
    </row>
    <row r="262" spans="1:6">
      <c r="A262" s="1" t="s">
        <v>59</v>
      </c>
      <c r="B262" s="1" t="s">
        <v>551</v>
      </c>
      <c r="C262" s="43" t="s">
        <v>1208</v>
      </c>
      <c r="D262" s="1">
        <v>0</v>
      </c>
      <c r="E262" s="1" t="s">
        <v>26</v>
      </c>
      <c r="F262" s="3">
        <v>50.88</v>
      </c>
    </row>
    <row r="263" spans="1:6">
      <c r="A263" s="1" t="s">
        <v>59</v>
      </c>
      <c r="B263" s="1" t="s">
        <v>551</v>
      </c>
      <c r="C263" s="43" t="s">
        <v>1209</v>
      </c>
      <c r="D263" s="1">
        <v>0</v>
      </c>
      <c r="E263" s="1" t="s">
        <v>26</v>
      </c>
      <c r="F263" s="3">
        <v>81.92</v>
      </c>
    </row>
    <row r="264" spans="1:6">
      <c r="A264" s="1" t="s">
        <v>59</v>
      </c>
      <c r="B264" s="1" t="s">
        <v>551</v>
      </c>
      <c r="C264" s="43" t="s">
        <v>1210</v>
      </c>
      <c r="D264" s="1">
        <v>0</v>
      </c>
      <c r="E264" s="1" t="s">
        <v>26</v>
      </c>
      <c r="F264" s="3">
        <v>6.08</v>
      </c>
    </row>
    <row r="265" spans="1:6">
      <c r="A265" s="1" t="s">
        <v>59</v>
      </c>
      <c r="B265" s="1" t="s">
        <v>551</v>
      </c>
      <c r="C265" s="43" t="s">
        <v>1211</v>
      </c>
      <c r="D265" s="1">
        <v>4</v>
      </c>
      <c r="E265" s="1" t="s">
        <v>26</v>
      </c>
      <c r="F265" s="3">
        <v>151.6</v>
      </c>
    </row>
    <row r="266" spans="1:6">
      <c r="A266" s="1" t="s">
        <v>59</v>
      </c>
      <c r="B266" s="1" t="s">
        <v>551</v>
      </c>
      <c r="C266" s="43" t="s">
        <v>1213</v>
      </c>
      <c r="D266" s="1">
        <v>0</v>
      </c>
      <c r="E266" s="1" t="s">
        <v>26</v>
      </c>
      <c r="F266" s="3">
        <v>26.41</v>
      </c>
    </row>
    <row r="267" spans="1:6">
      <c r="A267" s="1" t="s">
        <v>59</v>
      </c>
      <c r="B267" s="1" t="s">
        <v>551</v>
      </c>
      <c r="C267" s="43" t="s">
        <v>1214</v>
      </c>
      <c r="D267" s="1">
        <v>0</v>
      </c>
      <c r="E267" s="1" t="s">
        <v>26</v>
      </c>
      <c r="F267" s="3">
        <v>21.53</v>
      </c>
    </row>
    <row r="268" spans="1:6">
      <c r="A268" s="1" t="s">
        <v>59</v>
      </c>
      <c r="B268" s="1" t="s">
        <v>551</v>
      </c>
      <c r="C268" s="43" t="s">
        <v>1215</v>
      </c>
      <c r="D268" s="1">
        <v>0</v>
      </c>
      <c r="E268" s="1" t="s">
        <v>26</v>
      </c>
      <c r="F268" s="3">
        <v>22.48</v>
      </c>
    </row>
    <row r="269" spans="1:6">
      <c r="A269" s="1" t="s">
        <v>1227</v>
      </c>
      <c r="B269" s="1" t="s">
        <v>551</v>
      </c>
      <c r="C269" s="43" t="s">
        <v>1118</v>
      </c>
      <c r="D269" s="1">
        <v>0</v>
      </c>
      <c r="E269" s="1" t="s">
        <v>1117</v>
      </c>
      <c r="F269" s="3">
        <v>49.04</v>
      </c>
    </row>
    <row r="270" spans="1:6">
      <c r="A270" s="1" t="s">
        <v>59</v>
      </c>
      <c r="B270" s="1" t="s">
        <v>551</v>
      </c>
      <c r="C270" s="1" t="s">
        <v>1223</v>
      </c>
      <c r="D270" s="1">
        <v>0</v>
      </c>
      <c r="E270" s="1" t="s">
        <v>1224</v>
      </c>
      <c r="F270" s="3">
        <v>33.049999999999997</v>
      </c>
    </row>
    <row r="271" spans="1:6">
      <c r="A271" s="1" t="s">
        <v>59</v>
      </c>
      <c r="B271" s="1" t="s">
        <v>551</v>
      </c>
      <c r="C271" s="1" t="s">
        <v>1225</v>
      </c>
      <c r="D271" s="1">
        <v>0</v>
      </c>
      <c r="E271" s="1" t="s">
        <v>26</v>
      </c>
      <c r="F271" s="3">
        <v>40.67</v>
      </c>
    </row>
    <row r="272" spans="1:6">
      <c r="A272" s="1" t="s">
        <v>59</v>
      </c>
      <c r="B272" s="1" t="s">
        <v>551</v>
      </c>
      <c r="C272" s="1" t="s">
        <v>1226</v>
      </c>
      <c r="D272" s="1">
        <v>0</v>
      </c>
      <c r="E272" s="1" t="s">
        <v>26</v>
      </c>
      <c r="F272" s="3">
        <v>67.709999999999994</v>
      </c>
    </row>
    <row r="273" spans="1:6">
      <c r="A273" s="1" t="s">
        <v>59</v>
      </c>
      <c r="B273" s="1" t="s">
        <v>1237</v>
      </c>
      <c r="C273" s="1" t="s">
        <v>1238</v>
      </c>
      <c r="D273" s="1">
        <v>0</v>
      </c>
      <c r="E273" s="1" t="s">
        <v>26</v>
      </c>
      <c r="F273" s="3">
        <v>474</v>
      </c>
    </row>
    <row r="274" spans="1:6">
      <c r="A274" s="1" t="s">
        <v>149</v>
      </c>
      <c r="B274" s="1" t="s">
        <v>1237</v>
      </c>
      <c r="C274" s="1" t="s">
        <v>1239</v>
      </c>
      <c r="D274" s="1">
        <v>2</v>
      </c>
      <c r="E274" s="1" t="s">
        <v>26</v>
      </c>
      <c r="F274" s="3">
        <v>484.03</v>
      </c>
    </row>
    <row r="275" spans="1:6">
      <c r="A275" s="1" t="s">
        <v>149</v>
      </c>
      <c r="B275" s="1" t="s">
        <v>1237</v>
      </c>
      <c r="C275" s="1" t="s">
        <v>1240</v>
      </c>
      <c r="D275" s="1">
        <v>1</v>
      </c>
      <c r="E275" s="1" t="s">
        <v>26</v>
      </c>
      <c r="F275" s="3">
        <v>1051.6300000000001</v>
      </c>
    </row>
    <row r="276" spans="1:6">
      <c r="A276" s="1" t="s">
        <v>149</v>
      </c>
      <c r="B276" s="1" t="s">
        <v>1237</v>
      </c>
      <c r="C276" s="1" t="s">
        <v>1241</v>
      </c>
      <c r="D276" s="1">
        <v>0</v>
      </c>
      <c r="E276" s="1" t="s">
        <v>26</v>
      </c>
      <c r="F276" s="3">
        <v>2062.5</v>
      </c>
    </row>
    <row r="277" spans="1:6">
      <c r="A277" s="1" t="s">
        <v>149</v>
      </c>
      <c r="B277" s="1" t="s">
        <v>1237</v>
      </c>
      <c r="C277" s="1" t="s">
        <v>1242</v>
      </c>
      <c r="D277" s="1">
        <v>0</v>
      </c>
      <c r="E277" s="1" t="s">
        <v>26</v>
      </c>
      <c r="F277" s="3">
        <v>2873.61</v>
      </c>
    </row>
    <row r="278" spans="1:6">
      <c r="A278" s="1" t="s">
        <v>1260</v>
      </c>
      <c r="B278" s="1" t="s">
        <v>1237</v>
      </c>
      <c r="C278" s="1" t="s">
        <v>1243</v>
      </c>
      <c r="D278" s="1">
        <v>1</v>
      </c>
      <c r="E278" s="1" t="s">
        <v>26</v>
      </c>
      <c r="F278" s="3">
        <v>4741.0200000000004</v>
      </c>
    </row>
    <row r="279" spans="1:6">
      <c r="A279" s="1" t="s">
        <v>1260</v>
      </c>
      <c r="B279" s="1" t="s">
        <v>1237</v>
      </c>
      <c r="C279" s="1" t="s">
        <v>1305</v>
      </c>
      <c r="D279" s="1">
        <v>0</v>
      </c>
      <c r="E279" s="1" t="s">
        <v>26</v>
      </c>
      <c r="F279" s="3">
        <v>7087.78</v>
      </c>
    </row>
    <row r="280" spans="1:6">
      <c r="A280" s="1" t="s">
        <v>63</v>
      </c>
      <c r="B280" s="1" t="s">
        <v>1237</v>
      </c>
      <c r="C280" s="1" t="s">
        <v>1162</v>
      </c>
      <c r="D280" s="1">
        <v>6</v>
      </c>
      <c r="E280" s="1" t="s">
        <v>26</v>
      </c>
      <c r="F280" s="3">
        <v>152.78</v>
      </c>
    </row>
    <row r="281" spans="1:6">
      <c r="A281" s="1" t="s">
        <v>63</v>
      </c>
      <c r="B281" s="1" t="s">
        <v>1237</v>
      </c>
      <c r="C281" s="1" t="s">
        <v>1250</v>
      </c>
      <c r="D281" s="1">
        <v>2</v>
      </c>
      <c r="E281" s="1" t="s">
        <v>26</v>
      </c>
      <c r="F281" s="3">
        <v>720.83</v>
      </c>
    </row>
    <row r="282" spans="1:6">
      <c r="A282" s="1" t="s">
        <v>63</v>
      </c>
      <c r="B282" s="1" t="s">
        <v>1237</v>
      </c>
      <c r="C282" s="1" t="s">
        <v>1251</v>
      </c>
      <c r="D282" s="1">
        <v>1</v>
      </c>
      <c r="E282" s="1" t="s">
        <v>26</v>
      </c>
      <c r="F282" s="3">
        <v>847.22</v>
      </c>
    </row>
    <row r="283" spans="1:6">
      <c r="A283" s="1" t="s">
        <v>63</v>
      </c>
      <c r="B283" s="1" t="s">
        <v>1237</v>
      </c>
      <c r="C283" s="1" t="s">
        <v>1160</v>
      </c>
      <c r="D283" s="1">
        <v>2</v>
      </c>
      <c r="E283" s="1" t="s">
        <v>26</v>
      </c>
      <c r="F283" s="3">
        <v>176.75</v>
      </c>
    </row>
    <row r="284" spans="1:6">
      <c r="A284" s="1" t="s">
        <v>63</v>
      </c>
      <c r="B284" s="1" t="s">
        <v>1237</v>
      </c>
      <c r="C284" s="1" t="s">
        <v>1252</v>
      </c>
      <c r="D284" s="1">
        <v>2</v>
      </c>
      <c r="E284" s="1" t="s">
        <v>26</v>
      </c>
      <c r="F284" s="3">
        <v>13.29</v>
      </c>
    </row>
    <row r="285" spans="1:6">
      <c r="A285" s="1" t="s">
        <v>63</v>
      </c>
      <c r="B285" s="1" t="s">
        <v>1237</v>
      </c>
      <c r="C285" s="1" t="s">
        <v>1253</v>
      </c>
      <c r="D285" s="1">
        <v>0</v>
      </c>
      <c r="E285" s="1" t="s">
        <v>26</v>
      </c>
      <c r="F285" s="3">
        <v>209</v>
      </c>
    </row>
    <row r="286" spans="1:6">
      <c r="A286" s="1" t="s">
        <v>72</v>
      </c>
      <c r="B286" s="1" t="s">
        <v>1237</v>
      </c>
      <c r="C286" s="1" t="s">
        <v>1254</v>
      </c>
      <c r="D286" s="1">
        <v>0</v>
      </c>
      <c r="E286" s="1" t="s">
        <v>26</v>
      </c>
      <c r="F286" s="3">
        <v>444.92</v>
      </c>
    </row>
    <row r="287" spans="1:6">
      <c r="A287" s="1" t="s">
        <v>72</v>
      </c>
      <c r="B287" s="1" t="s">
        <v>1237</v>
      </c>
      <c r="C287" s="1" t="s">
        <v>1255</v>
      </c>
      <c r="D287" s="1">
        <v>0</v>
      </c>
      <c r="E287" s="1" t="s">
        <v>26</v>
      </c>
      <c r="F287" s="3">
        <v>425.92</v>
      </c>
    </row>
    <row r="288" spans="1:6">
      <c r="A288" s="1" t="s">
        <v>72</v>
      </c>
      <c r="B288" s="1" t="s">
        <v>1237</v>
      </c>
      <c r="C288" s="1" t="s">
        <v>1245</v>
      </c>
      <c r="D288" s="1">
        <v>5</v>
      </c>
      <c r="E288" s="1" t="s">
        <v>26</v>
      </c>
      <c r="F288" s="3">
        <v>29.15</v>
      </c>
    </row>
    <row r="289" spans="1:6">
      <c r="A289" s="1" t="s">
        <v>72</v>
      </c>
      <c r="B289" s="1" t="s">
        <v>1237</v>
      </c>
      <c r="C289" s="1" t="s">
        <v>1246</v>
      </c>
      <c r="D289" s="1">
        <v>1</v>
      </c>
      <c r="E289" s="1" t="s">
        <v>26</v>
      </c>
      <c r="F289" s="3">
        <v>77.400000000000006</v>
      </c>
    </row>
    <row r="290" spans="1:6">
      <c r="A290" s="1" t="s">
        <v>72</v>
      </c>
      <c r="B290" s="1" t="s">
        <v>1237</v>
      </c>
      <c r="C290" s="1" t="s">
        <v>1247</v>
      </c>
      <c r="D290" s="1">
        <v>1</v>
      </c>
      <c r="E290" s="1" t="s">
        <v>26</v>
      </c>
      <c r="F290" s="3">
        <v>182.71</v>
      </c>
    </row>
    <row r="291" spans="1:6">
      <c r="A291" s="1" t="s">
        <v>72</v>
      </c>
      <c r="B291" s="1" t="s">
        <v>1237</v>
      </c>
      <c r="C291" s="1" t="s">
        <v>1248</v>
      </c>
      <c r="D291" s="1">
        <v>3</v>
      </c>
      <c r="E291" s="1" t="s">
        <v>26</v>
      </c>
      <c r="F291" s="3">
        <v>792.83</v>
      </c>
    </row>
    <row r="292" spans="1:6">
      <c r="A292" s="1" t="s">
        <v>72</v>
      </c>
      <c r="B292" s="1" t="s">
        <v>551</v>
      </c>
      <c r="C292" s="1" t="s">
        <v>1258</v>
      </c>
      <c r="D292" s="1">
        <v>1</v>
      </c>
      <c r="E292" s="1" t="s">
        <v>54</v>
      </c>
      <c r="F292" s="3">
        <v>11378.84</v>
      </c>
    </row>
    <row r="293" spans="1:6">
      <c r="A293" s="1" t="s">
        <v>1297</v>
      </c>
      <c r="B293" s="1" t="s">
        <v>758</v>
      </c>
      <c r="C293" s="1" t="s">
        <v>1298</v>
      </c>
      <c r="D293" s="1">
        <v>1</v>
      </c>
      <c r="E293" s="1" t="s">
        <v>26</v>
      </c>
      <c r="F293" s="3">
        <v>2642.85</v>
      </c>
    </row>
    <row r="294" spans="1:6">
      <c r="A294" s="1" t="s">
        <v>72</v>
      </c>
      <c r="B294" s="1" t="s">
        <v>551</v>
      </c>
      <c r="C294" s="1" t="s">
        <v>1299</v>
      </c>
      <c r="D294" s="1">
        <v>1</v>
      </c>
      <c r="E294" s="1" t="s">
        <v>26</v>
      </c>
      <c r="F294" s="3">
        <v>12483.62</v>
      </c>
    </row>
    <row r="295" spans="1:6">
      <c r="A295" s="1" t="s">
        <v>59</v>
      </c>
      <c r="B295" s="1" t="s">
        <v>551</v>
      </c>
      <c r="C295" s="1" t="s">
        <v>1271</v>
      </c>
      <c r="D295" s="1">
        <v>50</v>
      </c>
      <c r="E295" s="1" t="s">
        <v>26</v>
      </c>
      <c r="F295" s="3">
        <v>9.31</v>
      </c>
    </row>
    <row r="296" spans="1:6">
      <c r="A296" s="1" t="s">
        <v>59</v>
      </c>
      <c r="B296" s="1" t="s">
        <v>551</v>
      </c>
      <c r="C296" s="1" t="s">
        <v>1272</v>
      </c>
      <c r="D296" s="1">
        <v>50</v>
      </c>
      <c r="E296" s="1" t="s">
        <v>26</v>
      </c>
      <c r="F296" s="3">
        <v>7.98</v>
      </c>
    </row>
    <row r="297" spans="1:6">
      <c r="A297" s="1" t="s">
        <v>59</v>
      </c>
      <c r="B297" s="1" t="s">
        <v>551</v>
      </c>
      <c r="C297" s="1" t="s">
        <v>1273</v>
      </c>
      <c r="D297" s="1">
        <v>50</v>
      </c>
      <c r="E297" s="1" t="s">
        <v>26</v>
      </c>
      <c r="F297" s="3">
        <v>7.53</v>
      </c>
    </row>
    <row r="298" spans="1:6">
      <c r="A298" s="1" t="s">
        <v>59</v>
      </c>
      <c r="B298" s="1" t="s">
        <v>551</v>
      </c>
      <c r="C298" s="1" t="s">
        <v>1309</v>
      </c>
      <c r="D298" s="1">
        <v>2</v>
      </c>
      <c r="E298" s="1" t="s">
        <v>26</v>
      </c>
      <c r="F298" s="3">
        <v>35.200000000000003</v>
      </c>
    </row>
    <row r="299" spans="1:6">
      <c r="A299" s="1" t="s">
        <v>59</v>
      </c>
      <c r="B299" s="1" t="s">
        <v>551</v>
      </c>
      <c r="C299" s="1" t="s">
        <v>1310</v>
      </c>
      <c r="D299" s="1">
        <v>2</v>
      </c>
      <c r="E299" s="1" t="s">
        <v>26</v>
      </c>
      <c r="F299" s="3">
        <v>19.2</v>
      </c>
    </row>
    <row r="300" spans="1:6">
      <c r="A300" s="1" t="s">
        <v>59</v>
      </c>
      <c r="B300" s="1" t="s">
        <v>551</v>
      </c>
      <c r="C300" s="1" t="s">
        <v>1115</v>
      </c>
      <c r="D300" s="1">
        <v>2</v>
      </c>
      <c r="E300" s="1" t="s">
        <v>26</v>
      </c>
      <c r="F300" s="3">
        <v>50.88</v>
      </c>
    </row>
    <row r="301" spans="1:6">
      <c r="A301" s="1" t="s">
        <v>72</v>
      </c>
      <c r="B301" s="1" t="s">
        <v>551</v>
      </c>
      <c r="C301" s="1" t="s">
        <v>1302</v>
      </c>
      <c r="D301" s="1">
        <v>0</v>
      </c>
      <c r="E301" s="1" t="s">
        <v>26</v>
      </c>
      <c r="F301" s="3">
        <v>0.85</v>
      </c>
    </row>
    <row r="302" spans="1:6">
      <c r="A302" s="1" t="s">
        <v>149</v>
      </c>
      <c r="B302" s="1" t="s">
        <v>1237</v>
      </c>
      <c r="C302" s="1" t="s">
        <v>1374</v>
      </c>
      <c r="D302" s="1">
        <v>0</v>
      </c>
      <c r="E302" s="1" t="s">
        <v>26</v>
      </c>
      <c r="F302" s="3">
        <v>447</v>
      </c>
    </row>
    <row r="303" spans="1:6">
      <c r="A303" s="1" t="s">
        <v>59</v>
      </c>
      <c r="B303" s="1" t="s">
        <v>1237</v>
      </c>
      <c r="C303" s="1" t="s">
        <v>1375</v>
      </c>
      <c r="D303" s="1">
        <v>6</v>
      </c>
      <c r="E303" s="1" t="s">
        <v>26</v>
      </c>
      <c r="F303" s="3">
        <v>14.72</v>
      </c>
    </row>
    <row r="304" spans="1:6">
      <c r="A304" s="1" t="s">
        <v>59</v>
      </c>
      <c r="B304" s="1" t="s">
        <v>1237</v>
      </c>
      <c r="C304" s="1" t="s">
        <v>1376</v>
      </c>
      <c r="D304" s="1">
        <v>5</v>
      </c>
      <c r="E304" s="1" t="s">
        <v>26</v>
      </c>
      <c r="F304" s="3">
        <v>10.43</v>
      </c>
    </row>
    <row r="305" spans="1:6">
      <c r="A305" s="1" t="s">
        <v>59</v>
      </c>
      <c r="B305" s="1" t="s">
        <v>1237</v>
      </c>
      <c r="C305" s="1" t="s">
        <v>1377</v>
      </c>
      <c r="D305" s="1">
        <v>5</v>
      </c>
      <c r="E305" s="1" t="s">
        <v>26</v>
      </c>
      <c r="F305" s="3">
        <v>63</v>
      </c>
    </row>
    <row r="306" spans="1:6">
      <c r="A306" s="1" t="s">
        <v>149</v>
      </c>
      <c r="B306" s="1" t="s">
        <v>1237</v>
      </c>
      <c r="C306" s="1" t="s">
        <v>1382</v>
      </c>
      <c r="D306" s="1">
        <v>2</v>
      </c>
      <c r="E306" s="1" t="s">
        <v>26</v>
      </c>
      <c r="F306" s="3">
        <v>1075.54</v>
      </c>
    </row>
    <row r="307" spans="1:6">
      <c r="A307" s="1" t="s">
        <v>59</v>
      </c>
      <c r="B307" s="1" t="s">
        <v>1237</v>
      </c>
      <c r="C307" s="1" t="s">
        <v>1383</v>
      </c>
      <c r="D307" s="1">
        <v>2</v>
      </c>
      <c r="E307" s="1" t="s">
        <v>26</v>
      </c>
      <c r="F307" s="3">
        <v>73.48</v>
      </c>
    </row>
    <row r="308" spans="1:6">
      <c r="A308" s="1" t="s">
        <v>59</v>
      </c>
      <c r="B308" s="1" t="s">
        <v>1237</v>
      </c>
      <c r="C308" s="1" t="s">
        <v>1384</v>
      </c>
      <c r="D308" s="1">
        <v>1</v>
      </c>
      <c r="E308" s="1" t="s">
        <v>26</v>
      </c>
      <c r="F308" s="3">
        <v>130.29</v>
      </c>
    </row>
    <row r="309" spans="1:6">
      <c r="A309" s="1" t="s">
        <v>59</v>
      </c>
      <c r="B309" s="1" t="s">
        <v>1237</v>
      </c>
      <c r="C309" s="1" t="s">
        <v>1383</v>
      </c>
      <c r="D309" s="1">
        <v>5</v>
      </c>
      <c r="E309" s="1" t="s">
        <v>26</v>
      </c>
      <c r="F309" s="3">
        <v>73.48</v>
      </c>
    </row>
    <row r="310" spans="1:6">
      <c r="A310" s="1" t="s">
        <v>59</v>
      </c>
      <c r="B310" s="1" t="s">
        <v>1237</v>
      </c>
      <c r="C310" s="1" t="s">
        <v>1385</v>
      </c>
      <c r="D310" s="1">
        <v>0</v>
      </c>
      <c r="E310" s="1" t="s">
        <v>26</v>
      </c>
      <c r="F310" s="3">
        <v>11.02</v>
      </c>
    </row>
    <row r="311" spans="1:6">
      <c r="A311" s="1" t="s">
        <v>149</v>
      </c>
      <c r="B311" s="1" t="s">
        <v>1237</v>
      </c>
      <c r="C311" s="1" t="s">
        <v>1386</v>
      </c>
      <c r="D311" s="1">
        <v>0</v>
      </c>
      <c r="E311" s="1" t="s">
        <v>26</v>
      </c>
      <c r="F311" s="3">
        <v>495.08</v>
      </c>
    </row>
    <row r="312" spans="1:6">
      <c r="A312" s="1" t="s">
        <v>21</v>
      </c>
      <c r="B312" s="1" t="s">
        <v>551</v>
      </c>
      <c r="C312" s="1" t="s">
        <v>1302</v>
      </c>
      <c r="D312" s="1">
        <v>300</v>
      </c>
      <c r="E312" s="1" t="s">
        <v>26</v>
      </c>
      <c r="F312" s="3">
        <v>0.85</v>
      </c>
    </row>
    <row r="313" spans="1:6">
      <c r="A313" s="1"/>
      <c r="B313" s="1" t="s">
        <v>113</v>
      </c>
      <c r="C313" s="1" t="s">
        <v>1432</v>
      </c>
      <c r="D313" s="1">
        <v>4</v>
      </c>
      <c r="E313" s="1" t="s">
        <v>26</v>
      </c>
      <c r="F313" s="3">
        <v>700</v>
      </c>
    </row>
    <row r="314" spans="1:6">
      <c r="A314" s="1" t="s">
        <v>149</v>
      </c>
      <c r="B314" s="1" t="s">
        <v>551</v>
      </c>
      <c r="C314" s="1" t="s">
        <v>1460</v>
      </c>
      <c r="D314" s="1">
        <v>18</v>
      </c>
      <c r="E314" s="1" t="s">
        <v>26</v>
      </c>
      <c r="F314" s="3">
        <v>686.34</v>
      </c>
    </row>
    <row r="315" spans="1:6">
      <c r="A315" s="1" t="s">
        <v>149</v>
      </c>
      <c r="B315" s="1" t="s">
        <v>551</v>
      </c>
      <c r="C315" s="1" t="s">
        <v>1461</v>
      </c>
      <c r="D315" s="1">
        <v>4</v>
      </c>
      <c r="E315" s="1" t="s">
        <v>26</v>
      </c>
      <c r="F315" s="3">
        <v>314.98</v>
      </c>
    </row>
    <row r="316" spans="1:6">
      <c r="A316" s="1"/>
      <c r="B316" s="1" t="s">
        <v>545</v>
      </c>
      <c r="C316" s="1" t="s">
        <v>1456</v>
      </c>
      <c r="D316" s="1">
        <v>0</v>
      </c>
      <c r="E316" s="1" t="s">
        <v>26</v>
      </c>
      <c r="F316" s="3">
        <v>285.35000000000002</v>
      </c>
    </row>
    <row r="317" spans="1:6">
      <c r="A317" s="1"/>
      <c r="B317" s="1" t="s">
        <v>545</v>
      </c>
      <c r="C317" s="1" t="s">
        <v>1457</v>
      </c>
      <c r="D317" s="1">
        <v>0</v>
      </c>
      <c r="E317" s="1" t="s">
        <v>26</v>
      </c>
      <c r="F317" s="3">
        <v>1298.5</v>
      </c>
    </row>
    <row r="318" spans="1:6">
      <c r="A318" s="1"/>
      <c r="B318" s="1" t="s">
        <v>545</v>
      </c>
      <c r="C318" s="1" t="s">
        <v>1458</v>
      </c>
      <c r="D318" s="1">
        <v>0</v>
      </c>
      <c r="E318" s="1" t="s">
        <v>26</v>
      </c>
      <c r="F318" s="3">
        <v>2343.39</v>
      </c>
    </row>
    <row r="319" spans="1:6">
      <c r="A319" s="30"/>
      <c r="B319" s="30" t="s">
        <v>545</v>
      </c>
      <c r="C319" s="30" t="s">
        <v>1459</v>
      </c>
      <c r="D319" s="30">
        <v>0</v>
      </c>
      <c r="E319" s="30" t="s">
        <v>1424</v>
      </c>
      <c r="F319" s="62">
        <v>243.5</v>
      </c>
    </row>
    <row r="320" spans="1:6">
      <c r="A320" s="30"/>
      <c r="B320" s="30" t="s">
        <v>1485</v>
      </c>
      <c r="C320" s="30" t="s">
        <v>1448</v>
      </c>
      <c r="D320" s="30">
        <v>2</v>
      </c>
      <c r="E320" s="30" t="s">
        <v>26</v>
      </c>
      <c r="F320" s="30">
        <v>7068.48</v>
      </c>
    </row>
    <row r="321" spans="1:6">
      <c r="A321" s="30"/>
      <c r="B321" s="30" t="s">
        <v>122</v>
      </c>
      <c r="C321" s="30" t="s">
        <v>1462</v>
      </c>
      <c r="D321" s="30">
        <v>32</v>
      </c>
      <c r="E321" s="30" t="s">
        <v>26</v>
      </c>
      <c r="F321" s="30">
        <v>987.5</v>
      </c>
    </row>
    <row r="322" spans="1:6">
      <c r="A322" s="30"/>
      <c r="B322" s="30" t="s">
        <v>875</v>
      </c>
      <c r="C322" s="30" t="s">
        <v>1471</v>
      </c>
      <c r="D322" s="30">
        <v>4</v>
      </c>
      <c r="E322" s="30" t="s">
        <v>26</v>
      </c>
      <c r="F322" s="30">
        <v>2280</v>
      </c>
    </row>
    <row r="323" spans="1:6">
      <c r="A323" s="30"/>
      <c r="B323" s="30" t="s">
        <v>875</v>
      </c>
      <c r="C323" s="30" t="s">
        <v>1472</v>
      </c>
      <c r="D323" s="30">
        <v>2</v>
      </c>
      <c r="E323" s="30" t="s">
        <v>26</v>
      </c>
      <c r="F323" s="30">
        <v>1992</v>
      </c>
    </row>
    <row r="324" spans="1:6">
      <c r="A324" s="30"/>
      <c r="B324" s="30"/>
      <c r="C324" s="30"/>
      <c r="D324" s="30"/>
      <c r="E324" s="30"/>
      <c r="F324" s="62"/>
    </row>
    <row r="325" spans="1:6">
      <c r="A325" s="1"/>
      <c r="B325" s="1"/>
      <c r="C325" s="1"/>
      <c r="D325" s="1"/>
      <c r="E325" s="1"/>
      <c r="F325" s="3"/>
    </row>
    <row r="326" spans="1:6">
      <c r="A326" s="1"/>
      <c r="B326" s="1"/>
      <c r="C326" s="1"/>
      <c r="D326" s="1"/>
      <c r="E326" s="1"/>
      <c r="F326" s="3"/>
    </row>
    <row r="327" spans="1:6">
      <c r="A327" s="1"/>
      <c r="B327" s="1"/>
      <c r="C327" s="1"/>
      <c r="D327" s="1"/>
      <c r="E327" s="1"/>
      <c r="F327" s="3"/>
    </row>
    <row r="328" spans="1:6">
      <c r="A328" s="1"/>
      <c r="B328" s="1"/>
      <c r="C328" s="1"/>
      <c r="D328" s="1"/>
      <c r="E328" s="1"/>
      <c r="F328" s="3"/>
    </row>
    <row r="329" spans="1:6">
      <c r="A329" s="1"/>
      <c r="B329" s="1"/>
      <c r="C329" s="1"/>
      <c r="D329" s="1"/>
      <c r="E329" s="1"/>
      <c r="F329" s="3"/>
    </row>
    <row r="330" spans="1:6">
      <c r="A330" s="1"/>
      <c r="B330" s="1"/>
      <c r="C330" s="1"/>
      <c r="D330" s="1"/>
      <c r="E330" s="1"/>
      <c r="F330" s="3"/>
    </row>
    <row r="331" spans="1:6">
      <c r="A331" s="1"/>
      <c r="B331" s="1"/>
      <c r="C331" s="1"/>
      <c r="D331" s="1"/>
      <c r="E331" s="1"/>
      <c r="F331" s="3"/>
    </row>
    <row r="332" spans="1:6">
      <c r="A332" s="1"/>
      <c r="B332" s="1"/>
      <c r="C332" s="1"/>
      <c r="D332" s="1"/>
      <c r="E332" s="1"/>
      <c r="F332" s="3"/>
    </row>
    <row r="333" spans="1:6">
      <c r="A333" s="1"/>
      <c r="B333" s="1"/>
      <c r="C333" s="1"/>
      <c r="D333" s="1"/>
      <c r="E333" s="1"/>
      <c r="F333" s="3"/>
    </row>
    <row r="334" spans="1:6">
      <c r="A334" s="1"/>
      <c r="B334" s="1"/>
      <c r="C334" s="1"/>
      <c r="D334" s="1"/>
      <c r="E334" s="1"/>
      <c r="F334" s="3"/>
    </row>
    <row r="335" spans="1:6">
      <c r="A335" s="9"/>
      <c r="B335" s="9"/>
      <c r="C335" s="9" t="s">
        <v>18</v>
      </c>
      <c r="D335" s="9"/>
      <c r="E335" s="9"/>
      <c r="F335" s="11"/>
    </row>
    <row r="336" spans="1:6">
      <c r="A336" s="1" t="s">
        <v>386</v>
      </c>
      <c r="B336" s="1" t="s">
        <v>24</v>
      </c>
      <c r="C336" s="1" t="s">
        <v>387</v>
      </c>
      <c r="D336" s="1">
        <v>1</v>
      </c>
      <c r="E336" s="1" t="s">
        <v>26</v>
      </c>
      <c r="F336" s="3">
        <v>2789.6</v>
      </c>
    </row>
    <row r="337" spans="1:6">
      <c r="A337" s="1" t="s">
        <v>386</v>
      </c>
      <c r="B337" s="1" t="s">
        <v>24</v>
      </c>
      <c r="C337" s="1" t="s">
        <v>388</v>
      </c>
      <c r="D337" s="1">
        <v>0</v>
      </c>
      <c r="E337" s="1" t="s">
        <v>26</v>
      </c>
      <c r="F337" s="3"/>
    </row>
    <row r="338" spans="1:6">
      <c r="A338" s="1" t="s">
        <v>386</v>
      </c>
      <c r="B338" s="1" t="s">
        <v>24</v>
      </c>
      <c r="C338" s="1" t="s">
        <v>390</v>
      </c>
      <c r="D338" s="1">
        <v>0</v>
      </c>
      <c r="E338" s="1" t="s">
        <v>26</v>
      </c>
      <c r="F338" s="3"/>
    </row>
    <row r="339" spans="1:6">
      <c r="A339" s="1" t="s">
        <v>386</v>
      </c>
      <c r="B339" s="1" t="s">
        <v>24</v>
      </c>
      <c r="C339" s="1" t="s">
        <v>391</v>
      </c>
      <c r="D339" s="1">
        <v>1</v>
      </c>
      <c r="E339" s="1" t="s">
        <v>26</v>
      </c>
      <c r="F339" s="3">
        <v>4589.6000000000004</v>
      </c>
    </row>
    <row r="340" spans="1:6">
      <c r="A340" s="1" t="s">
        <v>392</v>
      </c>
      <c r="B340" s="1" t="s">
        <v>76</v>
      </c>
      <c r="C340" s="1" t="s">
        <v>394</v>
      </c>
      <c r="D340" s="1">
        <v>2</v>
      </c>
      <c r="E340" s="1" t="s">
        <v>26</v>
      </c>
      <c r="F340" s="3">
        <v>472.92</v>
      </c>
    </row>
    <row r="341" spans="1:6">
      <c r="A341" s="1" t="s">
        <v>392</v>
      </c>
      <c r="B341" s="1" t="s">
        <v>76</v>
      </c>
      <c r="C341" s="1" t="s">
        <v>395</v>
      </c>
      <c r="D341" s="1">
        <v>2</v>
      </c>
      <c r="E341" s="1" t="s">
        <v>26</v>
      </c>
      <c r="F341" s="3">
        <v>424.53</v>
      </c>
    </row>
    <row r="342" spans="1:6">
      <c r="A342" s="1" t="s">
        <v>392</v>
      </c>
      <c r="B342" s="1" t="s">
        <v>76</v>
      </c>
      <c r="C342" s="1" t="s">
        <v>396</v>
      </c>
      <c r="D342" s="1">
        <v>3</v>
      </c>
      <c r="E342" s="1" t="s">
        <v>26</v>
      </c>
      <c r="F342" s="3">
        <v>320</v>
      </c>
    </row>
    <row r="343" spans="1:6">
      <c r="A343" s="1" t="s">
        <v>392</v>
      </c>
      <c r="B343" s="1" t="s">
        <v>76</v>
      </c>
      <c r="C343" s="1" t="s">
        <v>398</v>
      </c>
      <c r="D343" s="1">
        <v>8</v>
      </c>
      <c r="E343" s="1" t="s">
        <v>26</v>
      </c>
      <c r="F343" s="3">
        <v>65.33</v>
      </c>
    </row>
    <row r="344" spans="1:6">
      <c r="A344" s="1" t="s">
        <v>392</v>
      </c>
      <c r="B344" s="1" t="s">
        <v>76</v>
      </c>
      <c r="C344" s="1" t="s">
        <v>400</v>
      </c>
      <c r="D344" s="1">
        <v>22</v>
      </c>
      <c r="E344" s="1" t="s">
        <v>26</v>
      </c>
      <c r="F344" s="3">
        <v>25.86</v>
      </c>
    </row>
    <row r="345" spans="1:6">
      <c r="A345" s="1" t="s">
        <v>392</v>
      </c>
      <c r="B345" s="1" t="s">
        <v>76</v>
      </c>
      <c r="C345" s="1" t="s">
        <v>402</v>
      </c>
      <c r="D345" s="1">
        <v>2</v>
      </c>
      <c r="E345" s="1" t="s">
        <v>26</v>
      </c>
      <c r="F345" s="3">
        <v>31.46</v>
      </c>
    </row>
    <row r="346" spans="1:6">
      <c r="A346" s="1" t="s">
        <v>392</v>
      </c>
      <c r="B346" s="1" t="s">
        <v>76</v>
      </c>
      <c r="C346" s="1" t="s">
        <v>403</v>
      </c>
      <c r="D346" s="1">
        <v>4</v>
      </c>
      <c r="E346" s="1" t="s">
        <v>26</v>
      </c>
      <c r="F346" s="3">
        <v>41.33</v>
      </c>
    </row>
    <row r="347" spans="1:6">
      <c r="A347" s="1" t="s">
        <v>392</v>
      </c>
      <c r="B347" s="1" t="s">
        <v>76</v>
      </c>
      <c r="C347" s="1" t="s">
        <v>404</v>
      </c>
      <c r="D347" s="1">
        <v>22</v>
      </c>
      <c r="E347" s="1" t="s">
        <v>26</v>
      </c>
      <c r="F347" s="3">
        <v>69.33</v>
      </c>
    </row>
    <row r="348" spans="1:6">
      <c r="A348" s="1" t="s">
        <v>392</v>
      </c>
      <c r="B348" s="1" t="s">
        <v>76</v>
      </c>
      <c r="C348" s="1" t="s">
        <v>406</v>
      </c>
      <c r="D348" s="1">
        <v>15</v>
      </c>
      <c r="E348" s="1" t="s">
        <v>26</v>
      </c>
      <c r="F348" s="3">
        <v>91.46</v>
      </c>
    </row>
    <row r="349" spans="1:6">
      <c r="A349" s="1" t="s">
        <v>392</v>
      </c>
      <c r="B349" s="1" t="s">
        <v>76</v>
      </c>
      <c r="C349" s="1" t="s">
        <v>407</v>
      </c>
      <c r="D349" s="1">
        <v>48</v>
      </c>
      <c r="E349" s="1" t="s">
        <v>26</v>
      </c>
      <c r="F349" s="3">
        <v>47.24</v>
      </c>
    </row>
    <row r="350" spans="1:6">
      <c r="A350" s="1" t="s">
        <v>392</v>
      </c>
      <c r="B350" s="1" t="s">
        <v>76</v>
      </c>
      <c r="C350" s="1" t="s">
        <v>409</v>
      </c>
      <c r="D350" s="1">
        <v>10</v>
      </c>
      <c r="E350" s="1" t="s">
        <v>26</v>
      </c>
      <c r="F350" s="3">
        <v>42</v>
      </c>
    </row>
    <row r="351" spans="1:6">
      <c r="A351" s="1" t="s">
        <v>392</v>
      </c>
      <c r="B351" s="1" t="s">
        <v>76</v>
      </c>
      <c r="C351" s="1" t="s">
        <v>410</v>
      </c>
      <c r="D351" s="1">
        <v>6</v>
      </c>
      <c r="E351" s="1" t="s">
        <v>26</v>
      </c>
      <c r="F351" s="3">
        <v>62.4</v>
      </c>
    </row>
    <row r="352" spans="1:6">
      <c r="A352" s="1" t="s">
        <v>392</v>
      </c>
      <c r="B352" s="1" t="s">
        <v>76</v>
      </c>
      <c r="C352" s="1" t="s">
        <v>411</v>
      </c>
      <c r="D352" s="1">
        <v>9</v>
      </c>
      <c r="E352" s="1" t="s">
        <v>26</v>
      </c>
      <c r="F352" s="3">
        <v>153.6</v>
      </c>
    </row>
    <row r="353" spans="1:6">
      <c r="A353" s="1" t="s">
        <v>392</v>
      </c>
      <c r="B353" s="1" t="s">
        <v>76</v>
      </c>
      <c r="C353" s="1" t="s">
        <v>412</v>
      </c>
      <c r="D353" s="1">
        <v>15</v>
      </c>
      <c r="E353" s="1" t="s">
        <v>26</v>
      </c>
      <c r="F353" s="3">
        <v>199.73</v>
      </c>
    </row>
    <row r="354" spans="1:6">
      <c r="A354" s="1" t="s">
        <v>392</v>
      </c>
      <c r="B354" s="1" t="s">
        <v>76</v>
      </c>
      <c r="C354" s="1" t="s">
        <v>413</v>
      </c>
      <c r="D354" s="1">
        <v>46</v>
      </c>
      <c r="E354" s="1" t="s">
        <v>26</v>
      </c>
      <c r="F354" s="3">
        <v>35.9</v>
      </c>
    </row>
    <row r="355" spans="1:6">
      <c r="A355" s="1" t="s">
        <v>392</v>
      </c>
      <c r="B355" s="1" t="s">
        <v>76</v>
      </c>
      <c r="C355" s="1" t="s">
        <v>414</v>
      </c>
      <c r="D355" s="1">
        <v>9</v>
      </c>
      <c r="E355" s="1" t="s">
        <v>26</v>
      </c>
      <c r="F355" s="3">
        <v>26.4</v>
      </c>
    </row>
    <row r="356" spans="1:6">
      <c r="A356" s="1" t="s">
        <v>392</v>
      </c>
      <c r="B356" s="1" t="s">
        <v>76</v>
      </c>
      <c r="C356" s="1" t="s">
        <v>415</v>
      </c>
      <c r="D356" s="1">
        <v>7</v>
      </c>
      <c r="E356" s="1" t="s">
        <v>26</v>
      </c>
      <c r="F356" s="3">
        <v>46.13</v>
      </c>
    </row>
    <row r="357" spans="1:6">
      <c r="A357" s="1" t="s">
        <v>392</v>
      </c>
      <c r="B357" s="1" t="s">
        <v>76</v>
      </c>
      <c r="C357" s="1" t="s">
        <v>416</v>
      </c>
      <c r="D357" s="1">
        <v>7</v>
      </c>
      <c r="E357" s="1" t="s">
        <v>26</v>
      </c>
      <c r="F357" s="3">
        <v>142.49</v>
      </c>
    </row>
    <row r="358" spans="1:6">
      <c r="A358" s="1" t="s">
        <v>392</v>
      </c>
      <c r="B358" s="1" t="s">
        <v>76</v>
      </c>
      <c r="C358" s="1" t="s">
        <v>417</v>
      </c>
      <c r="D358" s="1">
        <v>11</v>
      </c>
      <c r="E358" s="1" t="s">
        <v>26</v>
      </c>
      <c r="F358" s="3">
        <v>222.66</v>
      </c>
    </row>
    <row r="359" spans="1:6">
      <c r="A359" s="1" t="s">
        <v>392</v>
      </c>
      <c r="B359" s="1" t="s">
        <v>76</v>
      </c>
      <c r="C359" s="1" t="s">
        <v>418</v>
      </c>
      <c r="D359" s="1">
        <v>3</v>
      </c>
      <c r="E359" s="1" t="s">
        <v>26</v>
      </c>
      <c r="F359" s="3">
        <v>236</v>
      </c>
    </row>
    <row r="360" spans="1:6">
      <c r="A360" s="1" t="s">
        <v>392</v>
      </c>
      <c r="B360" s="1" t="s">
        <v>76</v>
      </c>
      <c r="C360" s="1" t="s">
        <v>419</v>
      </c>
      <c r="D360" s="1">
        <v>1</v>
      </c>
      <c r="E360" s="1" t="s">
        <v>26</v>
      </c>
      <c r="F360" s="3">
        <v>166.93</v>
      </c>
    </row>
    <row r="361" spans="1:6">
      <c r="A361" s="1" t="s">
        <v>392</v>
      </c>
      <c r="B361" s="1" t="s">
        <v>76</v>
      </c>
      <c r="C361" s="1" t="s">
        <v>420</v>
      </c>
      <c r="D361" s="1">
        <v>1</v>
      </c>
      <c r="E361" s="1" t="s">
        <v>26</v>
      </c>
      <c r="F361" s="3">
        <v>511.11</v>
      </c>
    </row>
    <row r="362" spans="1:6">
      <c r="A362" s="1" t="s">
        <v>392</v>
      </c>
      <c r="B362" s="1" t="s">
        <v>76</v>
      </c>
      <c r="C362" s="1" t="s">
        <v>422</v>
      </c>
      <c r="D362" s="1">
        <v>0</v>
      </c>
      <c r="E362" s="1" t="s">
        <v>26</v>
      </c>
      <c r="F362" s="3">
        <v>103.2</v>
      </c>
    </row>
    <row r="363" spans="1:6">
      <c r="A363" s="1" t="s">
        <v>392</v>
      </c>
      <c r="B363" s="1" t="s">
        <v>76</v>
      </c>
      <c r="C363" s="1" t="s">
        <v>424</v>
      </c>
      <c r="D363" s="1">
        <v>4</v>
      </c>
      <c r="E363" s="1" t="s">
        <v>26</v>
      </c>
      <c r="F363" s="3">
        <v>150.83000000000001</v>
      </c>
    </row>
    <row r="364" spans="1:6">
      <c r="A364" s="1" t="s">
        <v>392</v>
      </c>
      <c r="B364" s="1" t="s">
        <v>76</v>
      </c>
      <c r="C364" s="1" t="s">
        <v>425</v>
      </c>
      <c r="D364" s="1">
        <v>4</v>
      </c>
      <c r="E364" s="1" t="s">
        <v>26</v>
      </c>
      <c r="F364" s="3">
        <v>18.399999999999999</v>
      </c>
    </row>
    <row r="365" spans="1:6">
      <c r="A365" s="1" t="s">
        <v>392</v>
      </c>
      <c r="B365" s="1" t="s">
        <v>76</v>
      </c>
      <c r="C365" s="1" t="s">
        <v>426</v>
      </c>
      <c r="D365" s="1">
        <v>5</v>
      </c>
      <c r="E365" s="1" t="s">
        <v>26</v>
      </c>
      <c r="F365" s="3">
        <v>153.86000000000001</v>
      </c>
    </row>
    <row r="366" spans="1:6">
      <c r="A366" s="1" t="s">
        <v>392</v>
      </c>
      <c r="B366" s="1" t="s">
        <v>113</v>
      </c>
      <c r="C366" s="1" t="s">
        <v>428</v>
      </c>
      <c r="D366" s="1">
        <v>1</v>
      </c>
      <c r="E366" s="1" t="s">
        <v>26</v>
      </c>
      <c r="F366" s="3">
        <v>2470</v>
      </c>
    </row>
    <row r="367" spans="1:6">
      <c r="A367" s="1" t="s">
        <v>246</v>
      </c>
      <c r="B367" s="1" t="s">
        <v>113</v>
      </c>
      <c r="C367" s="1" t="s">
        <v>431</v>
      </c>
      <c r="D367" s="1">
        <v>3</v>
      </c>
      <c r="E367" s="1" t="s">
        <v>26</v>
      </c>
      <c r="F367" s="3">
        <v>1185</v>
      </c>
    </row>
    <row r="368" spans="1:6">
      <c r="A368" s="1" t="s">
        <v>246</v>
      </c>
      <c r="B368" s="1" t="s">
        <v>113</v>
      </c>
      <c r="C368" s="1" t="s">
        <v>431</v>
      </c>
      <c r="D368" s="1">
        <v>9</v>
      </c>
      <c r="E368" s="1" t="s">
        <v>26</v>
      </c>
      <c r="F368" s="3">
        <v>1185</v>
      </c>
    </row>
    <row r="369" spans="1:6">
      <c r="A369" s="1" t="s">
        <v>246</v>
      </c>
      <c r="B369" s="1" t="s">
        <v>24</v>
      </c>
      <c r="C369" s="1" t="s">
        <v>433</v>
      </c>
      <c r="D369" s="1">
        <v>2</v>
      </c>
      <c r="E369" s="1" t="s">
        <v>26</v>
      </c>
      <c r="F369" s="3">
        <v>1035.5999999999999</v>
      </c>
    </row>
    <row r="370" spans="1:6">
      <c r="A370" s="1" t="s">
        <v>434</v>
      </c>
      <c r="B370" s="1" t="s">
        <v>24</v>
      </c>
      <c r="C370" s="1" t="s">
        <v>435</v>
      </c>
      <c r="D370" s="1">
        <v>2</v>
      </c>
      <c r="E370" s="1" t="s">
        <v>26</v>
      </c>
      <c r="F370" s="3">
        <v>1548.74</v>
      </c>
    </row>
    <row r="371" spans="1:6">
      <c r="A371" s="1" t="s">
        <v>434</v>
      </c>
      <c r="B371" s="1" t="s">
        <v>24</v>
      </c>
      <c r="C371" s="1" t="s">
        <v>436</v>
      </c>
      <c r="D371" s="1">
        <v>4</v>
      </c>
      <c r="E371" s="1" t="s">
        <v>26</v>
      </c>
      <c r="F371" s="3"/>
    </row>
    <row r="372" spans="1:6">
      <c r="A372" s="1" t="s">
        <v>434</v>
      </c>
      <c r="B372" s="1" t="s">
        <v>24</v>
      </c>
      <c r="C372" s="1" t="s">
        <v>437</v>
      </c>
      <c r="D372" s="1">
        <v>10</v>
      </c>
      <c r="E372" s="1" t="s">
        <v>26</v>
      </c>
      <c r="F372" s="3"/>
    </row>
    <row r="373" spans="1:6">
      <c r="A373" s="1" t="s">
        <v>434</v>
      </c>
      <c r="B373" s="1" t="s">
        <v>24</v>
      </c>
      <c r="C373" s="1" t="s">
        <v>438</v>
      </c>
      <c r="D373" s="1">
        <v>3</v>
      </c>
      <c r="E373" s="1" t="s">
        <v>26</v>
      </c>
      <c r="F373" s="3"/>
    </row>
    <row r="374" spans="1:6">
      <c r="A374" s="1" t="s">
        <v>434</v>
      </c>
      <c r="B374" s="1" t="s">
        <v>24</v>
      </c>
      <c r="C374" s="1" t="s">
        <v>439</v>
      </c>
      <c r="D374" s="1">
        <v>12</v>
      </c>
      <c r="E374" s="1" t="s">
        <v>26</v>
      </c>
      <c r="F374" s="3">
        <v>1307.3800000000001</v>
      </c>
    </row>
    <row r="375" spans="1:6">
      <c r="A375" s="1" t="s">
        <v>434</v>
      </c>
      <c r="B375" s="1" t="s">
        <v>76</v>
      </c>
      <c r="C375" s="1" t="s">
        <v>441</v>
      </c>
      <c r="D375" s="1">
        <v>4</v>
      </c>
      <c r="E375" s="1" t="s">
        <v>26</v>
      </c>
      <c r="F375" s="3">
        <v>1004.36</v>
      </c>
    </row>
    <row r="376" spans="1:6">
      <c r="A376" s="1" t="s">
        <v>272</v>
      </c>
      <c r="B376" s="1" t="s">
        <v>113</v>
      </c>
      <c r="C376" s="1" t="s">
        <v>442</v>
      </c>
      <c r="D376" s="1">
        <v>1</v>
      </c>
      <c r="E376" s="1" t="s">
        <v>26</v>
      </c>
      <c r="F376" s="3">
        <v>240</v>
      </c>
    </row>
    <row r="377" spans="1:6">
      <c r="A377" s="1" t="s">
        <v>272</v>
      </c>
      <c r="B377" s="1" t="s">
        <v>113</v>
      </c>
      <c r="C377" s="1" t="s">
        <v>443</v>
      </c>
      <c r="D377" s="1">
        <v>3</v>
      </c>
      <c r="E377" s="1" t="s">
        <v>26</v>
      </c>
      <c r="F377" s="3">
        <v>210</v>
      </c>
    </row>
    <row r="378" spans="1:6">
      <c r="A378" s="1" t="s">
        <v>272</v>
      </c>
      <c r="B378" s="1" t="s">
        <v>24</v>
      </c>
      <c r="C378" s="1" t="s">
        <v>444</v>
      </c>
      <c r="D378" s="1">
        <v>1</v>
      </c>
      <c r="E378" s="1" t="s">
        <v>26</v>
      </c>
      <c r="F378" s="3"/>
    </row>
    <row r="379" spans="1:6">
      <c r="A379" s="1" t="s">
        <v>272</v>
      </c>
      <c r="B379" s="1" t="s">
        <v>446</v>
      </c>
      <c r="C379" s="1" t="s">
        <v>447</v>
      </c>
      <c r="D379" s="1">
        <v>1</v>
      </c>
      <c r="E379" s="1" t="s">
        <v>26</v>
      </c>
      <c r="F379" s="3">
        <v>21</v>
      </c>
    </row>
    <row r="380" spans="1:6">
      <c r="A380" s="1" t="s">
        <v>272</v>
      </c>
      <c r="B380" s="1" t="s">
        <v>449</v>
      </c>
      <c r="C380" s="1" t="s">
        <v>451</v>
      </c>
      <c r="D380" s="1">
        <v>1</v>
      </c>
      <c r="E380" s="1" t="s">
        <v>26</v>
      </c>
      <c r="F380" s="3">
        <v>17132.599999999999</v>
      </c>
    </row>
    <row r="381" spans="1:6">
      <c r="A381" s="1" t="s">
        <v>272</v>
      </c>
      <c r="B381" s="1" t="s">
        <v>76</v>
      </c>
      <c r="C381" s="1" t="s">
        <v>453</v>
      </c>
      <c r="D381" s="1">
        <v>4</v>
      </c>
      <c r="E381" s="1" t="s">
        <v>26</v>
      </c>
      <c r="F381" s="3">
        <v>212.31</v>
      </c>
    </row>
    <row r="382" spans="1:6">
      <c r="A382" s="1" t="s">
        <v>272</v>
      </c>
      <c r="B382" s="1" t="s">
        <v>76</v>
      </c>
      <c r="C382" s="1" t="s">
        <v>454</v>
      </c>
      <c r="D382" s="1">
        <v>3</v>
      </c>
      <c r="E382" s="1" t="s">
        <v>26</v>
      </c>
      <c r="F382" s="3">
        <v>83.67</v>
      </c>
    </row>
    <row r="383" spans="1:6">
      <c r="A383" s="1" t="s">
        <v>272</v>
      </c>
      <c r="B383" s="1" t="s">
        <v>76</v>
      </c>
      <c r="C383" s="1" t="s">
        <v>455</v>
      </c>
      <c r="D383" s="1">
        <v>3</v>
      </c>
      <c r="E383" s="1" t="s">
        <v>26</v>
      </c>
      <c r="F383" s="3">
        <v>257.87</v>
      </c>
    </row>
    <row r="384" spans="1:6">
      <c r="A384" s="1" t="s">
        <v>272</v>
      </c>
      <c r="B384" s="1" t="s">
        <v>76</v>
      </c>
      <c r="C384" s="1" t="s">
        <v>456</v>
      </c>
      <c r="D384" s="1">
        <v>3</v>
      </c>
      <c r="E384" s="1" t="s">
        <v>26</v>
      </c>
      <c r="F384" s="3">
        <v>140</v>
      </c>
    </row>
    <row r="385" spans="1:6">
      <c r="A385" s="1" t="s">
        <v>272</v>
      </c>
      <c r="B385" s="1" t="s">
        <v>76</v>
      </c>
      <c r="C385" s="1" t="s">
        <v>457</v>
      </c>
      <c r="D385" s="1">
        <v>3</v>
      </c>
      <c r="E385" s="1" t="s">
        <v>26</v>
      </c>
      <c r="F385" s="3">
        <v>474.33</v>
      </c>
    </row>
    <row r="386" spans="1:6">
      <c r="A386" s="1" t="s">
        <v>272</v>
      </c>
      <c r="B386" s="1" t="s">
        <v>76</v>
      </c>
      <c r="C386" s="1" t="s">
        <v>458</v>
      </c>
      <c r="D386" s="1">
        <v>1</v>
      </c>
      <c r="E386" s="1" t="s">
        <v>26</v>
      </c>
      <c r="F386" s="3">
        <v>54.51</v>
      </c>
    </row>
    <row r="387" spans="1:6">
      <c r="A387" s="1" t="s">
        <v>272</v>
      </c>
      <c r="B387" s="1" t="s">
        <v>76</v>
      </c>
      <c r="C387" s="1" t="s">
        <v>459</v>
      </c>
      <c r="D387" s="1">
        <v>3</v>
      </c>
      <c r="E387" s="1" t="s">
        <v>26</v>
      </c>
      <c r="F387" s="3">
        <v>695</v>
      </c>
    </row>
    <row r="388" spans="1:6">
      <c r="A388" s="1" t="s">
        <v>272</v>
      </c>
      <c r="B388" s="1" t="s">
        <v>24</v>
      </c>
      <c r="C388" s="1" t="s">
        <v>460</v>
      </c>
      <c r="D388" s="1">
        <v>4</v>
      </c>
      <c r="E388" s="1" t="s">
        <v>26</v>
      </c>
      <c r="F388" s="3">
        <v>486</v>
      </c>
    </row>
    <row r="389" spans="1:6">
      <c r="A389" s="1" t="s">
        <v>272</v>
      </c>
      <c r="B389" s="1" t="s">
        <v>24</v>
      </c>
      <c r="C389" s="1" t="s">
        <v>461</v>
      </c>
      <c r="D389" s="1">
        <v>3</v>
      </c>
      <c r="E389" s="1" t="s">
        <v>26</v>
      </c>
      <c r="F389" s="3">
        <v>96.56</v>
      </c>
    </row>
    <row r="390" spans="1:6">
      <c r="A390" s="1" t="s">
        <v>272</v>
      </c>
      <c r="B390" s="1" t="s">
        <v>24</v>
      </c>
      <c r="C390" s="1" t="s">
        <v>462</v>
      </c>
      <c r="D390" s="1">
        <v>2</v>
      </c>
      <c r="E390" s="1" t="s">
        <v>26</v>
      </c>
      <c r="F390" s="3">
        <v>44.41</v>
      </c>
    </row>
    <row r="391" spans="1:6">
      <c r="A391" s="1" t="s">
        <v>272</v>
      </c>
      <c r="B391" s="1" t="s">
        <v>24</v>
      </c>
      <c r="C391" s="1" t="s">
        <v>463</v>
      </c>
      <c r="D391" s="1">
        <v>1</v>
      </c>
      <c r="E391" s="1" t="s">
        <v>26</v>
      </c>
      <c r="F391" s="3">
        <v>662.26</v>
      </c>
    </row>
    <row r="392" spans="1:6">
      <c r="A392" s="1" t="s">
        <v>272</v>
      </c>
      <c r="B392" s="1" t="s">
        <v>24</v>
      </c>
      <c r="C392" s="1" t="s">
        <v>465</v>
      </c>
      <c r="D392" s="1">
        <v>10</v>
      </c>
      <c r="E392" s="1" t="s">
        <v>26</v>
      </c>
      <c r="F392" s="3">
        <v>35.1</v>
      </c>
    </row>
    <row r="393" spans="1:6">
      <c r="A393" s="1" t="s">
        <v>272</v>
      </c>
      <c r="B393" s="1" t="s">
        <v>122</v>
      </c>
      <c r="C393" s="1" t="s">
        <v>466</v>
      </c>
      <c r="D393" s="1">
        <v>0</v>
      </c>
      <c r="E393" s="1" t="s">
        <v>26</v>
      </c>
      <c r="F393" s="3">
        <v>970.73</v>
      </c>
    </row>
    <row r="394" spans="1:6">
      <c r="A394" s="1" t="s">
        <v>272</v>
      </c>
      <c r="B394" s="1" t="s">
        <v>122</v>
      </c>
      <c r="C394" s="1" t="s">
        <v>467</v>
      </c>
      <c r="D394" s="1">
        <v>3</v>
      </c>
      <c r="E394" s="1" t="s">
        <v>26</v>
      </c>
      <c r="F394" s="3">
        <v>162.5</v>
      </c>
    </row>
    <row r="395" spans="1:6">
      <c r="A395" s="1" t="s">
        <v>272</v>
      </c>
      <c r="B395" s="1" t="s">
        <v>468</v>
      </c>
      <c r="C395" s="1" t="s">
        <v>469</v>
      </c>
      <c r="D395" s="1">
        <v>1</v>
      </c>
      <c r="E395" s="1" t="s">
        <v>26</v>
      </c>
      <c r="F395" s="3"/>
    </row>
    <row r="396" spans="1:6">
      <c r="A396" s="1" t="s">
        <v>272</v>
      </c>
      <c r="B396" s="1" t="s">
        <v>24</v>
      </c>
      <c r="C396" s="1" t="s">
        <v>470</v>
      </c>
      <c r="D396" s="1">
        <v>1</v>
      </c>
      <c r="E396" s="1" t="s">
        <v>26</v>
      </c>
      <c r="F396" s="3"/>
    </row>
    <row r="397" spans="1:6">
      <c r="A397" s="1" t="s">
        <v>275</v>
      </c>
      <c r="B397" s="1" t="s">
        <v>471</v>
      </c>
      <c r="C397" s="1" t="s">
        <v>472</v>
      </c>
      <c r="D397" s="1">
        <v>0</v>
      </c>
      <c r="E397" s="1" t="s">
        <v>26</v>
      </c>
      <c r="F397" s="3">
        <v>15900</v>
      </c>
    </row>
    <row r="398" spans="1:6">
      <c r="A398" s="1" t="s">
        <v>275</v>
      </c>
      <c r="B398" s="1" t="s">
        <v>471</v>
      </c>
      <c r="C398" s="1" t="s">
        <v>473</v>
      </c>
      <c r="D398" s="1">
        <v>1</v>
      </c>
      <c r="E398" s="1" t="s">
        <v>26</v>
      </c>
      <c r="F398" s="3">
        <v>96360</v>
      </c>
    </row>
    <row r="399" spans="1:6">
      <c r="A399" s="1" t="s">
        <v>275</v>
      </c>
      <c r="B399" s="1" t="s">
        <v>475</v>
      </c>
      <c r="C399" s="1" t="s">
        <v>477</v>
      </c>
      <c r="D399" s="1">
        <v>1</v>
      </c>
      <c r="E399" s="1" t="s">
        <v>26</v>
      </c>
      <c r="F399" s="3">
        <v>13410</v>
      </c>
    </row>
    <row r="400" spans="1:6">
      <c r="A400" s="1" t="s">
        <v>275</v>
      </c>
      <c r="B400" s="1" t="s">
        <v>475</v>
      </c>
      <c r="C400" s="1" t="s">
        <v>478</v>
      </c>
      <c r="D400" s="1">
        <v>2</v>
      </c>
      <c r="E400" s="1" t="s">
        <v>26</v>
      </c>
      <c r="F400" s="3">
        <v>300</v>
      </c>
    </row>
    <row r="401" spans="1:6">
      <c r="A401" s="1" t="s">
        <v>275</v>
      </c>
      <c r="B401" s="1" t="s">
        <v>481</v>
      </c>
      <c r="C401" s="1" t="s">
        <v>483</v>
      </c>
      <c r="D401" s="1">
        <v>0</v>
      </c>
      <c r="E401" s="1" t="s">
        <v>26</v>
      </c>
      <c r="F401" s="3">
        <v>9819.4</v>
      </c>
    </row>
    <row r="402" spans="1:6">
      <c r="A402" s="1" t="s">
        <v>275</v>
      </c>
      <c r="B402" s="1" t="s">
        <v>482</v>
      </c>
      <c r="C402" s="1" t="s">
        <v>484</v>
      </c>
      <c r="D402" s="1">
        <v>0</v>
      </c>
      <c r="E402" s="1" t="s">
        <v>26</v>
      </c>
      <c r="F402" s="3">
        <v>8800</v>
      </c>
    </row>
    <row r="403" spans="1:6">
      <c r="A403" s="1" t="s">
        <v>275</v>
      </c>
      <c r="B403" s="1" t="s">
        <v>24</v>
      </c>
      <c r="C403" s="1" t="s">
        <v>487</v>
      </c>
      <c r="D403" s="1">
        <v>3</v>
      </c>
      <c r="E403" s="1" t="s">
        <v>26</v>
      </c>
      <c r="F403" s="3">
        <v>36809.599999999999</v>
      </c>
    </row>
    <row r="404" spans="1:6">
      <c r="A404" s="1" t="s">
        <v>275</v>
      </c>
      <c r="B404" s="1" t="s">
        <v>486</v>
      </c>
      <c r="C404" s="1" t="s">
        <v>488</v>
      </c>
      <c r="D404" s="1">
        <v>1</v>
      </c>
      <c r="E404" s="1" t="s">
        <v>26</v>
      </c>
      <c r="F404" s="3">
        <v>1560</v>
      </c>
    </row>
    <row r="405" spans="1:6">
      <c r="A405" s="1" t="s">
        <v>275</v>
      </c>
      <c r="B405" s="1" t="s">
        <v>486</v>
      </c>
      <c r="C405" s="1" t="s">
        <v>489</v>
      </c>
      <c r="D405" s="1">
        <v>1</v>
      </c>
      <c r="E405" s="1" t="s">
        <v>26</v>
      </c>
      <c r="F405" s="3">
        <v>1560</v>
      </c>
    </row>
    <row r="406" spans="1:6">
      <c r="A406" s="1" t="s">
        <v>275</v>
      </c>
      <c r="B406" s="1" t="s">
        <v>113</v>
      </c>
      <c r="C406" s="1" t="s">
        <v>492</v>
      </c>
      <c r="D406" s="1">
        <v>1</v>
      </c>
      <c r="E406" s="1" t="s">
        <v>54</v>
      </c>
      <c r="F406" s="3">
        <v>880</v>
      </c>
    </row>
    <row r="407" spans="1:6">
      <c r="A407" s="1" t="s">
        <v>275</v>
      </c>
      <c r="B407" s="1" t="s">
        <v>113</v>
      </c>
      <c r="C407" s="1" t="s">
        <v>493</v>
      </c>
      <c r="D407" s="1">
        <v>1</v>
      </c>
      <c r="E407" s="1" t="s">
        <v>54</v>
      </c>
      <c r="F407" s="3">
        <v>1300</v>
      </c>
    </row>
    <row r="408" spans="1:6">
      <c r="A408" s="1" t="s">
        <v>275</v>
      </c>
      <c r="B408" s="1" t="s">
        <v>113</v>
      </c>
      <c r="C408" s="1" t="s">
        <v>494</v>
      </c>
      <c r="D408" s="1">
        <v>1</v>
      </c>
      <c r="E408" s="1" t="s">
        <v>54</v>
      </c>
      <c r="F408" s="3">
        <v>3720</v>
      </c>
    </row>
    <row r="409" spans="1:6">
      <c r="A409" s="1" t="s">
        <v>275</v>
      </c>
      <c r="B409" s="1" t="s">
        <v>481</v>
      </c>
      <c r="C409" s="1" t="s">
        <v>495</v>
      </c>
      <c r="D409" s="1">
        <v>1</v>
      </c>
      <c r="E409" s="1" t="s">
        <v>26</v>
      </c>
      <c r="F409" s="3">
        <v>586.79999999999995</v>
      </c>
    </row>
    <row r="410" spans="1:6">
      <c r="A410" s="1" t="s">
        <v>275</v>
      </c>
      <c r="B410" s="1" t="s">
        <v>481</v>
      </c>
      <c r="C410" s="1" t="s">
        <v>496</v>
      </c>
      <c r="D410" s="1">
        <v>1</v>
      </c>
      <c r="E410" s="1" t="s">
        <v>26</v>
      </c>
      <c r="F410" s="3">
        <v>1725</v>
      </c>
    </row>
    <row r="411" spans="1:6">
      <c r="A411" s="1" t="s">
        <v>275</v>
      </c>
      <c r="B411" s="1" t="s">
        <v>481</v>
      </c>
      <c r="C411" s="1" t="s">
        <v>497</v>
      </c>
      <c r="D411" s="1">
        <v>1</v>
      </c>
      <c r="E411" s="1" t="s">
        <v>26</v>
      </c>
      <c r="F411" s="3">
        <v>862.6</v>
      </c>
    </row>
    <row r="412" spans="1:6">
      <c r="A412" s="1" t="s">
        <v>275</v>
      </c>
      <c r="B412" s="1" t="s">
        <v>481</v>
      </c>
      <c r="C412" s="1" t="s">
        <v>498</v>
      </c>
      <c r="D412" s="1">
        <v>1</v>
      </c>
      <c r="E412" s="1" t="s">
        <v>26</v>
      </c>
      <c r="F412" s="3">
        <v>1695.4</v>
      </c>
    </row>
    <row r="413" spans="1:6">
      <c r="A413" s="1" t="s">
        <v>279</v>
      </c>
      <c r="B413" s="1" t="s">
        <v>500</v>
      </c>
      <c r="C413" s="1" t="s">
        <v>501</v>
      </c>
      <c r="D413" s="1">
        <v>1</v>
      </c>
      <c r="E413" s="1" t="s">
        <v>26</v>
      </c>
      <c r="F413" s="3">
        <v>1068</v>
      </c>
    </row>
    <row r="414" spans="1:6">
      <c r="A414" s="1" t="s">
        <v>279</v>
      </c>
      <c r="B414" s="1" t="s">
        <v>503</v>
      </c>
      <c r="C414" s="1" t="s">
        <v>504</v>
      </c>
      <c r="D414" s="1">
        <v>1</v>
      </c>
      <c r="E414" s="1" t="s">
        <v>26</v>
      </c>
      <c r="F414" s="3">
        <v>17217</v>
      </c>
    </row>
    <row r="415" spans="1:6">
      <c r="A415" s="1" t="s">
        <v>279</v>
      </c>
      <c r="B415" s="1" t="s">
        <v>503</v>
      </c>
      <c r="C415" s="1" t="s">
        <v>507</v>
      </c>
      <c r="D415" s="1">
        <v>1</v>
      </c>
      <c r="E415" s="1" t="s">
        <v>26</v>
      </c>
      <c r="F415" s="3">
        <v>27946</v>
      </c>
    </row>
    <row r="416" spans="1:6">
      <c r="A416" s="1" t="s">
        <v>279</v>
      </c>
      <c r="B416" s="1" t="s">
        <v>503</v>
      </c>
      <c r="C416" s="1" t="s">
        <v>508</v>
      </c>
      <c r="D416" s="1">
        <v>1</v>
      </c>
      <c r="E416" s="1" t="s">
        <v>26</v>
      </c>
      <c r="F416" s="3">
        <v>18564</v>
      </c>
    </row>
    <row r="417" spans="1:6">
      <c r="A417" s="1" t="s">
        <v>279</v>
      </c>
      <c r="B417" s="1" t="s">
        <v>503</v>
      </c>
      <c r="C417" s="1" t="s">
        <v>509</v>
      </c>
      <c r="D417" s="1">
        <v>1</v>
      </c>
      <c r="E417" s="1" t="s">
        <v>26</v>
      </c>
      <c r="F417" s="3">
        <v>10267.6</v>
      </c>
    </row>
    <row r="418" spans="1:6">
      <c r="A418" s="1" t="s">
        <v>279</v>
      </c>
      <c r="B418" s="1" t="s">
        <v>24</v>
      </c>
      <c r="C418" s="1" t="s">
        <v>510</v>
      </c>
      <c r="D418" s="1">
        <v>1</v>
      </c>
      <c r="E418" s="1" t="s">
        <v>26</v>
      </c>
      <c r="F418" s="3">
        <v>6000</v>
      </c>
    </row>
    <row r="419" spans="1:6">
      <c r="A419" s="1" t="s">
        <v>279</v>
      </c>
      <c r="B419" s="1" t="s">
        <v>277</v>
      </c>
      <c r="C419" s="1" t="s">
        <v>509</v>
      </c>
      <c r="D419" s="1">
        <v>1</v>
      </c>
      <c r="E419" s="1" t="s">
        <v>26</v>
      </c>
      <c r="F419" s="3">
        <v>10575.4</v>
      </c>
    </row>
    <row r="420" spans="1:6">
      <c r="A420" s="1" t="s">
        <v>279</v>
      </c>
      <c r="B420" s="1" t="s">
        <v>277</v>
      </c>
      <c r="C420" s="1" t="s">
        <v>512</v>
      </c>
      <c r="D420" s="1">
        <v>1</v>
      </c>
      <c r="E420" s="1" t="s">
        <v>26</v>
      </c>
      <c r="F420" s="3">
        <v>5636.6</v>
      </c>
    </row>
    <row r="421" spans="1:6">
      <c r="A421" s="1" t="s">
        <v>290</v>
      </c>
      <c r="B421" s="1" t="s">
        <v>513</v>
      </c>
      <c r="C421" s="1" t="s">
        <v>514</v>
      </c>
      <c r="D421" s="1">
        <v>6</v>
      </c>
      <c r="E421" s="1" t="s">
        <v>26</v>
      </c>
      <c r="F421" s="3">
        <v>239</v>
      </c>
    </row>
    <row r="422" spans="1:6">
      <c r="A422" s="1" t="s">
        <v>296</v>
      </c>
      <c r="B422" s="1" t="s">
        <v>113</v>
      </c>
      <c r="C422" s="1" t="s">
        <v>517</v>
      </c>
      <c r="D422" s="1">
        <v>1</v>
      </c>
      <c r="E422" s="1" t="s">
        <v>26</v>
      </c>
      <c r="F422" s="3"/>
    </row>
    <row r="423" spans="1:6">
      <c r="A423" s="1" t="s">
        <v>296</v>
      </c>
      <c r="B423" s="1" t="s">
        <v>113</v>
      </c>
      <c r="C423" s="1" t="s">
        <v>518</v>
      </c>
      <c r="D423" s="1">
        <v>2</v>
      </c>
      <c r="E423" s="1" t="s">
        <v>26</v>
      </c>
      <c r="F423" s="3"/>
    </row>
    <row r="424" spans="1:6">
      <c r="A424" s="1" t="s">
        <v>296</v>
      </c>
      <c r="B424" s="1" t="s">
        <v>113</v>
      </c>
      <c r="C424" s="1" t="s">
        <v>519</v>
      </c>
      <c r="D424" s="1">
        <v>2</v>
      </c>
      <c r="E424" s="1" t="s">
        <v>26</v>
      </c>
      <c r="F424" s="3"/>
    </row>
    <row r="425" spans="1:6">
      <c r="A425" s="1" t="s">
        <v>296</v>
      </c>
      <c r="B425" s="1" t="s">
        <v>113</v>
      </c>
      <c r="C425" s="1" t="s">
        <v>520</v>
      </c>
      <c r="D425" s="1">
        <v>2</v>
      </c>
      <c r="E425" s="1" t="s">
        <v>26</v>
      </c>
      <c r="F425" s="3"/>
    </row>
    <row r="426" spans="1:6">
      <c r="A426" s="1" t="s">
        <v>296</v>
      </c>
      <c r="B426" s="1" t="s">
        <v>113</v>
      </c>
      <c r="C426" s="1" t="s">
        <v>520</v>
      </c>
      <c r="D426" s="1">
        <v>2</v>
      </c>
      <c r="E426" s="1" t="s">
        <v>26</v>
      </c>
      <c r="F426" s="3"/>
    </row>
    <row r="427" spans="1:6">
      <c r="A427" s="1" t="s">
        <v>296</v>
      </c>
      <c r="B427" s="1" t="s">
        <v>113</v>
      </c>
      <c r="C427" s="1" t="s">
        <v>520</v>
      </c>
      <c r="D427" s="1">
        <v>1</v>
      </c>
      <c r="E427" s="1" t="s">
        <v>26</v>
      </c>
      <c r="F427" s="3"/>
    </row>
    <row r="428" spans="1:6">
      <c r="A428" s="1" t="s">
        <v>296</v>
      </c>
      <c r="B428" s="1" t="s">
        <v>113</v>
      </c>
      <c r="C428" s="1" t="s">
        <v>520</v>
      </c>
      <c r="D428" s="1">
        <v>1</v>
      </c>
      <c r="E428" s="1" t="s">
        <v>26</v>
      </c>
      <c r="F428" s="3"/>
    </row>
    <row r="429" spans="1:6">
      <c r="A429" s="1" t="s">
        <v>296</v>
      </c>
      <c r="B429" s="1" t="s">
        <v>113</v>
      </c>
      <c r="C429" s="1" t="s">
        <v>520</v>
      </c>
      <c r="D429" s="1">
        <v>1</v>
      </c>
      <c r="E429" s="1" t="s">
        <v>26</v>
      </c>
      <c r="F429" s="3"/>
    </row>
    <row r="430" spans="1:6">
      <c r="A430" s="1" t="s">
        <v>296</v>
      </c>
      <c r="B430" s="1" t="s">
        <v>113</v>
      </c>
      <c r="C430" s="1" t="s">
        <v>520</v>
      </c>
      <c r="D430" s="1">
        <v>1</v>
      </c>
      <c r="E430" s="1" t="s">
        <v>26</v>
      </c>
      <c r="F430" s="3"/>
    </row>
    <row r="431" spans="1:6">
      <c r="A431" s="1" t="s">
        <v>296</v>
      </c>
      <c r="B431" s="1" t="s">
        <v>113</v>
      </c>
      <c r="C431" s="1" t="s">
        <v>520</v>
      </c>
      <c r="D431" s="1">
        <v>1</v>
      </c>
      <c r="E431" s="1" t="s">
        <v>26</v>
      </c>
      <c r="F431" s="3"/>
    </row>
    <row r="432" spans="1:6">
      <c r="A432" s="1" t="s">
        <v>296</v>
      </c>
      <c r="B432" s="1" t="s">
        <v>113</v>
      </c>
      <c r="C432" s="1" t="s">
        <v>520</v>
      </c>
      <c r="D432" s="1">
        <v>1</v>
      </c>
      <c r="E432" s="1" t="s">
        <v>26</v>
      </c>
      <c r="F432" s="3"/>
    </row>
    <row r="433" spans="1:6">
      <c r="A433" s="1" t="s">
        <v>296</v>
      </c>
      <c r="B433" s="1" t="s">
        <v>113</v>
      </c>
      <c r="C433" s="1" t="s">
        <v>520</v>
      </c>
      <c r="D433" s="1">
        <v>1</v>
      </c>
      <c r="E433" s="1" t="s">
        <v>26</v>
      </c>
      <c r="F433" s="3"/>
    </row>
    <row r="434" spans="1:6">
      <c r="A434" s="1" t="s">
        <v>296</v>
      </c>
      <c r="B434" s="1" t="s">
        <v>113</v>
      </c>
      <c r="C434" s="1" t="s">
        <v>520</v>
      </c>
      <c r="D434" s="1">
        <v>1</v>
      </c>
      <c r="E434" s="1" t="s">
        <v>26</v>
      </c>
      <c r="F434" s="3"/>
    </row>
    <row r="435" spans="1:6">
      <c r="A435" s="1" t="s">
        <v>296</v>
      </c>
      <c r="B435" s="1" t="s">
        <v>113</v>
      </c>
      <c r="C435" s="1" t="s">
        <v>520</v>
      </c>
      <c r="D435" s="1">
        <v>1</v>
      </c>
      <c r="E435" s="1" t="s">
        <v>26</v>
      </c>
      <c r="F435" s="3">
        <v>147000</v>
      </c>
    </row>
    <row r="436" spans="1:6">
      <c r="A436" s="1" t="s">
        <v>296</v>
      </c>
      <c r="B436" s="1" t="s">
        <v>113</v>
      </c>
      <c r="C436" s="1" t="s">
        <v>520</v>
      </c>
      <c r="D436" s="1">
        <v>1</v>
      </c>
      <c r="E436" s="1" t="s">
        <v>26</v>
      </c>
      <c r="F436" s="3"/>
    </row>
    <row r="437" spans="1:6">
      <c r="A437" s="1" t="s">
        <v>296</v>
      </c>
      <c r="B437" s="1" t="s">
        <v>113</v>
      </c>
      <c r="C437" s="1" t="s">
        <v>520</v>
      </c>
      <c r="D437" s="1">
        <v>1</v>
      </c>
      <c r="E437" s="1" t="s">
        <v>26</v>
      </c>
      <c r="F437" s="3"/>
    </row>
    <row r="438" spans="1:6">
      <c r="A438" s="1" t="s">
        <v>296</v>
      </c>
      <c r="B438" s="1" t="s">
        <v>113</v>
      </c>
      <c r="C438" s="1" t="s">
        <v>521</v>
      </c>
      <c r="D438" s="1">
        <v>2</v>
      </c>
      <c r="E438" s="1" t="s">
        <v>26</v>
      </c>
      <c r="F438" s="3"/>
    </row>
    <row r="439" spans="1:6">
      <c r="A439" s="1" t="s">
        <v>296</v>
      </c>
      <c r="B439" s="1" t="s">
        <v>113</v>
      </c>
      <c r="C439" s="1" t="s">
        <v>522</v>
      </c>
      <c r="D439" s="1">
        <v>1</v>
      </c>
      <c r="E439" s="1" t="s">
        <v>26</v>
      </c>
      <c r="F439" s="3"/>
    </row>
    <row r="440" spans="1:6">
      <c r="A440" s="1" t="s">
        <v>296</v>
      </c>
      <c r="B440" s="1" t="s">
        <v>113</v>
      </c>
      <c r="C440" s="1" t="s">
        <v>523</v>
      </c>
      <c r="D440" s="1">
        <v>1</v>
      </c>
      <c r="E440" s="1" t="s">
        <v>26</v>
      </c>
      <c r="F440" s="3"/>
    </row>
    <row r="441" spans="1:6">
      <c r="A441" s="1" t="s">
        <v>296</v>
      </c>
      <c r="B441" s="1" t="s">
        <v>113</v>
      </c>
      <c r="C441" s="1" t="s">
        <v>524</v>
      </c>
      <c r="D441" s="1">
        <v>2</v>
      </c>
      <c r="E441" s="1" t="s">
        <v>26</v>
      </c>
      <c r="F441" s="3"/>
    </row>
    <row r="442" spans="1:6">
      <c r="A442" s="1" t="s">
        <v>296</v>
      </c>
      <c r="B442" s="1" t="s">
        <v>113</v>
      </c>
      <c r="C442" s="1" t="s">
        <v>520</v>
      </c>
      <c r="D442" s="1">
        <v>1</v>
      </c>
      <c r="E442" s="1" t="s">
        <v>26</v>
      </c>
      <c r="F442" s="3"/>
    </row>
    <row r="443" spans="1:6">
      <c r="A443" s="1" t="s">
        <v>296</v>
      </c>
      <c r="B443" s="1" t="s">
        <v>113</v>
      </c>
      <c r="C443" s="1" t="s">
        <v>520</v>
      </c>
      <c r="D443" s="1">
        <v>2</v>
      </c>
      <c r="E443" s="1" t="s">
        <v>26</v>
      </c>
      <c r="F443" s="3"/>
    </row>
    <row r="444" spans="1:6">
      <c r="A444" s="1" t="s">
        <v>296</v>
      </c>
      <c r="B444" s="1" t="s">
        <v>113</v>
      </c>
      <c r="C444" s="1" t="s">
        <v>525</v>
      </c>
      <c r="D444" s="1">
        <v>2</v>
      </c>
      <c r="E444" s="1" t="s">
        <v>26</v>
      </c>
      <c r="F444" s="3"/>
    </row>
    <row r="445" spans="1:6">
      <c r="A445" s="1" t="s">
        <v>296</v>
      </c>
      <c r="B445" s="1" t="s">
        <v>113</v>
      </c>
      <c r="C445" s="1" t="s">
        <v>526</v>
      </c>
      <c r="D445" s="1">
        <v>2</v>
      </c>
      <c r="E445" s="1" t="s">
        <v>26</v>
      </c>
      <c r="F445" s="3"/>
    </row>
    <row r="446" spans="1:6">
      <c r="A446" s="1" t="s">
        <v>383</v>
      </c>
      <c r="B446" s="1" t="s">
        <v>113</v>
      </c>
      <c r="C446" s="1" t="s">
        <v>527</v>
      </c>
      <c r="D446" s="1">
        <v>1</v>
      </c>
      <c r="E446" s="1" t="s">
        <v>26</v>
      </c>
      <c r="F446" s="3">
        <v>53276.42</v>
      </c>
    </row>
    <row r="447" spans="1:6">
      <c r="A447" s="1" t="s">
        <v>383</v>
      </c>
      <c r="B447" s="1" t="s">
        <v>113</v>
      </c>
      <c r="C447" s="1" t="s">
        <v>528</v>
      </c>
      <c r="D447" s="1">
        <v>2</v>
      </c>
      <c r="E447" s="1" t="s">
        <v>26</v>
      </c>
      <c r="F447" s="3"/>
    </row>
    <row r="448" spans="1:6">
      <c r="A448" s="1" t="s">
        <v>383</v>
      </c>
      <c r="B448" s="1" t="s">
        <v>113</v>
      </c>
      <c r="C448" s="1" t="s">
        <v>529</v>
      </c>
      <c r="D448" s="1">
        <v>1</v>
      </c>
      <c r="E448" s="1" t="s">
        <v>26</v>
      </c>
      <c r="F448" s="3"/>
    </row>
    <row r="449" spans="1:6">
      <c r="A449" s="1" t="s">
        <v>392</v>
      </c>
      <c r="B449" s="1" t="s">
        <v>76</v>
      </c>
      <c r="C449" s="1" t="s">
        <v>427</v>
      </c>
      <c r="D449" s="1">
        <v>0</v>
      </c>
      <c r="E449" s="1" t="s">
        <v>26</v>
      </c>
      <c r="F449" s="3">
        <v>170.13</v>
      </c>
    </row>
    <row r="450" spans="1:6">
      <c r="A450" s="1" t="s">
        <v>383</v>
      </c>
      <c r="B450" s="1" t="s">
        <v>113</v>
      </c>
      <c r="C450" s="1" t="s">
        <v>530</v>
      </c>
      <c r="D450" s="1">
        <v>14</v>
      </c>
      <c r="E450" s="1" t="s">
        <v>26</v>
      </c>
      <c r="F450" s="3"/>
    </row>
    <row r="451" spans="1:6">
      <c r="A451" s="1" t="s">
        <v>383</v>
      </c>
      <c r="B451" s="1" t="s">
        <v>113</v>
      </c>
      <c r="C451" s="1" t="s">
        <v>531</v>
      </c>
      <c r="D451" s="1">
        <v>1</v>
      </c>
      <c r="E451" s="1" t="s">
        <v>26</v>
      </c>
      <c r="F451" s="3"/>
    </row>
    <row r="452" spans="1:6">
      <c r="A452" s="1" t="s">
        <v>383</v>
      </c>
      <c r="B452" s="1" t="s">
        <v>113</v>
      </c>
      <c r="C452" s="1" t="s">
        <v>532</v>
      </c>
      <c r="D452" s="1">
        <v>1</v>
      </c>
      <c r="E452" s="1" t="s">
        <v>26</v>
      </c>
      <c r="F452" s="3"/>
    </row>
    <row r="453" spans="1:6">
      <c r="A453" s="1" t="s">
        <v>383</v>
      </c>
      <c r="B453" s="1" t="s">
        <v>113</v>
      </c>
      <c r="C453" s="1" t="s">
        <v>533</v>
      </c>
      <c r="D453" s="1">
        <v>14</v>
      </c>
      <c r="E453" s="1" t="s">
        <v>26</v>
      </c>
      <c r="F453" s="3"/>
    </row>
    <row r="454" spans="1:6">
      <c r="A454" s="1" t="s">
        <v>383</v>
      </c>
      <c r="B454" s="1" t="s">
        <v>113</v>
      </c>
      <c r="C454" s="1" t="s">
        <v>534</v>
      </c>
      <c r="D454" s="1">
        <v>2</v>
      </c>
      <c r="E454" s="1" t="s">
        <v>26</v>
      </c>
      <c r="F454" s="3"/>
    </row>
    <row r="455" spans="1:6">
      <c r="A455" s="1" t="s">
        <v>383</v>
      </c>
      <c r="B455" s="1" t="s">
        <v>113</v>
      </c>
      <c r="C455" s="1" t="s">
        <v>535</v>
      </c>
      <c r="D455" s="1">
        <v>1</v>
      </c>
      <c r="E455" s="1" t="s">
        <v>26</v>
      </c>
      <c r="F455" s="3">
        <v>11227.06</v>
      </c>
    </row>
    <row r="456" spans="1:6">
      <c r="A456" s="1" t="s">
        <v>383</v>
      </c>
      <c r="B456" s="1" t="s">
        <v>113</v>
      </c>
      <c r="C456" s="1" t="s">
        <v>536</v>
      </c>
      <c r="D456" s="1">
        <v>1</v>
      </c>
      <c r="E456" s="1" t="s">
        <v>26</v>
      </c>
      <c r="F456" s="3"/>
    </row>
    <row r="457" spans="1:6">
      <c r="A457" s="1" t="s">
        <v>383</v>
      </c>
      <c r="B457" s="1" t="s">
        <v>113</v>
      </c>
      <c r="C457" s="1" t="s">
        <v>537</v>
      </c>
      <c r="D457" s="1">
        <v>1</v>
      </c>
      <c r="E457" s="1" t="s">
        <v>26</v>
      </c>
      <c r="F457" s="3"/>
    </row>
    <row r="458" spans="1:6">
      <c r="A458" s="1" t="s">
        <v>383</v>
      </c>
      <c r="B458" s="1" t="s">
        <v>113</v>
      </c>
      <c r="C458" s="1" t="s">
        <v>538</v>
      </c>
      <c r="D458" s="1">
        <v>8</v>
      </c>
      <c r="E458" s="1" t="s">
        <v>26</v>
      </c>
      <c r="F458" s="3"/>
    </row>
    <row r="459" spans="1:6">
      <c r="A459" s="1" t="s">
        <v>383</v>
      </c>
      <c r="B459" s="1" t="s">
        <v>113</v>
      </c>
      <c r="C459" s="1" t="s">
        <v>539</v>
      </c>
      <c r="D459" s="1">
        <v>4</v>
      </c>
      <c r="E459" s="1" t="s">
        <v>26</v>
      </c>
      <c r="F459" s="3"/>
    </row>
    <row r="460" spans="1:6">
      <c r="A460" s="1" t="s">
        <v>383</v>
      </c>
      <c r="B460" s="1" t="s">
        <v>113</v>
      </c>
      <c r="C460" s="1" t="s">
        <v>540</v>
      </c>
      <c r="D460" s="1">
        <v>1</v>
      </c>
      <c r="E460" s="1" t="s">
        <v>26</v>
      </c>
      <c r="F460" s="3"/>
    </row>
    <row r="461" spans="1:6">
      <c r="A461" s="1" t="s">
        <v>383</v>
      </c>
      <c r="B461" s="1" t="s">
        <v>113</v>
      </c>
      <c r="C461" s="1" t="s">
        <v>541</v>
      </c>
      <c r="D461" s="1">
        <v>1</v>
      </c>
      <c r="E461" s="1" t="s">
        <v>26</v>
      </c>
      <c r="F461" s="3"/>
    </row>
    <row r="462" spans="1:6">
      <c r="A462" s="1" t="s">
        <v>383</v>
      </c>
      <c r="B462" s="1" t="s">
        <v>113</v>
      </c>
      <c r="C462" s="1" t="s">
        <v>542</v>
      </c>
      <c r="D462" s="1">
        <v>2</v>
      </c>
      <c r="E462" s="1" t="s">
        <v>26</v>
      </c>
      <c r="F462" s="3"/>
    </row>
    <row r="463" spans="1:6">
      <c r="A463" s="1" t="s">
        <v>383</v>
      </c>
      <c r="B463" s="1" t="s">
        <v>113</v>
      </c>
      <c r="C463" s="1" t="s">
        <v>543</v>
      </c>
      <c r="D463" s="1">
        <v>1</v>
      </c>
      <c r="E463" s="1" t="s">
        <v>26</v>
      </c>
      <c r="F463" s="3"/>
    </row>
    <row r="464" spans="1:6">
      <c r="A464" s="1" t="s">
        <v>383</v>
      </c>
      <c r="B464" s="1" t="s">
        <v>113</v>
      </c>
      <c r="C464" s="1" t="s">
        <v>544</v>
      </c>
      <c r="D464" s="1">
        <v>1</v>
      </c>
      <c r="E464" s="1" t="s">
        <v>26</v>
      </c>
      <c r="F464" s="3"/>
    </row>
    <row r="465" spans="1:6">
      <c r="A465" s="1" t="s">
        <v>299</v>
      </c>
      <c r="B465" s="1" t="s">
        <v>545</v>
      </c>
      <c r="C465" s="1" t="s">
        <v>546</v>
      </c>
      <c r="D465" s="1">
        <v>1</v>
      </c>
      <c r="E465" s="1" t="s">
        <v>54</v>
      </c>
      <c r="F465" s="3">
        <v>1288.96</v>
      </c>
    </row>
    <row r="466" spans="1:6">
      <c r="A466" s="1" t="s">
        <v>299</v>
      </c>
      <c r="B466" s="1" t="s">
        <v>24</v>
      </c>
      <c r="C466" s="1" t="s">
        <v>1285</v>
      </c>
      <c r="D466" s="1">
        <v>1</v>
      </c>
      <c r="E466" s="1" t="s">
        <v>26</v>
      </c>
      <c r="F466" s="3"/>
    </row>
    <row r="467" spans="1:6">
      <c r="A467" s="1" t="s">
        <v>299</v>
      </c>
      <c r="B467" s="1" t="s">
        <v>113</v>
      </c>
      <c r="C467" s="1" t="s">
        <v>548</v>
      </c>
      <c r="D467" s="1">
        <v>2</v>
      </c>
      <c r="E467" s="1" t="s">
        <v>26</v>
      </c>
      <c r="F467" s="3">
        <v>4120</v>
      </c>
    </row>
    <row r="468" spans="1:6">
      <c r="A468" s="1" t="s">
        <v>299</v>
      </c>
      <c r="B468" s="1" t="s">
        <v>113</v>
      </c>
      <c r="C468" s="1" t="s">
        <v>549</v>
      </c>
      <c r="D468" s="1">
        <v>2</v>
      </c>
      <c r="E468" s="1" t="s">
        <v>26</v>
      </c>
      <c r="F468" s="3">
        <v>740</v>
      </c>
    </row>
    <row r="469" spans="1:6">
      <c r="A469" s="1" t="s">
        <v>299</v>
      </c>
      <c r="B469" s="1" t="s">
        <v>113</v>
      </c>
      <c r="C469" s="1" t="s">
        <v>550</v>
      </c>
      <c r="D469" s="1">
        <v>3</v>
      </c>
      <c r="E469" s="1" t="s">
        <v>26</v>
      </c>
      <c r="F469" s="3">
        <v>7225.5</v>
      </c>
    </row>
    <row r="470" spans="1:6">
      <c r="A470" s="1" t="s">
        <v>299</v>
      </c>
      <c r="B470" s="1" t="s">
        <v>551</v>
      </c>
      <c r="C470" s="1" t="s">
        <v>552</v>
      </c>
      <c r="D470" s="1">
        <v>21</v>
      </c>
      <c r="E470" s="1" t="s">
        <v>26</v>
      </c>
      <c r="F470" s="3">
        <v>10.76</v>
      </c>
    </row>
    <row r="471" spans="1:6">
      <c r="A471" s="1" t="s">
        <v>299</v>
      </c>
      <c r="B471" s="1" t="s">
        <v>553</v>
      </c>
      <c r="C471" s="1" t="s">
        <v>554</v>
      </c>
      <c r="D471" s="1">
        <v>0</v>
      </c>
      <c r="E471" s="1" t="s">
        <v>26</v>
      </c>
      <c r="F471" s="3">
        <v>3764.6</v>
      </c>
    </row>
    <row r="472" spans="1:6">
      <c r="A472" s="1" t="s">
        <v>299</v>
      </c>
      <c r="B472" s="1" t="s">
        <v>553</v>
      </c>
      <c r="C472" s="1" t="s">
        <v>554</v>
      </c>
      <c r="D472" s="1">
        <v>0</v>
      </c>
      <c r="E472" s="1" t="s">
        <v>26</v>
      </c>
      <c r="F472" s="3">
        <v>3764.6</v>
      </c>
    </row>
    <row r="473" spans="1:6">
      <c r="A473" s="1" t="s">
        <v>315</v>
      </c>
      <c r="B473" s="1" t="s">
        <v>113</v>
      </c>
      <c r="C473" s="1" t="s">
        <v>1288</v>
      </c>
      <c r="D473" s="1">
        <v>1</v>
      </c>
      <c r="E473" s="1" t="s">
        <v>26</v>
      </c>
      <c r="F473" s="3"/>
    </row>
    <row r="474" spans="1:6">
      <c r="A474" s="1" t="s">
        <v>315</v>
      </c>
      <c r="B474" s="1" t="s">
        <v>113</v>
      </c>
      <c r="C474" s="1" t="s">
        <v>557</v>
      </c>
      <c r="D474" s="1">
        <v>1</v>
      </c>
      <c r="E474" s="1" t="s">
        <v>26</v>
      </c>
      <c r="F474" s="3"/>
    </row>
    <row r="475" spans="1:6">
      <c r="A475" s="1" t="s">
        <v>315</v>
      </c>
      <c r="B475" s="1" t="s">
        <v>113</v>
      </c>
      <c r="C475" s="1" t="s">
        <v>558</v>
      </c>
      <c r="D475" s="1">
        <v>1</v>
      </c>
      <c r="E475" s="1" t="s">
        <v>26</v>
      </c>
      <c r="F475" s="3"/>
    </row>
    <row r="476" spans="1:6">
      <c r="A476" s="1" t="s">
        <v>315</v>
      </c>
      <c r="B476" s="1" t="s">
        <v>113</v>
      </c>
      <c r="C476" s="1" t="s">
        <v>559</v>
      </c>
      <c r="D476" s="1">
        <v>2</v>
      </c>
      <c r="E476" s="1" t="s">
        <v>26</v>
      </c>
      <c r="F476" s="3"/>
    </row>
    <row r="477" spans="1:6">
      <c r="A477" s="1" t="s">
        <v>315</v>
      </c>
      <c r="B477" s="1" t="s">
        <v>113</v>
      </c>
      <c r="C477" s="1" t="s">
        <v>561</v>
      </c>
      <c r="D477" s="1">
        <v>3</v>
      </c>
      <c r="E477" s="1" t="s">
        <v>26</v>
      </c>
      <c r="F477" s="3">
        <v>2170</v>
      </c>
    </row>
    <row r="478" spans="1:6">
      <c r="A478" s="1" t="s">
        <v>315</v>
      </c>
      <c r="B478" s="1" t="s">
        <v>24</v>
      </c>
      <c r="C478" s="1" t="s">
        <v>562</v>
      </c>
      <c r="D478" s="1">
        <v>0</v>
      </c>
      <c r="E478" s="1" t="s">
        <v>26</v>
      </c>
      <c r="F478" s="3"/>
    </row>
    <row r="479" spans="1:6">
      <c r="A479" s="1" t="s">
        <v>315</v>
      </c>
      <c r="B479" s="1" t="s">
        <v>24</v>
      </c>
      <c r="C479" s="1" t="s">
        <v>563</v>
      </c>
      <c r="D479" s="1">
        <v>1</v>
      </c>
      <c r="E479" s="1" t="s">
        <v>26</v>
      </c>
      <c r="F479" s="3"/>
    </row>
    <row r="480" spans="1:6">
      <c r="A480" s="1" t="s">
        <v>315</v>
      </c>
      <c r="B480" s="1" t="s">
        <v>113</v>
      </c>
      <c r="C480" s="1" t="s">
        <v>569</v>
      </c>
      <c r="D480" s="1">
        <v>1</v>
      </c>
      <c r="E480" s="1" t="s">
        <v>26</v>
      </c>
      <c r="F480" s="3">
        <v>12193</v>
      </c>
    </row>
    <row r="481" spans="1:6">
      <c r="A481" s="1" t="s">
        <v>330</v>
      </c>
      <c r="B481" s="1" t="s">
        <v>571</v>
      </c>
      <c r="C481" s="1" t="s">
        <v>572</v>
      </c>
      <c r="D481" s="1">
        <v>10</v>
      </c>
      <c r="E481" s="1" t="s">
        <v>26</v>
      </c>
      <c r="F481" s="3">
        <v>142</v>
      </c>
    </row>
    <row r="482" spans="1:6">
      <c r="A482" s="1" t="s">
        <v>330</v>
      </c>
      <c r="B482" s="1" t="s">
        <v>571</v>
      </c>
      <c r="C482" s="1" t="s">
        <v>573</v>
      </c>
      <c r="D482" s="1">
        <v>36</v>
      </c>
      <c r="E482" s="1" t="s">
        <v>26</v>
      </c>
      <c r="F482" s="3">
        <v>74.25</v>
      </c>
    </row>
    <row r="483" spans="1:6">
      <c r="A483" s="1" t="s">
        <v>330</v>
      </c>
      <c r="B483" s="1" t="s">
        <v>571</v>
      </c>
      <c r="C483" s="1" t="s">
        <v>574</v>
      </c>
      <c r="D483" s="1">
        <v>1</v>
      </c>
      <c r="E483" s="1" t="s">
        <v>26</v>
      </c>
      <c r="F483" s="3">
        <v>80.75</v>
      </c>
    </row>
    <row r="484" spans="1:6">
      <c r="A484" s="1" t="s">
        <v>330</v>
      </c>
      <c r="B484" s="1" t="s">
        <v>571</v>
      </c>
      <c r="C484" s="1" t="s">
        <v>575</v>
      </c>
      <c r="D484" s="1">
        <v>1</v>
      </c>
      <c r="E484" s="1" t="s">
        <v>26</v>
      </c>
      <c r="F484" s="3">
        <v>152</v>
      </c>
    </row>
    <row r="485" spans="1:6">
      <c r="A485" s="1" t="s">
        <v>330</v>
      </c>
      <c r="B485" s="1" t="s">
        <v>564</v>
      </c>
      <c r="C485" s="1" t="s">
        <v>576</v>
      </c>
      <c r="D485" s="1">
        <v>2</v>
      </c>
      <c r="E485" s="1" t="s">
        <v>26</v>
      </c>
      <c r="F485" s="3">
        <v>45200</v>
      </c>
    </row>
    <row r="486" spans="1:6">
      <c r="A486" s="1" t="s">
        <v>330</v>
      </c>
      <c r="B486" s="1" t="s">
        <v>564</v>
      </c>
      <c r="C486" s="1" t="s">
        <v>577</v>
      </c>
      <c r="D486" s="1">
        <v>2</v>
      </c>
      <c r="E486" s="1" t="s">
        <v>26</v>
      </c>
      <c r="F486" s="3">
        <v>40460</v>
      </c>
    </row>
    <row r="487" spans="1:6">
      <c r="A487" s="1" t="s">
        <v>330</v>
      </c>
      <c r="B487" s="1" t="s">
        <v>113</v>
      </c>
      <c r="C487" s="1" t="s">
        <v>1347</v>
      </c>
      <c r="D487" s="1">
        <v>1</v>
      </c>
      <c r="E487" s="1" t="s">
        <v>26</v>
      </c>
      <c r="F487" s="3"/>
    </row>
    <row r="488" spans="1:6">
      <c r="A488" s="1" t="s">
        <v>330</v>
      </c>
      <c r="B488" s="1" t="s">
        <v>113</v>
      </c>
      <c r="C488" s="1" t="s">
        <v>581</v>
      </c>
      <c r="D488" s="1">
        <v>1</v>
      </c>
      <c r="E488" s="1" t="s">
        <v>26</v>
      </c>
      <c r="F488" s="3"/>
    </row>
    <row r="489" spans="1:6">
      <c r="A489" s="1" t="s">
        <v>330</v>
      </c>
      <c r="B489" s="1" t="s">
        <v>113</v>
      </c>
      <c r="C489" s="1" t="s">
        <v>582</v>
      </c>
      <c r="D489" s="1">
        <v>1</v>
      </c>
      <c r="E489" s="1" t="s">
        <v>26</v>
      </c>
      <c r="F489" s="3">
        <v>20000</v>
      </c>
    </row>
    <row r="490" spans="1:6">
      <c r="A490" s="1" t="s">
        <v>330</v>
      </c>
      <c r="B490" s="1" t="s">
        <v>113</v>
      </c>
      <c r="C490" s="1" t="s">
        <v>583</v>
      </c>
      <c r="D490" s="1">
        <v>1</v>
      </c>
      <c r="E490" s="1" t="s">
        <v>26</v>
      </c>
      <c r="F490" s="3"/>
    </row>
    <row r="491" spans="1:6">
      <c r="A491" s="1" t="s">
        <v>330</v>
      </c>
      <c r="B491" s="1" t="s">
        <v>113</v>
      </c>
      <c r="C491" s="1" t="s">
        <v>584</v>
      </c>
      <c r="D491" s="1">
        <v>2</v>
      </c>
      <c r="E491" s="1" t="s">
        <v>26</v>
      </c>
      <c r="F491" s="3">
        <v>1224</v>
      </c>
    </row>
    <row r="492" spans="1:6">
      <c r="A492" s="1" t="s">
        <v>330</v>
      </c>
      <c r="B492" s="1" t="s">
        <v>113</v>
      </c>
      <c r="C492" s="1" t="s">
        <v>585</v>
      </c>
      <c r="D492" s="1">
        <v>2</v>
      </c>
      <c r="E492" s="1" t="s">
        <v>26</v>
      </c>
      <c r="F492" s="3"/>
    </row>
    <row r="493" spans="1:6">
      <c r="A493" s="1" t="s">
        <v>330</v>
      </c>
      <c r="B493" s="1" t="s">
        <v>113</v>
      </c>
      <c r="C493" s="1" t="s">
        <v>586</v>
      </c>
      <c r="D493" s="1">
        <v>2</v>
      </c>
      <c r="E493" s="1" t="s">
        <v>26</v>
      </c>
      <c r="F493" s="3">
        <v>3616</v>
      </c>
    </row>
    <row r="494" spans="1:6">
      <c r="A494" s="1" t="s">
        <v>352</v>
      </c>
      <c r="B494" s="1" t="s">
        <v>24</v>
      </c>
      <c r="C494" s="1" t="s">
        <v>587</v>
      </c>
      <c r="D494" s="1">
        <v>3</v>
      </c>
      <c r="E494" s="1" t="s">
        <v>26</v>
      </c>
      <c r="F494" s="3">
        <v>169.4</v>
      </c>
    </row>
    <row r="495" spans="1:6">
      <c r="A495" s="1" t="s">
        <v>352</v>
      </c>
      <c r="B495" s="1" t="s">
        <v>24</v>
      </c>
      <c r="C495" s="1" t="s">
        <v>588</v>
      </c>
      <c r="D495" s="1">
        <v>5</v>
      </c>
      <c r="E495" s="1" t="s">
        <v>26</v>
      </c>
      <c r="F495" s="3">
        <v>63.6</v>
      </c>
    </row>
    <row r="496" spans="1:6">
      <c r="A496" s="1" t="s">
        <v>352</v>
      </c>
      <c r="B496" s="1" t="s">
        <v>24</v>
      </c>
      <c r="C496" s="1" t="s">
        <v>589</v>
      </c>
      <c r="D496" s="1">
        <v>2</v>
      </c>
      <c r="E496" s="1" t="s">
        <v>26</v>
      </c>
      <c r="F496" s="3">
        <v>43.8</v>
      </c>
    </row>
    <row r="497" spans="1:6">
      <c r="A497" s="1" t="s">
        <v>352</v>
      </c>
      <c r="B497" s="1" t="s">
        <v>24</v>
      </c>
      <c r="C497" s="1" t="s">
        <v>1132</v>
      </c>
      <c r="D497" s="1">
        <v>0</v>
      </c>
      <c r="E497" s="1" t="s">
        <v>26</v>
      </c>
      <c r="F497" s="3">
        <v>2234</v>
      </c>
    </row>
    <row r="498" spans="1:6">
      <c r="A498" s="1" t="s">
        <v>352</v>
      </c>
      <c r="B498" s="1" t="s">
        <v>24</v>
      </c>
      <c r="C498" s="1" t="s">
        <v>590</v>
      </c>
      <c r="D498" s="1">
        <v>4</v>
      </c>
      <c r="E498" s="1" t="s">
        <v>26</v>
      </c>
      <c r="F498" s="3"/>
    </row>
    <row r="499" spans="1:6">
      <c r="A499" s="1" t="s">
        <v>592</v>
      </c>
      <c r="B499" s="1" t="s">
        <v>594</v>
      </c>
      <c r="C499" s="1" t="s">
        <v>595</v>
      </c>
      <c r="D499" s="1">
        <v>4</v>
      </c>
      <c r="E499" s="1" t="s">
        <v>26</v>
      </c>
      <c r="F499" s="3"/>
    </row>
    <row r="500" spans="1:6">
      <c r="A500" s="1" t="s">
        <v>592</v>
      </c>
      <c r="B500" s="1" t="s">
        <v>594</v>
      </c>
      <c r="C500" s="1" t="s">
        <v>596</v>
      </c>
      <c r="D500" s="1">
        <v>4</v>
      </c>
      <c r="E500" s="1" t="s">
        <v>26</v>
      </c>
      <c r="F500" s="3"/>
    </row>
    <row r="501" spans="1:6">
      <c r="A501" s="1" t="s">
        <v>592</v>
      </c>
      <c r="B501" s="1" t="s">
        <v>594</v>
      </c>
      <c r="C501" s="1" t="s">
        <v>597</v>
      </c>
      <c r="D501" s="1">
        <v>4</v>
      </c>
      <c r="E501" s="1" t="s">
        <v>26</v>
      </c>
      <c r="F501" s="3"/>
    </row>
    <row r="502" spans="1:6">
      <c r="A502" s="1" t="s">
        <v>592</v>
      </c>
      <c r="B502" s="1" t="s">
        <v>594</v>
      </c>
      <c r="C502" s="1" t="s">
        <v>598</v>
      </c>
      <c r="D502" s="1">
        <v>1</v>
      </c>
      <c r="E502" s="1" t="s">
        <v>26</v>
      </c>
      <c r="F502" s="3"/>
    </row>
    <row r="503" spans="1:6">
      <c r="A503" s="1" t="s">
        <v>592</v>
      </c>
      <c r="B503" s="1" t="s">
        <v>594</v>
      </c>
      <c r="C503" s="1" t="s">
        <v>599</v>
      </c>
      <c r="D503" s="1">
        <v>1</v>
      </c>
      <c r="E503" s="1" t="s">
        <v>26</v>
      </c>
      <c r="F503" s="3">
        <v>16300</v>
      </c>
    </row>
    <row r="504" spans="1:6">
      <c r="A504" s="1" t="s">
        <v>592</v>
      </c>
      <c r="B504" s="1" t="s">
        <v>594</v>
      </c>
      <c r="C504" s="1" t="s">
        <v>600</v>
      </c>
      <c r="D504" s="1">
        <v>2</v>
      </c>
      <c r="E504" s="1" t="s">
        <v>26</v>
      </c>
      <c r="F504" s="3"/>
    </row>
    <row r="505" spans="1:6">
      <c r="A505" s="1" t="s">
        <v>592</v>
      </c>
      <c r="B505" s="1" t="s">
        <v>594</v>
      </c>
      <c r="C505" s="1" t="s">
        <v>601</v>
      </c>
      <c r="D505" s="1">
        <v>1</v>
      </c>
      <c r="E505" s="1" t="s">
        <v>26</v>
      </c>
      <c r="F505" s="3"/>
    </row>
    <row r="506" spans="1:6">
      <c r="A506" s="1" t="s">
        <v>592</v>
      </c>
      <c r="B506" s="1" t="s">
        <v>594</v>
      </c>
      <c r="C506" s="1" t="s">
        <v>602</v>
      </c>
      <c r="D506" s="1">
        <v>1</v>
      </c>
      <c r="E506" s="1" t="s">
        <v>26</v>
      </c>
      <c r="F506" s="3"/>
    </row>
    <row r="507" spans="1:6">
      <c r="A507" s="1" t="s">
        <v>592</v>
      </c>
      <c r="B507" s="1" t="s">
        <v>594</v>
      </c>
      <c r="C507" s="1" t="s">
        <v>603</v>
      </c>
      <c r="D507" s="1">
        <v>1</v>
      </c>
      <c r="E507" s="1" t="s">
        <v>26</v>
      </c>
      <c r="F507" s="3"/>
    </row>
    <row r="508" spans="1:6">
      <c r="A508" s="1" t="s">
        <v>592</v>
      </c>
      <c r="B508" s="1" t="s">
        <v>594</v>
      </c>
      <c r="C508" s="1" t="s">
        <v>605</v>
      </c>
      <c r="D508" s="1">
        <v>1</v>
      </c>
      <c r="E508" s="1" t="s">
        <v>26</v>
      </c>
      <c r="F508" s="3"/>
    </row>
    <row r="509" spans="1:6">
      <c r="A509" s="1" t="s">
        <v>592</v>
      </c>
      <c r="B509" s="1" t="s">
        <v>594</v>
      </c>
      <c r="C509" s="1" t="s">
        <v>607</v>
      </c>
      <c r="D509" s="1">
        <v>2</v>
      </c>
      <c r="E509" s="1" t="s">
        <v>26</v>
      </c>
      <c r="F509" s="3"/>
    </row>
    <row r="510" spans="1:6">
      <c r="A510" s="1" t="s">
        <v>592</v>
      </c>
      <c r="B510" s="1" t="s">
        <v>608</v>
      </c>
      <c r="C510" s="1" t="s">
        <v>609</v>
      </c>
      <c r="D510" s="1">
        <v>1</v>
      </c>
      <c r="E510" s="1" t="s">
        <v>26</v>
      </c>
      <c r="F510" s="3">
        <v>1860</v>
      </c>
    </row>
    <row r="511" spans="1:6">
      <c r="A511" s="1" t="s">
        <v>592</v>
      </c>
      <c r="B511" s="1" t="s">
        <v>113</v>
      </c>
      <c r="C511" s="1" t="s">
        <v>610</v>
      </c>
      <c r="D511" s="1">
        <v>1</v>
      </c>
      <c r="E511" s="1" t="s">
        <v>26</v>
      </c>
      <c r="F511" s="3">
        <v>4250</v>
      </c>
    </row>
    <row r="512" spans="1:6">
      <c r="A512" s="1" t="s">
        <v>592</v>
      </c>
      <c r="B512" s="1" t="s">
        <v>113</v>
      </c>
      <c r="C512" s="1" t="s">
        <v>611</v>
      </c>
      <c r="D512" s="1">
        <v>1</v>
      </c>
      <c r="E512" s="1" t="s">
        <v>26</v>
      </c>
      <c r="F512" s="3">
        <v>12700</v>
      </c>
    </row>
    <row r="513" spans="1:6">
      <c r="A513" s="1" t="s">
        <v>367</v>
      </c>
      <c r="B513" s="1" t="s">
        <v>113</v>
      </c>
      <c r="C513" s="1" t="s">
        <v>614</v>
      </c>
      <c r="D513" s="1">
        <v>1</v>
      </c>
      <c r="E513" s="1" t="s">
        <v>26</v>
      </c>
      <c r="F513" s="3"/>
    </row>
    <row r="514" spans="1:6">
      <c r="A514" s="1" t="s">
        <v>367</v>
      </c>
      <c r="B514" s="1" t="s">
        <v>113</v>
      </c>
      <c r="C514" s="1" t="s">
        <v>616</v>
      </c>
      <c r="D514" s="1">
        <v>1</v>
      </c>
      <c r="E514" s="1" t="s">
        <v>26</v>
      </c>
      <c r="F514" s="3"/>
    </row>
    <row r="515" spans="1:6">
      <c r="A515" s="1" t="s">
        <v>367</v>
      </c>
      <c r="B515" s="1" t="s">
        <v>113</v>
      </c>
      <c r="C515" s="1" t="s">
        <v>617</v>
      </c>
      <c r="D515" s="1">
        <v>1</v>
      </c>
      <c r="E515" s="1" t="s">
        <v>26</v>
      </c>
      <c r="F515" s="3"/>
    </row>
    <row r="516" spans="1:6">
      <c r="A516" s="1" t="s">
        <v>367</v>
      </c>
      <c r="B516" s="1" t="s">
        <v>113</v>
      </c>
      <c r="C516" s="1" t="s">
        <v>618</v>
      </c>
      <c r="D516" s="1">
        <v>1</v>
      </c>
      <c r="E516" s="1" t="s">
        <v>26</v>
      </c>
      <c r="F516" s="3"/>
    </row>
    <row r="517" spans="1:6">
      <c r="A517" s="1" t="s">
        <v>367</v>
      </c>
      <c r="B517" s="1" t="s">
        <v>113</v>
      </c>
      <c r="C517" s="1" t="s">
        <v>619</v>
      </c>
      <c r="D517" s="1">
        <v>1</v>
      </c>
      <c r="E517" s="1" t="s">
        <v>26</v>
      </c>
      <c r="F517" s="3"/>
    </row>
    <row r="518" spans="1:6">
      <c r="A518" s="1" t="s">
        <v>367</v>
      </c>
      <c r="B518" s="1" t="s">
        <v>113</v>
      </c>
      <c r="C518" s="1" t="s">
        <v>565</v>
      </c>
      <c r="D518" s="1">
        <v>1</v>
      </c>
      <c r="E518" s="1" t="s">
        <v>26</v>
      </c>
      <c r="F518" s="3"/>
    </row>
    <row r="519" spans="1:6">
      <c r="A519" s="1" t="s">
        <v>367</v>
      </c>
      <c r="B519" s="1" t="s">
        <v>113</v>
      </c>
      <c r="C519" s="1" t="s">
        <v>566</v>
      </c>
      <c r="D519" s="1">
        <v>1</v>
      </c>
      <c r="E519" s="1" t="s">
        <v>26</v>
      </c>
      <c r="F519" s="3"/>
    </row>
    <row r="520" spans="1:6">
      <c r="A520" s="1" t="s">
        <v>367</v>
      </c>
      <c r="B520" s="1" t="s">
        <v>113</v>
      </c>
      <c r="C520" s="1" t="s">
        <v>567</v>
      </c>
      <c r="D520" s="1">
        <v>1</v>
      </c>
      <c r="E520" s="1" t="s">
        <v>26</v>
      </c>
      <c r="F520" s="3"/>
    </row>
    <row r="521" spans="1:6">
      <c r="A521" s="1" t="s">
        <v>367</v>
      </c>
      <c r="B521" s="1" t="s">
        <v>113</v>
      </c>
      <c r="C521" s="1" t="s">
        <v>620</v>
      </c>
      <c r="D521" s="1">
        <v>1</v>
      </c>
      <c r="E521" s="1" t="s">
        <v>26</v>
      </c>
      <c r="F521" s="3"/>
    </row>
    <row r="522" spans="1:6">
      <c r="A522" s="1" t="s">
        <v>367</v>
      </c>
      <c r="B522" s="1" t="s">
        <v>113</v>
      </c>
      <c r="C522" s="1" t="s">
        <v>621</v>
      </c>
      <c r="D522" s="1">
        <v>1</v>
      </c>
      <c r="E522" s="1" t="s">
        <v>26</v>
      </c>
      <c r="F522" s="3"/>
    </row>
    <row r="523" spans="1:6">
      <c r="A523" s="1" t="s">
        <v>367</v>
      </c>
      <c r="B523" s="1" t="s">
        <v>113</v>
      </c>
      <c r="C523" s="1" t="s">
        <v>622</v>
      </c>
      <c r="D523" s="1">
        <v>1</v>
      </c>
      <c r="E523" s="1" t="s">
        <v>26</v>
      </c>
      <c r="F523" s="3"/>
    </row>
    <row r="524" spans="1:6">
      <c r="A524" s="1" t="s">
        <v>367</v>
      </c>
      <c r="B524" s="1" t="s">
        <v>113</v>
      </c>
      <c r="C524" s="1" t="s">
        <v>568</v>
      </c>
      <c r="D524" s="1">
        <v>1</v>
      </c>
      <c r="E524" s="1" t="s">
        <v>26</v>
      </c>
      <c r="F524" s="3"/>
    </row>
    <row r="525" spans="1:6">
      <c r="A525" s="1" t="s">
        <v>592</v>
      </c>
      <c r="B525" s="1" t="s">
        <v>623</v>
      </c>
      <c r="C525" s="1" t="s">
        <v>624</v>
      </c>
      <c r="D525" s="1">
        <v>0</v>
      </c>
      <c r="E525" s="1" t="s">
        <v>26</v>
      </c>
      <c r="F525" s="3">
        <v>184904</v>
      </c>
    </row>
    <row r="526" spans="1:6">
      <c r="A526" s="1" t="s">
        <v>367</v>
      </c>
      <c r="B526" s="1" t="s">
        <v>374</v>
      </c>
      <c r="C526" s="1" t="s">
        <v>626</v>
      </c>
      <c r="D526" s="1">
        <v>40</v>
      </c>
      <c r="E526" s="1" t="s">
        <v>26</v>
      </c>
      <c r="F526" s="3">
        <v>14</v>
      </c>
    </row>
    <row r="527" spans="1:6">
      <c r="A527" s="1" t="s">
        <v>367</v>
      </c>
      <c r="B527" s="1" t="s">
        <v>113</v>
      </c>
      <c r="C527" s="1" t="s">
        <v>628</v>
      </c>
      <c r="D527" s="1">
        <v>1</v>
      </c>
      <c r="E527" s="1" t="s">
        <v>26</v>
      </c>
      <c r="F527" s="3">
        <v>1100</v>
      </c>
    </row>
    <row r="528" spans="1:6">
      <c r="A528" s="1" t="s">
        <v>367</v>
      </c>
      <c r="B528" s="1" t="s">
        <v>374</v>
      </c>
      <c r="C528" s="1" t="s">
        <v>630</v>
      </c>
      <c r="D528" s="1">
        <v>1</v>
      </c>
      <c r="E528" s="1" t="s">
        <v>26</v>
      </c>
      <c r="F528" s="3">
        <v>1875</v>
      </c>
    </row>
    <row r="529" spans="1:6">
      <c r="A529" s="1" t="s">
        <v>367</v>
      </c>
      <c r="B529" s="1" t="s">
        <v>374</v>
      </c>
      <c r="C529" s="1" t="s">
        <v>631</v>
      </c>
      <c r="D529" s="1">
        <v>2</v>
      </c>
      <c r="E529" s="1" t="s">
        <v>26</v>
      </c>
      <c r="F529" s="3">
        <v>1060</v>
      </c>
    </row>
    <row r="530" spans="1:6">
      <c r="A530" s="1" t="s">
        <v>367</v>
      </c>
      <c r="B530" s="1" t="s">
        <v>113</v>
      </c>
      <c r="C530" s="1" t="s">
        <v>633</v>
      </c>
      <c r="D530" s="1">
        <v>1</v>
      </c>
      <c r="E530" s="1" t="s">
        <v>26</v>
      </c>
      <c r="F530" s="3">
        <v>355</v>
      </c>
    </row>
    <row r="531" spans="1:6">
      <c r="A531" s="1" t="s">
        <v>367</v>
      </c>
      <c r="B531" s="1" t="s">
        <v>374</v>
      </c>
      <c r="C531" s="1" t="s">
        <v>636</v>
      </c>
      <c r="D531" s="1">
        <v>1</v>
      </c>
      <c r="E531" s="1" t="s">
        <v>26</v>
      </c>
      <c r="F531" s="3">
        <v>100</v>
      </c>
    </row>
    <row r="532" spans="1:6">
      <c r="A532" s="1" t="s">
        <v>367</v>
      </c>
      <c r="B532" s="1" t="s">
        <v>638</v>
      </c>
      <c r="C532" s="1" t="s">
        <v>639</v>
      </c>
      <c r="D532" s="1">
        <v>0</v>
      </c>
      <c r="E532" s="1" t="s">
        <v>26</v>
      </c>
      <c r="F532" s="3">
        <v>14140</v>
      </c>
    </row>
    <row r="533" spans="1:6">
      <c r="A533" s="1" t="s">
        <v>367</v>
      </c>
      <c r="B533" s="1" t="s">
        <v>113</v>
      </c>
      <c r="C533" s="1" t="s">
        <v>641</v>
      </c>
      <c r="D533" s="1">
        <v>1</v>
      </c>
      <c r="E533" s="1" t="s">
        <v>26</v>
      </c>
      <c r="F533" s="3">
        <v>45560</v>
      </c>
    </row>
    <row r="534" spans="1:6">
      <c r="A534" s="1" t="s">
        <v>367</v>
      </c>
      <c r="B534" s="1" t="s">
        <v>113</v>
      </c>
      <c r="C534" s="1" t="s">
        <v>642</v>
      </c>
      <c r="D534" s="1">
        <v>3</v>
      </c>
      <c r="E534" s="1" t="s">
        <v>26</v>
      </c>
      <c r="F534" s="3"/>
    </row>
    <row r="535" spans="1:6">
      <c r="A535" s="1" t="s">
        <v>367</v>
      </c>
      <c r="B535" s="1" t="s">
        <v>113</v>
      </c>
      <c r="C535" s="1" t="s">
        <v>644</v>
      </c>
      <c r="D535" s="1">
        <v>5</v>
      </c>
      <c r="E535" s="1" t="s">
        <v>26</v>
      </c>
      <c r="F535" s="3"/>
    </row>
    <row r="536" spans="1:6">
      <c r="A536" s="1" t="s">
        <v>367</v>
      </c>
      <c r="B536" s="1" t="s">
        <v>113</v>
      </c>
      <c r="C536" s="1" t="s">
        <v>646</v>
      </c>
      <c r="D536" s="1">
        <v>4</v>
      </c>
      <c r="E536" s="1" t="s">
        <v>26</v>
      </c>
      <c r="F536" s="3">
        <v>300</v>
      </c>
    </row>
    <row r="537" spans="1:6">
      <c r="A537" s="1" t="s">
        <v>367</v>
      </c>
      <c r="B537" s="1" t="s">
        <v>113</v>
      </c>
      <c r="C537" s="1" t="s">
        <v>1275</v>
      </c>
      <c r="D537" s="1">
        <v>5</v>
      </c>
      <c r="E537" s="1" t="s">
        <v>26</v>
      </c>
      <c r="F537" s="3">
        <v>4900</v>
      </c>
    </row>
    <row r="538" spans="1:6">
      <c r="A538" s="1" t="s">
        <v>367</v>
      </c>
      <c r="B538" s="1" t="s">
        <v>113</v>
      </c>
      <c r="C538" s="1" t="s">
        <v>653</v>
      </c>
      <c r="D538" s="1">
        <v>1</v>
      </c>
      <c r="E538" s="1" t="s">
        <v>26</v>
      </c>
      <c r="F538" s="3">
        <v>1200</v>
      </c>
    </row>
    <row r="539" spans="1:6">
      <c r="A539" s="1" t="s">
        <v>367</v>
      </c>
      <c r="B539" s="1" t="s">
        <v>113</v>
      </c>
      <c r="C539" s="1" t="s">
        <v>654</v>
      </c>
      <c r="D539" s="1">
        <v>1</v>
      </c>
      <c r="E539" s="1" t="s">
        <v>26</v>
      </c>
      <c r="F539" s="3">
        <v>424</v>
      </c>
    </row>
    <row r="540" spans="1:6">
      <c r="A540" s="1" t="s">
        <v>367</v>
      </c>
      <c r="B540" s="1" t="s">
        <v>113</v>
      </c>
      <c r="C540" s="1" t="s">
        <v>655</v>
      </c>
      <c r="D540" s="1">
        <v>1</v>
      </c>
      <c r="E540" s="1" t="s">
        <v>26</v>
      </c>
      <c r="F540" s="3">
        <v>424</v>
      </c>
    </row>
    <row r="541" spans="1:6">
      <c r="A541" s="1" t="s">
        <v>367</v>
      </c>
      <c r="B541" s="1" t="s">
        <v>113</v>
      </c>
      <c r="C541" s="1" t="s">
        <v>656</v>
      </c>
      <c r="D541" s="1">
        <v>2</v>
      </c>
      <c r="E541" s="1" t="s">
        <v>26</v>
      </c>
      <c r="F541" s="3">
        <v>310</v>
      </c>
    </row>
    <row r="542" spans="1:6">
      <c r="A542" s="1" t="s">
        <v>367</v>
      </c>
      <c r="B542" s="1" t="s">
        <v>113</v>
      </c>
      <c r="C542" s="1" t="s">
        <v>657</v>
      </c>
      <c r="D542" s="1">
        <v>1</v>
      </c>
      <c r="E542" s="1" t="s">
        <v>26</v>
      </c>
      <c r="F542" s="3">
        <v>164</v>
      </c>
    </row>
    <row r="543" spans="1:6">
      <c r="A543" s="1" t="s">
        <v>367</v>
      </c>
      <c r="B543" s="1" t="s">
        <v>113</v>
      </c>
      <c r="C543" s="1" t="s">
        <v>658</v>
      </c>
      <c r="D543" s="1">
        <v>1</v>
      </c>
      <c r="E543" s="1" t="s">
        <v>26</v>
      </c>
      <c r="F543" s="3"/>
    </row>
    <row r="544" spans="1:6">
      <c r="A544" s="1" t="s">
        <v>367</v>
      </c>
      <c r="B544" s="1" t="s">
        <v>113</v>
      </c>
      <c r="C544" s="1" t="s">
        <v>659</v>
      </c>
      <c r="D544" s="1">
        <v>1</v>
      </c>
      <c r="E544" s="1" t="s">
        <v>26</v>
      </c>
      <c r="F544" s="3">
        <v>63819</v>
      </c>
    </row>
    <row r="545" spans="1:6">
      <c r="A545" s="1" t="s">
        <v>367</v>
      </c>
      <c r="B545" s="1" t="s">
        <v>113</v>
      </c>
      <c r="C545" s="1" t="s">
        <v>660</v>
      </c>
      <c r="D545" s="1">
        <v>1</v>
      </c>
      <c r="E545" s="1" t="s">
        <v>26</v>
      </c>
      <c r="F545" s="3"/>
    </row>
    <row r="546" spans="1:6">
      <c r="A546" s="1" t="s">
        <v>367</v>
      </c>
      <c r="B546" s="1" t="s">
        <v>113</v>
      </c>
      <c r="C546" s="1" t="s">
        <v>661</v>
      </c>
      <c r="D546" s="1">
        <v>2</v>
      </c>
      <c r="E546" s="1" t="s">
        <v>26</v>
      </c>
      <c r="F546" s="3">
        <v>65</v>
      </c>
    </row>
    <row r="547" spans="1:6">
      <c r="A547" s="1" t="s">
        <v>367</v>
      </c>
      <c r="B547" s="1" t="s">
        <v>113</v>
      </c>
      <c r="C547" s="1" t="s">
        <v>662</v>
      </c>
      <c r="D547" s="1">
        <v>2</v>
      </c>
      <c r="E547" s="1" t="s">
        <v>26</v>
      </c>
      <c r="F547" s="3">
        <v>101</v>
      </c>
    </row>
    <row r="548" spans="1:6">
      <c r="A548" s="1" t="s">
        <v>367</v>
      </c>
      <c r="B548" s="1" t="s">
        <v>113</v>
      </c>
      <c r="C548" s="1" t="s">
        <v>663</v>
      </c>
      <c r="D548" s="1">
        <v>2</v>
      </c>
      <c r="E548" s="1" t="s">
        <v>26</v>
      </c>
      <c r="F548" s="3">
        <v>20</v>
      </c>
    </row>
    <row r="549" spans="1:6">
      <c r="A549" s="1" t="s">
        <v>368</v>
      </c>
      <c r="B549" s="1" t="s">
        <v>113</v>
      </c>
      <c r="C549" s="1" t="s">
        <v>664</v>
      </c>
      <c r="D549" s="1">
        <v>2</v>
      </c>
      <c r="E549" s="1" t="s">
        <v>26</v>
      </c>
      <c r="F549" s="3">
        <v>322</v>
      </c>
    </row>
    <row r="550" spans="1:6">
      <c r="A550" s="1" t="s">
        <v>368</v>
      </c>
      <c r="B550" s="1" t="s">
        <v>113</v>
      </c>
      <c r="C550" s="1" t="s">
        <v>666</v>
      </c>
      <c r="D550" s="1">
        <v>3</v>
      </c>
      <c r="E550" s="1" t="s">
        <v>26</v>
      </c>
      <c r="F550" s="3">
        <v>520</v>
      </c>
    </row>
    <row r="551" spans="1:6">
      <c r="A551" s="1" t="s">
        <v>368</v>
      </c>
      <c r="B551" s="1" t="s">
        <v>113</v>
      </c>
      <c r="C551" s="1" t="s">
        <v>667</v>
      </c>
      <c r="D551" s="1">
        <v>3</v>
      </c>
      <c r="E551" s="1" t="s">
        <v>26</v>
      </c>
      <c r="F551" s="3">
        <v>195</v>
      </c>
    </row>
    <row r="552" spans="1:6">
      <c r="A552" s="1" t="s">
        <v>368</v>
      </c>
      <c r="B552" s="1" t="s">
        <v>113</v>
      </c>
      <c r="C552" s="1" t="s">
        <v>668</v>
      </c>
      <c r="D552" s="1">
        <v>3</v>
      </c>
      <c r="E552" s="1" t="s">
        <v>26</v>
      </c>
      <c r="F552" s="3">
        <v>415</v>
      </c>
    </row>
    <row r="553" spans="1:6">
      <c r="A553" s="1" t="s">
        <v>368</v>
      </c>
      <c r="B553" s="1" t="s">
        <v>374</v>
      </c>
      <c r="C553" s="1" t="s">
        <v>669</v>
      </c>
      <c r="D553" s="1">
        <v>2</v>
      </c>
      <c r="E553" s="1" t="s">
        <v>26</v>
      </c>
      <c r="F553" s="3">
        <v>1475.2</v>
      </c>
    </row>
    <row r="554" spans="1:6">
      <c r="A554" s="1" t="s">
        <v>368</v>
      </c>
      <c r="B554" s="1" t="s">
        <v>374</v>
      </c>
      <c r="C554" s="1" t="s">
        <v>670</v>
      </c>
      <c r="D554" s="1">
        <v>2</v>
      </c>
      <c r="E554" s="1" t="s">
        <v>26</v>
      </c>
      <c r="F554" s="3">
        <v>1064.8</v>
      </c>
    </row>
    <row r="555" spans="1:6">
      <c r="A555" s="1" t="s">
        <v>368</v>
      </c>
      <c r="B555" s="1" t="s">
        <v>672</v>
      </c>
      <c r="C555" s="1" t="s">
        <v>673</v>
      </c>
      <c r="D555" s="1">
        <v>1</v>
      </c>
      <c r="E555" s="1" t="s">
        <v>26</v>
      </c>
      <c r="F555" s="3">
        <v>18474</v>
      </c>
    </row>
    <row r="556" spans="1:6">
      <c r="A556" s="1" t="s">
        <v>368</v>
      </c>
      <c r="B556" s="1" t="s">
        <v>672</v>
      </c>
      <c r="C556" s="1" t="s">
        <v>675</v>
      </c>
      <c r="D556" s="1">
        <v>1</v>
      </c>
      <c r="E556" s="1" t="s">
        <v>26</v>
      </c>
      <c r="F556" s="3"/>
    </row>
    <row r="557" spans="1:6">
      <c r="A557" s="1" t="s">
        <v>368</v>
      </c>
      <c r="B557" s="1" t="s">
        <v>113</v>
      </c>
      <c r="C557" s="1" t="s">
        <v>677</v>
      </c>
      <c r="D557" s="1">
        <v>5</v>
      </c>
      <c r="E557" s="1" t="s">
        <v>26</v>
      </c>
      <c r="F557" s="3">
        <v>1200</v>
      </c>
    </row>
    <row r="558" spans="1:6">
      <c r="A558" s="42" t="s">
        <v>368</v>
      </c>
      <c r="B558" s="42" t="s">
        <v>24</v>
      </c>
      <c r="C558" s="42" t="s">
        <v>678</v>
      </c>
      <c r="D558" s="42">
        <v>1</v>
      </c>
      <c r="E558" s="42" t="s">
        <v>26</v>
      </c>
      <c r="F558" s="40"/>
    </row>
    <row r="559" spans="1:6">
      <c r="A559" s="42" t="s">
        <v>368</v>
      </c>
      <c r="B559" s="42" t="s">
        <v>24</v>
      </c>
      <c r="C559" s="42" t="s">
        <v>679</v>
      </c>
      <c r="D559" s="42">
        <v>2</v>
      </c>
      <c r="E559" s="42" t="s">
        <v>26</v>
      </c>
      <c r="F559" s="40"/>
    </row>
    <row r="560" spans="1:6">
      <c r="A560" s="1" t="s">
        <v>368</v>
      </c>
      <c r="B560" s="1" t="s">
        <v>174</v>
      </c>
      <c r="C560" s="1" t="s">
        <v>682</v>
      </c>
      <c r="D560" s="1">
        <v>25</v>
      </c>
      <c r="E560" s="1" t="s">
        <v>26</v>
      </c>
      <c r="F560" s="3">
        <v>36.049999999999997</v>
      </c>
    </row>
    <row r="561" spans="1:6">
      <c r="A561" s="1" t="s">
        <v>368</v>
      </c>
      <c r="B561" s="1" t="s">
        <v>174</v>
      </c>
      <c r="C561" s="1" t="s">
        <v>683</v>
      </c>
      <c r="D561" s="1">
        <v>25</v>
      </c>
      <c r="E561" s="1" t="s">
        <v>26</v>
      </c>
      <c r="F561" s="3">
        <v>22.61</v>
      </c>
    </row>
    <row r="562" spans="1:6">
      <c r="A562" s="1" t="s">
        <v>368</v>
      </c>
      <c r="B562" s="1" t="s">
        <v>174</v>
      </c>
      <c r="C562" s="1" t="s">
        <v>684</v>
      </c>
      <c r="D562" s="1">
        <v>10</v>
      </c>
      <c r="E562" s="1" t="s">
        <v>26</v>
      </c>
      <c r="F562" s="3">
        <v>40.22</v>
      </c>
    </row>
    <row r="563" spans="1:6">
      <c r="A563" s="1" t="s">
        <v>368</v>
      </c>
      <c r="B563" s="1" t="s">
        <v>174</v>
      </c>
      <c r="C563" s="1" t="s">
        <v>685</v>
      </c>
      <c r="D563" s="1">
        <v>5</v>
      </c>
      <c r="E563" s="1" t="s">
        <v>26</v>
      </c>
      <c r="F563" s="3">
        <v>47.45</v>
      </c>
    </row>
    <row r="564" spans="1:6">
      <c r="A564" s="1" t="s">
        <v>368</v>
      </c>
      <c r="B564" s="1" t="s">
        <v>174</v>
      </c>
      <c r="C564" s="1" t="s">
        <v>686</v>
      </c>
      <c r="D564" s="1">
        <v>5</v>
      </c>
      <c r="E564" s="1" t="s">
        <v>26</v>
      </c>
      <c r="F564" s="3">
        <v>28.28</v>
      </c>
    </row>
    <row r="565" spans="1:6">
      <c r="A565" s="1" t="s">
        <v>368</v>
      </c>
      <c r="B565" s="1" t="s">
        <v>174</v>
      </c>
      <c r="C565" s="1" t="s">
        <v>687</v>
      </c>
      <c r="D565" s="1">
        <v>5</v>
      </c>
      <c r="E565" s="1" t="s">
        <v>26</v>
      </c>
      <c r="F565" s="3">
        <v>46.5</v>
      </c>
    </row>
    <row r="566" spans="1:6">
      <c r="A566" s="1" t="s">
        <v>368</v>
      </c>
      <c r="B566" s="1" t="s">
        <v>113</v>
      </c>
      <c r="C566" s="1" t="s">
        <v>688</v>
      </c>
      <c r="D566" s="1">
        <v>2</v>
      </c>
      <c r="E566" s="1" t="s">
        <v>26</v>
      </c>
      <c r="F566" s="3"/>
    </row>
    <row r="567" spans="1:6">
      <c r="A567" s="1" t="s">
        <v>368</v>
      </c>
      <c r="B567" s="1" t="s">
        <v>113</v>
      </c>
      <c r="C567" s="1" t="s">
        <v>689</v>
      </c>
      <c r="D567" s="1">
        <v>2</v>
      </c>
      <c r="E567" s="1" t="s">
        <v>26</v>
      </c>
      <c r="F567" s="3">
        <v>1195.0999999999999</v>
      </c>
    </row>
    <row r="568" spans="1:6">
      <c r="A568" s="1" t="s">
        <v>368</v>
      </c>
      <c r="B568" s="1" t="s">
        <v>113</v>
      </c>
      <c r="C568" s="1" t="s">
        <v>690</v>
      </c>
      <c r="D568" s="1">
        <v>2</v>
      </c>
      <c r="E568" s="1" t="s">
        <v>26</v>
      </c>
      <c r="F568" s="3"/>
    </row>
    <row r="569" spans="1:6">
      <c r="A569" s="1" t="s">
        <v>368</v>
      </c>
      <c r="B569" s="1" t="s">
        <v>113</v>
      </c>
      <c r="C569" s="1" t="s">
        <v>691</v>
      </c>
      <c r="D569" s="1">
        <v>2</v>
      </c>
      <c r="E569" s="1" t="s">
        <v>26</v>
      </c>
      <c r="F569" s="3"/>
    </row>
    <row r="570" spans="1:6">
      <c r="A570" s="1" t="s">
        <v>368</v>
      </c>
      <c r="B570" s="1" t="s">
        <v>475</v>
      </c>
      <c r="C570" s="1" t="s">
        <v>692</v>
      </c>
      <c r="D570" s="1">
        <v>1</v>
      </c>
      <c r="E570" s="1" t="s">
        <v>26</v>
      </c>
      <c r="F570" s="3">
        <v>178400</v>
      </c>
    </row>
    <row r="571" spans="1:6">
      <c r="A571" s="1" t="s">
        <v>693</v>
      </c>
      <c r="B571" s="1" t="s">
        <v>113</v>
      </c>
      <c r="C571" s="1" t="s">
        <v>694</v>
      </c>
      <c r="D571" s="1">
        <v>0</v>
      </c>
      <c r="E571" s="1" t="s">
        <v>26</v>
      </c>
      <c r="F571" s="3">
        <v>32190</v>
      </c>
    </row>
    <row r="572" spans="1:6">
      <c r="A572" s="1" t="s">
        <v>695</v>
      </c>
      <c r="B572" s="1" t="s">
        <v>551</v>
      </c>
      <c r="C572" s="1" t="s">
        <v>696</v>
      </c>
      <c r="D572" s="1">
        <v>1</v>
      </c>
      <c r="E572" s="1" t="s">
        <v>26</v>
      </c>
      <c r="F572" s="3">
        <v>260.70999999999998</v>
      </c>
    </row>
    <row r="573" spans="1:6">
      <c r="A573" s="1" t="s">
        <v>695</v>
      </c>
      <c r="B573" s="1" t="s">
        <v>551</v>
      </c>
      <c r="C573" s="1" t="s">
        <v>697</v>
      </c>
      <c r="D573" s="1">
        <v>0</v>
      </c>
      <c r="E573" s="1" t="s">
        <v>26</v>
      </c>
      <c r="F573" s="3">
        <v>519.85</v>
      </c>
    </row>
    <row r="574" spans="1:6">
      <c r="A574" s="1" t="s">
        <v>695</v>
      </c>
      <c r="B574" s="1" t="s">
        <v>122</v>
      </c>
      <c r="C574" s="1" t="s">
        <v>698</v>
      </c>
      <c r="D574" s="1">
        <v>0</v>
      </c>
      <c r="E574" s="1" t="s">
        <v>26</v>
      </c>
      <c r="F574" s="3">
        <v>1277</v>
      </c>
    </row>
    <row r="575" spans="1:6">
      <c r="A575" s="1" t="s">
        <v>156</v>
      </c>
      <c r="B575" s="1" t="s">
        <v>113</v>
      </c>
      <c r="C575" s="1" t="s">
        <v>1017</v>
      </c>
      <c r="D575" s="1">
        <v>1</v>
      </c>
      <c r="E575" s="1" t="s">
        <v>26</v>
      </c>
      <c r="F575" s="3">
        <v>402200</v>
      </c>
    </row>
    <row r="576" spans="1:6">
      <c r="A576" s="1" t="s">
        <v>699</v>
      </c>
      <c r="B576" s="1" t="s">
        <v>700</v>
      </c>
      <c r="C576" s="1" t="s">
        <v>701</v>
      </c>
      <c r="D576" s="1">
        <v>2</v>
      </c>
      <c r="E576" s="1" t="s">
        <v>26</v>
      </c>
      <c r="F576" s="3">
        <v>181800</v>
      </c>
    </row>
    <row r="577" spans="1:6">
      <c r="A577" s="1" t="s">
        <v>699</v>
      </c>
      <c r="B577" s="1" t="s">
        <v>700</v>
      </c>
      <c r="C577" s="1" t="s">
        <v>702</v>
      </c>
      <c r="D577" s="1">
        <v>2</v>
      </c>
      <c r="E577" s="1" t="s">
        <v>26</v>
      </c>
      <c r="F577" s="3">
        <v>177600</v>
      </c>
    </row>
    <row r="578" spans="1:6">
      <c r="A578" s="1" t="s">
        <v>699</v>
      </c>
      <c r="B578" s="1" t="s">
        <v>703</v>
      </c>
      <c r="C578" s="1" t="s">
        <v>704</v>
      </c>
      <c r="D578" s="1">
        <v>1</v>
      </c>
      <c r="E578" s="1" t="s">
        <v>26</v>
      </c>
      <c r="F578" s="3">
        <v>17160.63</v>
      </c>
    </row>
    <row r="579" spans="1:6">
      <c r="A579" s="1" t="s">
        <v>699</v>
      </c>
      <c r="B579" s="1" t="s">
        <v>113</v>
      </c>
      <c r="C579" s="1" t="s">
        <v>1054</v>
      </c>
      <c r="D579" s="1">
        <v>0</v>
      </c>
      <c r="E579" s="1" t="s">
        <v>26</v>
      </c>
      <c r="F579" s="3">
        <v>490</v>
      </c>
    </row>
    <row r="580" spans="1:6">
      <c r="A580" s="1" t="s">
        <v>367</v>
      </c>
      <c r="B580" s="1" t="s">
        <v>113</v>
      </c>
      <c r="C580" s="1" t="s">
        <v>1055</v>
      </c>
      <c r="D580" s="1">
        <v>0</v>
      </c>
      <c r="E580" s="1" t="s">
        <v>26</v>
      </c>
      <c r="F580" s="3">
        <v>4800</v>
      </c>
    </row>
    <row r="581" spans="1:6">
      <c r="A581" s="1" t="s">
        <v>383</v>
      </c>
      <c r="B581" s="1" t="s">
        <v>1007</v>
      </c>
      <c r="C581" s="1" t="s">
        <v>1008</v>
      </c>
      <c r="D581" s="1">
        <v>1</v>
      </c>
      <c r="E581" s="1" t="s">
        <v>26</v>
      </c>
      <c r="F581" s="3">
        <v>27302.799999999999</v>
      </c>
    </row>
    <row r="582" spans="1:6">
      <c r="A582" s="1" t="s">
        <v>383</v>
      </c>
      <c r="B582" s="1" t="s">
        <v>1007</v>
      </c>
      <c r="C582" s="1" t="s">
        <v>1015</v>
      </c>
      <c r="D582" s="1">
        <v>1</v>
      </c>
      <c r="E582" s="1" t="s">
        <v>26</v>
      </c>
      <c r="F582" s="3">
        <v>1337.88</v>
      </c>
    </row>
    <row r="583" spans="1:6">
      <c r="A583" s="1" t="s">
        <v>383</v>
      </c>
      <c r="B583" s="1" t="s">
        <v>1007</v>
      </c>
      <c r="C583" s="1" t="s">
        <v>1014</v>
      </c>
      <c r="D583" s="1">
        <v>1</v>
      </c>
      <c r="E583" s="1" t="s">
        <v>26</v>
      </c>
      <c r="F583" s="3">
        <v>207.16</v>
      </c>
    </row>
    <row r="584" spans="1:6">
      <c r="A584" s="1" t="s">
        <v>383</v>
      </c>
      <c r="B584" s="1" t="s">
        <v>1007</v>
      </c>
      <c r="C584" s="1" t="s">
        <v>1013</v>
      </c>
      <c r="D584" s="1">
        <v>2</v>
      </c>
      <c r="E584" s="1" t="s">
        <v>26</v>
      </c>
      <c r="F584" s="3">
        <v>83.58</v>
      </c>
    </row>
    <row r="585" spans="1:6">
      <c r="A585" s="1" t="s">
        <v>383</v>
      </c>
      <c r="B585" s="1" t="s">
        <v>1007</v>
      </c>
      <c r="C585" s="1" t="s">
        <v>1012</v>
      </c>
      <c r="D585" s="1">
        <v>1</v>
      </c>
      <c r="E585" s="1" t="s">
        <v>26</v>
      </c>
      <c r="F585" s="3">
        <v>2513.17</v>
      </c>
    </row>
    <row r="586" spans="1:6">
      <c r="A586" s="1" t="s">
        <v>383</v>
      </c>
      <c r="B586" s="1" t="s">
        <v>1007</v>
      </c>
      <c r="C586" s="1" t="s">
        <v>1011</v>
      </c>
      <c r="D586" s="1">
        <v>1</v>
      </c>
      <c r="E586" s="1" t="s">
        <v>26</v>
      </c>
      <c r="F586" s="3">
        <v>1281.96</v>
      </c>
    </row>
    <row r="587" spans="1:6">
      <c r="A587" s="1" t="s">
        <v>383</v>
      </c>
      <c r="B587" s="1" t="s">
        <v>1007</v>
      </c>
      <c r="C587" s="1" t="s">
        <v>1010</v>
      </c>
      <c r="D587" s="1">
        <v>1</v>
      </c>
      <c r="E587" s="1" t="s">
        <v>26</v>
      </c>
      <c r="F587" s="3">
        <v>249.75</v>
      </c>
    </row>
    <row r="588" spans="1:6">
      <c r="A588" s="1" t="s">
        <v>383</v>
      </c>
      <c r="B588" s="1" t="s">
        <v>1007</v>
      </c>
      <c r="C588" s="1" t="s">
        <v>1009</v>
      </c>
      <c r="D588" s="1">
        <v>2</v>
      </c>
      <c r="E588" s="1" t="s">
        <v>26</v>
      </c>
      <c r="F588" s="3">
        <v>787.44</v>
      </c>
    </row>
    <row r="589" spans="1:6">
      <c r="A589" s="1" t="s">
        <v>383</v>
      </c>
      <c r="B589" s="1" t="s">
        <v>1007</v>
      </c>
      <c r="C589" s="1" t="s">
        <v>1016</v>
      </c>
      <c r="D589" s="1">
        <v>2</v>
      </c>
      <c r="E589" s="1" t="s">
        <v>26</v>
      </c>
      <c r="F589" s="3">
        <v>33145.040000000001</v>
      </c>
    </row>
    <row r="590" spans="1:6">
      <c r="A590" s="1" t="s">
        <v>1134</v>
      </c>
      <c r="B590" s="1" t="s">
        <v>551</v>
      </c>
      <c r="C590" s="1" t="s">
        <v>1065</v>
      </c>
      <c r="D590" s="1">
        <v>4</v>
      </c>
      <c r="E590" s="1" t="s">
        <v>26</v>
      </c>
      <c r="F590" s="3">
        <v>1702.008</v>
      </c>
    </row>
    <row r="591" spans="1:6">
      <c r="A591" s="1" t="s">
        <v>352</v>
      </c>
      <c r="B591" s="1" t="s">
        <v>122</v>
      </c>
      <c r="C591" s="1" t="s">
        <v>1151</v>
      </c>
      <c r="D591" s="1">
        <v>10</v>
      </c>
      <c r="E591" s="1" t="s">
        <v>26</v>
      </c>
      <c r="F591" s="3">
        <v>292.33</v>
      </c>
    </row>
    <row r="592" spans="1:6">
      <c r="A592" s="1" t="s">
        <v>352</v>
      </c>
      <c r="B592" s="1" t="s">
        <v>1166</v>
      </c>
      <c r="C592" s="1" t="s">
        <v>1167</v>
      </c>
      <c r="D592" s="1">
        <v>4</v>
      </c>
      <c r="E592" s="1" t="s">
        <v>26</v>
      </c>
      <c r="F592" s="3">
        <v>550</v>
      </c>
    </row>
    <row r="593" spans="1:6">
      <c r="A593" s="1" t="s">
        <v>352</v>
      </c>
      <c r="B593" s="1" t="s">
        <v>877</v>
      </c>
      <c r="C593" s="1" t="s">
        <v>1168</v>
      </c>
      <c r="D593" s="1">
        <v>0</v>
      </c>
      <c r="E593" s="1" t="s">
        <v>26</v>
      </c>
      <c r="F593" s="3">
        <v>23639</v>
      </c>
    </row>
    <row r="594" spans="1:6">
      <c r="A594" s="1" t="s">
        <v>592</v>
      </c>
      <c r="B594" s="1" t="s">
        <v>623</v>
      </c>
      <c r="C594" s="1" t="s">
        <v>1194</v>
      </c>
      <c r="D594" s="1">
        <v>1</v>
      </c>
      <c r="E594" s="1" t="s">
        <v>26</v>
      </c>
      <c r="F594" s="3">
        <v>72421.399999999994</v>
      </c>
    </row>
    <row r="595" spans="1:6">
      <c r="A595" s="1" t="s">
        <v>592</v>
      </c>
      <c r="B595" s="1" t="s">
        <v>237</v>
      </c>
      <c r="C595" s="1" t="s">
        <v>1195</v>
      </c>
      <c r="D595" s="1">
        <v>0</v>
      </c>
      <c r="E595" s="1" t="s">
        <v>26</v>
      </c>
      <c r="F595" s="3">
        <v>21000</v>
      </c>
    </row>
    <row r="596" spans="1:6">
      <c r="A596" s="1" t="s">
        <v>352</v>
      </c>
      <c r="B596" s="1" t="s">
        <v>551</v>
      </c>
      <c r="C596" s="1" t="s">
        <v>1216</v>
      </c>
      <c r="D596" s="1">
        <v>1</v>
      </c>
      <c r="E596" s="1" t="s">
        <v>26</v>
      </c>
      <c r="F596" s="3">
        <v>2534.4</v>
      </c>
    </row>
    <row r="597" spans="1:6">
      <c r="A597" s="1" t="s">
        <v>383</v>
      </c>
      <c r="B597" s="1" t="s">
        <v>1220</v>
      </c>
      <c r="C597" s="1" t="s">
        <v>1221</v>
      </c>
      <c r="D597" s="1">
        <v>1</v>
      </c>
      <c r="E597" s="1" t="s">
        <v>54</v>
      </c>
      <c r="F597" s="3">
        <v>82965.320000000007</v>
      </c>
    </row>
    <row r="598" spans="1:6">
      <c r="A598" s="1" t="s">
        <v>315</v>
      </c>
      <c r="B598" s="1" t="s">
        <v>113</v>
      </c>
      <c r="C598" s="1" t="s">
        <v>1293</v>
      </c>
      <c r="D598" s="1">
        <v>2</v>
      </c>
      <c r="E598" s="1" t="s">
        <v>26</v>
      </c>
      <c r="F598" s="3"/>
    </row>
    <row r="599" spans="1:6">
      <c r="A599" s="1" t="s">
        <v>315</v>
      </c>
      <c r="B599" s="1" t="s">
        <v>113</v>
      </c>
      <c r="C599" s="1" t="s">
        <v>1294</v>
      </c>
      <c r="D599" s="1">
        <v>2</v>
      </c>
      <c r="E599" s="1" t="s">
        <v>26</v>
      </c>
      <c r="F599" s="3"/>
    </row>
    <row r="600" spans="1:6">
      <c r="A600" s="1" t="s">
        <v>315</v>
      </c>
      <c r="B600" s="1" t="s">
        <v>113</v>
      </c>
      <c r="C600" s="1" t="s">
        <v>1295</v>
      </c>
      <c r="D600" s="1">
        <v>2</v>
      </c>
      <c r="E600" s="1" t="s">
        <v>26</v>
      </c>
      <c r="F600" s="3"/>
    </row>
    <row r="601" spans="1:6">
      <c r="A601" s="1" t="s">
        <v>315</v>
      </c>
      <c r="B601" s="1" t="s">
        <v>1166</v>
      </c>
      <c r="C601" s="1" t="s">
        <v>1256</v>
      </c>
      <c r="D601" s="1">
        <v>0</v>
      </c>
      <c r="E601" s="1" t="s">
        <v>26</v>
      </c>
      <c r="F601" s="3">
        <v>385</v>
      </c>
    </row>
    <row r="602" spans="1:6">
      <c r="A602" s="1" t="s">
        <v>315</v>
      </c>
      <c r="B602" s="1" t="s">
        <v>1166</v>
      </c>
      <c r="C602" s="1" t="s">
        <v>1257</v>
      </c>
      <c r="D602" s="1">
        <v>0</v>
      </c>
      <c r="E602" s="1" t="s">
        <v>26</v>
      </c>
      <c r="F602" s="3">
        <v>370</v>
      </c>
    </row>
    <row r="603" spans="1:6">
      <c r="A603" s="1" t="s">
        <v>315</v>
      </c>
      <c r="B603" s="1" t="s">
        <v>113</v>
      </c>
      <c r="C603" s="1" t="s">
        <v>1289</v>
      </c>
      <c r="D603" s="1">
        <v>2</v>
      </c>
      <c r="E603" s="1" t="s">
        <v>26</v>
      </c>
      <c r="F603" s="3"/>
    </row>
    <row r="604" spans="1:6">
      <c r="A604" s="1" t="s">
        <v>315</v>
      </c>
      <c r="B604" s="1" t="s">
        <v>113</v>
      </c>
      <c r="C604" s="1" t="s">
        <v>1290</v>
      </c>
      <c r="D604" s="1">
        <v>1</v>
      </c>
      <c r="E604" s="1" t="s">
        <v>26</v>
      </c>
      <c r="F604" s="3"/>
    </row>
    <row r="605" spans="1:6">
      <c r="A605" s="1" t="s">
        <v>315</v>
      </c>
      <c r="B605" s="1" t="s">
        <v>113</v>
      </c>
      <c r="C605" s="1" t="s">
        <v>1291</v>
      </c>
      <c r="D605" s="1">
        <v>2</v>
      </c>
      <c r="E605" s="1" t="s">
        <v>26</v>
      </c>
      <c r="F605" s="3">
        <v>860</v>
      </c>
    </row>
    <row r="606" spans="1:6">
      <c r="A606" s="1" t="s">
        <v>315</v>
      </c>
      <c r="B606" s="1" t="s">
        <v>113</v>
      </c>
      <c r="C606" s="1" t="s">
        <v>1292</v>
      </c>
      <c r="D606" s="1">
        <v>2</v>
      </c>
      <c r="E606" s="1" t="s">
        <v>26</v>
      </c>
      <c r="F606" s="3">
        <v>300</v>
      </c>
    </row>
    <row r="607" spans="1:6">
      <c r="A607" s="1" t="s">
        <v>315</v>
      </c>
      <c r="B607" s="1" t="s">
        <v>122</v>
      </c>
      <c r="C607" s="1" t="s">
        <v>1316</v>
      </c>
      <c r="D607" s="1">
        <v>0</v>
      </c>
      <c r="E607" s="1" t="s">
        <v>26</v>
      </c>
      <c r="F607" s="3">
        <v>1868.51</v>
      </c>
    </row>
    <row r="608" spans="1:6">
      <c r="A608" s="1" t="s">
        <v>1219</v>
      </c>
      <c r="B608" s="1" t="s">
        <v>113</v>
      </c>
      <c r="C608" s="1" t="s">
        <v>1303</v>
      </c>
      <c r="D608" s="1">
        <v>1</v>
      </c>
      <c r="E608" s="1" t="s">
        <v>26</v>
      </c>
      <c r="F608" s="3">
        <v>28300</v>
      </c>
    </row>
    <row r="609" spans="1:6">
      <c r="A609" s="1" t="s">
        <v>1342</v>
      </c>
      <c r="B609" s="1" t="s">
        <v>113</v>
      </c>
      <c r="C609" s="1" t="s">
        <v>1304</v>
      </c>
      <c r="D609" s="1">
        <v>0</v>
      </c>
      <c r="E609" s="1" t="s">
        <v>26</v>
      </c>
      <c r="F609" s="3">
        <v>53600</v>
      </c>
    </row>
    <row r="610" spans="1:6">
      <c r="A610" s="1" t="s">
        <v>592</v>
      </c>
      <c r="B610" s="1" t="s">
        <v>113</v>
      </c>
      <c r="C610" s="1" t="s">
        <v>1306</v>
      </c>
      <c r="D610" s="1">
        <v>0</v>
      </c>
      <c r="E610" s="1" t="s">
        <v>26</v>
      </c>
      <c r="F610" s="3">
        <v>560</v>
      </c>
    </row>
    <row r="611" spans="1:6">
      <c r="A611" s="1" t="s">
        <v>592</v>
      </c>
      <c r="B611" s="1" t="s">
        <v>551</v>
      </c>
      <c r="C611" s="1" t="s">
        <v>1348</v>
      </c>
      <c r="D611" s="1">
        <v>1</v>
      </c>
      <c r="E611" s="1" t="s">
        <v>26</v>
      </c>
      <c r="F611" s="3">
        <v>2180.17</v>
      </c>
    </row>
    <row r="612" spans="1:6">
      <c r="A612" s="1" t="s">
        <v>695</v>
      </c>
      <c r="B612" s="1" t="s">
        <v>122</v>
      </c>
      <c r="C612" s="1" t="s">
        <v>1365</v>
      </c>
      <c r="D612" s="1">
        <v>1</v>
      </c>
      <c r="E612" s="1" t="s">
        <v>26</v>
      </c>
      <c r="F612" s="3">
        <v>5385</v>
      </c>
    </row>
    <row r="613" spans="1:6">
      <c r="A613" s="1" t="s">
        <v>352</v>
      </c>
      <c r="B613" s="1" t="s">
        <v>122</v>
      </c>
      <c r="C613" s="1" t="s">
        <v>1366</v>
      </c>
      <c r="D613" s="1">
        <v>1</v>
      </c>
      <c r="E613" s="1" t="s">
        <v>26</v>
      </c>
      <c r="F613" s="3">
        <v>247.2</v>
      </c>
    </row>
    <row r="614" spans="1:6">
      <c r="A614" s="1" t="s">
        <v>352</v>
      </c>
      <c r="B614" s="1" t="s">
        <v>122</v>
      </c>
      <c r="C614" s="1" t="s">
        <v>1367</v>
      </c>
      <c r="D614" s="1">
        <v>1</v>
      </c>
      <c r="E614" s="1" t="s">
        <v>26</v>
      </c>
      <c r="F614" s="3">
        <v>171.98</v>
      </c>
    </row>
    <row r="615" spans="1:6">
      <c r="A615" s="1" t="s">
        <v>352</v>
      </c>
      <c r="B615" s="1" t="s">
        <v>1166</v>
      </c>
      <c r="C615" s="1" t="s">
        <v>1339</v>
      </c>
      <c r="D615" s="1">
        <v>500</v>
      </c>
      <c r="E615" s="1" t="s">
        <v>26</v>
      </c>
      <c r="F615" s="3">
        <v>3</v>
      </c>
    </row>
    <row r="616" spans="1:6">
      <c r="A616" s="1" t="s">
        <v>695</v>
      </c>
      <c r="B616" s="1" t="s">
        <v>122</v>
      </c>
      <c r="C616" s="1" t="s">
        <v>1388</v>
      </c>
      <c r="D616" s="1">
        <v>2</v>
      </c>
      <c r="E616" s="1" t="s">
        <v>26</v>
      </c>
      <c r="F616" s="1">
        <v>562.32000000000005</v>
      </c>
    </row>
    <row r="617" spans="1:6">
      <c r="A617" s="1" t="s">
        <v>592</v>
      </c>
      <c r="B617" s="1" t="s">
        <v>122</v>
      </c>
      <c r="C617" s="1" t="s">
        <v>1389</v>
      </c>
      <c r="D617" s="1">
        <v>1</v>
      </c>
      <c r="E617" s="1" t="s">
        <v>26</v>
      </c>
      <c r="F617" s="1">
        <v>232.46</v>
      </c>
    </row>
    <row r="618" spans="1:6">
      <c r="A618" s="1" t="s">
        <v>592</v>
      </c>
      <c r="B618" s="1" t="s">
        <v>122</v>
      </c>
      <c r="C618" s="1" t="s">
        <v>1390</v>
      </c>
      <c r="D618" s="1">
        <v>1</v>
      </c>
      <c r="E618" s="1" t="s">
        <v>26</v>
      </c>
      <c r="F618" s="1">
        <v>2419.3200000000002</v>
      </c>
    </row>
    <row r="619" spans="1:6">
      <c r="A619" s="1" t="s">
        <v>592</v>
      </c>
      <c r="B619" s="1" t="s">
        <v>122</v>
      </c>
      <c r="C619" s="1" t="s">
        <v>1391</v>
      </c>
      <c r="D619" s="1">
        <v>1</v>
      </c>
      <c r="E619" s="1" t="s">
        <v>26</v>
      </c>
      <c r="F619" s="1">
        <v>2194.61</v>
      </c>
    </row>
    <row r="620" spans="1:6">
      <c r="A620" s="1" t="s">
        <v>592</v>
      </c>
      <c r="B620" s="1" t="s">
        <v>122</v>
      </c>
      <c r="C620" s="1" t="s">
        <v>1392</v>
      </c>
      <c r="D620" s="1">
        <v>1</v>
      </c>
      <c r="E620" s="1" t="s">
        <v>26</v>
      </c>
      <c r="F620" s="1">
        <v>709.01</v>
      </c>
    </row>
    <row r="621" spans="1:6">
      <c r="A621" s="1" t="s">
        <v>352</v>
      </c>
      <c r="B621" s="1"/>
      <c r="C621" s="1" t="s">
        <v>1419</v>
      </c>
      <c r="D621" s="1">
        <v>2</v>
      </c>
      <c r="E621" s="1" t="s">
        <v>26</v>
      </c>
      <c r="F621" s="3">
        <v>22480</v>
      </c>
    </row>
    <row r="622" spans="1:6">
      <c r="A622" s="1" t="s">
        <v>367</v>
      </c>
      <c r="B622" s="1" t="s">
        <v>113</v>
      </c>
      <c r="C622" s="1" t="s">
        <v>1395</v>
      </c>
      <c r="D622" s="1">
        <v>1</v>
      </c>
      <c r="E622" s="1" t="s">
        <v>26</v>
      </c>
      <c r="F622" s="3">
        <v>18340</v>
      </c>
    </row>
    <row r="623" spans="1:6">
      <c r="A623" s="1" t="s">
        <v>367</v>
      </c>
      <c r="B623" s="1" t="s">
        <v>113</v>
      </c>
      <c r="C623" s="1" t="s">
        <v>1394</v>
      </c>
      <c r="D623" s="1">
        <v>1</v>
      </c>
      <c r="E623" s="1" t="s">
        <v>26</v>
      </c>
      <c r="F623" s="3">
        <v>16440</v>
      </c>
    </row>
    <row r="624" spans="1:6">
      <c r="A624" s="1" t="s">
        <v>367</v>
      </c>
      <c r="B624" s="1" t="s">
        <v>113</v>
      </c>
      <c r="C624" s="1" t="s">
        <v>1397</v>
      </c>
      <c r="D624" s="1">
        <v>0</v>
      </c>
      <c r="E624" s="1" t="s">
        <v>26</v>
      </c>
      <c r="F624" s="3">
        <v>3680</v>
      </c>
    </row>
    <row r="625" spans="1:6">
      <c r="A625" s="1" t="s">
        <v>592</v>
      </c>
      <c r="B625" s="1" t="s">
        <v>608</v>
      </c>
      <c r="C625" s="1" t="s">
        <v>1398</v>
      </c>
      <c r="D625" s="1">
        <v>1</v>
      </c>
      <c r="E625" s="1" t="s">
        <v>26</v>
      </c>
      <c r="F625" s="3">
        <v>9590</v>
      </c>
    </row>
    <row r="626" spans="1:6">
      <c r="A626" s="1" t="s">
        <v>592</v>
      </c>
      <c r="B626" s="1" t="s">
        <v>608</v>
      </c>
      <c r="C626" s="1" t="s">
        <v>1399</v>
      </c>
      <c r="D626" s="1">
        <v>1</v>
      </c>
      <c r="E626" s="1" t="s">
        <v>26</v>
      </c>
      <c r="F626" s="3">
        <v>8970</v>
      </c>
    </row>
    <row r="627" spans="1:6">
      <c r="A627" s="1" t="s">
        <v>592</v>
      </c>
      <c r="B627" s="1" t="s">
        <v>113</v>
      </c>
      <c r="C627" s="1" t="s">
        <v>1400</v>
      </c>
      <c r="D627" s="1">
        <v>0</v>
      </c>
      <c r="E627" s="1" t="s">
        <v>26</v>
      </c>
      <c r="F627" s="3">
        <v>17098</v>
      </c>
    </row>
    <row r="628" spans="1:6">
      <c r="A628" s="1" t="s">
        <v>1408</v>
      </c>
      <c r="B628" s="1" t="s">
        <v>113</v>
      </c>
      <c r="C628" s="1" t="s">
        <v>1402</v>
      </c>
      <c r="D628" s="1">
        <v>1</v>
      </c>
      <c r="E628" s="1" t="s">
        <v>26</v>
      </c>
      <c r="F628" s="3">
        <v>53600</v>
      </c>
    </row>
    <row r="629" spans="1:6">
      <c r="A629" s="1" t="s">
        <v>1219</v>
      </c>
      <c r="B629" s="1" t="s">
        <v>851</v>
      </c>
      <c r="C629" s="1" t="s">
        <v>1404</v>
      </c>
      <c r="D629" s="1">
        <v>1</v>
      </c>
      <c r="E629" s="1" t="s">
        <v>1405</v>
      </c>
      <c r="F629" s="3">
        <v>523930.8</v>
      </c>
    </row>
    <row r="630" spans="1:6">
      <c r="A630" s="1" t="s">
        <v>279</v>
      </c>
      <c r="B630" s="1" t="s">
        <v>851</v>
      </c>
      <c r="C630" s="1" t="s">
        <v>1406</v>
      </c>
      <c r="D630" s="1">
        <v>1</v>
      </c>
      <c r="E630" s="1" t="s">
        <v>26</v>
      </c>
      <c r="F630" s="3">
        <v>41777.4</v>
      </c>
    </row>
    <row r="631" spans="1:6">
      <c r="A631" s="1" t="s">
        <v>315</v>
      </c>
      <c r="B631" s="1" t="s">
        <v>545</v>
      </c>
      <c r="C631" s="1" t="s">
        <v>1410</v>
      </c>
      <c r="D631" s="1">
        <v>1</v>
      </c>
      <c r="E631" s="1" t="s">
        <v>26</v>
      </c>
      <c r="F631" s="3">
        <v>4451.45</v>
      </c>
    </row>
    <row r="632" spans="1:6">
      <c r="A632" s="1" t="s">
        <v>315</v>
      </c>
      <c r="B632" s="1" t="s">
        <v>545</v>
      </c>
      <c r="C632" s="1" t="s">
        <v>1412</v>
      </c>
      <c r="D632" s="1">
        <v>4</v>
      </c>
      <c r="E632" s="1" t="s">
        <v>26</v>
      </c>
      <c r="F632" s="3">
        <v>421.4</v>
      </c>
    </row>
    <row r="633" spans="1:6">
      <c r="A633" s="1" t="s">
        <v>315</v>
      </c>
      <c r="B633" s="1" t="s">
        <v>545</v>
      </c>
      <c r="C633" s="1" t="s">
        <v>1413</v>
      </c>
      <c r="D633" s="1">
        <v>4</v>
      </c>
      <c r="E633" s="1" t="s">
        <v>26</v>
      </c>
      <c r="F633" s="3">
        <v>242.86199999999999</v>
      </c>
    </row>
    <row r="634" spans="1:6">
      <c r="A634" s="1" t="s">
        <v>315</v>
      </c>
      <c r="B634" s="1" t="s">
        <v>113</v>
      </c>
      <c r="C634" s="1" t="s">
        <v>1414</v>
      </c>
      <c r="D634" s="1">
        <v>1</v>
      </c>
      <c r="E634" s="1" t="s">
        <v>26</v>
      </c>
      <c r="F634" s="3">
        <v>12370</v>
      </c>
    </row>
    <row r="635" spans="1:6">
      <c r="A635" s="1" t="s">
        <v>315</v>
      </c>
      <c r="B635" s="1" t="s">
        <v>113</v>
      </c>
      <c r="C635" s="1" t="s">
        <v>1423</v>
      </c>
      <c r="D635" s="1">
        <v>1</v>
      </c>
      <c r="E635" s="1" t="s">
        <v>26</v>
      </c>
      <c r="F635" s="3">
        <v>5660</v>
      </c>
    </row>
    <row r="636" spans="1:6">
      <c r="A636" s="1" t="s">
        <v>592</v>
      </c>
      <c r="B636" s="1" t="s">
        <v>1444</v>
      </c>
      <c r="C636" s="1" t="s">
        <v>1445</v>
      </c>
      <c r="D636" s="1">
        <v>0</v>
      </c>
      <c r="E636" s="1" t="s">
        <v>26</v>
      </c>
      <c r="F636" s="3">
        <v>18568.939999999999</v>
      </c>
    </row>
    <row r="637" spans="1:6">
      <c r="A637" s="1" t="s">
        <v>592</v>
      </c>
      <c r="B637" s="1" t="s">
        <v>1444</v>
      </c>
      <c r="C637" s="1" t="s">
        <v>1455</v>
      </c>
      <c r="D637" s="1">
        <v>1</v>
      </c>
      <c r="E637" s="1" t="s">
        <v>26</v>
      </c>
      <c r="F637" s="3">
        <v>1848</v>
      </c>
    </row>
    <row r="638" spans="1:6">
      <c r="A638" s="1"/>
      <c r="B638" s="1" t="s">
        <v>851</v>
      </c>
      <c r="C638" s="1" t="s">
        <v>1449</v>
      </c>
      <c r="D638" s="1">
        <v>1</v>
      </c>
      <c r="E638" s="1" t="s">
        <v>26</v>
      </c>
      <c r="F638" s="3">
        <v>15212.4</v>
      </c>
    </row>
    <row r="639" spans="1:6">
      <c r="A639" s="1"/>
      <c r="B639" s="1" t="s">
        <v>851</v>
      </c>
      <c r="C639" s="1" t="s">
        <v>1450</v>
      </c>
      <c r="D639" s="1">
        <v>1</v>
      </c>
      <c r="E639" s="1" t="s">
        <v>26</v>
      </c>
      <c r="F639" s="3">
        <v>15105.12</v>
      </c>
    </row>
    <row r="640" spans="1:6">
      <c r="A640" s="1"/>
      <c r="B640" s="1" t="s">
        <v>1452</v>
      </c>
      <c r="C640" s="1" t="s">
        <v>1451</v>
      </c>
      <c r="D640" s="1">
        <v>1</v>
      </c>
      <c r="E640" s="1" t="s">
        <v>26</v>
      </c>
      <c r="F640" s="3">
        <v>50000</v>
      </c>
    </row>
    <row r="641" spans="1:6">
      <c r="A641" s="1"/>
      <c r="B641" s="1" t="s">
        <v>113</v>
      </c>
      <c r="C641" s="1" t="s">
        <v>1453</v>
      </c>
      <c r="D641" s="1">
        <v>6</v>
      </c>
      <c r="E641" s="1" t="s">
        <v>26</v>
      </c>
      <c r="F641" s="3">
        <v>48.49</v>
      </c>
    </row>
    <row r="642" spans="1:6">
      <c r="A642" s="1"/>
      <c r="B642" s="1" t="s">
        <v>122</v>
      </c>
      <c r="C642" s="1" t="s">
        <v>1470</v>
      </c>
      <c r="D642" s="1">
        <v>1</v>
      </c>
      <c r="E642" s="1" t="s">
        <v>26</v>
      </c>
      <c r="F642" s="1">
        <v>75.599999999999994</v>
      </c>
    </row>
    <row r="643" spans="1:6">
      <c r="A643" s="1"/>
      <c r="B643" s="1" t="s">
        <v>122</v>
      </c>
      <c r="C643" s="1" t="s">
        <v>1469</v>
      </c>
      <c r="D643" s="1">
        <v>5</v>
      </c>
      <c r="E643" s="1" t="s">
        <v>26</v>
      </c>
      <c r="F643" s="1">
        <v>105.2</v>
      </c>
    </row>
    <row r="644" spans="1:6">
      <c r="A644" s="1"/>
      <c r="B644" s="1" t="s">
        <v>122</v>
      </c>
      <c r="C644" s="1" t="s">
        <v>1468</v>
      </c>
      <c r="D644" s="1">
        <v>4</v>
      </c>
      <c r="E644" s="1" t="s">
        <v>26</v>
      </c>
      <c r="F644" s="1">
        <v>77.2</v>
      </c>
    </row>
    <row r="645" spans="1:6">
      <c r="A645" s="1"/>
      <c r="B645" s="1" t="s">
        <v>122</v>
      </c>
      <c r="C645" s="1" t="s">
        <v>1467</v>
      </c>
      <c r="D645" s="1">
        <v>2</v>
      </c>
      <c r="E645" s="1" t="s">
        <v>26</v>
      </c>
      <c r="F645" s="1">
        <v>1542.86</v>
      </c>
    </row>
    <row r="646" spans="1:6">
      <c r="A646" s="1"/>
      <c r="B646" s="1" t="s">
        <v>1237</v>
      </c>
      <c r="C646" s="1" t="s">
        <v>1446</v>
      </c>
      <c r="D646" s="1">
        <v>0</v>
      </c>
      <c r="E646" s="1" t="s">
        <v>26</v>
      </c>
      <c r="F646" s="1">
        <v>6192.42</v>
      </c>
    </row>
    <row r="647" spans="1:6">
      <c r="A647" s="1" t="s">
        <v>1489</v>
      </c>
      <c r="B647" s="1" t="s">
        <v>1237</v>
      </c>
      <c r="C647" s="1" t="s">
        <v>1447</v>
      </c>
      <c r="D647" s="1">
        <v>1</v>
      </c>
      <c r="E647" s="1" t="s">
        <v>26</v>
      </c>
      <c r="F647" s="1">
        <v>7328.57</v>
      </c>
    </row>
    <row r="648" spans="1:6">
      <c r="A648" s="1"/>
      <c r="B648" s="1" t="s">
        <v>1463</v>
      </c>
      <c r="C648" s="1" t="s">
        <v>1464</v>
      </c>
      <c r="D648" s="1">
        <v>1</v>
      </c>
      <c r="E648" s="1" t="s">
        <v>26</v>
      </c>
      <c r="F648" s="1">
        <v>2418</v>
      </c>
    </row>
    <row r="649" spans="1:6">
      <c r="A649" s="1"/>
      <c r="B649" s="1" t="s">
        <v>1463</v>
      </c>
      <c r="C649" s="1" t="s">
        <v>1465</v>
      </c>
      <c r="D649" s="1">
        <v>1</v>
      </c>
      <c r="E649" s="1" t="s">
        <v>26</v>
      </c>
      <c r="F649" s="1">
        <v>418</v>
      </c>
    </row>
    <row r="650" spans="1:6">
      <c r="A650" s="1"/>
      <c r="B650" s="1" t="s">
        <v>1463</v>
      </c>
      <c r="C650" s="1" t="s">
        <v>1466</v>
      </c>
      <c r="D650" s="1">
        <v>1</v>
      </c>
      <c r="E650" s="1" t="s">
        <v>26</v>
      </c>
      <c r="F650" s="1">
        <v>192</v>
      </c>
    </row>
    <row r="651" spans="1:6">
      <c r="A651" s="1"/>
      <c r="B651" s="1" t="s">
        <v>1463</v>
      </c>
      <c r="C651" s="1" t="s">
        <v>1464</v>
      </c>
      <c r="D651" s="1">
        <v>1</v>
      </c>
      <c r="E651" s="1" t="s">
        <v>26</v>
      </c>
      <c r="F651" s="1">
        <v>2468</v>
      </c>
    </row>
    <row r="652" spans="1:6">
      <c r="A652" s="1"/>
      <c r="B652" s="1" t="s">
        <v>1463</v>
      </c>
      <c r="C652" s="1" t="s">
        <v>1464</v>
      </c>
      <c r="D652" s="1">
        <v>1</v>
      </c>
      <c r="E652" s="1" t="s">
        <v>26</v>
      </c>
      <c r="F652" s="1">
        <v>2468</v>
      </c>
    </row>
    <row r="653" spans="1:6">
      <c r="A653" s="1"/>
      <c r="B653" s="1" t="s">
        <v>1463</v>
      </c>
      <c r="C653" s="1" t="s">
        <v>1464</v>
      </c>
      <c r="D653" s="1">
        <v>2</v>
      </c>
      <c r="E653" s="1" t="s">
        <v>26</v>
      </c>
      <c r="F653" s="1">
        <v>2468</v>
      </c>
    </row>
    <row r="654" spans="1:6">
      <c r="A654" s="1"/>
      <c r="B654" s="1"/>
      <c r="C654" s="1"/>
      <c r="D654" s="1"/>
      <c r="E654" s="1"/>
      <c r="F654" s="3"/>
    </row>
    <row r="655" spans="1:6">
      <c r="A655" s="1"/>
      <c r="B655" s="1"/>
      <c r="C655" s="1"/>
      <c r="D655" s="1"/>
      <c r="E655" s="1"/>
      <c r="F655" s="3"/>
    </row>
    <row r="656" spans="1:6">
      <c r="A656" s="1"/>
      <c r="B656" s="1"/>
      <c r="C656" s="1"/>
      <c r="D656" s="1"/>
      <c r="E656" s="1"/>
      <c r="F656" s="3"/>
    </row>
    <row r="657" spans="1:6">
      <c r="A657" s="1"/>
      <c r="B657" s="1"/>
      <c r="C657" s="1"/>
      <c r="D657" s="1"/>
      <c r="E657" s="1"/>
      <c r="F657" s="3"/>
    </row>
    <row r="658" spans="1:6">
      <c r="A658" s="1"/>
      <c r="B658" s="1"/>
      <c r="C658" s="1"/>
      <c r="D658" s="1"/>
      <c r="E658" s="1"/>
      <c r="F658" s="3"/>
    </row>
    <row r="659" spans="1:6">
      <c r="A659" s="1"/>
      <c r="B659" s="1"/>
      <c r="C659" s="1"/>
      <c r="D659" s="1"/>
      <c r="E659" s="1"/>
      <c r="F659" s="3"/>
    </row>
    <row r="660" spans="1:6">
      <c r="A660" s="1"/>
      <c r="B660" s="1"/>
      <c r="C660" s="1"/>
      <c r="D660" s="1"/>
      <c r="E660" s="1"/>
      <c r="F660" s="3"/>
    </row>
    <row r="661" spans="1:6">
      <c r="A661" s="1"/>
      <c r="B661" s="1"/>
      <c r="C661" s="1"/>
      <c r="D661" s="1"/>
      <c r="E661" s="1"/>
      <c r="F661" s="3"/>
    </row>
    <row r="662" spans="1:6">
      <c r="A662" s="1"/>
      <c r="B662" s="1"/>
      <c r="C662" s="1"/>
      <c r="D662" s="1"/>
      <c r="E662" s="1"/>
      <c r="F662" s="3"/>
    </row>
    <row r="663" spans="1:6">
      <c r="A663" s="1"/>
      <c r="B663" s="1"/>
      <c r="C663" s="1"/>
      <c r="D663" s="1"/>
      <c r="E663" s="1"/>
      <c r="F663" s="3"/>
    </row>
    <row r="664" spans="1:6">
      <c r="A664" s="1"/>
      <c r="B664" s="1"/>
      <c r="C664" s="1"/>
      <c r="D664" s="1"/>
      <c r="E664" s="1"/>
      <c r="F664" s="3"/>
    </row>
    <row r="665" spans="1:6">
      <c r="A665" s="1"/>
      <c r="B665" s="1"/>
      <c r="C665" s="1"/>
      <c r="D665" s="1"/>
      <c r="E665" s="1"/>
      <c r="F665" s="3"/>
    </row>
    <row r="666" spans="1:6">
      <c r="A666" s="1"/>
      <c r="B666" s="1"/>
      <c r="C666" s="1"/>
      <c r="D666" s="1"/>
      <c r="E666" s="1"/>
      <c r="F666" s="3"/>
    </row>
    <row r="667" spans="1:6">
      <c r="A667" s="1"/>
      <c r="B667" s="1"/>
      <c r="C667" s="1"/>
      <c r="D667" s="1"/>
      <c r="E667" s="1"/>
      <c r="F667" s="3"/>
    </row>
    <row r="668" spans="1:6">
      <c r="A668" s="1"/>
      <c r="B668" s="1"/>
      <c r="C668" s="1"/>
      <c r="D668" s="1"/>
      <c r="E668" s="1"/>
      <c r="F668" s="3"/>
    </row>
    <row r="669" spans="1:6">
      <c r="A669" s="9"/>
      <c r="B669" s="9"/>
      <c r="C669" s="9" t="s">
        <v>14</v>
      </c>
      <c r="D669" s="9"/>
      <c r="E669" s="9"/>
      <c r="F669" s="11"/>
    </row>
    <row r="670" spans="1:6">
      <c r="A670" s="1" t="s">
        <v>386</v>
      </c>
      <c r="B670" s="1" t="s">
        <v>24</v>
      </c>
      <c r="C670" s="1" t="s">
        <v>705</v>
      </c>
      <c r="D670" s="1">
        <v>2</v>
      </c>
      <c r="E670" s="1" t="s">
        <v>26</v>
      </c>
      <c r="F670" s="3"/>
    </row>
    <row r="671" spans="1:6">
      <c r="A671" s="1" t="s">
        <v>803</v>
      </c>
      <c r="B671" s="1" t="s">
        <v>24</v>
      </c>
      <c r="C671" s="1" t="s">
        <v>804</v>
      </c>
      <c r="D671" s="1">
        <v>1</v>
      </c>
      <c r="E671" s="1" t="s">
        <v>26</v>
      </c>
      <c r="F671" s="3">
        <v>12700</v>
      </c>
    </row>
    <row r="672" spans="1:6">
      <c r="A672" s="1" t="s">
        <v>803</v>
      </c>
      <c r="B672" s="1" t="s">
        <v>24</v>
      </c>
      <c r="C672" s="1" t="s">
        <v>805</v>
      </c>
      <c r="D672" s="1">
        <v>1</v>
      </c>
      <c r="E672" s="1" t="s">
        <v>26</v>
      </c>
      <c r="F672" s="3"/>
    </row>
    <row r="673" spans="1:6">
      <c r="A673" s="1" t="s">
        <v>806</v>
      </c>
      <c r="B673" s="1" t="s">
        <v>808</v>
      </c>
      <c r="C673" s="1" t="s">
        <v>809</v>
      </c>
      <c r="D673" s="1">
        <v>1</v>
      </c>
      <c r="E673" s="1" t="s">
        <v>26</v>
      </c>
      <c r="F673" s="3">
        <v>41345.4</v>
      </c>
    </row>
    <row r="674" spans="1:6">
      <c r="A674" s="1" t="s">
        <v>806</v>
      </c>
      <c r="B674" s="1" t="s">
        <v>60</v>
      </c>
      <c r="C674" s="1" t="s">
        <v>811</v>
      </c>
      <c r="D674" s="1">
        <v>1</v>
      </c>
      <c r="E674" s="1" t="s">
        <v>26</v>
      </c>
      <c r="F674" s="3">
        <v>17000</v>
      </c>
    </row>
    <row r="675" spans="1:6">
      <c r="A675" s="1" t="s">
        <v>806</v>
      </c>
      <c r="B675" s="1" t="s">
        <v>60</v>
      </c>
      <c r="C675" s="1" t="s">
        <v>812</v>
      </c>
      <c r="D675" s="1">
        <v>1</v>
      </c>
      <c r="E675" s="1" t="s">
        <v>26</v>
      </c>
      <c r="F675" s="3">
        <v>17000</v>
      </c>
    </row>
    <row r="676" spans="1:6">
      <c r="A676" s="1" t="s">
        <v>806</v>
      </c>
      <c r="B676" s="1" t="s">
        <v>60</v>
      </c>
      <c r="C676" s="1" t="s">
        <v>813</v>
      </c>
      <c r="D676" s="1">
        <v>1</v>
      </c>
      <c r="E676" s="1" t="s">
        <v>26</v>
      </c>
      <c r="F676" s="3">
        <v>17000</v>
      </c>
    </row>
    <row r="677" spans="1:6">
      <c r="A677" s="1" t="s">
        <v>806</v>
      </c>
      <c r="B677" s="1" t="s">
        <v>24</v>
      </c>
      <c r="C677" s="1" t="s">
        <v>814</v>
      </c>
      <c r="D677" s="1">
        <v>1</v>
      </c>
      <c r="E677" s="1" t="s">
        <v>26</v>
      </c>
      <c r="F677" s="3"/>
    </row>
    <row r="678" spans="1:6">
      <c r="A678" s="1" t="s">
        <v>815</v>
      </c>
      <c r="B678" s="1" t="s">
        <v>24</v>
      </c>
      <c r="C678" s="1" t="s">
        <v>816</v>
      </c>
      <c r="D678" s="1">
        <v>2</v>
      </c>
      <c r="E678" s="1" t="s">
        <v>26</v>
      </c>
      <c r="F678" s="3"/>
    </row>
    <row r="679" spans="1:6">
      <c r="A679" s="1" t="s">
        <v>817</v>
      </c>
      <c r="B679" s="1" t="s">
        <v>819</v>
      </c>
      <c r="C679" s="1" t="s">
        <v>820</v>
      </c>
      <c r="D679" s="1">
        <v>7</v>
      </c>
      <c r="E679" s="1" t="s">
        <v>26</v>
      </c>
      <c r="F679" s="3">
        <v>13160</v>
      </c>
    </row>
    <row r="680" spans="1:6">
      <c r="A680" s="1" t="s">
        <v>817</v>
      </c>
      <c r="B680" s="1" t="s">
        <v>819</v>
      </c>
      <c r="C680" s="1" t="s">
        <v>821</v>
      </c>
      <c r="D680" s="1">
        <v>10</v>
      </c>
      <c r="E680" s="1" t="s">
        <v>26</v>
      </c>
      <c r="F680" s="3">
        <v>11520</v>
      </c>
    </row>
    <row r="681" spans="1:6">
      <c r="A681" s="1" t="s">
        <v>817</v>
      </c>
      <c r="B681" s="1" t="s">
        <v>819</v>
      </c>
      <c r="C681" s="1" t="s">
        <v>822</v>
      </c>
      <c r="D681" s="1">
        <v>3</v>
      </c>
      <c r="E681" s="1" t="s">
        <v>26</v>
      </c>
      <c r="F681" s="3">
        <v>17880</v>
      </c>
    </row>
    <row r="682" spans="1:6">
      <c r="A682" s="1" t="s">
        <v>817</v>
      </c>
      <c r="B682" s="1" t="s">
        <v>24</v>
      </c>
      <c r="C682" s="1" t="s">
        <v>823</v>
      </c>
      <c r="D682" s="1">
        <v>3</v>
      </c>
      <c r="E682" s="1" t="s">
        <v>26</v>
      </c>
      <c r="F682" s="3">
        <v>8500</v>
      </c>
    </row>
    <row r="683" spans="1:6">
      <c r="A683" s="1" t="s">
        <v>817</v>
      </c>
      <c r="B683" s="1" t="s">
        <v>824</v>
      </c>
      <c r="C683" s="1" t="s">
        <v>825</v>
      </c>
      <c r="D683" s="1">
        <v>1</v>
      </c>
      <c r="E683" s="1" t="s">
        <v>26</v>
      </c>
      <c r="F683" s="3">
        <v>1425.8</v>
      </c>
    </row>
    <row r="684" spans="1:6">
      <c r="A684" s="1" t="s">
        <v>817</v>
      </c>
      <c r="B684" s="1" t="s">
        <v>824</v>
      </c>
      <c r="C684" s="1" t="s">
        <v>826</v>
      </c>
      <c r="D684" s="1">
        <v>1</v>
      </c>
      <c r="E684" s="1" t="s">
        <v>26</v>
      </c>
      <c r="F684" s="3">
        <v>3520.6</v>
      </c>
    </row>
    <row r="685" spans="1:6">
      <c r="A685" s="1" t="s">
        <v>817</v>
      </c>
      <c r="B685" s="1" t="s">
        <v>354</v>
      </c>
      <c r="C685" s="1" t="s">
        <v>828</v>
      </c>
      <c r="D685" s="1">
        <v>5</v>
      </c>
      <c r="E685" s="1" t="s">
        <v>26</v>
      </c>
      <c r="F685" s="3">
        <v>297.29000000000002</v>
      </c>
    </row>
    <row r="686" spans="1:6">
      <c r="A686" s="1" t="s">
        <v>817</v>
      </c>
      <c r="B686" s="1" t="s">
        <v>354</v>
      </c>
      <c r="C686" s="1" t="s">
        <v>829</v>
      </c>
      <c r="D686" s="1">
        <v>2</v>
      </c>
      <c r="E686" s="1" t="s">
        <v>26</v>
      </c>
      <c r="F686" s="3">
        <v>231.68</v>
      </c>
    </row>
    <row r="687" spans="1:6">
      <c r="A687" s="1" t="s">
        <v>817</v>
      </c>
      <c r="B687" s="1" t="s">
        <v>354</v>
      </c>
      <c r="C687" s="1" t="s">
        <v>830</v>
      </c>
      <c r="D687" s="1">
        <v>1</v>
      </c>
      <c r="E687" s="1" t="s">
        <v>26</v>
      </c>
      <c r="F687" s="3">
        <v>92.2</v>
      </c>
    </row>
    <row r="688" spans="1:6">
      <c r="A688" s="1" t="s">
        <v>817</v>
      </c>
      <c r="B688" s="1" t="s">
        <v>24</v>
      </c>
      <c r="C688" s="1" t="s">
        <v>1169</v>
      </c>
      <c r="D688" s="1">
        <v>3</v>
      </c>
      <c r="E688" s="1" t="s">
        <v>26</v>
      </c>
      <c r="F688" s="3"/>
    </row>
    <row r="689" spans="1:6">
      <c r="A689" s="1" t="s">
        <v>817</v>
      </c>
      <c r="B689" s="1" t="s">
        <v>24</v>
      </c>
      <c r="C689" s="1" t="s">
        <v>832</v>
      </c>
      <c r="D689" s="1">
        <v>20</v>
      </c>
      <c r="E689" s="1" t="s">
        <v>26</v>
      </c>
      <c r="F689" s="3"/>
    </row>
    <row r="690" spans="1:6">
      <c r="A690" s="1" t="s">
        <v>817</v>
      </c>
      <c r="B690" s="1" t="s">
        <v>24</v>
      </c>
      <c r="C690" s="1" t="s">
        <v>833</v>
      </c>
      <c r="D690" s="1">
        <v>20</v>
      </c>
      <c r="E690" s="1" t="s">
        <v>26</v>
      </c>
      <c r="F690" s="3"/>
    </row>
    <row r="691" spans="1:6">
      <c r="A691" s="1" t="s">
        <v>817</v>
      </c>
      <c r="B691" s="1" t="s">
        <v>24</v>
      </c>
      <c r="C691" s="1" t="s">
        <v>834</v>
      </c>
      <c r="D691" s="1">
        <v>20</v>
      </c>
      <c r="E691" s="1" t="s">
        <v>26</v>
      </c>
      <c r="F691" s="3"/>
    </row>
    <row r="692" spans="1:6">
      <c r="A692" s="1" t="s">
        <v>817</v>
      </c>
      <c r="B692" s="1" t="s">
        <v>24</v>
      </c>
      <c r="C692" s="1" t="s">
        <v>835</v>
      </c>
      <c r="D692" s="1">
        <v>20</v>
      </c>
      <c r="E692" s="1" t="s">
        <v>26</v>
      </c>
      <c r="F692" s="3"/>
    </row>
    <row r="693" spans="1:6">
      <c r="A693" s="1" t="s">
        <v>817</v>
      </c>
      <c r="B693" s="1" t="s">
        <v>24</v>
      </c>
      <c r="C693" s="1" t="s">
        <v>836</v>
      </c>
      <c r="D693" s="1">
        <v>19</v>
      </c>
      <c r="E693" s="1" t="s">
        <v>26</v>
      </c>
      <c r="F693" s="3"/>
    </row>
    <row r="694" spans="1:6">
      <c r="A694" s="1" t="s">
        <v>817</v>
      </c>
      <c r="B694" s="1" t="s">
        <v>24</v>
      </c>
      <c r="C694" s="1" t="s">
        <v>837</v>
      </c>
      <c r="D694" s="1">
        <v>19</v>
      </c>
      <c r="E694" s="1" t="s">
        <v>26</v>
      </c>
      <c r="F694" s="3"/>
    </row>
    <row r="695" spans="1:6">
      <c r="A695" s="1" t="s">
        <v>817</v>
      </c>
      <c r="B695" s="1" t="s">
        <v>24</v>
      </c>
      <c r="C695" s="1" t="s">
        <v>838</v>
      </c>
      <c r="D695" s="1">
        <v>20</v>
      </c>
      <c r="E695" s="1" t="s">
        <v>26</v>
      </c>
      <c r="F695" s="3"/>
    </row>
    <row r="696" spans="1:6">
      <c r="A696" s="1" t="s">
        <v>817</v>
      </c>
      <c r="B696" s="1" t="s">
        <v>24</v>
      </c>
      <c r="C696" s="1" t="s">
        <v>839</v>
      </c>
      <c r="D696" s="1">
        <v>1</v>
      </c>
      <c r="E696" s="1" t="s">
        <v>26</v>
      </c>
      <c r="F696" s="3"/>
    </row>
    <row r="697" spans="1:6">
      <c r="A697" s="1" t="s">
        <v>840</v>
      </c>
      <c r="B697" s="1" t="s">
        <v>24</v>
      </c>
      <c r="C697" s="1" t="s">
        <v>846</v>
      </c>
      <c r="D697" s="1">
        <v>5</v>
      </c>
      <c r="E697" s="1" t="s">
        <v>26</v>
      </c>
      <c r="F697" s="3"/>
    </row>
    <row r="698" spans="1:6">
      <c r="A698" s="1" t="s">
        <v>840</v>
      </c>
      <c r="B698" s="1" t="s">
        <v>24</v>
      </c>
      <c r="C698" s="1" t="s">
        <v>847</v>
      </c>
      <c r="D698" s="1">
        <v>5</v>
      </c>
      <c r="E698" s="1" t="s">
        <v>26</v>
      </c>
      <c r="F698" s="3"/>
    </row>
    <row r="699" spans="1:6">
      <c r="A699" s="1" t="s">
        <v>840</v>
      </c>
      <c r="B699" s="1" t="s">
        <v>848</v>
      </c>
      <c r="C699" s="1" t="s">
        <v>849</v>
      </c>
      <c r="D699" s="1">
        <v>2</v>
      </c>
      <c r="E699" s="1" t="s">
        <v>26</v>
      </c>
      <c r="F699" s="3"/>
    </row>
    <row r="700" spans="1:6">
      <c r="A700" s="1" t="s">
        <v>840</v>
      </c>
      <c r="B700" s="1" t="s">
        <v>848</v>
      </c>
      <c r="C700" s="1" t="s">
        <v>850</v>
      </c>
      <c r="D700" s="1">
        <v>2</v>
      </c>
      <c r="E700" s="1" t="s">
        <v>26</v>
      </c>
      <c r="F700" s="3"/>
    </row>
    <row r="701" spans="1:6">
      <c r="A701" s="1" t="s">
        <v>840</v>
      </c>
      <c r="B701" s="1" t="s">
        <v>851</v>
      </c>
      <c r="C701" s="1" t="s">
        <v>852</v>
      </c>
      <c r="D701" s="1">
        <v>1</v>
      </c>
      <c r="E701" s="1" t="s">
        <v>54</v>
      </c>
      <c r="F701" s="3">
        <v>4571.8</v>
      </c>
    </row>
    <row r="702" spans="1:6">
      <c r="A702" s="1" t="s">
        <v>853</v>
      </c>
      <c r="B702" s="1" t="s">
        <v>24</v>
      </c>
      <c r="C702" s="1" t="s">
        <v>854</v>
      </c>
      <c r="D702" s="1">
        <v>2</v>
      </c>
      <c r="E702" s="1" t="s">
        <v>26</v>
      </c>
      <c r="F702" s="3">
        <v>51280</v>
      </c>
    </row>
    <row r="703" spans="1:6">
      <c r="A703" s="1" t="s">
        <v>853</v>
      </c>
      <c r="B703" s="1" t="s">
        <v>282</v>
      </c>
      <c r="C703" s="1" t="s">
        <v>856</v>
      </c>
      <c r="D703" s="1">
        <v>1</v>
      </c>
      <c r="E703" s="1" t="s">
        <v>26</v>
      </c>
      <c r="F703" s="3">
        <v>18220</v>
      </c>
    </row>
    <row r="704" spans="1:6">
      <c r="A704" s="1" t="s">
        <v>853</v>
      </c>
      <c r="B704" s="1" t="s">
        <v>282</v>
      </c>
      <c r="C704" s="1" t="s">
        <v>857</v>
      </c>
      <c r="D704" s="1">
        <v>1</v>
      </c>
      <c r="E704" s="1" t="s">
        <v>26</v>
      </c>
      <c r="F704" s="3">
        <v>26460</v>
      </c>
    </row>
    <row r="705" spans="1:6">
      <c r="A705" s="1" t="s">
        <v>858</v>
      </c>
      <c r="B705" s="1" t="s">
        <v>174</v>
      </c>
      <c r="C705" s="1" t="s">
        <v>862</v>
      </c>
      <c r="D705" s="1">
        <v>6</v>
      </c>
      <c r="E705" s="1" t="s">
        <v>26</v>
      </c>
      <c r="F705" s="3">
        <v>23440</v>
      </c>
    </row>
    <row r="706" spans="1:6">
      <c r="A706" s="43" t="s">
        <v>858</v>
      </c>
      <c r="B706" s="43" t="s">
        <v>864</v>
      </c>
      <c r="C706" s="43" t="s">
        <v>865</v>
      </c>
      <c r="D706" s="43">
        <v>8</v>
      </c>
      <c r="E706" s="43" t="s">
        <v>26</v>
      </c>
      <c r="F706" s="45">
        <v>1619.6</v>
      </c>
    </row>
    <row r="707" spans="1:6">
      <c r="A707" s="1" t="s">
        <v>858</v>
      </c>
      <c r="B707" s="1" t="s">
        <v>864</v>
      </c>
      <c r="C707" s="1" t="s">
        <v>866</v>
      </c>
      <c r="D707" s="1">
        <v>8</v>
      </c>
      <c r="E707" s="1" t="s">
        <v>26</v>
      </c>
      <c r="F707" s="3">
        <v>68.400000000000006</v>
      </c>
    </row>
    <row r="708" spans="1:6">
      <c r="A708" s="1" t="s">
        <v>867</v>
      </c>
      <c r="B708" s="1" t="s">
        <v>282</v>
      </c>
      <c r="C708" s="1" t="s">
        <v>1136</v>
      </c>
      <c r="D708" s="1">
        <v>0</v>
      </c>
      <c r="E708" s="1" t="s">
        <v>26</v>
      </c>
      <c r="F708" s="3">
        <v>5940</v>
      </c>
    </row>
    <row r="709" spans="1:6">
      <c r="A709" s="1" t="s">
        <v>840</v>
      </c>
      <c r="B709" s="1" t="s">
        <v>282</v>
      </c>
      <c r="C709" s="1" t="s">
        <v>843</v>
      </c>
      <c r="D709" s="1">
        <v>1</v>
      </c>
      <c r="E709" s="1" t="s">
        <v>26</v>
      </c>
      <c r="F709" s="3">
        <v>24860</v>
      </c>
    </row>
    <row r="710" spans="1:6">
      <c r="A710" s="1" t="s">
        <v>858</v>
      </c>
      <c r="B710" s="1" t="s">
        <v>24</v>
      </c>
      <c r="C710" s="1" t="s">
        <v>860</v>
      </c>
      <c r="D710" s="1">
        <v>1</v>
      </c>
      <c r="E710" s="1" t="s">
        <v>54</v>
      </c>
      <c r="F710" s="3"/>
    </row>
    <row r="711" spans="1:6">
      <c r="A711" s="1"/>
      <c r="B711" s="1" t="s">
        <v>1440</v>
      </c>
      <c r="C711" s="1" t="s">
        <v>1441</v>
      </c>
      <c r="D711" s="1">
        <v>1</v>
      </c>
      <c r="E711" s="1" t="s">
        <v>26</v>
      </c>
      <c r="F711" s="3"/>
    </row>
    <row r="712" spans="1:6">
      <c r="A712" s="9"/>
      <c r="B712" s="9"/>
      <c r="C712" s="9" t="s">
        <v>245</v>
      </c>
      <c r="D712" s="9"/>
      <c r="E712" s="9"/>
      <c r="F712" s="11"/>
    </row>
    <row r="713" spans="1:6">
      <c r="A713" s="1" t="s">
        <v>352</v>
      </c>
      <c r="B713" s="1" t="s">
        <v>707</v>
      </c>
      <c r="C713" s="1" t="s">
        <v>708</v>
      </c>
      <c r="D713" s="1">
        <v>9</v>
      </c>
      <c r="E713" s="1" t="s">
        <v>26</v>
      </c>
      <c r="F713" s="3">
        <v>4060</v>
      </c>
    </row>
    <row r="714" spans="1:6">
      <c r="A714" s="1" t="s">
        <v>352</v>
      </c>
      <c r="B714" s="1" t="s">
        <v>707</v>
      </c>
      <c r="C714" s="1" t="s">
        <v>710</v>
      </c>
      <c r="D714" s="1">
        <v>9</v>
      </c>
      <c r="E714" s="1" t="s">
        <v>26</v>
      </c>
      <c r="F714" s="3">
        <v>200</v>
      </c>
    </row>
    <row r="715" spans="1:6">
      <c r="A715" s="1" t="s">
        <v>352</v>
      </c>
      <c r="B715" s="1" t="s">
        <v>707</v>
      </c>
      <c r="C715" s="1" t="s">
        <v>711</v>
      </c>
      <c r="D715" s="1">
        <v>10</v>
      </c>
      <c r="E715" s="1" t="s">
        <v>26</v>
      </c>
      <c r="F715" s="3">
        <v>1100</v>
      </c>
    </row>
    <row r="716" spans="1:6">
      <c r="A716" s="1" t="s">
        <v>806</v>
      </c>
      <c r="B716" s="1" t="s">
        <v>374</v>
      </c>
      <c r="C716" s="1" t="s">
        <v>872</v>
      </c>
      <c r="D716" s="1">
        <v>7</v>
      </c>
      <c r="E716" s="1" t="s">
        <v>26</v>
      </c>
      <c r="F716" s="3">
        <v>3670</v>
      </c>
    </row>
    <row r="717" spans="1:6">
      <c r="A717" s="1"/>
      <c r="B717" s="1" t="s">
        <v>1018</v>
      </c>
      <c r="C717" s="1" t="s">
        <v>1019</v>
      </c>
      <c r="D717" s="1">
        <v>1</v>
      </c>
      <c r="E717" s="1" t="s">
        <v>26</v>
      </c>
      <c r="F717" s="3">
        <v>435288.4</v>
      </c>
    </row>
    <row r="718" spans="1:6">
      <c r="A718" s="1"/>
      <c r="B718" s="1" t="s">
        <v>1018</v>
      </c>
      <c r="C718" s="1" t="s">
        <v>1020</v>
      </c>
      <c r="D718" s="1">
        <v>1</v>
      </c>
      <c r="E718" s="1" t="s">
        <v>26</v>
      </c>
      <c r="F718" s="3">
        <v>65413.8</v>
      </c>
    </row>
    <row r="719" spans="1:6">
      <c r="A719" s="1"/>
      <c r="B719" s="1" t="s">
        <v>1018</v>
      </c>
      <c r="C719" s="1" t="s">
        <v>1021</v>
      </c>
      <c r="D719" s="1">
        <v>1</v>
      </c>
      <c r="E719" s="1" t="s">
        <v>26</v>
      </c>
      <c r="F719" s="3">
        <v>142370.4</v>
      </c>
    </row>
    <row r="720" spans="1:6">
      <c r="A720" s="1"/>
      <c r="B720" s="1" t="s">
        <v>1018</v>
      </c>
      <c r="C720" s="1" t="s">
        <v>1022</v>
      </c>
      <c r="D720" s="1">
        <v>1</v>
      </c>
      <c r="E720" s="1" t="s">
        <v>26</v>
      </c>
      <c r="F720" s="3">
        <v>125077.4</v>
      </c>
    </row>
    <row r="721" spans="1:6">
      <c r="A721" s="1"/>
      <c r="B721" s="1" t="s">
        <v>1018</v>
      </c>
      <c r="C721" s="1" t="s">
        <v>1023</v>
      </c>
      <c r="D721" s="1">
        <v>1</v>
      </c>
      <c r="E721" s="1" t="s">
        <v>26</v>
      </c>
      <c r="F721" s="3">
        <v>114697.60000000001</v>
      </c>
    </row>
    <row r="722" spans="1:6">
      <c r="A722" s="1"/>
      <c r="B722" s="1" t="s">
        <v>1018</v>
      </c>
      <c r="C722" s="1" t="s">
        <v>1024</v>
      </c>
      <c r="D722" s="1">
        <v>1</v>
      </c>
      <c r="E722" s="1" t="s">
        <v>26</v>
      </c>
      <c r="F722" s="3">
        <v>114669.4</v>
      </c>
    </row>
    <row r="723" spans="1:6">
      <c r="A723" s="1"/>
      <c r="B723" s="1" t="s">
        <v>1018</v>
      </c>
      <c r="C723" s="1" t="s">
        <v>1025</v>
      </c>
      <c r="D723" s="1">
        <v>1</v>
      </c>
      <c r="E723" s="1" t="s">
        <v>26</v>
      </c>
      <c r="F723" s="3">
        <v>124256.8</v>
      </c>
    </row>
    <row r="724" spans="1:6">
      <c r="A724" s="1"/>
      <c r="B724" s="1" t="s">
        <v>1018</v>
      </c>
      <c r="C724" s="1" t="s">
        <v>1026</v>
      </c>
      <c r="D724" s="1">
        <v>1</v>
      </c>
      <c r="E724" s="1" t="s">
        <v>26</v>
      </c>
      <c r="F724" s="3">
        <v>65413.8</v>
      </c>
    </row>
    <row r="725" spans="1:6">
      <c r="A725" s="1"/>
      <c r="B725" s="1" t="s">
        <v>1018</v>
      </c>
      <c r="C725" s="1" t="s">
        <v>1027</v>
      </c>
      <c r="D725" s="1">
        <v>1</v>
      </c>
      <c r="E725" s="1" t="s">
        <v>26</v>
      </c>
      <c r="F725" s="3">
        <v>242425</v>
      </c>
    </row>
    <row r="726" spans="1:6">
      <c r="A726" s="1"/>
      <c r="B726" s="1" t="s">
        <v>1018</v>
      </c>
      <c r="C726" s="1" t="s">
        <v>1028</v>
      </c>
      <c r="D726" s="1">
        <v>1</v>
      </c>
      <c r="E726" s="1" t="s">
        <v>26</v>
      </c>
      <c r="F726" s="3">
        <v>242427.2</v>
      </c>
    </row>
    <row r="727" spans="1:6">
      <c r="A727" s="1"/>
      <c r="B727" s="1" t="s">
        <v>1018</v>
      </c>
      <c r="C727" s="1" t="s">
        <v>1029</v>
      </c>
      <c r="D727" s="1">
        <v>1</v>
      </c>
      <c r="E727" s="1" t="s">
        <v>26</v>
      </c>
      <c r="F727" s="3">
        <v>281169.40000000002</v>
      </c>
    </row>
    <row r="728" spans="1:6">
      <c r="A728" s="1"/>
      <c r="B728" s="1" t="s">
        <v>1018</v>
      </c>
      <c r="C728" s="1" t="s">
        <v>1030</v>
      </c>
      <c r="D728" s="1">
        <v>0</v>
      </c>
      <c r="E728" s="1" t="s">
        <v>26</v>
      </c>
      <c r="F728" s="3">
        <v>130827.6</v>
      </c>
    </row>
    <row r="729" spans="1:6">
      <c r="A729" s="1"/>
      <c r="B729" s="1" t="s">
        <v>1018</v>
      </c>
      <c r="C729" s="1" t="s">
        <v>1031</v>
      </c>
      <c r="D729" s="1">
        <v>0</v>
      </c>
      <c r="E729" s="1" t="s">
        <v>26</v>
      </c>
      <c r="F729" s="3">
        <v>136849.4</v>
      </c>
    </row>
    <row r="730" spans="1:6">
      <c r="A730" s="1"/>
      <c r="B730" s="1" t="s">
        <v>1018</v>
      </c>
      <c r="C730" s="1" t="s">
        <v>1032</v>
      </c>
      <c r="D730" s="1">
        <v>0</v>
      </c>
      <c r="E730" s="1" t="s">
        <v>26</v>
      </c>
      <c r="F730" s="3">
        <v>54560.4</v>
      </c>
    </row>
    <row r="731" spans="1:6">
      <c r="A731" s="1"/>
      <c r="B731" s="1" t="s">
        <v>1018</v>
      </c>
      <c r="C731" s="1" t="s">
        <v>1033</v>
      </c>
      <c r="D731" s="1">
        <v>0</v>
      </c>
      <c r="E731" s="1" t="s">
        <v>26</v>
      </c>
      <c r="F731" s="3">
        <v>66714.399999999994</v>
      </c>
    </row>
    <row r="732" spans="1:6">
      <c r="A732" s="1"/>
      <c r="B732" s="1" t="s">
        <v>1018</v>
      </c>
      <c r="C732" s="1" t="s">
        <v>1034</v>
      </c>
      <c r="D732" s="1">
        <v>0</v>
      </c>
      <c r="E732" s="1" t="s">
        <v>26</v>
      </c>
      <c r="F732" s="3">
        <v>136849.4</v>
      </c>
    </row>
    <row r="733" spans="1:6">
      <c r="A733" s="1"/>
      <c r="B733" s="1" t="s">
        <v>1018</v>
      </c>
      <c r="C733" s="1" t="s">
        <v>1035</v>
      </c>
      <c r="D733" s="1">
        <v>0</v>
      </c>
      <c r="E733" s="1" t="s">
        <v>26</v>
      </c>
      <c r="F733" s="3">
        <v>65413.8</v>
      </c>
    </row>
    <row r="734" spans="1:6">
      <c r="A734" s="1"/>
      <c r="B734" s="1" t="s">
        <v>1018</v>
      </c>
      <c r="C734" s="1" t="s">
        <v>1036</v>
      </c>
      <c r="D734" s="1">
        <v>0</v>
      </c>
      <c r="E734" s="1" t="s">
        <v>26</v>
      </c>
      <c r="F734" s="3">
        <v>66714.399999999994</v>
      </c>
    </row>
    <row r="735" spans="1:6">
      <c r="A735" s="1"/>
      <c r="B735" s="1" t="s">
        <v>1018</v>
      </c>
      <c r="C735" s="1" t="s">
        <v>1037</v>
      </c>
      <c r="D735" s="1">
        <v>1</v>
      </c>
      <c r="E735" s="1" t="s">
        <v>26</v>
      </c>
      <c r="F735" s="3">
        <v>72767.8</v>
      </c>
    </row>
    <row r="736" spans="1:6">
      <c r="A736" s="1"/>
      <c r="B736" s="1" t="s">
        <v>1018</v>
      </c>
      <c r="C736" s="1" t="s">
        <v>1038</v>
      </c>
      <c r="D736" s="1">
        <v>1</v>
      </c>
      <c r="E736" s="1" t="s">
        <v>26</v>
      </c>
      <c r="F736" s="3">
        <v>66714.399999999994</v>
      </c>
    </row>
    <row r="737" spans="1:6">
      <c r="A737" s="1"/>
      <c r="B737" s="1" t="s">
        <v>1018</v>
      </c>
      <c r="C737" s="1" t="s">
        <v>1039</v>
      </c>
      <c r="D737" s="1">
        <v>1</v>
      </c>
      <c r="E737" s="1" t="s">
        <v>26</v>
      </c>
      <c r="F737" s="3">
        <v>174699.8</v>
      </c>
    </row>
    <row r="738" spans="1:6">
      <c r="A738" s="1"/>
      <c r="B738" s="1" t="s">
        <v>1018</v>
      </c>
      <c r="C738" s="1" t="s">
        <v>1040</v>
      </c>
      <c r="D738" s="1">
        <v>0</v>
      </c>
      <c r="E738" s="1" t="s">
        <v>26</v>
      </c>
      <c r="F738" s="3">
        <v>72767.8</v>
      </c>
    </row>
    <row r="739" spans="1:6">
      <c r="A739" s="1"/>
      <c r="B739" s="1" t="s">
        <v>1018</v>
      </c>
      <c r="C739" s="1" t="s">
        <v>1041</v>
      </c>
      <c r="D739" s="1">
        <v>1</v>
      </c>
      <c r="E739" s="1" t="s">
        <v>26</v>
      </c>
      <c r="F739" s="3">
        <v>136849.4</v>
      </c>
    </row>
    <row r="740" spans="1:6">
      <c r="A740" s="1"/>
      <c r="B740" s="1" t="s">
        <v>1018</v>
      </c>
      <c r="C740" s="1" t="s">
        <v>1042</v>
      </c>
      <c r="D740" s="1">
        <v>1</v>
      </c>
      <c r="E740" s="1" t="s">
        <v>26</v>
      </c>
      <c r="F740" s="3">
        <v>125077.4</v>
      </c>
    </row>
    <row r="741" spans="1:6">
      <c r="A741" s="1"/>
      <c r="B741" s="1" t="s">
        <v>1018</v>
      </c>
      <c r="C741" s="1" t="s">
        <v>1043</v>
      </c>
      <c r="D741" s="1">
        <v>1</v>
      </c>
      <c r="E741" s="1" t="s">
        <v>26</v>
      </c>
      <c r="F741" s="3">
        <v>281169.40000000002</v>
      </c>
    </row>
    <row r="742" spans="1:6">
      <c r="A742" s="1"/>
      <c r="B742" s="1" t="s">
        <v>1018</v>
      </c>
      <c r="C742" s="1" t="s">
        <v>1044</v>
      </c>
      <c r="D742" s="1">
        <v>1</v>
      </c>
      <c r="E742" s="1" t="s">
        <v>26</v>
      </c>
      <c r="F742" s="3">
        <v>281169.40000000002</v>
      </c>
    </row>
    <row r="743" spans="1:6">
      <c r="A743" s="1"/>
      <c r="B743" s="1" t="s">
        <v>1018</v>
      </c>
      <c r="C743" s="1" t="s">
        <v>1045</v>
      </c>
      <c r="D743" s="1">
        <v>1</v>
      </c>
      <c r="E743" s="1" t="s">
        <v>26</v>
      </c>
      <c r="F743" s="3">
        <v>192384.4</v>
      </c>
    </row>
    <row r="744" spans="1:6">
      <c r="A744" s="1"/>
      <c r="B744" s="1" t="s">
        <v>1018</v>
      </c>
      <c r="C744" s="1" t="s">
        <v>1046</v>
      </c>
      <c r="D744" s="1">
        <v>1</v>
      </c>
      <c r="E744" s="1" t="s">
        <v>26</v>
      </c>
      <c r="F744" s="3">
        <v>66715</v>
      </c>
    </row>
    <row r="745" spans="1:6">
      <c r="A745" s="1"/>
      <c r="B745" s="1" t="s">
        <v>1018</v>
      </c>
      <c r="C745" s="1" t="s">
        <v>1047</v>
      </c>
      <c r="D745" s="1">
        <v>0</v>
      </c>
      <c r="E745" s="1" t="s">
        <v>26</v>
      </c>
      <c r="F745" s="3">
        <v>66714.399999999994</v>
      </c>
    </row>
    <row r="746" spans="1:6">
      <c r="A746" s="1"/>
      <c r="B746" s="1" t="s">
        <v>1018</v>
      </c>
      <c r="C746" s="1" t="s">
        <v>1048</v>
      </c>
      <c r="D746" s="1">
        <v>1</v>
      </c>
      <c r="E746" s="1" t="s">
        <v>26</v>
      </c>
      <c r="F746" s="3">
        <v>61183.199999999997</v>
      </c>
    </row>
    <row r="747" spans="1:6">
      <c r="A747" s="1"/>
      <c r="B747" s="1" t="s">
        <v>1018</v>
      </c>
      <c r="C747" s="1" t="s">
        <v>1049</v>
      </c>
      <c r="D747" s="1">
        <v>1</v>
      </c>
      <c r="E747" s="1" t="s">
        <v>26</v>
      </c>
      <c r="F747" s="3">
        <v>54560.4</v>
      </c>
    </row>
    <row r="748" spans="1:6">
      <c r="A748" s="1"/>
      <c r="B748" s="1" t="s">
        <v>1018</v>
      </c>
      <c r="C748" s="1" t="s">
        <v>1050</v>
      </c>
      <c r="D748" s="1">
        <v>1</v>
      </c>
      <c r="E748" s="1" t="s">
        <v>26</v>
      </c>
      <c r="F748" s="3">
        <v>252662.8</v>
      </c>
    </row>
    <row r="749" spans="1:6">
      <c r="A749" s="1"/>
      <c r="B749" s="1"/>
      <c r="C749" s="1"/>
      <c r="D749" s="1"/>
      <c r="E749" s="1"/>
      <c r="F749" s="3"/>
    </row>
    <row r="750" spans="1:6">
      <c r="A750" s="1"/>
      <c r="B750" s="1"/>
      <c r="C750" s="1"/>
      <c r="D750" s="1"/>
      <c r="E750" s="1"/>
      <c r="F750" s="3"/>
    </row>
    <row r="751" spans="1:6">
      <c r="A751" s="9"/>
      <c r="B751" s="9"/>
      <c r="C751" s="9" t="s">
        <v>874</v>
      </c>
      <c r="D751" s="9"/>
      <c r="E751" s="9"/>
      <c r="F751" s="11"/>
    </row>
    <row r="752" spans="1:6">
      <c r="A752" s="1" t="s">
        <v>806</v>
      </c>
      <c r="B752" s="1" t="s">
        <v>851</v>
      </c>
      <c r="C752" s="1" t="s">
        <v>873</v>
      </c>
      <c r="D752" s="1">
        <v>4</v>
      </c>
      <c r="E752" s="1" t="s">
        <v>26</v>
      </c>
      <c r="F752" s="3">
        <v>15739.2</v>
      </c>
    </row>
    <row r="753" spans="1:6">
      <c r="A753" s="1" t="s">
        <v>156</v>
      </c>
      <c r="B753" s="1" t="s">
        <v>875</v>
      </c>
      <c r="C753" s="1" t="s">
        <v>876</v>
      </c>
      <c r="D753" s="1">
        <v>1</v>
      </c>
      <c r="E753" s="1" t="s">
        <v>26</v>
      </c>
      <c r="F753" s="3">
        <v>275301.59999999998</v>
      </c>
    </row>
    <row r="754" spans="1:6">
      <c r="A754" s="1"/>
      <c r="B754" s="1" t="s">
        <v>1191</v>
      </c>
      <c r="C754" s="1" t="s">
        <v>1192</v>
      </c>
      <c r="D754" s="1">
        <v>300</v>
      </c>
      <c r="E754" s="1" t="s">
        <v>592</v>
      </c>
      <c r="F754" s="3">
        <v>42.4</v>
      </c>
    </row>
    <row r="755" spans="1:6">
      <c r="A755" s="1"/>
      <c r="B755" s="1" t="s">
        <v>1191</v>
      </c>
      <c r="C755" s="1" t="s">
        <v>1193</v>
      </c>
      <c r="D755" s="1">
        <v>30</v>
      </c>
      <c r="E755" s="1" t="s">
        <v>26</v>
      </c>
      <c r="F755" s="3">
        <v>910.2</v>
      </c>
    </row>
    <row r="756" spans="1:6">
      <c r="A756" s="1"/>
      <c r="B756" s="1" t="s">
        <v>513</v>
      </c>
      <c r="C756" s="1" t="s">
        <v>1196</v>
      </c>
      <c r="D756" s="1">
        <v>1</v>
      </c>
      <c r="E756" s="1" t="s">
        <v>26</v>
      </c>
      <c r="F756" s="40"/>
    </row>
    <row r="757" spans="1:6">
      <c r="A757" s="1"/>
      <c r="B757" s="1" t="s">
        <v>513</v>
      </c>
      <c r="C757" s="1" t="s">
        <v>1196</v>
      </c>
      <c r="D757" s="1">
        <v>1</v>
      </c>
      <c r="E757" s="1" t="s">
        <v>26</v>
      </c>
      <c r="F757" s="40"/>
    </row>
    <row r="758" spans="1:6">
      <c r="A758" s="1"/>
      <c r="B758" s="1" t="s">
        <v>513</v>
      </c>
      <c r="C758" s="1" t="s">
        <v>1197</v>
      </c>
      <c r="D758" s="1">
        <v>1</v>
      </c>
      <c r="E758" s="1" t="s">
        <v>26</v>
      </c>
      <c r="F758" s="40">
        <v>150803.94</v>
      </c>
    </row>
    <row r="759" spans="1:6">
      <c r="A759" s="1"/>
      <c r="B759" s="1" t="s">
        <v>513</v>
      </c>
      <c r="C759" s="1" t="s">
        <v>1217</v>
      </c>
      <c r="D759" s="1">
        <v>1</v>
      </c>
      <c r="E759" s="1" t="s">
        <v>26</v>
      </c>
      <c r="F759" s="40"/>
    </row>
    <row r="760" spans="1:6">
      <c r="A760" s="1"/>
      <c r="B760" s="1" t="s">
        <v>513</v>
      </c>
      <c r="C760" s="1" t="s">
        <v>1218</v>
      </c>
      <c r="D760" s="1">
        <v>1</v>
      </c>
      <c r="E760" s="1" t="s">
        <v>26</v>
      </c>
      <c r="F760" s="40"/>
    </row>
    <row r="761" spans="1:6">
      <c r="A761" s="9"/>
      <c r="B761" s="9"/>
      <c r="C761" s="9" t="s">
        <v>23</v>
      </c>
      <c r="D761" s="9"/>
      <c r="E761" s="9"/>
      <c r="F761" s="11"/>
    </row>
    <row r="762" spans="1:6">
      <c r="A762" s="1" t="s">
        <v>21</v>
      </c>
      <c r="B762" s="1" t="s">
        <v>24</v>
      </c>
      <c r="C762" s="1" t="s">
        <v>25</v>
      </c>
      <c r="D762" s="1">
        <v>1</v>
      </c>
      <c r="E762" s="1" t="s">
        <v>26</v>
      </c>
      <c r="F762" s="3">
        <v>68160</v>
      </c>
    </row>
    <row r="763" spans="1:6">
      <c r="A763" s="1" t="s">
        <v>27</v>
      </c>
      <c r="B763" s="1" t="s">
        <v>29</v>
      </c>
      <c r="C763" s="1" t="s">
        <v>30</v>
      </c>
      <c r="D763" s="1">
        <v>1</v>
      </c>
      <c r="E763" s="1" t="s">
        <v>26</v>
      </c>
      <c r="F763" s="3">
        <v>11040</v>
      </c>
    </row>
    <row r="764" spans="1:6">
      <c r="A764" s="1" t="s">
        <v>31</v>
      </c>
      <c r="B764" s="1" t="s">
        <v>32</v>
      </c>
      <c r="C764" s="1" t="s">
        <v>33</v>
      </c>
      <c r="D764" s="1">
        <v>13</v>
      </c>
      <c r="E764" s="1" t="s">
        <v>26</v>
      </c>
      <c r="F764" s="3">
        <v>37000</v>
      </c>
    </row>
    <row r="765" spans="1:6">
      <c r="A765" s="1" t="s">
        <v>31</v>
      </c>
      <c r="B765" s="1" t="s">
        <v>32</v>
      </c>
      <c r="C765" s="1" t="s">
        <v>34</v>
      </c>
      <c r="D765" s="1">
        <v>13</v>
      </c>
      <c r="E765" s="1" t="s">
        <v>26</v>
      </c>
      <c r="F765" s="3">
        <v>11166.6</v>
      </c>
    </row>
    <row r="766" spans="1:6">
      <c r="A766" s="1" t="s">
        <v>31</v>
      </c>
      <c r="B766" s="1" t="s">
        <v>32</v>
      </c>
      <c r="C766" s="1" t="s">
        <v>35</v>
      </c>
      <c r="D766" s="1">
        <v>2</v>
      </c>
      <c r="E766" s="1" t="s">
        <v>26</v>
      </c>
      <c r="F766" s="3">
        <v>23333</v>
      </c>
    </row>
    <row r="767" spans="1:6">
      <c r="A767" s="1" t="s">
        <v>31</v>
      </c>
      <c r="B767" s="1" t="s">
        <v>24</v>
      </c>
      <c r="C767" s="1" t="s">
        <v>36</v>
      </c>
      <c r="D767" s="1">
        <v>1</v>
      </c>
      <c r="E767" s="1" t="s">
        <v>26</v>
      </c>
      <c r="F767" s="3">
        <v>20006.400000000001</v>
      </c>
    </row>
    <row r="768" spans="1:6">
      <c r="A768" s="1" t="s">
        <v>31</v>
      </c>
      <c r="B768" s="1" t="s">
        <v>38</v>
      </c>
      <c r="C768" s="1" t="s">
        <v>39</v>
      </c>
      <c r="D768" s="1">
        <v>3</v>
      </c>
      <c r="E768" s="1" t="s">
        <v>26</v>
      </c>
      <c r="F768" s="3">
        <v>4950</v>
      </c>
    </row>
    <row r="769" spans="1:6">
      <c r="A769" s="1" t="s">
        <v>31</v>
      </c>
      <c r="B769" s="1" t="s">
        <v>41</v>
      </c>
      <c r="C769" s="1" t="s">
        <v>42</v>
      </c>
      <c r="D769" s="1">
        <v>1</v>
      </c>
      <c r="E769" s="1" t="s">
        <v>26</v>
      </c>
      <c r="F769" s="3">
        <v>12285</v>
      </c>
    </row>
    <row r="770" spans="1:6">
      <c r="A770" s="1" t="s">
        <v>31</v>
      </c>
      <c r="B770" s="1" t="s">
        <v>44</v>
      </c>
      <c r="C770" s="1" t="s">
        <v>45</v>
      </c>
      <c r="D770" s="1">
        <v>2</v>
      </c>
      <c r="E770" s="1" t="s">
        <v>26</v>
      </c>
      <c r="F770" s="3">
        <v>1020</v>
      </c>
    </row>
    <row r="771" spans="1:6">
      <c r="A771" s="1" t="s">
        <v>31</v>
      </c>
      <c r="B771" s="1" t="s">
        <v>46</v>
      </c>
      <c r="C771" s="1" t="s">
        <v>48</v>
      </c>
      <c r="D771" s="1">
        <v>107</v>
      </c>
      <c r="E771" s="1" t="s">
        <v>26</v>
      </c>
      <c r="F771" s="3"/>
    </row>
    <row r="772" spans="1:6">
      <c r="A772" s="1" t="s">
        <v>31</v>
      </c>
      <c r="B772" s="1" t="s">
        <v>46</v>
      </c>
      <c r="C772" s="1" t="s">
        <v>49</v>
      </c>
      <c r="D772" s="1">
        <v>220</v>
      </c>
      <c r="E772" s="1" t="s">
        <v>26</v>
      </c>
      <c r="F772" s="3"/>
    </row>
    <row r="773" spans="1:6">
      <c r="A773" s="1" t="s">
        <v>31</v>
      </c>
      <c r="B773" s="1" t="s">
        <v>46</v>
      </c>
      <c r="C773" s="1" t="s">
        <v>50</v>
      </c>
      <c r="D773" s="1">
        <v>14</v>
      </c>
      <c r="E773" s="1" t="s">
        <v>26</v>
      </c>
      <c r="F773" s="3"/>
    </row>
    <row r="774" spans="1:6">
      <c r="A774" s="1" t="s">
        <v>31</v>
      </c>
      <c r="B774" s="1" t="s">
        <v>46</v>
      </c>
      <c r="C774" s="1" t="s">
        <v>51</v>
      </c>
      <c r="D774" s="1">
        <v>6</v>
      </c>
      <c r="E774" s="1" t="s">
        <v>26</v>
      </c>
      <c r="F774" s="3"/>
    </row>
    <row r="775" spans="1:6">
      <c r="A775" s="1" t="s">
        <v>31</v>
      </c>
      <c r="B775" s="1" t="s">
        <v>46</v>
      </c>
      <c r="C775" s="1" t="s">
        <v>52</v>
      </c>
      <c r="D775" s="1">
        <v>8</v>
      </c>
      <c r="E775" s="1" t="s">
        <v>26</v>
      </c>
      <c r="F775" s="3"/>
    </row>
    <row r="776" spans="1:6">
      <c r="A776" s="1" t="s">
        <v>31</v>
      </c>
      <c r="B776" s="1" t="s">
        <v>46</v>
      </c>
      <c r="C776" s="1" t="s">
        <v>53</v>
      </c>
      <c r="D776" s="1">
        <v>1</v>
      </c>
      <c r="E776" s="1" t="s">
        <v>54</v>
      </c>
      <c r="F776" s="3">
        <v>170843.8</v>
      </c>
    </row>
    <row r="777" spans="1:6">
      <c r="A777" s="1" t="s">
        <v>31</v>
      </c>
      <c r="B777" s="1" t="s">
        <v>46</v>
      </c>
      <c r="C777" s="1" t="s">
        <v>55</v>
      </c>
      <c r="D777" s="1">
        <v>12</v>
      </c>
      <c r="E777" s="1" t="s">
        <v>26</v>
      </c>
      <c r="F777" s="3"/>
    </row>
    <row r="778" spans="1:6">
      <c r="A778" s="1" t="s">
        <v>31</v>
      </c>
      <c r="B778" s="1" t="s">
        <v>46</v>
      </c>
      <c r="C778" s="1" t="s">
        <v>56</v>
      </c>
      <c r="D778" s="1">
        <v>12</v>
      </c>
      <c r="E778" s="1" t="s">
        <v>26</v>
      </c>
      <c r="F778" s="3"/>
    </row>
    <row r="779" spans="1:6">
      <c r="A779" s="1" t="s">
        <v>31</v>
      </c>
      <c r="B779" s="1" t="s">
        <v>46</v>
      </c>
      <c r="C779" s="1" t="s">
        <v>57</v>
      </c>
      <c r="D779" s="1">
        <v>12</v>
      </c>
      <c r="E779" s="1" t="s">
        <v>26</v>
      </c>
      <c r="F779" s="3"/>
    </row>
    <row r="780" spans="1:6">
      <c r="A780" s="1" t="s">
        <v>31</v>
      </c>
      <c r="B780" s="1" t="s">
        <v>46</v>
      </c>
      <c r="C780" s="1" t="s">
        <v>58</v>
      </c>
      <c r="D780" s="1">
        <v>12</v>
      </c>
      <c r="E780" s="1" t="s">
        <v>26</v>
      </c>
      <c r="F780" s="3"/>
    </row>
    <row r="781" spans="1:6">
      <c r="A781" s="1" t="s">
        <v>59</v>
      </c>
      <c r="B781" s="1" t="s">
        <v>60</v>
      </c>
      <c r="C781" s="1" t="s">
        <v>61</v>
      </c>
      <c r="D781" s="1">
        <v>0</v>
      </c>
      <c r="E781" s="1" t="s">
        <v>26</v>
      </c>
      <c r="F781" s="3">
        <v>40530</v>
      </c>
    </row>
    <row r="782" spans="1:6">
      <c r="A782" s="1" t="s">
        <v>59</v>
      </c>
      <c r="B782" s="1" t="s">
        <v>60</v>
      </c>
      <c r="C782" s="1" t="s">
        <v>62</v>
      </c>
      <c r="D782" s="1">
        <v>1</v>
      </c>
      <c r="E782" s="1" t="s">
        <v>26</v>
      </c>
      <c r="F782" s="3">
        <v>40530</v>
      </c>
    </row>
    <row r="783" spans="1:6">
      <c r="A783" s="1" t="s">
        <v>59</v>
      </c>
      <c r="B783" s="1" t="s">
        <v>113</v>
      </c>
      <c r="C783" s="1" t="s">
        <v>1222</v>
      </c>
      <c r="D783" s="1">
        <v>2</v>
      </c>
      <c r="E783" s="1" t="s">
        <v>26</v>
      </c>
      <c r="F783" s="3">
        <v>134</v>
      </c>
    </row>
    <row r="784" spans="1:6">
      <c r="A784" s="1" t="s">
        <v>63</v>
      </c>
      <c r="B784" s="1" t="s">
        <v>24</v>
      </c>
      <c r="C784" s="1" t="s">
        <v>64</v>
      </c>
      <c r="D784" s="1">
        <v>1</v>
      </c>
      <c r="E784" s="1" t="s">
        <v>26</v>
      </c>
      <c r="F784" s="3"/>
    </row>
    <row r="785" spans="1:6">
      <c r="A785" s="1" t="s">
        <v>63</v>
      </c>
      <c r="B785" s="1" t="s">
        <v>66</v>
      </c>
      <c r="C785" s="1" t="s">
        <v>67</v>
      </c>
      <c r="D785" s="1">
        <v>1</v>
      </c>
      <c r="E785" s="1" t="s">
        <v>26</v>
      </c>
      <c r="F785" s="3">
        <v>580</v>
      </c>
    </row>
    <row r="786" spans="1:6">
      <c r="A786" s="1" t="s">
        <v>63</v>
      </c>
      <c r="B786" s="1" t="s">
        <v>66</v>
      </c>
      <c r="C786" s="1" t="s">
        <v>68</v>
      </c>
      <c r="D786" s="1">
        <v>1</v>
      </c>
      <c r="E786" s="1" t="s">
        <v>26</v>
      </c>
      <c r="F786" s="3">
        <v>860</v>
      </c>
    </row>
    <row r="787" spans="1:6">
      <c r="A787" s="1" t="s">
        <v>63</v>
      </c>
      <c r="B787" s="1" t="s">
        <v>66</v>
      </c>
      <c r="C787" s="1" t="s">
        <v>69</v>
      </c>
      <c r="D787" s="1">
        <v>1</v>
      </c>
      <c r="E787" s="1" t="s">
        <v>26</v>
      </c>
      <c r="F787" s="3">
        <v>7480</v>
      </c>
    </row>
    <row r="788" spans="1:6">
      <c r="A788" s="1" t="s">
        <v>63</v>
      </c>
      <c r="B788" s="1" t="s">
        <v>70</v>
      </c>
      <c r="C788" s="1" t="s">
        <v>71</v>
      </c>
      <c r="D788" s="1">
        <v>1</v>
      </c>
      <c r="E788" s="1" t="s">
        <v>26</v>
      </c>
      <c r="F788" s="3">
        <v>547</v>
      </c>
    </row>
    <row r="789" spans="1:6">
      <c r="A789" s="1" t="s">
        <v>63</v>
      </c>
      <c r="B789" s="1" t="s">
        <v>75</v>
      </c>
      <c r="C789" s="1" t="s">
        <v>77</v>
      </c>
      <c r="D789" s="1">
        <v>0</v>
      </c>
      <c r="E789" s="1" t="s">
        <v>26</v>
      </c>
      <c r="F789" s="3">
        <v>1159</v>
      </c>
    </row>
    <row r="790" spans="1:6">
      <c r="A790" s="1" t="s">
        <v>63</v>
      </c>
      <c r="B790" s="1" t="s">
        <v>24</v>
      </c>
      <c r="C790" s="1" t="s">
        <v>78</v>
      </c>
      <c r="D790" s="1">
        <v>0</v>
      </c>
      <c r="E790" s="1" t="s">
        <v>26</v>
      </c>
      <c r="F790" s="3">
        <v>6375.6</v>
      </c>
    </row>
    <row r="791" spans="1:6">
      <c r="A791" s="1" t="s">
        <v>72</v>
      </c>
      <c r="B791" s="1" t="s">
        <v>76</v>
      </c>
      <c r="C791" s="1" t="s">
        <v>79</v>
      </c>
      <c r="D791" s="1">
        <v>5</v>
      </c>
      <c r="E791" s="1" t="s">
        <v>26</v>
      </c>
      <c r="F791" s="3">
        <v>68</v>
      </c>
    </row>
    <row r="792" spans="1:6">
      <c r="A792" s="1" t="s">
        <v>72</v>
      </c>
      <c r="B792" s="1" t="s">
        <v>76</v>
      </c>
      <c r="C792" s="1" t="s">
        <v>82</v>
      </c>
      <c r="D792" s="1">
        <v>3</v>
      </c>
      <c r="E792" s="1" t="s">
        <v>26</v>
      </c>
      <c r="F792" s="3">
        <v>169.06</v>
      </c>
    </row>
    <row r="793" spans="1:6">
      <c r="A793" s="1" t="s">
        <v>72</v>
      </c>
      <c r="B793" s="1" t="s">
        <v>76</v>
      </c>
      <c r="C793" s="1" t="s">
        <v>84</v>
      </c>
      <c r="D793" s="1">
        <v>5</v>
      </c>
      <c r="E793" s="1" t="s">
        <v>26</v>
      </c>
      <c r="F793" s="3"/>
    </row>
    <row r="794" spans="1:6">
      <c r="A794" s="1" t="s">
        <v>72</v>
      </c>
      <c r="B794" s="1" t="s">
        <v>76</v>
      </c>
      <c r="C794" s="1" t="s">
        <v>88</v>
      </c>
      <c r="D794" s="1">
        <v>14</v>
      </c>
      <c r="E794" s="1" t="s">
        <v>26</v>
      </c>
      <c r="F794" s="3"/>
    </row>
    <row r="795" spans="1:6">
      <c r="A795" s="1" t="s">
        <v>72</v>
      </c>
      <c r="B795" s="1" t="s">
        <v>76</v>
      </c>
      <c r="C795" s="1" t="s">
        <v>89</v>
      </c>
      <c r="D795" s="1">
        <v>2</v>
      </c>
      <c r="E795" s="1" t="s">
        <v>26</v>
      </c>
      <c r="F795" s="3">
        <v>153.6</v>
      </c>
    </row>
    <row r="796" spans="1:6">
      <c r="A796" s="1" t="s">
        <v>72</v>
      </c>
      <c r="B796" s="1" t="s">
        <v>76</v>
      </c>
      <c r="C796" s="1" t="s">
        <v>1133</v>
      </c>
      <c r="D796" s="1">
        <v>1</v>
      </c>
      <c r="E796" s="1" t="s">
        <v>26</v>
      </c>
      <c r="F796" s="3">
        <v>103.2</v>
      </c>
    </row>
    <row r="797" spans="1:6">
      <c r="A797" s="1" t="s">
        <v>72</v>
      </c>
      <c r="B797" s="1" t="s">
        <v>90</v>
      </c>
      <c r="C797" s="1" t="s">
        <v>91</v>
      </c>
      <c r="D797" s="1">
        <v>13</v>
      </c>
      <c r="E797" s="1" t="s">
        <v>26</v>
      </c>
      <c r="F797" s="3">
        <v>36.6</v>
      </c>
    </row>
    <row r="798" spans="1:6">
      <c r="A798" s="1" t="s">
        <v>72</v>
      </c>
      <c r="B798" s="1" t="s">
        <v>90</v>
      </c>
      <c r="C798" s="1" t="s">
        <v>92</v>
      </c>
      <c r="D798" s="1">
        <v>2</v>
      </c>
      <c r="E798" s="1" t="s">
        <v>26</v>
      </c>
      <c r="F798" s="3">
        <v>84.8</v>
      </c>
    </row>
    <row r="799" spans="1:6">
      <c r="A799" s="1" t="s">
        <v>72</v>
      </c>
      <c r="B799" s="1" t="s">
        <v>90</v>
      </c>
      <c r="C799" s="1" t="s">
        <v>94</v>
      </c>
      <c r="D799" s="1">
        <v>2</v>
      </c>
      <c r="E799" s="1" t="s">
        <v>26</v>
      </c>
      <c r="F799" s="3">
        <v>15.2</v>
      </c>
    </row>
    <row r="800" spans="1:6">
      <c r="A800" s="1" t="s">
        <v>72</v>
      </c>
      <c r="B800" s="1" t="s">
        <v>90</v>
      </c>
      <c r="C800" s="1" t="s">
        <v>95</v>
      </c>
      <c r="D800" s="1">
        <v>1</v>
      </c>
      <c r="E800" s="1" t="s">
        <v>26</v>
      </c>
      <c r="F800" s="3">
        <v>76.2</v>
      </c>
    </row>
    <row r="801" spans="1:6">
      <c r="A801" s="1" t="s">
        <v>72</v>
      </c>
      <c r="B801" s="1" t="s">
        <v>90</v>
      </c>
      <c r="C801" s="1" t="s">
        <v>96</v>
      </c>
      <c r="D801" s="1">
        <v>3</v>
      </c>
      <c r="E801" s="1" t="s">
        <v>26</v>
      </c>
      <c r="F801" s="3">
        <v>64.8</v>
      </c>
    </row>
    <row r="802" spans="1:6">
      <c r="A802" s="1" t="s">
        <v>72</v>
      </c>
      <c r="B802" s="1" t="s">
        <v>98</v>
      </c>
      <c r="C802" s="1" t="s">
        <v>99</v>
      </c>
      <c r="D802" s="1">
        <v>1</v>
      </c>
      <c r="E802" s="1" t="s">
        <v>26</v>
      </c>
      <c r="F802" s="3"/>
    </row>
    <row r="803" spans="1:6">
      <c r="A803" s="1" t="s">
        <v>100</v>
      </c>
      <c r="B803" s="1" t="s">
        <v>101</v>
      </c>
      <c r="C803" s="1" t="s">
        <v>102</v>
      </c>
      <c r="D803" s="1">
        <v>1</v>
      </c>
      <c r="E803" s="1" t="s">
        <v>54</v>
      </c>
      <c r="F803" s="3"/>
    </row>
    <row r="804" spans="1:6">
      <c r="A804" s="1" t="s">
        <v>100</v>
      </c>
      <c r="B804" s="1" t="s">
        <v>103</v>
      </c>
      <c r="C804" s="1" t="s">
        <v>104</v>
      </c>
      <c r="D804" s="1">
        <v>1</v>
      </c>
      <c r="E804" s="1" t="s">
        <v>26</v>
      </c>
      <c r="F804" s="3">
        <v>110228</v>
      </c>
    </row>
    <row r="805" spans="1:6">
      <c r="A805" s="1" t="s">
        <v>105</v>
      </c>
      <c r="B805" s="1" t="s">
        <v>106</v>
      </c>
      <c r="C805" s="1" t="s">
        <v>107</v>
      </c>
      <c r="D805" s="1">
        <v>1</v>
      </c>
      <c r="E805" s="1" t="s">
        <v>26</v>
      </c>
      <c r="F805" s="3"/>
    </row>
    <row r="806" spans="1:6">
      <c r="A806" s="1" t="s">
        <v>105</v>
      </c>
      <c r="B806" s="1" t="s">
        <v>38</v>
      </c>
      <c r="C806" s="1" t="s">
        <v>107</v>
      </c>
      <c r="D806" s="1">
        <v>1</v>
      </c>
      <c r="E806" s="1" t="s">
        <v>26</v>
      </c>
      <c r="F806" s="3"/>
    </row>
    <row r="807" spans="1:6">
      <c r="A807" s="1" t="s">
        <v>105</v>
      </c>
      <c r="B807" s="1" t="s">
        <v>38</v>
      </c>
      <c r="C807" s="1" t="s">
        <v>108</v>
      </c>
      <c r="D807" s="1">
        <v>1</v>
      </c>
      <c r="E807" s="1" t="s">
        <v>26</v>
      </c>
      <c r="F807" s="3"/>
    </row>
    <row r="808" spans="1:6">
      <c r="A808" s="1" t="s">
        <v>105</v>
      </c>
      <c r="B808" s="1" t="s">
        <v>38</v>
      </c>
      <c r="C808" s="1" t="s">
        <v>109</v>
      </c>
      <c r="D808" s="1">
        <v>1</v>
      </c>
      <c r="E808" s="1" t="s">
        <v>26</v>
      </c>
      <c r="F808" s="3"/>
    </row>
    <row r="809" spans="1:6">
      <c r="A809" s="1" t="s">
        <v>110</v>
      </c>
      <c r="B809" s="1" t="s">
        <v>24</v>
      </c>
      <c r="C809" s="1" t="s">
        <v>111</v>
      </c>
      <c r="D809" s="1">
        <v>1</v>
      </c>
      <c r="E809" s="1" t="s">
        <v>26</v>
      </c>
      <c r="F809" s="3"/>
    </row>
    <row r="810" spans="1:6">
      <c r="A810" s="1" t="s">
        <v>112</v>
      </c>
      <c r="B810" s="1" t="s">
        <v>113</v>
      </c>
      <c r="C810" s="1" t="s">
        <v>115</v>
      </c>
      <c r="D810" s="1">
        <v>4</v>
      </c>
      <c r="E810" s="1" t="s">
        <v>26</v>
      </c>
      <c r="F810" s="3"/>
    </row>
    <row r="811" spans="1:6">
      <c r="A811" s="1" t="s">
        <v>112</v>
      </c>
      <c r="B811" s="1" t="s">
        <v>113</v>
      </c>
      <c r="C811" s="1" t="s">
        <v>116</v>
      </c>
      <c r="D811" s="1">
        <v>1</v>
      </c>
      <c r="E811" s="1" t="s">
        <v>26</v>
      </c>
      <c r="F811" s="3">
        <v>1119</v>
      </c>
    </row>
    <row r="812" spans="1:6">
      <c r="A812" s="1" t="s">
        <v>112</v>
      </c>
      <c r="B812" s="1" t="s">
        <v>113</v>
      </c>
      <c r="C812" s="1" t="s">
        <v>117</v>
      </c>
      <c r="D812" s="1">
        <v>1</v>
      </c>
      <c r="E812" s="1" t="s">
        <v>26</v>
      </c>
      <c r="F812" s="3">
        <v>2462</v>
      </c>
    </row>
    <row r="813" spans="1:6">
      <c r="A813" s="1" t="s">
        <v>112</v>
      </c>
      <c r="B813" s="1" t="s">
        <v>113</v>
      </c>
      <c r="C813" s="1" t="s">
        <v>118</v>
      </c>
      <c r="D813" s="1">
        <v>1</v>
      </c>
      <c r="E813" s="1" t="s">
        <v>26</v>
      </c>
      <c r="F813" s="3">
        <v>1455</v>
      </c>
    </row>
    <row r="814" spans="1:6">
      <c r="A814" s="1" t="s">
        <v>110</v>
      </c>
      <c r="B814" s="1" t="s">
        <v>113</v>
      </c>
      <c r="C814" s="1" t="s">
        <v>120</v>
      </c>
      <c r="D814" s="1">
        <v>2</v>
      </c>
      <c r="E814" s="1" t="s">
        <v>26</v>
      </c>
      <c r="F814" s="3">
        <v>5300</v>
      </c>
    </row>
    <row r="815" spans="1:6">
      <c r="A815" s="1" t="s">
        <v>110</v>
      </c>
      <c r="B815" s="1" t="s">
        <v>24</v>
      </c>
      <c r="C815" s="1" t="s">
        <v>121</v>
      </c>
      <c r="D815" s="1">
        <v>1</v>
      </c>
      <c r="E815" s="1" t="s">
        <v>26</v>
      </c>
      <c r="F815" s="3"/>
    </row>
    <row r="816" spans="1:6">
      <c r="A816" s="1" t="s">
        <v>110</v>
      </c>
      <c r="B816" s="1" t="s">
        <v>122</v>
      </c>
      <c r="C816" s="1" t="s">
        <v>123</v>
      </c>
      <c r="D816" s="1">
        <v>14</v>
      </c>
      <c r="E816" s="1" t="s">
        <v>26</v>
      </c>
      <c r="F816" s="3"/>
    </row>
    <row r="817" spans="1:6">
      <c r="A817" s="1" t="s">
        <v>110</v>
      </c>
      <c r="B817" s="1" t="s">
        <v>122</v>
      </c>
      <c r="C817" s="1" t="s">
        <v>124</v>
      </c>
      <c r="D817" s="1">
        <v>4</v>
      </c>
      <c r="E817" s="1" t="s">
        <v>26</v>
      </c>
      <c r="F817" s="3"/>
    </row>
    <row r="818" spans="1:6">
      <c r="A818" s="1" t="s">
        <v>19</v>
      </c>
      <c r="B818" s="1" t="s">
        <v>24</v>
      </c>
      <c r="C818" s="1" t="s">
        <v>125</v>
      </c>
      <c r="D818" s="1">
        <v>1</v>
      </c>
      <c r="E818" s="1" t="s">
        <v>26</v>
      </c>
      <c r="F818" s="3"/>
    </row>
    <row r="819" spans="1:6">
      <c r="A819" s="1" t="s">
        <v>19</v>
      </c>
      <c r="B819" s="1" t="s">
        <v>127</v>
      </c>
      <c r="C819" s="1" t="s">
        <v>128</v>
      </c>
      <c r="D819" s="1">
        <v>27</v>
      </c>
      <c r="E819" s="1" t="s">
        <v>26</v>
      </c>
      <c r="F819" s="3">
        <v>1498</v>
      </c>
    </row>
    <row r="820" spans="1:6">
      <c r="A820" s="1" t="s">
        <v>19</v>
      </c>
      <c r="B820" s="1" t="s">
        <v>130</v>
      </c>
      <c r="C820" s="1" t="s">
        <v>131</v>
      </c>
      <c r="D820" s="1">
        <v>1</v>
      </c>
      <c r="E820" s="1" t="s">
        <v>26</v>
      </c>
      <c r="F820" s="3"/>
    </row>
    <row r="821" spans="1:6">
      <c r="A821" s="1" t="s">
        <v>19</v>
      </c>
      <c r="B821" s="1" t="s">
        <v>133</v>
      </c>
      <c r="C821" s="1" t="s">
        <v>135</v>
      </c>
      <c r="D821" s="1">
        <v>1</v>
      </c>
      <c r="E821" s="1" t="s">
        <v>26</v>
      </c>
      <c r="F821" s="3">
        <v>76800.38</v>
      </c>
    </row>
    <row r="822" spans="1:6">
      <c r="A822" s="1" t="s">
        <v>19</v>
      </c>
      <c r="B822" s="1" t="s">
        <v>136</v>
      </c>
      <c r="C822" s="1" t="s">
        <v>137</v>
      </c>
      <c r="D822" s="1">
        <v>1</v>
      </c>
      <c r="E822" s="1" t="s">
        <v>26</v>
      </c>
      <c r="F822" s="3">
        <v>4760</v>
      </c>
    </row>
    <row r="823" spans="1:6">
      <c r="A823" s="1" t="s">
        <v>19</v>
      </c>
      <c r="B823" s="1" t="s">
        <v>113</v>
      </c>
      <c r="C823" s="1" t="s">
        <v>139</v>
      </c>
      <c r="D823" s="1">
        <v>0</v>
      </c>
      <c r="E823" s="1" t="s">
        <v>26</v>
      </c>
      <c r="F823" s="3">
        <v>5506</v>
      </c>
    </row>
    <row r="824" spans="1:6">
      <c r="A824" s="1" t="s">
        <v>19</v>
      </c>
      <c r="B824" s="1" t="s">
        <v>66</v>
      </c>
      <c r="C824" s="1" t="s">
        <v>140</v>
      </c>
      <c r="D824" s="1">
        <v>0</v>
      </c>
      <c r="E824" s="1" t="s">
        <v>26</v>
      </c>
      <c r="F824" s="3">
        <v>75800</v>
      </c>
    </row>
    <row r="825" spans="1:6">
      <c r="A825" s="1" t="s">
        <v>19</v>
      </c>
      <c r="B825" s="1" t="s">
        <v>130</v>
      </c>
      <c r="C825" s="1" t="s">
        <v>141</v>
      </c>
      <c r="D825" s="1">
        <v>2</v>
      </c>
      <c r="E825" s="1" t="s">
        <v>26</v>
      </c>
      <c r="F825" s="3">
        <v>7691.2</v>
      </c>
    </row>
    <row r="826" spans="1:6">
      <c r="A826" s="1" t="s">
        <v>19</v>
      </c>
      <c r="B826" s="1" t="s">
        <v>142</v>
      </c>
      <c r="C826" s="1" t="s">
        <v>143</v>
      </c>
      <c r="D826" s="1">
        <v>1</v>
      </c>
      <c r="E826" s="1" t="s">
        <v>26</v>
      </c>
      <c r="F826" s="3">
        <v>632.20000000000005</v>
      </c>
    </row>
    <row r="827" spans="1:6">
      <c r="A827" s="1" t="s">
        <v>19</v>
      </c>
      <c r="B827" s="1" t="s">
        <v>145</v>
      </c>
      <c r="C827" s="1" t="s">
        <v>146</v>
      </c>
      <c r="D827" s="1">
        <v>1</v>
      </c>
      <c r="E827" s="1" t="s">
        <v>54</v>
      </c>
      <c r="F827" s="3">
        <v>33487.599999999999</v>
      </c>
    </row>
    <row r="828" spans="1:6">
      <c r="A828" s="1" t="s">
        <v>147</v>
      </c>
      <c r="B828" s="1" t="s">
        <v>75</v>
      </c>
      <c r="C828" s="1" t="s">
        <v>148</v>
      </c>
      <c r="D828" s="1">
        <v>0</v>
      </c>
      <c r="E828" s="1" t="s">
        <v>26</v>
      </c>
      <c r="F828" s="3">
        <v>287210</v>
      </c>
    </row>
    <row r="829" spans="1:6">
      <c r="A829" s="1" t="s">
        <v>149</v>
      </c>
      <c r="B829" s="1" t="s">
        <v>122</v>
      </c>
      <c r="C829" s="1" t="s">
        <v>150</v>
      </c>
      <c r="D829" s="1">
        <v>1</v>
      </c>
      <c r="E829" s="1" t="s">
        <v>26</v>
      </c>
      <c r="F829" s="3">
        <v>34.799999999999997</v>
      </c>
    </row>
    <row r="830" spans="1:6">
      <c r="A830" s="1" t="s">
        <v>149</v>
      </c>
      <c r="B830" s="1" t="s">
        <v>122</v>
      </c>
      <c r="C830" s="1" t="s">
        <v>151</v>
      </c>
      <c r="D830" s="1">
        <v>1</v>
      </c>
      <c r="E830" s="1" t="s">
        <v>26</v>
      </c>
      <c r="F830" s="3">
        <v>1277</v>
      </c>
    </row>
    <row r="831" spans="1:6">
      <c r="A831" s="1" t="s">
        <v>149</v>
      </c>
      <c r="B831" s="1" t="s">
        <v>152</v>
      </c>
      <c r="C831" s="1" t="s">
        <v>153</v>
      </c>
      <c r="D831" s="1">
        <v>1</v>
      </c>
      <c r="E831" s="1" t="s">
        <v>26</v>
      </c>
      <c r="F831" s="3">
        <v>573.94000000000005</v>
      </c>
    </row>
    <row r="832" spans="1:6">
      <c r="A832" s="1" t="s">
        <v>149</v>
      </c>
      <c r="B832" s="1" t="s">
        <v>152</v>
      </c>
      <c r="C832" s="1" t="s">
        <v>154</v>
      </c>
      <c r="D832" s="1">
        <v>1</v>
      </c>
      <c r="E832" s="1" t="s">
        <v>26</v>
      </c>
      <c r="F832" s="3">
        <v>290.89999999999998</v>
      </c>
    </row>
    <row r="833" spans="1:6">
      <c r="A833" s="1" t="s">
        <v>59</v>
      </c>
      <c r="B833" s="1" t="s">
        <v>545</v>
      </c>
      <c r="C833" s="1" t="s">
        <v>1308</v>
      </c>
      <c r="D833" s="1">
        <v>0</v>
      </c>
      <c r="E833" s="1" t="s">
        <v>26</v>
      </c>
      <c r="F833" s="3">
        <v>3809.2</v>
      </c>
    </row>
    <row r="834" spans="1:6">
      <c r="A834" s="9"/>
      <c r="B834" s="9"/>
      <c r="C834" s="9" t="s">
        <v>712</v>
      </c>
      <c r="D834" s="9"/>
      <c r="E834" s="9"/>
      <c r="F834" s="11"/>
    </row>
    <row r="835" spans="1:6">
      <c r="A835" s="1" t="s">
        <v>592</v>
      </c>
      <c r="B835" s="1" t="s">
        <v>713</v>
      </c>
      <c r="C835" s="1" t="s">
        <v>715</v>
      </c>
      <c r="D835" s="1">
        <v>0</v>
      </c>
      <c r="E835" s="1" t="s">
        <v>26</v>
      </c>
      <c r="F835" s="3">
        <v>21680</v>
      </c>
    </row>
    <row r="836" spans="1:6">
      <c r="A836" s="1" t="s">
        <v>592</v>
      </c>
      <c r="B836" s="1" t="s">
        <v>551</v>
      </c>
      <c r="C836" s="1" t="s">
        <v>716</v>
      </c>
      <c r="D836" s="1">
        <v>0</v>
      </c>
      <c r="E836" s="1" t="s">
        <v>26</v>
      </c>
      <c r="F836" s="3">
        <v>37617.75</v>
      </c>
    </row>
    <row r="837" spans="1:6">
      <c r="A837" s="1" t="s">
        <v>147</v>
      </c>
      <c r="B837" s="1" t="s">
        <v>513</v>
      </c>
      <c r="C837" s="1" t="s">
        <v>1104</v>
      </c>
      <c r="D837" s="1">
        <v>0</v>
      </c>
      <c r="E837" s="1" t="s">
        <v>26</v>
      </c>
      <c r="F837" s="3">
        <v>32873.269999999997</v>
      </c>
    </row>
    <row r="838" spans="1:6">
      <c r="A838" s="1" t="s">
        <v>1121</v>
      </c>
      <c r="B838" s="1" t="s">
        <v>513</v>
      </c>
      <c r="C838" s="1" t="s">
        <v>1122</v>
      </c>
      <c r="D838" s="1">
        <v>1</v>
      </c>
      <c r="E838" s="1" t="s">
        <v>26</v>
      </c>
      <c r="F838" s="3">
        <v>19822.78</v>
      </c>
    </row>
    <row r="839" spans="1:6">
      <c r="A839" s="1" t="s">
        <v>299</v>
      </c>
      <c r="B839" s="1" t="s">
        <v>551</v>
      </c>
      <c r="C839" s="1" t="s">
        <v>1313</v>
      </c>
      <c r="D839" s="1">
        <v>2</v>
      </c>
      <c r="E839" s="1" t="s">
        <v>26</v>
      </c>
      <c r="F839" s="3">
        <v>536</v>
      </c>
    </row>
    <row r="840" spans="1:6">
      <c r="A840" s="1" t="s">
        <v>299</v>
      </c>
      <c r="B840" s="1" t="s">
        <v>551</v>
      </c>
      <c r="C840" s="1" t="s">
        <v>1314</v>
      </c>
      <c r="D840" s="1">
        <v>2</v>
      </c>
      <c r="E840" s="1" t="s">
        <v>26</v>
      </c>
      <c r="F840" s="3">
        <v>536</v>
      </c>
    </row>
    <row r="841" spans="1:6">
      <c r="A841" s="1" t="s">
        <v>299</v>
      </c>
      <c r="B841" s="1" t="s">
        <v>551</v>
      </c>
      <c r="C841" s="1" t="s">
        <v>1314</v>
      </c>
      <c r="D841" s="1">
        <v>3</v>
      </c>
      <c r="E841" s="1" t="s">
        <v>26</v>
      </c>
      <c r="F841" s="3">
        <v>635.61</v>
      </c>
    </row>
    <row r="842" spans="1:6">
      <c r="A842" s="1" t="s">
        <v>299</v>
      </c>
      <c r="B842" s="1" t="s">
        <v>551</v>
      </c>
      <c r="C842" s="1" t="s">
        <v>1315</v>
      </c>
      <c r="D842" s="1">
        <v>3</v>
      </c>
      <c r="E842" s="1" t="s">
        <v>26</v>
      </c>
      <c r="F842" s="3">
        <v>635.61</v>
      </c>
    </row>
    <row r="843" spans="1:6">
      <c r="A843" s="9"/>
      <c r="B843" s="9"/>
      <c r="C843" s="9" t="s">
        <v>1004</v>
      </c>
      <c r="D843" s="9"/>
      <c r="E843" s="9"/>
      <c r="F843" s="11"/>
    </row>
    <row r="844" spans="1:6">
      <c r="A844" s="1" t="s">
        <v>315</v>
      </c>
      <c r="B844" s="1" t="s">
        <v>446</v>
      </c>
      <c r="C844" s="1" t="s">
        <v>718</v>
      </c>
      <c r="D844" s="1">
        <v>2</v>
      </c>
      <c r="E844" s="1" t="s">
        <v>26</v>
      </c>
      <c r="F844" s="3">
        <v>5798</v>
      </c>
    </row>
    <row r="845" spans="1:6">
      <c r="A845" s="9"/>
      <c r="B845" s="9"/>
      <c r="C845" s="9" t="s">
        <v>17</v>
      </c>
      <c r="D845" s="9"/>
      <c r="E845" s="9"/>
      <c r="F845" s="11"/>
    </row>
    <row r="846" spans="1:6">
      <c r="A846" s="1" t="s">
        <v>246</v>
      </c>
      <c r="B846" s="1" t="s">
        <v>76</v>
      </c>
      <c r="C846" s="1" t="s">
        <v>720</v>
      </c>
      <c r="D846" s="1">
        <v>6</v>
      </c>
      <c r="E846" s="1" t="s">
        <v>26</v>
      </c>
      <c r="F846" s="3">
        <v>942.63</v>
      </c>
    </row>
    <row r="847" spans="1:6">
      <c r="A847" s="1" t="s">
        <v>246</v>
      </c>
      <c r="B847" s="1" t="s">
        <v>76</v>
      </c>
      <c r="C847" s="1" t="s">
        <v>722</v>
      </c>
      <c r="D847" s="1">
        <v>4</v>
      </c>
      <c r="E847" s="1" t="s">
        <v>26</v>
      </c>
      <c r="F847" s="3">
        <v>668.55</v>
      </c>
    </row>
    <row r="848" spans="1:6">
      <c r="A848" s="1" t="s">
        <v>246</v>
      </c>
      <c r="B848" s="1" t="s">
        <v>76</v>
      </c>
      <c r="C848" s="1" t="s">
        <v>723</v>
      </c>
      <c r="D848" s="1">
        <v>4</v>
      </c>
      <c r="E848" s="1" t="s">
        <v>26</v>
      </c>
      <c r="F848" s="3">
        <v>899.86</v>
      </c>
    </row>
    <row r="849" spans="1:6">
      <c r="A849" s="1" t="s">
        <v>246</v>
      </c>
      <c r="B849" s="1" t="s">
        <v>76</v>
      </c>
      <c r="C849" s="1" t="s">
        <v>724</v>
      </c>
      <c r="D849" s="1">
        <v>4</v>
      </c>
      <c r="E849" s="1" t="s">
        <v>26</v>
      </c>
      <c r="F849" s="3">
        <v>2501.58</v>
      </c>
    </row>
    <row r="850" spans="1:6">
      <c r="A850" s="1" t="s">
        <v>246</v>
      </c>
      <c r="B850" s="1" t="s">
        <v>726</v>
      </c>
      <c r="C850" s="1" t="s">
        <v>727</v>
      </c>
      <c r="D850" s="1">
        <v>2</v>
      </c>
      <c r="E850" s="1" t="s">
        <v>26</v>
      </c>
      <c r="F850" s="3">
        <v>20146.759999999998</v>
      </c>
    </row>
    <row r="851" spans="1:6">
      <c r="A851" s="1" t="s">
        <v>246</v>
      </c>
      <c r="B851" s="1" t="s">
        <v>726</v>
      </c>
      <c r="C851" s="1" t="s">
        <v>728</v>
      </c>
      <c r="D851" s="1">
        <v>2</v>
      </c>
      <c r="E851" s="1" t="s">
        <v>26</v>
      </c>
      <c r="F851" s="3">
        <v>20146.759999999998</v>
      </c>
    </row>
    <row r="852" spans="1:6">
      <c r="A852" s="1" t="s">
        <v>246</v>
      </c>
      <c r="B852" s="1" t="s">
        <v>726</v>
      </c>
      <c r="C852" s="1" t="s">
        <v>729</v>
      </c>
      <c r="D852" s="1">
        <v>2</v>
      </c>
      <c r="E852" s="1" t="s">
        <v>26</v>
      </c>
      <c r="F852" s="3">
        <v>20146.759999999998</v>
      </c>
    </row>
    <row r="853" spans="1:6">
      <c r="A853" s="1" t="s">
        <v>246</v>
      </c>
      <c r="B853" s="1" t="s">
        <v>726</v>
      </c>
      <c r="C853" s="1" t="s">
        <v>730</v>
      </c>
      <c r="D853" s="1">
        <v>2</v>
      </c>
      <c r="E853" s="1" t="s">
        <v>26</v>
      </c>
      <c r="F853" s="3">
        <v>20146.759999999998</v>
      </c>
    </row>
    <row r="854" spans="1:6">
      <c r="A854" s="1" t="s">
        <v>246</v>
      </c>
      <c r="B854" s="1" t="s">
        <v>726</v>
      </c>
      <c r="C854" s="1" t="s">
        <v>731</v>
      </c>
      <c r="D854" s="1">
        <v>1</v>
      </c>
      <c r="E854" s="1" t="s">
        <v>26</v>
      </c>
      <c r="F854" s="3">
        <v>20146.759999999998</v>
      </c>
    </row>
    <row r="855" spans="1:6">
      <c r="A855" s="1" t="s">
        <v>246</v>
      </c>
      <c r="B855" s="1" t="s">
        <v>726</v>
      </c>
      <c r="C855" s="1" t="s">
        <v>732</v>
      </c>
      <c r="D855" s="1">
        <v>1</v>
      </c>
      <c r="E855" s="1" t="s">
        <v>26</v>
      </c>
      <c r="F855" s="3">
        <v>20146.759999999998</v>
      </c>
    </row>
    <row r="856" spans="1:6">
      <c r="A856" s="1" t="s">
        <v>246</v>
      </c>
      <c r="B856" s="1" t="s">
        <v>726</v>
      </c>
      <c r="C856" s="1" t="s">
        <v>733</v>
      </c>
      <c r="D856" s="1">
        <v>1</v>
      </c>
      <c r="E856" s="1" t="s">
        <v>26</v>
      </c>
      <c r="F856" s="3">
        <v>20146.759999999998</v>
      </c>
    </row>
    <row r="857" spans="1:6">
      <c r="A857" s="1" t="s">
        <v>266</v>
      </c>
      <c r="B857" s="1" t="s">
        <v>734</v>
      </c>
      <c r="C857" s="1" t="s">
        <v>735</v>
      </c>
      <c r="D857" s="1">
        <v>1</v>
      </c>
      <c r="E857" s="1" t="s">
        <v>26</v>
      </c>
      <c r="F857" s="3">
        <v>1240</v>
      </c>
    </row>
    <row r="858" spans="1:6">
      <c r="A858" s="1" t="s">
        <v>272</v>
      </c>
      <c r="B858" s="1" t="s">
        <v>374</v>
      </c>
      <c r="C858" s="1" t="s">
        <v>738</v>
      </c>
      <c r="D858" s="1">
        <v>15</v>
      </c>
      <c r="E858" s="1" t="s">
        <v>26</v>
      </c>
      <c r="F858" s="3">
        <v>8400</v>
      </c>
    </row>
    <row r="859" spans="1:6">
      <c r="A859" s="1" t="s">
        <v>272</v>
      </c>
      <c r="B859" s="1" t="s">
        <v>374</v>
      </c>
      <c r="C859" s="1" t="s">
        <v>739</v>
      </c>
      <c r="D859" s="1">
        <v>15</v>
      </c>
      <c r="E859" s="1" t="s">
        <v>26</v>
      </c>
      <c r="F859" s="3">
        <v>4960</v>
      </c>
    </row>
    <row r="860" spans="1:6">
      <c r="A860" s="1" t="s">
        <v>272</v>
      </c>
      <c r="B860" s="1" t="s">
        <v>24</v>
      </c>
      <c r="C860" s="1" t="s">
        <v>740</v>
      </c>
      <c r="D860" s="1">
        <v>3</v>
      </c>
      <c r="E860" s="1" t="s">
        <v>26</v>
      </c>
      <c r="F860" s="3"/>
    </row>
    <row r="861" spans="1:6">
      <c r="A861" s="1" t="s">
        <v>275</v>
      </c>
      <c r="B861" s="1" t="s">
        <v>381</v>
      </c>
      <c r="C861" s="1" t="s">
        <v>741</v>
      </c>
      <c r="D861" s="1">
        <v>2</v>
      </c>
      <c r="E861" s="1" t="s">
        <v>26</v>
      </c>
      <c r="F861" s="3">
        <v>2290</v>
      </c>
    </row>
    <row r="862" spans="1:6">
      <c r="A862" s="1" t="s">
        <v>275</v>
      </c>
      <c r="B862" s="1" t="s">
        <v>481</v>
      </c>
      <c r="C862" s="1" t="s">
        <v>743</v>
      </c>
      <c r="D862" s="1">
        <v>7</v>
      </c>
      <c r="E862" s="1" t="s">
        <v>26</v>
      </c>
      <c r="F862" s="3">
        <v>702</v>
      </c>
    </row>
    <row r="863" spans="1:6">
      <c r="A863" s="1" t="s">
        <v>275</v>
      </c>
      <c r="B863" s="1" t="s">
        <v>481</v>
      </c>
      <c r="C863" s="1" t="s">
        <v>745</v>
      </c>
      <c r="D863" s="1">
        <v>7</v>
      </c>
      <c r="E863" s="1" t="s">
        <v>26</v>
      </c>
      <c r="F863" s="3">
        <v>702</v>
      </c>
    </row>
    <row r="864" spans="1:6">
      <c r="A864" s="1" t="s">
        <v>275</v>
      </c>
      <c r="B864" s="1" t="s">
        <v>24</v>
      </c>
      <c r="C864" s="1" t="s">
        <v>747</v>
      </c>
      <c r="D864" s="1">
        <v>2</v>
      </c>
      <c r="E864" s="1" t="s">
        <v>26</v>
      </c>
      <c r="F864" s="3"/>
    </row>
    <row r="865" spans="1:6">
      <c r="A865" s="1" t="s">
        <v>275</v>
      </c>
      <c r="B865" s="1" t="s">
        <v>24</v>
      </c>
      <c r="C865" s="1" t="s">
        <v>748</v>
      </c>
      <c r="D865" s="1">
        <v>2</v>
      </c>
      <c r="E865" s="1" t="s">
        <v>26</v>
      </c>
      <c r="F865" s="3"/>
    </row>
    <row r="866" spans="1:6">
      <c r="A866" s="1" t="s">
        <v>275</v>
      </c>
      <c r="B866" s="1" t="s">
        <v>24</v>
      </c>
      <c r="C866" s="1" t="s">
        <v>749</v>
      </c>
      <c r="D866" s="1">
        <v>2</v>
      </c>
      <c r="E866" s="1" t="s">
        <v>26</v>
      </c>
      <c r="F866" s="3"/>
    </row>
    <row r="867" spans="1:6">
      <c r="A867" s="1" t="s">
        <v>275</v>
      </c>
      <c r="B867" s="1" t="s">
        <v>24</v>
      </c>
      <c r="C867" s="1" t="s">
        <v>750</v>
      </c>
      <c r="D867" s="1">
        <v>1</v>
      </c>
      <c r="E867" s="1" t="s">
        <v>26</v>
      </c>
      <c r="F867" s="3">
        <v>31394</v>
      </c>
    </row>
    <row r="868" spans="1:6">
      <c r="A868" s="1" t="s">
        <v>299</v>
      </c>
      <c r="B868" s="1" t="s">
        <v>361</v>
      </c>
      <c r="C868" s="1" t="s">
        <v>1287</v>
      </c>
      <c r="D868" s="1">
        <v>2</v>
      </c>
      <c r="E868" s="1" t="s">
        <v>26</v>
      </c>
      <c r="F868" s="3"/>
    </row>
    <row r="869" spans="1:6">
      <c r="A869" s="1" t="s">
        <v>315</v>
      </c>
      <c r="B869" s="1" t="s">
        <v>113</v>
      </c>
      <c r="C869" s="1" t="s">
        <v>751</v>
      </c>
      <c r="D869" s="1">
        <v>1</v>
      </c>
      <c r="E869" s="1" t="s">
        <v>26</v>
      </c>
      <c r="F869" s="3">
        <v>2300</v>
      </c>
    </row>
    <row r="870" spans="1:6">
      <c r="A870" s="1" t="s">
        <v>315</v>
      </c>
      <c r="B870" s="1" t="s">
        <v>113</v>
      </c>
      <c r="C870" s="1" t="s">
        <v>752</v>
      </c>
      <c r="D870" s="1">
        <v>2</v>
      </c>
      <c r="E870" s="1" t="s">
        <v>26</v>
      </c>
      <c r="F870" s="3">
        <v>3360</v>
      </c>
    </row>
    <row r="871" spans="1:6">
      <c r="A871" s="1" t="s">
        <v>315</v>
      </c>
      <c r="B871" s="1" t="s">
        <v>113</v>
      </c>
      <c r="C871" s="1" t="s">
        <v>753</v>
      </c>
      <c r="D871" s="1">
        <v>2</v>
      </c>
      <c r="E871" s="1" t="s">
        <v>26</v>
      </c>
      <c r="F871" s="3">
        <v>760</v>
      </c>
    </row>
    <row r="872" spans="1:6">
      <c r="A872" s="1" t="s">
        <v>352</v>
      </c>
      <c r="B872" s="1" t="s">
        <v>755</v>
      </c>
      <c r="C872" s="1" t="s">
        <v>756</v>
      </c>
      <c r="D872" s="1">
        <v>1</v>
      </c>
      <c r="E872" s="1" t="s">
        <v>26</v>
      </c>
      <c r="F872" s="3">
        <v>71080</v>
      </c>
    </row>
    <row r="873" spans="1:6">
      <c r="A873" s="1" t="s">
        <v>352</v>
      </c>
      <c r="B873" s="1" t="s">
        <v>758</v>
      </c>
      <c r="C873" s="1" t="s">
        <v>759</v>
      </c>
      <c r="D873" s="1">
        <v>1</v>
      </c>
      <c r="E873" s="1" t="s">
        <v>26</v>
      </c>
      <c r="F873" s="3">
        <v>362</v>
      </c>
    </row>
    <row r="874" spans="1:6">
      <c r="A874" s="1" t="s">
        <v>592</v>
      </c>
      <c r="B874" s="1" t="s">
        <v>1268</v>
      </c>
      <c r="C874" s="1" t="s">
        <v>1269</v>
      </c>
      <c r="D874" s="1">
        <v>1</v>
      </c>
      <c r="E874" s="1" t="s">
        <v>26</v>
      </c>
      <c r="F874" s="3"/>
    </row>
    <row r="875" spans="1:6">
      <c r="A875" s="1" t="s">
        <v>592</v>
      </c>
      <c r="B875" s="1" t="s">
        <v>481</v>
      </c>
      <c r="C875" s="1" t="s">
        <v>760</v>
      </c>
      <c r="D875" s="1">
        <v>2</v>
      </c>
      <c r="E875" s="1" t="s">
        <v>26</v>
      </c>
      <c r="F875" s="3">
        <v>3541.2</v>
      </c>
    </row>
    <row r="876" spans="1:6">
      <c r="A876" s="1" t="s">
        <v>592</v>
      </c>
      <c r="B876" s="1" t="s">
        <v>481</v>
      </c>
      <c r="C876" s="1" t="s">
        <v>761</v>
      </c>
      <c r="D876" s="1">
        <v>2</v>
      </c>
      <c r="E876" s="1" t="s">
        <v>26</v>
      </c>
      <c r="F876" s="3">
        <v>4923.6000000000004</v>
      </c>
    </row>
    <row r="877" spans="1:6">
      <c r="A877" s="1" t="s">
        <v>592</v>
      </c>
      <c r="B877" s="1" t="s">
        <v>481</v>
      </c>
      <c r="C877" s="1" t="s">
        <v>762</v>
      </c>
      <c r="D877" s="1">
        <v>0</v>
      </c>
      <c r="E877" s="1" t="s">
        <v>26</v>
      </c>
      <c r="F877" s="3">
        <v>28785</v>
      </c>
    </row>
    <row r="878" spans="1:6">
      <c r="A878" s="1" t="s">
        <v>592</v>
      </c>
      <c r="B878" s="1" t="s">
        <v>481</v>
      </c>
      <c r="C878" s="1" t="s">
        <v>763</v>
      </c>
      <c r="D878" s="1">
        <v>1</v>
      </c>
      <c r="E878" s="1" t="s">
        <v>26</v>
      </c>
      <c r="F878" s="3">
        <v>24522.400000000001</v>
      </c>
    </row>
    <row r="879" spans="1:6">
      <c r="A879" s="1" t="s">
        <v>592</v>
      </c>
      <c r="B879" s="1" t="s">
        <v>481</v>
      </c>
      <c r="C879" s="1" t="s">
        <v>764</v>
      </c>
      <c r="D879" s="1">
        <v>1</v>
      </c>
      <c r="E879" s="1" t="s">
        <v>26</v>
      </c>
      <c r="F879" s="3">
        <v>23683.4</v>
      </c>
    </row>
    <row r="880" spans="1:6">
      <c r="A880" s="1" t="s">
        <v>592</v>
      </c>
      <c r="B880" s="1" t="s">
        <v>481</v>
      </c>
      <c r="C880" s="1" t="s">
        <v>765</v>
      </c>
      <c r="D880" s="1">
        <v>0</v>
      </c>
      <c r="E880" s="1" t="s">
        <v>26</v>
      </c>
      <c r="F880" s="3">
        <v>15578.6</v>
      </c>
    </row>
    <row r="881" spans="1:6">
      <c r="A881" s="1" t="s">
        <v>592</v>
      </c>
      <c r="B881" s="1" t="s">
        <v>481</v>
      </c>
      <c r="C881" s="1" t="s">
        <v>766</v>
      </c>
      <c r="D881" s="1">
        <v>5</v>
      </c>
      <c r="E881" s="1" t="s">
        <v>26</v>
      </c>
      <c r="F881" s="3">
        <v>196.2</v>
      </c>
    </row>
    <row r="882" spans="1:6">
      <c r="A882" s="1" t="s">
        <v>592</v>
      </c>
      <c r="B882" s="1" t="s">
        <v>481</v>
      </c>
      <c r="C882" s="1" t="s">
        <v>767</v>
      </c>
      <c r="D882" s="1">
        <v>2</v>
      </c>
      <c r="E882" s="1" t="s">
        <v>26</v>
      </c>
      <c r="F882" s="3">
        <v>196.2</v>
      </c>
    </row>
    <row r="883" spans="1:6">
      <c r="A883" s="1" t="s">
        <v>592</v>
      </c>
      <c r="B883" s="1" t="s">
        <v>481</v>
      </c>
      <c r="C883" s="1" t="s">
        <v>768</v>
      </c>
      <c r="D883" s="1">
        <v>0</v>
      </c>
      <c r="E883" s="1" t="s">
        <v>26</v>
      </c>
      <c r="F883" s="3">
        <v>196.2</v>
      </c>
    </row>
    <row r="884" spans="1:6">
      <c r="A884" s="1" t="s">
        <v>1219</v>
      </c>
      <c r="B884" s="1" t="s">
        <v>481</v>
      </c>
      <c r="C884" s="1" t="s">
        <v>770</v>
      </c>
      <c r="D884" s="1">
        <v>1</v>
      </c>
      <c r="E884" s="1" t="s">
        <v>26</v>
      </c>
      <c r="F884" s="3">
        <v>348790</v>
      </c>
    </row>
    <row r="885" spans="1:6">
      <c r="A885" s="1" t="s">
        <v>592</v>
      </c>
      <c r="B885" s="1" t="s">
        <v>481</v>
      </c>
      <c r="C885" s="1" t="s">
        <v>771</v>
      </c>
      <c r="D885" s="1">
        <v>1</v>
      </c>
      <c r="E885" s="1" t="s">
        <v>26</v>
      </c>
      <c r="F885" s="3">
        <v>82150</v>
      </c>
    </row>
    <row r="886" spans="1:6">
      <c r="A886" s="43" t="s">
        <v>1219</v>
      </c>
      <c r="B886" s="43" t="s">
        <v>481</v>
      </c>
      <c r="C886" s="43" t="s">
        <v>772</v>
      </c>
      <c r="D886" s="43">
        <v>0</v>
      </c>
      <c r="E886" s="43" t="s">
        <v>26</v>
      </c>
      <c r="F886" s="45">
        <v>88063.4</v>
      </c>
    </row>
    <row r="887" spans="1:6">
      <c r="A887" s="1" t="s">
        <v>592</v>
      </c>
      <c r="B887" s="1" t="s">
        <v>481</v>
      </c>
      <c r="C887" s="1" t="s">
        <v>773</v>
      </c>
      <c r="D887" s="1">
        <v>3</v>
      </c>
      <c r="E887" s="1" t="s">
        <v>26</v>
      </c>
      <c r="F887" s="3">
        <v>450.2</v>
      </c>
    </row>
    <row r="888" spans="1:6">
      <c r="A888" s="1" t="s">
        <v>367</v>
      </c>
      <c r="B888" s="1" t="s">
        <v>374</v>
      </c>
      <c r="C888" s="1" t="s">
        <v>775</v>
      </c>
      <c r="D888" s="1">
        <v>1</v>
      </c>
      <c r="E888" s="1" t="s">
        <v>26</v>
      </c>
      <c r="F888" s="3">
        <v>300</v>
      </c>
    </row>
    <row r="889" spans="1:6">
      <c r="A889" s="1" t="s">
        <v>367</v>
      </c>
      <c r="B889" s="1" t="s">
        <v>113</v>
      </c>
      <c r="C889" s="1" t="s">
        <v>777</v>
      </c>
      <c r="D889" s="1">
        <v>1</v>
      </c>
      <c r="E889" s="1" t="s">
        <v>26</v>
      </c>
      <c r="F889" s="3">
        <v>31630</v>
      </c>
    </row>
    <row r="890" spans="1:6">
      <c r="A890" s="1" t="s">
        <v>367</v>
      </c>
      <c r="B890" s="1" t="s">
        <v>113</v>
      </c>
      <c r="C890" s="1" t="s">
        <v>778</v>
      </c>
      <c r="D890" s="1">
        <v>1</v>
      </c>
      <c r="E890" s="1" t="s">
        <v>26</v>
      </c>
      <c r="F890" s="3">
        <v>31440</v>
      </c>
    </row>
    <row r="891" spans="1:6">
      <c r="A891" s="1" t="s">
        <v>367</v>
      </c>
      <c r="B891" s="1" t="s">
        <v>113</v>
      </c>
      <c r="C891" s="1" t="s">
        <v>780</v>
      </c>
      <c r="D891" s="1">
        <v>2</v>
      </c>
      <c r="E891" s="1" t="s">
        <v>26</v>
      </c>
      <c r="F891" s="3">
        <v>70</v>
      </c>
    </row>
    <row r="892" spans="1:6">
      <c r="A892" s="1" t="s">
        <v>368</v>
      </c>
      <c r="B892" s="1" t="s">
        <v>374</v>
      </c>
      <c r="C892" s="1" t="s">
        <v>782</v>
      </c>
      <c r="D892" s="1">
        <v>8</v>
      </c>
      <c r="E892" s="1" t="s">
        <v>26</v>
      </c>
      <c r="F892" s="3"/>
    </row>
    <row r="893" spans="1:6">
      <c r="A893" s="1" t="s">
        <v>368</v>
      </c>
      <c r="B893" s="1" t="s">
        <v>374</v>
      </c>
      <c r="C893" s="1" t="s">
        <v>784</v>
      </c>
      <c r="D893" s="1">
        <v>2</v>
      </c>
      <c r="E893" s="1" t="s">
        <v>26</v>
      </c>
      <c r="F893" s="3">
        <v>3280</v>
      </c>
    </row>
    <row r="894" spans="1:6">
      <c r="A894" s="1" t="s">
        <v>368</v>
      </c>
      <c r="B894" s="1" t="s">
        <v>374</v>
      </c>
      <c r="C894" s="1" t="s">
        <v>785</v>
      </c>
      <c r="D894" s="1">
        <v>4</v>
      </c>
      <c r="E894" s="1" t="s">
        <v>26</v>
      </c>
      <c r="F894" s="3"/>
    </row>
    <row r="895" spans="1:6">
      <c r="A895" s="1" t="s">
        <v>368</v>
      </c>
      <c r="B895" s="1" t="s">
        <v>374</v>
      </c>
      <c r="C895" s="1" t="s">
        <v>786</v>
      </c>
      <c r="D895" s="1">
        <v>8</v>
      </c>
      <c r="E895" s="1" t="s">
        <v>26</v>
      </c>
      <c r="F895" s="3"/>
    </row>
    <row r="896" spans="1:6">
      <c r="A896" s="1" t="s">
        <v>368</v>
      </c>
      <c r="B896" s="1" t="s">
        <v>374</v>
      </c>
      <c r="C896" s="1" t="s">
        <v>787</v>
      </c>
      <c r="D896" s="1">
        <v>8</v>
      </c>
      <c r="E896" s="1" t="s">
        <v>26</v>
      </c>
      <c r="F896" s="3"/>
    </row>
    <row r="897" spans="1:6">
      <c r="A897" s="1" t="s">
        <v>368</v>
      </c>
      <c r="B897" s="1" t="s">
        <v>374</v>
      </c>
      <c r="C897" s="1" t="s">
        <v>788</v>
      </c>
      <c r="D897" s="1">
        <v>4</v>
      </c>
      <c r="E897" s="1" t="s">
        <v>26</v>
      </c>
      <c r="F897" s="3"/>
    </row>
    <row r="898" spans="1:6">
      <c r="A898" s="1" t="s">
        <v>368</v>
      </c>
      <c r="B898" s="1" t="s">
        <v>374</v>
      </c>
      <c r="C898" s="1" t="s">
        <v>789</v>
      </c>
      <c r="D898" s="1">
        <v>2</v>
      </c>
      <c r="E898" s="1" t="s">
        <v>26</v>
      </c>
      <c r="F898" s="3"/>
    </row>
    <row r="899" spans="1:6">
      <c r="A899" s="1" t="s">
        <v>368</v>
      </c>
      <c r="B899" s="1" t="s">
        <v>374</v>
      </c>
      <c r="C899" s="1" t="s">
        <v>790</v>
      </c>
      <c r="D899" s="1">
        <v>2</v>
      </c>
      <c r="E899" s="1" t="s">
        <v>26</v>
      </c>
      <c r="F899" s="3"/>
    </row>
    <row r="900" spans="1:6">
      <c r="A900" s="1" t="s">
        <v>368</v>
      </c>
      <c r="B900" s="1" t="s">
        <v>113</v>
      </c>
      <c r="C900" s="1" t="s">
        <v>791</v>
      </c>
      <c r="D900" s="1">
        <v>5</v>
      </c>
      <c r="E900" s="1" t="s">
        <v>26</v>
      </c>
      <c r="F900" s="3">
        <v>3000</v>
      </c>
    </row>
    <row r="901" spans="1:6">
      <c r="A901" s="1"/>
      <c r="B901" s="1" t="s">
        <v>792</v>
      </c>
      <c r="C901" s="1" t="s">
        <v>793</v>
      </c>
      <c r="D901" s="1">
        <v>1</v>
      </c>
      <c r="E901" s="1" t="s">
        <v>54</v>
      </c>
      <c r="F901" s="3">
        <v>27000</v>
      </c>
    </row>
    <row r="902" spans="1:6">
      <c r="A902" s="1" t="s">
        <v>275</v>
      </c>
      <c r="B902" s="1" t="s">
        <v>449</v>
      </c>
      <c r="C902" s="1" t="s">
        <v>795</v>
      </c>
      <c r="D902" s="1">
        <v>10</v>
      </c>
      <c r="E902" s="1" t="s">
        <v>26</v>
      </c>
      <c r="F902" s="3">
        <v>483.6</v>
      </c>
    </row>
    <row r="903" spans="1:6">
      <c r="A903" s="1" t="s">
        <v>376</v>
      </c>
      <c r="B903" s="1" t="s">
        <v>122</v>
      </c>
      <c r="C903" s="1" t="s">
        <v>247</v>
      </c>
      <c r="D903" s="1">
        <v>6</v>
      </c>
      <c r="E903" s="1" t="s">
        <v>26</v>
      </c>
      <c r="F903" s="3">
        <v>638</v>
      </c>
    </row>
    <row r="904" spans="1:6">
      <c r="A904" s="1" t="s">
        <v>352</v>
      </c>
      <c r="B904" s="1" t="s">
        <v>113</v>
      </c>
      <c r="C904" s="1" t="s">
        <v>1259</v>
      </c>
      <c r="D904" s="1">
        <v>2</v>
      </c>
      <c r="E904" s="1" t="s">
        <v>26</v>
      </c>
      <c r="F904" s="3">
        <v>50678.400000000001</v>
      </c>
    </row>
    <row r="905" spans="1:6">
      <c r="A905" s="1" t="s">
        <v>156</v>
      </c>
      <c r="B905" s="1" t="s">
        <v>361</v>
      </c>
      <c r="C905" s="1" t="s">
        <v>1317</v>
      </c>
      <c r="D905" s="1">
        <v>1</v>
      </c>
      <c r="E905" s="1" t="s">
        <v>26</v>
      </c>
      <c r="F905" s="3">
        <v>7013.85</v>
      </c>
    </row>
    <row r="906" spans="1:6">
      <c r="A906" s="1" t="s">
        <v>156</v>
      </c>
      <c r="B906" s="1" t="s">
        <v>361</v>
      </c>
      <c r="C906" s="1" t="s">
        <v>1318</v>
      </c>
      <c r="D906" s="1">
        <v>1</v>
      </c>
      <c r="E906" s="1" t="s">
        <v>26</v>
      </c>
      <c r="F906" s="3">
        <v>2399</v>
      </c>
    </row>
    <row r="907" spans="1:6">
      <c r="A907" s="1" t="s">
        <v>156</v>
      </c>
      <c r="B907" s="1" t="s">
        <v>361</v>
      </c>
      <c r="C907" s="1" t="s">
        <v>1330</v>
      </c>
      <c r="D907" s="1">
        <v>1</v>
      </c>
      <c r="E907" s="1" t="s">
        <v>26</v>
      </c>
      <c r="F907" s="3"/>
    </row>
    <row r="908" spans="1:6">
      <c r="A908" s="1" t="s">
        <v>156</v>
      </c>
      <c r="B908" s="1" t="s">
        <v>361</v>
      </c>
      <c r="C908" s="1" t="s">
        <v>1319</v>
      </c>
      <c r="D908" s="1">
        <v>4</v>
      </c>
      <c r="E908" s="1" t="s">
        <v>26</v>
      </c>
      <c r="F908" s="3">
        <v>238.45</v>
      </c>
    </row>
    <row r="909" spans="1:6">
      <c r="A909" s="1" t="s">
        <v>156</v>
      </c>
      <c r="B909" s="1" t="s">
        <v>361</v>
      </c>
      <c r="C909" s="1" t="s">
        <v>1320</v>
      </c>
      <c r="D909" s="1">
        <v>1</v>
      </c>
      <c r="E909" s="1" t="s">
        <v>26</v>
      </c>
      <c r="F909" s="3">
        <v>5961.25</v>
      </c>
    </row>
    <row r="910" spans="1:6">
      <c r="A910" s="1" t="s">
        <v>156</v>
      </c>
      <c r="B910" s="1" t="s">
        <v>361</v>
      </c>
      <c r="C910" s="1" t="s">
        <v>1321</v>
      </c>
      <c r="D910" s="1">
        <v>1</v>
      </c>
      <c r="E910" s="1" t="s">
        <v>26</v>
      </c>
      <c r="F910" s="3"/>
    </row>
    <row r="911" spans="1:6">
      <c r="A911" s="1" t="s">
        <v>156</v>
      </c>
      <c r="B911" s="1" t="s">
        <v>361</v>
      </c>
      <c r="C911" s="1" t="s">
        <v>1322</v>
      </c>
      <c r="D911" s="1">
        <v>24</v>
      </c>
      <c r="E911" s="1" t="s">
        <v>26</v>
      </c>
      <c r="F911" s="3">
        <v>30.4</v>
      </c>
    </row>
    <row r="912" spans="1:6">
      <c r="A912" s="1" t="s">
        <v>156</v>
      </c>
      <c r="B912" s="1" t="s">
        <v>361</v>
      </c>
      <c r="C912" s="1" t="s">
        <v>1323</v>
      </c>
      <c r="D912" s="1">
        <v>2</v>
      </c>
      <c r="E912" s="1" t="s">
        <v>26</v>
      </c>
      <c r="F912" s="3">
        <v>234.65</v>
      </c>
    </row>
    <row r="913" spans="1:6">
      <c r="A913" s="1" t="s">
        <v>156</v>
      </c>
      <c r="B913" s="1" t="s">
        <v>361</v>
      </c>
      <c r="C913" s="1" t="s">
        <v>1324</v>
      </c>
      <c r="D913" s="1">
        <v>2</v>
      </c>
      <c r="E913" s="1" t="s">
        <v>26</v>
      </c>
      <c r="F913" s="3">
        <v>122.55</v>
      </c>
    </row>
    <row r="914" spans="1:6">
      <c r="A914" s="1" t="s">
        <v>156</v>
      </c>
      <c r="B914" s="1" t="s">
        <v>361</v>
      </c>
      <c r="C914" s="1" t="s">
        <v>1325</v>
      </c>
      <c r="D914" s="1">
        <v>2</v>
      </c>
      <c r="E914" s="1" t="s">
        <v>26</v>
      </c>
      <c r="F914" s="3">
        <v>4940</v>
      </c>
    </row>
    <row r="915" spans="1:6">
      <c r="A915" s="1" t="s">
        <v>156</v>
      </c>
      <c r="B915" s="1" t="s">
        <v>361</v>
      </c>
      <c r="C915" s="1" t="s">
        <v>1326</v>
      </c>
      <c r="D915" s="1">
        <v>1</v>
      </c>
      <c r="E915" s="1" t="s">
        <v>54</v>
      </c>
      <c r="F915" s="3">
        <v>268.85000000000002</v>
      </c>
    </row>
    <row r="916" spans="1:6">
      <c r="A916" s="1" t="s">
        <v>156</v>
      </c>
      <c r="B916" s="1" t="s">
        <v>361</v>
      </c>
      <c r="C916" s="1" t="s">
        <v>1335</v>
      </c>
      <c r="D916" s="1">
        <v>1</v>
      </c>
      <c r="E916" s="1" t="s">
        <v>26</v>
      </c>
      <c r="F916" s="3">
        <v>70.3</v>
      </c>
    </row>
    <row r="917" spans="1:6">
      <c r="A917" s="1" t="s">
        <v>156</v>
      </c>
      <c r="B917" s="1" t="s">
        <v>361</v>
      </c>
      <c r="C917" s="1" t="s">
        <v>1333</v>
      </c>
      <c r="D917" s="1">
        <v>1</v>
      </c>
      <c r="E917" s="1" t="s">
        <v>26</v>
      </c>
      <c r="F917" s="3">
        <v>288.8</v>
      </c>
    </row>
    <row r="918" spans="1:6">
      <c r="A918" s="1" t="s">
        <v>156</v>
      </c>
      <c r="B918" s="1" t="s">
        <v>361</v>
      </c>
      <c r="C918" s="1" t="s">
        <v>1327</v>
      </c>
      <c r="D918" s="1">
        <v>1</v>
      </c>
      <c r="E918" s="1" t="s">
        <v>26</v>
      </c>
      <c r="F918" s="3">
        <v>92.15</v>
      </c>
    </row>
    <row r="919" spans="1:6">
      <c r="A919" s="1" t="s">
        <v>156</v>
      </c>
      <c r="B919" s="1" t="s">
        <v>361</v>
      </c>
      <c r="C919" s="1" t="s">
        <v>1328</v>
      </c>
      <c r="D919" s="1">
        <v>1</v>
      </c>
      <c r="E919" s="1" t="s">
        <v>26</v>
      </c>
      <c r="F919" s="3">
        <v>5042.6000000000004</v>
      </c>
    </row>
    <row r="920" spans="1:6">
      <c r="A920" s="1" t="s">
        <v>156</v>
      </c>
      <c r="B920" s="1" t="s">
        <v>361</v>
      </c>
      <c r="C920" s="1" t="s">
        <v>1329</v>
      </c>
      <c r="D920" s="1">
        <v>1</v>
      </c>
      <c r="E920" s="1" t="s">
        <v>26</v>
      </c>
      <c r="F920" s="3">
        <v>646</v>
      </c>
    </row>
    <row r="921" spans="1:6">
      <c r="A921" s="1" t="s">
        <v>156</v>
      </c>
      <c r="B921" s="1" t="s">
        <v>361</v>
      </c>
      <c r="C921" s="1" t="s">
        <v>1317</v>
      </c>
      <c r="D921" s="1">
        <v>1</v>
      </c>
      <c r="E921" s="1" t="s">
        <v>26</v>
      </c>
      <c r="F921" s="3">
        <v>7013.85</v>
      </c>
    </row>
    <row r="922" spans="1:6">
      <c r="A922" s="1" t="s">
        <v>156</v>
      </c>
      <c r="B922" s="1" t="s">
        <v>361</v>
      </c>
      <c r="C922" s="1" t="s">
        <v>1330</v>
      </c>
      <c r="D922" s="1">
        <v>1</v>
      </c>
      <c r="E922" s="1" t="s">
        <v>26</v>
      </c>
      <c r="F922" s="3"/>
    </row>
    <row r="923" spans="1:6">
      <c r="A923" s="1" t="s">
        <v>156</v>
      </c>
      <c r="B923" s="1" t="s">
        <v>361</v>
      </c>
      <c r="C923" s="1" t="s">
        <v>1318</v>
      </c>
      <c r="D923" s="1">
        <v>1</v>
      </c>
      <c r="E923" s="1" t="s">
        <v>26</v>
      </c>
      <c r="F923" s="3">
        <v>2399.6999999999998</v>
      </c>
    </row>
    <row r="924" spans="1:6">
      <c r="A924" s="1" t="s">
        <v>156</v>
      </c>
      <c r="B924" s="1" t="s">
        <v>361</v>
      </c>
      <c r="C924" s="1" t="s">
        <v>1320</v>
      </c>
      <c r="D924" s="1">
        <v>1</v>
      </c>
      <c r="E924" s="1" t="s">
        <v>26</v>
      </c>
      <c r="F924" s="3">
        <v>5961.25</v>
      </c>
    </row>
    <row r="925" spans="1:6">
      <c r="A925" s="1" t="s">
        <v>156</v>
      </c>
      <c r="B925" s="1" t="s">
        <v>361</v>
      </c>
      <c r="C925" s="1" t="s">
        <v>1331</v>
      </c>
      <c r="D925" s="1">
        <v>1</v>
      </c>
      <c r="E925" s="1" t="s">
        <v>26</v>
      </c>
      <c r="F925" s="3"/>
    </row>
    <row r="926" spans="1:6">
      <c r="A926" s="1" t="s">
        <v>156</v>
      </c>
      <c r="B926" s="1" t="s">
        <v>361</v>
      </c>
      <c r="C926" s="1" t="s">
        <v>1332</v>
      </c>
      <c r="D926" s="1">
        <v>1</v>
      </c>
      <c r="E926" s="1" t="s">
        <v>26</v>
      </c>
      <c r="F926" s="3">
        <v>10934.5</v>
      </c>
    </row>
    <row r="927" spans="1:6">
      <c r="A927" s="1" t="s">
        <v>156</v>
      </c>
      <c r="B927" s="1" t="s">
        <v>361</v>
      </c>
      <c r="C927" s="1" t="s">
        <v>1319</v>
      </c>
      <c r="D927" s="1">
        <v>4</v>
      </c>
      <c r="E927" s="1" t="s">
        <v>26</v>
      </c>
      <c r="F927" s="3">
        <v>238.45</v>
      </c>
    </row>
    <row r="928" spans="1:6">
      <c r="A928" s="1" t="s">
        <v>156</v>
      </c>
      <c r="B928" s="1" t="s">
        <v>361</v>
      </c>
      <c r="C928" s="1" t="s">
        <v>1324</v>
      </c>
      <c r="D928" s="1">
        <v>2</v>
      </c>
      <c r="E928" s="1" t="s">
        <v>26</v>
      </c>
      <c r="F928" s="3">
        <v>122.5</v>
      </c>
    </row>
    <row r="929" spans="1:6">
      <c r="A929" s="1" t="s">
        <v>156</v>
      </c>
      <c r="B929" s="1" t="s">
        <v>361</v>
      </c>
      <c r="C929" s="1" t="s">
        <v>1327</v>
      </c>
      <c r="D929" s="1">
        <v>1</v>
      </c>
      <c r="E929" s="1" t="s">
        <v>26</v>
      </c>
      <c r="F929" s="3">
        <v>92.15</v>
      </c>
    </row>
    <row r="930" spans="1:6">
      <c r="A930" s="1" t="s">
        <v>156</v>
      </c>
      <c r="B930" s="1" t="s">
        <v>361</v>
      </c>
      <c r="C930" s="1" t="s">
        <v>1333</v>
      </c>
      <c r="D930" s="1">
        <v>1</v>
      </c>
      <c r="E930" s="1" t="s">
        <v>26</v>
      </c>
      <c r="F930" s="3">
        <v>288.8</v>
      </c>
    </row>
    <row r="931" spans="1:6">
      <c r="A931" s="1" t="s">
        <v>156</v>
      </c>
      <c r="B931" s="1" t="s">
        <v>361</v>
      </c>
      <c r="C931" s="1" t="s">
        <v>1334</v>
      </c>
      <c r="D931" s="1">
        <v>1</v>
      </c>
      <c r="E931" s="1" t="s">
        <v>26</v>
      </c>
      <c r="F931" s="3"/>
    </row>
    <row r="932" spans="1:6">
      <c r="A932" s="1" t="s">
        <v>156</v>
      </c>
      <c r="B932" s="1" t="s">
        <v>361</v>
      </c>
      <c r="C932" s="1" t="s">
        <v>1337</v>
      </c>
      <c r="D932" s="1">
        <v>20</v>
      </c>
      <c r="E932" s="1" t="s">
        <v>26</v>
      </c>
      <c r="F932" s="3">
        <v>103032.96000000001</v>
      </c>
    </row>
    <row r="933" spans="1:6">
      <c r="A933" s="46" t="s">
        <v>156</v>
      </c>
      <c r="B933" s="1" t="s">
        <v>297</v>
      </c>
      <c r="C933" s="1" t="s">
        <v>298</v>
      </c>
      <c r="D933" s="1">
        <v>1</v>
      </c>
      <c r="E933" s="1" t="s">
        <v>26</v>
      </c>
      <c r="F933" s="3">
        <v>196155</v>
      </c>
    </row>
    <row r="934" spans="1:6">
      <c r="A934" s="1"/>
      <c r="B934" s="1"/>
      <c r="C934" s="1"/>
      <c r="D934" s="1"/>
      <c r="E934" s="1"/>
      <c r="F934" s="3"/>
    </row>
    <row r="935" spans="1:6">
      <c r="A935" s="1"/>
      <c r="B935" s="1"/>
      <c r="C935" s="1"/>
      <c r="D935" s="1"/>
      <c r="E935" s="1"/>
      <c r="F935" s="3"/>
    </row>
    <row r="936" spans="1:6">
      <c r="A936" s="1"/>
      <c r="B936" s="1"/>
      <c r="C936" s="1"/>
      <c r="D936" s="1"/>
      <c r="E936" s="1"/>
      <c r="F936" s="3"/>
    </row>
    <row r="937" spans="1:6">
      <c r="A937" s="9"/>
      <c r="B937" s="9"/>
      <c r="C937" s="9" t="s">
        <v>16</v>
      </c>
      <c r="D937" s="9"/>
      <c r="E937" s="9"/>
      <c r="F937" s="11"/>
    </row>
    <row r="938" spans="1:6">
      <c r="A938" s="42" t="s">
        <v>802</v>
      </c>
      <c r="B938" s="42" t="s">
        <v>799</v>
      </c>
      <c r="C938" s="42" t="s">
        <v>800</v>
      </c>
      <c r="D938" s="42">
        <v>0</v>
      </c>
      <c r="E938" s="42" t="s">
        <v>26</v>
      </c>
      <c r="F938" s="40">
        <v>80738</v>
      </c>
    </row>
    <row r="939" spans="1:6">
      <c r="A939" s="1" t="s">
        <v>803</v>
      </c>
      <c r="B939" s="1" t="s">
        <v>877</v>
      </c>
      <c r="C939" s="1" t="s">
        <v>878</v>
      </c>
      <c r="D939" s="1">
        <v>2</v>
      </c>
      <c r="E939" s="1" t="s">
        <v>26</v>
      </c>
      <c r="F939" s="3">
        <v>3651</v>
      </c>
    </row>
    <row r="940" spans="1:6">
      <c r="A940" s="42" t="s">
        <v>806</v>
      </c>
      <c r="B940" s="42" t="s">
        <v>808</v>
      </c>
      <c r="C940" s="42" t="s">
        <v>879</v>
      </c>
      <c r="D940" s="42">
        <v>0</v>
      </c>
      <c r="E940" s="42" t="s">
        <v>26</v>
      </c>
      <c r="F940" s="40">
        <v>14983.8</v>
      </c>
    </row>
    <row r="941" spans="1:6">
      <c r="A941" s="1" t="s">
        <v>806</v>
      </c>
      <c r="B941" s="1" t="s">
        <v>808</v>
      </c>
      <c r="C941" s="1" t="s">
        <v>880</v>
      </c>
      <c r="D941" s="1">
        <v>1</v>
      </c>
      <c r="E941" s="1" t="s">
        <v>26</v>
      </c>
      <c r="F941" s="3">
        <v>648</v>
      </c>
    </row>
    <row r="942" spans="1:6">
      <c r="A942" s="42" t="s">
        <v>806</v>
      </c>
      <c r="B942" s="42" t="s">
        <v>808</v>
      </c>
      <c r="C942" s="42" t="s">
        <v>809</v>
      </c>
      <c r="D942" s="42">
        <v>0</v>
      </c>
      <c r="E942" s="42" t="s">
        <v>26</v>
      </c>
      <c r="F942" s="40">
        <v>41345.4</v>
      </c>
    </row>
    <row r="943" spans="1:6">
      <c r="A943" s="42" t="s">
        <v>806</v>
      </c>
      <c r="B943" s="42"/>
      <c r="C943" s="42" t="s">
        <v>881</v>
      </c>
      <c r="D943" s="42">
        <v>1</v>
      </c>
      <c r="E943" s="42" t="s">
        <v>26</v>
      </c>
      <c r="F943" s="40"/>
    </row>
    <row r="944" spans="1:6">
      <c r="A944" s="1" t="s">
        <v>806</v>
      </c>
      <c r="B944" s="1" t="s">
        <v>113</v>
      </c>
      <c r="C944" s="1" t="s">
        <v>884</v>
      </c>
      <c r="D944" s="1">
        <v>3</v>
      </c>
      <c r="E944" s="1" t="s">
        <v>26</v>
      </c>
      <c r="F944" s="3">
        <v>202</v>
      </c>
    </row>
    <row r="945" spans="1:6">
      <c r="A945" s="1" t="s">
        <v>806</v>
      </c>
      <c r="B945" s="1" t="s">
        <v>113</v>
      </c>
      <c r="C945" s="1" t="s">
        <v>885</v>
      </c>
      <c r="D945" s="1">
        <v>3</v>
      </c>
      <c r="E945" s="1" t="s">
        <v>26</v>
      </c>
      <c r="F945" s="3">
        <v>140</v>
      </c>
    </row>
    <row r="946" spans="1:6">
      <c r="A946" s="1" t="s">
        <v>806</v>
      </c>
      <c r="B946" s="1" t="s">
        <v>113</v>
      </c>
      <c r="C946" s="1" t="s">
        <v>886</v>
      </c>
      <c r="D946" s="1">
        <v>8</v>
      </c>
      <c r="E946" s="1" t="s">
        <v>26</v>
      </c>
      <c r="F946" s="3">
        <v>150</v>
      </c>
    </row>
    <row r="947" spans="1:6">
      <c r="A947" s="1" t="s">
        <v>806</v>
      </c>
      <c r="B947" s="1" t="s">
        <v>113</v>
      </c>
      <c r="C947" s="1" t="s">
        <v>887</v>
      </c>
      <c r="D947" s="1">
        <v>5</v>
      </c>
      <c r="E947" s="1" t="s">
        <v>26</v>
      </c>
      <c r="F947" s="3">
        <v>290</v>
      </c>
    </row>
    <row r="948" spans="1:6">
      <c r="A948" s="1" t="s">
        <v>806</v>
      </c>
      <c r="B948" s="1" t="s">
        <v>122</v>
      </c>
      <c r="C948" s="1" t="s">
        <v>889</v>
      </c>
      <c r="D948" s="1">
        <v>2</v>
      </c>
      <c r="E948" s="1" t="s">
        <v>26</v>
      </c>
      <c r="F948" s="3">
        <v>1370</v>
      </c>
    </row>
    <row r="949" spans="1:6">
      <c r="A949" s="1" t="s">
        <v>806</v>
      </c>
      <c r="B949" s="1" t="s">
        <v>808</v>
      </c>
      <c r="C949" s="1" t="s">
        <v>890</v>
      </c>
      <c r="D949" s="1">
        <v>1</v>
      </c>
      <c r="E949" s="1" t="s">
        <v>26</v>
      </c>
      <c r="F949" s="3">
        <v>18690</v>
      </c>
    </row>
    <row r="950" spans="1:6">
      <c r="A950" s="1" t="s">
        <v>806</v>
      </c>
      <c r="B950" s="1" t="s">
        <v>24</v>
      </c>
      <c r="C950" s="1" t="s">
        <v>892</v>
      </c>
      <c r="D950" s="1">
        <v>3</v>
      </c>
      <c r="E950" s="1" t="s">
        <v>26</v>
      </c>
      <c r="F950" s="3">
        <v>2350</v>
      </c>
    </row>
    <row r="951" spans="1:6">
      <c r="A951" s="42" t="s">
        <v>840</v>
      </c>
      <c r="B951" s="42" t="s">
        <v>24</v>
      </c>
      <c r="C951" s="42" t="s">
        <v>894</v>
      </c>
      <c r="D951" s="42">
        <v>1</v>
      </c>
      <c r="E951" s="42" t="s">
        <v>26</v>
      </c>
      <c r="F951" s="40"/>
    </row>
    <row r="952" spans="1:6">
      <c r="A952" s="42" t="s">
        <v>840</v>
      </c>
      <c r="B952" s="42" t="s">
        <v>24</v>
      </c>
      <c r="C952" s="42" t="s">
        <v>896</v>
      </c>
      <c r="D952" s="42">
        <v>1</v>
      </c>
      <c r="E952" s="42" t="s">
        <v>26</v>
      </c>
      <c r="F952" s="40"/>
    </row>
    <row r="953" spans="1:6">
      <c r="A953" s="42" t="s">
        <v>840</v>
      </c>
      <c r="B953" s="42" t="s">
        <v>24</v>
      </c>
      <c r="C953" s="42" t="s">
        <v>897</v>
      </c>
      <c r="D953" s="42">
        <v>1</v>
      </c>
      <c r="E953" s="42" t="s">
        <v>26</v>
      </c>
      <c r="F953" s="40"/>
    </row>
    <row r="954" spans="1:6">
      <c r="A954" s="42" t="s">
        <v>853</v>
      </c>
      <c r="B954" s="42" t="s">
        <v>24</v>
      </c>
      <c r="C954" s="42" t="s">
        <v>900</v>
      </c>
      <c r="D954" s="42">
        <v>2</v>
      </c>
      <c r="E954" s="42" t="s">
        <v>901</v>
      </c>
      <c r="F954" s="40"/>
    </row>
    <row r="955" spans="1:6">
      <c r="A955" s="42" t="s">
        <v>853</v>
      </c>
      <c r="B955" s="42" t="s">
        <v>24</v>
      </c>
      <c r="C955" s="42" t="s">
        <v>904</v>
      </c>
      <c r="D955" s="42">
        <v>3</v>
      </c>
      <c r="E955" s="42" t="s">
        <v>26</v>
      </c>
      <c r="F955" s="40"/>
    </row>
    <row r="956" spans="1:6">
      <c r="A956" s="1" t="s">
        <v>853</v>
      </c>
      <c r="B956" s="1" t="s">
        <v>905</v>
      </c>
      <c r="C956" s="1" t="s">
        <v>906</v>
      </c>
      <c r="D956" s="1">
        <v>2</v>
      </c>
      <c r="E956" s="1" t="s">
        <v>26</v>
      </c>
      <c r="F956" s="3">
        <v>11758</v>
      </c>
    </row>
    <row r="957" spans="1:6">
      <c r="A957" s="42" t="s">
        <v>907</v>
      </c>
      <c r="B957" s="42" t="s">
        <v>113</v>
      </c>
      <c r="C957" s="42" t="s">
        <v>910</v>
      </c>
      <c r="D957" s="42">
        <v>1</v>
      </c>
      <c r="E957" s="42" t="s">
        <v>26</v>
      </c>
      <c r="F957" s="40"/>
    </row>
    <row r="958" spans="1:6">
      <c r="A958" s="1" t="s">
        <v>911</v>
      </c>
      <c r="B958" s="1" t="s">
        <v>912</v>
      </c>
      <c r="C958" s="1" t="s">
        <v>913</v>
      </c>
      <c r="D958" s="1">
        <v>1</v>
      </c>
      <c r="E958" s="1" t="s">
        <v>26</v>
      </c>
      <c r="F958" s="3">
        <v>21800</v>
      </c>
    </row>
    <row r="959" spans="1:6">
      <c r="A959" s="42" t="s">
        <v>911</v>
      </c>
      <c r="B959" s="42" t="s">
        <v>703</v>
      </c>
      <c r="C959" s="42" t="s">
        <v>914</v>
      </c>
      <c r="D959" s="42">
        <v>2</v>
      </c>
      <c r="E959" s="42" t="s">
        <v>26</v>
      </c>
      <c r="F959" s="40"/>
    </row>
    <row r="960" spans="1:6">
      <c r="A960" s="42" t="s">
        <v>911</v>
      </c>
      <c r="B960" s="42" t="s">
        <v>703</v>
      </c>
      <c r="C960" s="42" t="s">
        <v>915</v>
      </c>
      <c r="D960" s="42">
        <v>12</v>
      </c>
      <c r="E960" s="42" t="s">
        <v>26</v>
      </c>
      <c r="F960" s="40"/>
    </row>
    <row r="961" spans="1:6">
      <c r="A961" s="42" t="s">
        <v>911</v>
      </c>
      <c r="B961" s="42" t="s">
        <v>703</v>
      </c>
      <c r="C961" s="42" t="s">
        <v>916</v>
      </c>
      <c r="D961" s="42">
        <v>12</v>
      </c>
      <c r="E961" s="42" t="s">
        <v>26</v>
      </c>
      <c r="F961" s="40"/>
    </row>
    <row r="962" spans="1:6">
      <c r="A962" s="42" t="s">
        <v>911</v>
      </c>
      <c r="B962" s="42" t="s">
        <v>703</v>
      </c>
      <c r="C962" s="42" t="s">
        <v>917</v>
      </c>
      <c r="D962" s="42">
        <v>12</v>
      </c>
      <c r="E962" s="42" t="s">
        <v>26</v>
      </c>
      <c r="F962" s="40"/>
    </row>
    <row r="963" spans="1:6">
      <c r="A963" s="1" t="s">
        <v>858</v>
      </c>
      <c r="B963" s="1" t="s">
        <v>919</v>
      </c>
      <c r="C963" s="1" t="s">
        <v>920</v>
      </c>
      <c r="D963" s="1">
        <v>1</v>
      </c>
      <c r="E963" s="1" t="s">
        <v>26</v>
      </c>
      <c r="F963" s="3">
        <v>10037.280000000001</v>
      </c>
    </row>
    <row r="964" spans="1:6">
      <c r="A964" s="1" t="s">
        <v>858</v>
      </c>
      <c r="B964" s="1" t="s">
        <v>919</v>
      </c>
      <c r="C964" s="1" t="s">
        <v>921</v>
      </c>
      <c r="D964" s="1">
        <v>2</v>
      </c>
      <c r="E964" s="1" t="s">
        <v>26</v>
      </c>
      <c r="F964" s="3">
        <v>11953.49</v>
      </c>
    </row>
    <row r="965" spans="1:6">
      <c r="A965" s="1" t="s">
        <v>858</v>
      </c>
      <c r="B965" s="1" t="s">
        <v>923</v>
      </c>
      <c r="C965" s="1" t="s">
        <v>924</v>
      </c>
      <c r="D965" s="1">
        <v>4</v>
      </c>
      <c r="E965" s="1" t="s">
        <v>26</v>
      </c>
      <c r="F965" s="3">
        <v>740</v>
      </c>
    </row>
    <row r="966" spans="1:6">
      <c r="A966" s="43" t="s">
        <v>858</v>
      </c>
      <c r="B966" s="43" t="s">
        <v>174</v>
      </c>
      <c r="C966" s="43" t="s">
        <v>926</v>
      </c>
      <c r="D966" s="43">
        <v>6</v>
      </c>
      <c r="E966" s="43" t="s">
        <v>26</v>
      </c>
      <c r="F966" s="45">
        <v>116.1</v>
      </c>
    </row>
    <row r="967" spans="1:6">
      <c r="A967" s="1" t="s">
        <v>858</v>
      </c>
      <c r="B967" s="1" t="s">
        <v>113</v>
      </c>
      <c r="C967" s="1" t="s">
        <v>928</v>
      </c>
      <c r="D967" s="1">
        <v>1</v>
      </c>
      <c r="E967" s="1" t="s">
        <v>26</v>
      </c>
      <c r="F967" s="3">
        <v>436.2</v>
      </c>
    </row>
    <row r="968" spans="1:6">
      <c r="A968" s="1" t="s">
        <v>858</v>
      </c>
      <c r="B968" s="1" t="s">
        <v>113</v>
      </c>
      <c r="C968" s="1" t="s">
        <v>929</v>
      </c>
      <c r="D968" s="1">
        <v>1</v>
      </c>
      <c r="E968" s="1" t="s">
        <v>26</v>
      </c>
      <c r="F968" s="3">
        <v>396</v>
      </c>
    </row>
    <row r="969" spans="1:6">
      <c r="A969" s="1" t="s">
        <v>858</v>
      </c>
      <c r="B969" s="1" t="s">
        <v>113</v>
      </c>
      <c r="C969" s="1" t="s">
        <v>930</v>
      </c>
      <c r="D969" s="1">
        <v>1</v>
      </c>
      <c r="E969" s="1" t="s">
        <v>26</v>
      </c>
      <c r="F969" s="3">
        <v>1635.8</v>
      </c>
    </row>
    <row r="970" spans="1:6">
      <c r="A970" s="1" t="s">
        <v>858</v>
      </c>
      <c r="B970" s="1" t="s">
        <v>1261</v>
      </c>
      <c r="C970" s="1" t="s">
        <v>931</v>
      </c>
      <c r="D970" s="1">
        <v>1</v>
      </c>
      <c r="E970" s="1" t="s">
        <v>26</v>
      </c>
      <c r="F970" s="3">
        <v>1944.8</v>
      </c>
    </row>
    <row r="971" spans="1:6">
      <c r="A971" s="42" t="s">
        <v>858</v>
      </c>
      <c r="B971" s="42" t="s">
        <v>174</v>
      </c>
      <c r="C971" s="42" t="s">
        <v>932</v>
      </c>
      <c r="D971" s="42">
        <v>4</v>
      </c>
      <c r="E971" s="42" t="s">
        <v>26</v>
      </c>
      <c r="F971" s="40"/>
    </row>
    <row r="972" spans="1:6">
      <c r="A972" s="42" t="s">
        <v>858</v>
      </c>
      <c r="B972" s="42" t="s">
        <v>174</v>
      </c>
      <c r="C972" s="42" t="s">
        <v>933</v>
      </c>
      <c r="D972" s="42">
        <v>1</v>
      </c>
      <c r="E972" s="42" t="s">
        <v>26</v>
      </c>
      <c r="F972" s="40"/>
    </row>
    <row r="973" spans="1:6">
      <c r="A973" s="1" t="s">
        <v>858</v>
      </c>
      <c r="B973" s="1" t="s">
        <v>174</v>
      </c>
      <c r="C973" s="1" t="s">
        <v>934</v>
      </c>
      <c r="D973" s="1">
        <v>1</v>
      </c>
      <c r="E973" s="1" t="s">
        <v>26</v>
      </c>
      <c r="F973" s="3">
        <v>3689.6</v>
      </c>
    </row>
    <row r="974" spans="1:6">
      <c r="A974" s="1" t="s">
        <v>858</v>
      </c>
      <c r="B974" s="1" t="s">
        <v>174</v>
      </c>
      <c r="C974" s="1" t="s">
        <v>935</v>
      </c>
      <c r="D974" s="1">
        <v>1</v>
      </c>
      <c r="E974" s="1" t="s">
        <v>26</v>
      </c>
      <c r="F974" s="3">
        <v>1932</v>
      </c>
    </row>
    <row r="975" spans="1:6">
      <c r="A975" s="1" t="s">
        <v>858</v>
      </c>
      <c r="B975" s="1" t="s">
        <v>174</v>
      </c>
      <c r="C975" s="1" t="s">
        <v>936</v>
      </c>
      <c r="D975" s="1">
        <v>1</v>
      </c>
      <c r="E975" s="1" t="s">
        <v>26</v>
      </c>
      <c r="F975" s="3">
        <v>6216</v>
      </c>
    </row>
    <row r="976" spans="1:6">
      <c r="A976" s="1" t="s">
        <v>858</v>
      </c>
      <c r="B976" s="1" t="s">
        <v>174</v>
      </c>
      <c r="C976" s="1" t="s">
        <v>938</v>
      </c>
      <c r="D976" s="1">
        <v>5</v>
      </c>
      <c r="E976" s="1" t="s">
        <v>26</v>
      </c>
      <c r="F976" s="3">
        <v>359.53</v>
      </c>
    </row>
    <row r="977" spans="1:6">
      <c r="A977" s="1" t="s">
        <v>858</v>
      </c>
      <c r="B977" s="1" t="s">
        <v>174</v>
      </c>
      <c r="C977" s="1" t="s">
        <v>939</v>
      </c>
      <c r="D977" s="1">
        <v>2</v>
      </c>
      <c r="E977" s="1" t="s">
        <v>26</v>
      </c>
      <c r="F977" s="3">
        <v>414.54</v>
      </c>
    </row>
    <row r="978" spans="1:6">
      <c r="A978" s="43" t="s">
        <v>858</v>
      </c>
      <c r="B978" s="43" t="s">
        <v>174</v>
      </c>
      <c r="C978" s="43" t="s">
        <v>940</v>
      </c>
      <c r="D978" s="43">
        <v>2</v>
      </c>
      <c r="E978" s="43" t="s">
        <v>26</v>
      </c>
      <c r="F978" s="45">
        <v>110</v>
      </c>
    </row>
    <row r="979" spans="1:6">
      <c r="A979" s="42" t="s">
        <v>858</v>
      </c>
      <c r="B979" s="42" t="s">
        <v>942</v>
      </c>
      <c r="C979" s="42" t="s">
        <v>943</v>
      </c>
      <c r="D979" s="42">
        <v>3</v>
      </c>
      <c r="E979" s="42" t="s">
        <v>26</v>
      </c>
      <c r="F979" s="40"/>
    </row>
    <row r="980" spans="1:6">
      <c r="A980" s="43" t="s">
        <v>858</v>
      </c>
      <c r="B980" s="43" t="s">
        <v>24</v>
      </c>
      <c r="C980" s="43" t="s">
        <v>944</v>
      </c>
      <c r="D980" s="43">
        <v>1</v>
      </c>
      <c r="E980" s="43" t="s">
        <v>26</v>
      </c>
      <c r="F980" s="45">
        <v>485</v>
      </c>
    </row>
    <row r="981" spans="1:6">
      <c r="A981" s="1" t="s">
        <v>858</v>
      </c>
      <c r="B981" s="1" t="s">
        <v>113</v>
      </c>
      <c r="C981" s="1" t="s">
        <v>945</v>
      </c>
      <c r="D981" s="1">
        <v>1</v>
      </c>
      <c r="E981" s="1" t="s">
        <v>26</v>
      </c>
      <c r="F981" s="3">
        <v>438</v>
      </c>
    </row>
    <row r="982" spans="1:6">
      <c r="A982" s="42" t="s">
        <v>858</v>
      </c>
      <c r="B982" s="42" t="s">
        <v>113</v>
      </c>
      <c r="C982" s="42" t="s">
        <v>946</v>
      </c>
      <c r="D982" s="42">
        <v>1</v>
      </c>
      <c r="E982" s="42" t="s">
        <v>26</v>
      </c>
      <c r="F982" s="40"/>
    </row>
    <row r="983" spans="1:6">
      <c r="A983" s="42" t="s">
        <v>858</v>
      </c>
      <c r="B983" s="42" t="s">
        <v>113</v>
      </c>
      <c r="C983" s="42" t="s">
        <v>947</v>
      </c>
      <c r="D983" s="42">
        <v>2</v>
      </c>
      <c r="E983" s="42" t="s">
        <v>26</v>
      </c>
      <c r="F983" s="40"/>
    </row>
    <row r="984" spans="1:6">
      <c r="A984" s="42" t="s">
        <v>858</v>
      </c>
      <c r="B984" s="42" t="s">
        <v>113</v>
      </c>
      <c r="C984" s="42" t="s">
        <v>948</v>
      </c>
      <c r="D984" s="42">
        <v>2</v>
      </c>
      <c r="E984" s="42" t="s">
        <v>26</v>
      </c>
      <c r="F984" s="40"/>
    </row>
    <row r="985" spans="1:6">
      <c r="A985" s="1" t="s">
        <v>858</v>
      </c>
      <c r="B985" s="1" t="s">
        <v>912</v>
      </c>
      <c r="C985" s="1" t="s">
        <v>949</v>
      </c>
      <c r="D985" s="1">
        <v>7</v>
      </c>
      <c r="E985" s="1" t="s">
        <v>26</v>
      </c>
      <c r="F985" s="3">
        <v>1200</v>
      </c>
    </row>
    <row r="986" spans="1:6">
      <c r="A986" s="42" t="s">
        <v>858</v>
      </c>
      <c r="B986" s="42" t="s">
        <v>76</v>
      </c>
      <c r="C986" s="42" t="s">
        <v>951</v>
      </c>
      <c r="D986" s="42">
        <v>0</v>
      </c>
      <c r="E986" s="42" t="s">
        <v>26</v>
      </c>
      <c r="F986" s="40">
        <v>600</v>
      </c>
    </row>
    <row r="987" spans="1:6">
      <c r="A987" s="42" t="s">
        <v>952</v>
      </c>
      <c r="B987" s="42" t="s">
        <v>954</v>
      </c>
      <c r="C987" s="42" t="s">
        <v>955</v>
      </c>
      <c r="D987" s="42">
        <v>2</v>
      </c>
      <c r="E987" s="42" t="s">
        <v>26</v>
      </c>
      <c r="F987" s="40"/>
    </row>
    <row r="988" spans="1:6">
      <c r="A988" s="42" t="s">
        <v>858</v>
      </c>
      <c r="B988" s="42" t="s">
        <v>76</v>
      </c>
      <c r="C988" s="42" t="s">
        <v>956</v>
      </c>
      <c r="D988" s="42">
        <v>0</v>
      </c>
      <c r="E988" s="42" t="s">
        <v>26</v>
      </c>
      <c r="F988" s="40">
        <v>293.31</v>
      </c>
    </row>
    <row r="989" spans="1:6">
      <c r="A989" s="42" t="s">
        <v>952</v>
      </c>
      <c r="B989" s="42" t="s">
        <v>954</v>
      </c>
      <c r="C989" s="42" t="s">
        <v>957</v>
      </c>
      <c r="D989" s="42">
        <v>2</v>
      </c>
      <c r="E989" s="42" t="s">
        <v>26</v>
      </c>
      <c r="F989" s="40"/>
    </row>
    <row r="990" spans="1:6">
      <c r="A990" s="42" t="s">
        <v>952</v>
      </c>
      <c r="B990" s="42" t="s">
        <v>113</v>
      </c>
      <c r="C990" s="42" t="s">
        <v>959</v>
      </c>
      <c r="D990" s="42">
        <v>1</v>
      </c>
      <c r="E990" s="42" t="s">
        <v>26</v>
      </c>
      <c r="F990" s="40"/>
    </row>
    <row r="991" spans="1:6">
      <c r="A991" s="1" t="s">
        <v>952</v>
      </c>
      <c r="B991" s="1" t="s">
        <v>113</v>
      </c>
      <c r="C991" s="1" t="s">
        <v>962</v>
      </c>
      <c r="D991" s="1">
        <v>5</v>
      </c>
      <c r="E991" s="1" t="s">
        <v>26</v>
      </c>
      <c r="F991" s="3">
        <v>789.4</v>
      </c>
    </row>
    <row r="992" spans="1:6">
      <c r="A992" s="1" t="s">
        <v>952</v>
      </c>
      <c r="B992" s="1" t="s">
        <v>113</v>
      </c>
      <c r="C992" s="1" t="s">
        <v>963</v>
      </c>
      <c r="D992" s="1">
        <v>5</v>
      </c>
      <c r="E992" s="1" t="s">
        <v>26</v>
      </c>
      <c r="F992" s="3">
        <v>1121.5999999999999</v>
      </c>
    </row>
    <row r="993" spans="1:6">
      <c r="A993" s="42" t="s">
        <v>952</v>
      </c>
      <c r="B993" s="42" t="s">
        <v>113</v>
      </c>
      <c r="C993" s="42" t="s">
        <v>964</v>
      </c>
      <c r="D993" s="42">
        <v>1</v>
      </c>
      <c r="E993" s="42" t="s">
        <v>26</v>
      </c>
      <c r="F993" s="40"/>
    </row>
    <row r="994" spans="1:6">
      <c r="A994" s="42" t="s">
        <v>952</v>
      </c>
      <c r="B994" s="42" t="s">
        <v>113</v>
      </c>
      <c r="C994" s="42" t="s">
        <v>1263</v>
      </c>
      <c r="D994" s="42">
        <v>1</v>
      </c>
      <c r="E994" s="42" t="s">
        <v>26</v>
      </c>
      <c r="F994" s="40"/>
    </row>
    <row r="995" spans="1:6">
      <c r="A995" s="42" t="s">
        <v>952</v>
      </c>
      <c r="B995" s="42" t="s">
        <v>113</v>
      </c>
      <c r="C995" s="42" t="s">
        <v>965</v>
      </c>
      <c r="D995" s="42">
        <v>2</v>
      </c>
      <c r="E995" s="42" t="s">
        <v>26</v>
      </c>
      <c r="F995" s="40"/>
    </row>
    <row r="996" spans="1:6">
      <c r="A996" s="42" t="s">
        <v>952</v>
      </c>
      <c r="B996" s="42" t="s">
        <v>966</v>
      </c>
      <c r="C996" s="42" t="s">
        <v>967</v>
      </c>
      <c r="D996" s="42">
        <v>4</v>
      </c>
      <c r="E996" s="42" t="s">
        <v>26</v>
      </c>
      <c r="F996" s="40"/>
    </row>
    <row r="997" spans="1:6">
      <c r="A997" s="42" t="s">
        <v>952</v>
      </c>
      <c r="B997" s="42" t="s">
        <v>969</v>
      </c>
      <c r="C997" s="42" t="s">
        <v>971</v>
      </c>
      <c r="D997" s="42">
        <v>0</v>
      </c>
      <c r="E997" s="42" t="s">
        <v>26</v>
      </c>
      <c r="F997" s="40">
        <v>19480</v>
      </c>
    </row>
    <row r="998" spans="1:6">
      <c r="A998" s="42" t="s">
        <v>952</v>
      </c>
      <c r="B998" s="42" t="s">
        <v>972</v>
      </c>
      <c r="C998" s="42" t="s">
        <v>974</v>
      </c>
      <c r="D998" s="42">
        <v>1</v>
      </c>
      <c r="E998" s="42" t="s">
        <v>26</v>
      </c>
      <c r="F998" s="40"/>
    </row>
    <row r="999" spans="1:6">
      <c r="A999" s="42" t="s">
        <v>952</v>
      </c>
      <c r="B999" s="42" t="s">
        <v>972</v>
      </c>
      <c r="C999" s="42" t="s">
        <v>975</v>
      </c>
      <c r="D999" s="42">
        <v>1</v>
      </c>
      <c r="E999" s="42" t="s">
        <v>26</v>
      </c>
      <c r="F999" s="40"/>
    </row>
    <row r="1000" spans="1:6">
      <c r="A1000" s="42" t="s">
        <v>952</v>
      </c>
      <c r="B1000" s="42" t="s">
        <v>972</v>
      </c>
      <c r="C1000" s="42" t="s">
        <v>976</v>
      </c>
      <c r="D1000" s="42">
        <v>1</v>
      </c>
      <c r="E1000" s="42" t="s">
        <v>26</v>
      </c>
      <c r="F1000" s="40"/>
    </row>
    <row r="1001" spans="1:6">
      <c r="A1001" s="1" t="s">
        <v>952</v>
      </c>
      <c r="B1001" s="1" t="s">
        <v>954</v>
      </c>
      <c r="C1001" s="1" t="s">
        <v>978</v>
      </c>
      <c r="D1001" s="1">
        <v>1</v>
      </c>
      <c r="E1001" s="1" t="s">
        <v>26</v>
      </c>
      <c r="F1001" s="3">
        <v>2147.1999999999998</v>
      </c>
    </row>
    <row r="1002" spans="1:6">
      <c r="A1002" s="1" t="s">
        <v>867</v>
      </c>
      <c r="B1002" s="1" t="s">
        <v>224</v>
      </c>
      <c r="C1002" s="1" t="s">
        <v>980</v>
      </c>
      <c r="D1002" s="1">
        <v>5</v>
      </c>
      <c r="E1002" s="1" t="s">
        <v>26</v>
      </c>
      <c r="F1002" s="3">
        <v>512</v>
      </c>
    </row>
    <row r="1003" spans="1:6">
      <c r="A1003" s="1" t="s">
        <v>867</v>
      </c>
      <c r="B1003" s="1" t="s">
        <v>954</v>
      </c>
      <c r="C1003" s="1" t="s">
        <v>983</v>
      </c>
      <c r="D1003" s="1">
        <v>1</v>
      </c>
      <c r="E1003" s="1" t="s">
        <v>26</v>
      </c>
      <c r="F1003" s="3">
        <v>364677.2</v>
      </c>
    </row>
    <row r="1004" spans="1:6">
      <c r="A1004" s="42" t="s">
        <v>867</v>
      </c>
      <c r="B1004" s="42" t="s">
        <v>985</v>
      </c>
      <c r="C1004" s="42" t="s">
        <v>986</v>
      </c>
      <c r="D1004" s="42">
        <v>2</v>
      </c>
      <c r="E1004" s="42" t="s">
        <v>26</v>
      </c>
      <c r="F1004" s="40"/>
    </row>
    <row r="1005" spans="1:6">
      <c r="A1005" s="48" t="s">
        <v>867</v>
      </c>
      <c r="B1005" s="48" t="s">
        <v>988</v>
      </c>
      <c r="C1005" s="48" t="s">
        <v>989</v>
      </c>
      <c r="D1005" s="48">
        <v>2</v>
      </c>
      <c r="E1005" s="48" t="s">
        <v>26</v>
      </c>
      <c r="F1005" s="50">
        <v>2020</v>
      </c>
    </row>
    <row r="1006" spans="1:6">
      <c r="A1006" s="42" t="s">
        <v>867</v>
      </c>
      <c r="B1006" s="42" t="s">
        <v>954</v>
      </c>
      <c r="C1006" s="42" t="s">
        <v>992</v>
      </c>
      <c r="D1006" s="42">
        <v>0</v>
      </c>
      <c r="E1006" s="42" t="s">
        <v>26</v>
      </c>
      <c r="F1006" s="40"/>
    </row>
    <row r="1007" spans="1:6">
      <c r="A1007" s="42" t="s">
        <v>867</v>
      </c>
      <c r="B1007" s="42" t="s">
        <v>988</v>
      </c>
      <c r="C1007" s="42" t="s">
        <v>993</v>
      </c>
      <c r="D1007" s="42">
        <v>4</v>
      </c>
      <c r="E1007" s="42" t="s">
        <v>26</v>
      </c>
      <c r="F1007" s="40"/>
    </row>
    <row r="1008" spans="1:6">
      <c r="A1008" s="42" t="s">
        <v>867</v>
      </c>
      <c r="B1008" s="42" t="s">
        <v>988</v>
      </c>
      <c r="C1008" s="42" t="s">
        <v>994</v>
      </c>
      <c r="D1008" s="42">
        <v>2</v>
      </c>
      <c r="E1008" s="42" t="s">
        <v>26</v>
      </c>
      <c r="F1008" s="40"/>
    </row>
    <row r="1009" spans="1:6">
      <c r="A1009" s="42" t="s">
        <v>867</v>
      </c>
      <c r="B1009" s="42" t="s">
        <v>113</v>
      </c>
      <c r="C1009" s="42" t="s">
        <v>997</v>
      </c>
      <c r="D1009" s="42">
        <v>6</v>
      </c>
      <c r="E1009" s="42" t="s">
        <v>26</v>
      </c>
      <c r="F1009" s="40"/>
    </row>
    <row r="1010" spans="1:6">
      <c r="A1010" s="42" t="s">
        <v>867</v>
      </c>
      <c r="B1010" s="42" t="s">
        <v>954</v>
      </c>
      <c r="C1010" s="42" t="s">
        <v>998</v>
      </c>
      <c r="D1010" s="42">
        <v>0</v>
      </c>
      <c r="E1010" s="42" t="s">
        <v>26</v>
      </c>
      <c r="F1010" s="40">
        <v>11870.8</v>
      </c>
    </row>
    <row r="1011" spans="1:6">
      <c r="A1011" s="1" t="s">
        <v>867</v>
      </c>
      <c r="B1011" s="1" t="s">
        <v>988</v>
      </c>
      <c r="C1011" s="1" t="s">
        <v>999</v>
      </c>
      <c r="D1011" s="1">
        <v>2</v>
      </c>
      <c r="E1011" s="1" t="s">
        <v>26</v>
      </c>
      <c r="F1011" s="3">
        <v>1370</v>
      </c>
    </row>
    <row r="1012" spans="1:6">
      <c r="A1012" s="1" t="s">
        <v>867</v>
      </c>
      <c r="B1012" s="1" t="s">
        <v>988</v>
      </c>
      <c r="C1012" s="1" t="s">
        <v>1000</v>
      </c>
      <c r="D1012" s="1">
        <v>2</v>
      </c>
      <c r="E1012" s="1" t="s">
        <v>26</v>
      </c>
      <c r="F1012" s="3">
        <v>320</v>
      </c>
    </row>
    <row r="1013" spans="1:6">
      <c r="A1013" s="42" t="s">
        <v>867</v>
      </c>
      <c r="B1013" s="42" t="s">
        <v>703</v>
      </c>
      <c r="C1013" s="42" t="s">
        <v>1001</v>
      </c>
      <c r="D1013" s="42">
        <v>0</v>
      </c>
      <c r="E1013" s="42" t="s">
        <v>26</v>
      </c>
      <c r="F1013" s="40">
        <v>13927.32</v>
      </c>
    </row>
    <row r="1014" spans="1:6">
      <c r="A1014" s="42" t="s">
        <v>867</v>
      </c>
      <c r="B1014" s="42" t="s">
        <v>703</v>
      </c>
      <c r="C1014" s="42" t="s">
        <v>1001</v>
      </c>
      <c r="D1014" s="42">
        <v>0</v>
      </c>
      <c r="E1014" s="42" t="s">
        <v>26</v>
      </c>
      <c r="F1014" s="40">
        <v>16014.48</v>
      </c>
    </row>
    <row r="1015" spans="1:6">
      <c r="A1015" s="42" t="s">
        <v>867</v>
      </c>
      <c r="B1015" s="42" t="s">
        <v>1052</v>
      </c>
      <c r="C1015" s="42" t="s">
        <v>1053</v>
      </c>
      <c r="D1015" s="42">
        <v>0</v>
      </c>
      <c r="E1015" s="42" t="s">
        <v>26</v>
      </c>
      <c r="F1015" s="40"/>
    </row>
    <row r="1016" spans="1:6">
      <c r="A1016" s="1" t="s">
        <v>802</v>
      </c>
      <c r="B1016" s="1" t="s">
        <v>113</v>
      </c>
      <c r="C1016" s="1" t="s">
        <v>1056</v>
      </c>
      <c r="D1016" s="1">
        <v>1</v>
      </c>
      <c r="E1016" s="1" t="s">
        <v>26</v>
      </c>
      <c r="F1016" s="3">
        <v>156</v>
      </c>
    </row>
    <row r="1017" spans="1:6">
      <c r="A1017" s="1" t="s">
        <v>802</v>
      </c>
      <c r="B1017" s="1" t="s">
        <v>113</v>
      </c>
      <c r="C1017" s="1" t="s">
        <v>1128</v>
      </c>
      <c r="D1017" s="1">
        <v>1</v>
      </c>
      <c r="E1017" s="1" t="s">
        <v>26</v>
      </c>
      <c r="F1017" s="3">
        <v>324</v>
      </c>
    </row>
    <row r="1018" spans="1:6">
      <c r="A1018" s="1" t="s">
        <v>802</v>
      </c>
      <c r="B1018" s="1" t="s">
        <v>113</v>
      </c>
      <c r="C1018" s="1" t="s">
        <v>1129</v>
      </c>
      <c r="D1018" s="1">
        <v>1</v>
      </c>
      <c r="E1018" s="1" t="s">
        <v>26</v>
      </c>
      <c r="F1018" s="3">
        <v>264</v>
      </c>
    </row>
    <row r="1019" spans="1:6">
      <c r="A1019" s="1" t="s">
        <v>802</v>
      </c>
      <c r="B1019" s="1" t="s">
        <v>113</v>
      </c>
      <c r="C1019" s="1" t="s">
        <v>1130</v>
      </c>
      <c r="D1019" s="1">
        <v>4</v>
      </c>
      <c r="E1019" s="1" t="s">
        <v>26</v>
      </c>
      <c r="F1019" s="3">
        <v>30</v>
      </c>
    </row>
    <row r="1020" spans="1:6">
      <c r="A1020" s="42" t="s">
        <v>802</v>
      </c>
      <c r="B1020" s="42" t="s">
        <v>113</v>
      </c>
      <c r="C1020" s="42" t="s">
        <v>1188</v>
      </c>
      <c r="D1020" s="42">
        <v>0</v>
      </c>
      <c r="E1020" s="42" t="s">
        <v>26</v>
      </c>
      <c r="F1020" s="40">
        <v>665.23</v>
      </c>
    </row>
    <row r="1021" spans="1:6">
      <c r="A1021" s="42" t="s">
        <v>802</v>
      </c>
      <c r="B1021" s="42" t="s">
        <v>113</v>
      </c>
      <c r="C1021" s="42" t="s">
        <v>1189</v>
      </c>
      <c r="D1021" s="42">
        <v>0</v>
      </c>
      <c r="E1021" s="42" t="s">
        <v>26</v>
      </c>
      <c r="F1021" s="40">
        <v>496.58</v>
      </c>
    </row>
    <row r="1022" spans="1:6">
      <c r="A1022" s="42" t="s">
        <v>802</v>
      </c>
      <c r="B1022" s="42" t="s">
        <v>113</v>
      </c>
      <c r="C1022" s="42" t="s">
        <v>1190</v>
      </c>
      <c r="D1022" s="42">
        <v>0</v>
      </c>
      <c r="E1022" s="42" t="s">
        <v>26</v>
      </c>
      <c r="F1022" s="40">
        <v>241.73</v>
      </c>
    </row>
    <row r="1023" spans="1:6">
      <c r="A1023" s="42" t="s">
        <v>802</v>
      </c>
      <c r="B1023" s="42" t="s">
        <v>113</v>
      </c>
      <c r="C1023" s="42" t="s">
        <v>655</v>
      </c>
      <c r="D1023" s="42">
        <v>1</v>
      </c>
      <c r="E1023" s="42" t="s">
        <v>26</v>
      </c>
      <c r="F1023" s="40"/>
    </row>
    <row r="1024" spans="1:6">
      <c r="A1024" s="42" t="s">
        <v>802</v>
      </c>
      <c r="B1024" s="42" t="s">
        <v>113</v>
      </c>
      <c r="C1024" s="42" t="s">
        <v>1262</v>
      </c>
      <c r="D1024" s="42">
        <v>1</v>
      </c>
      <c r="E1024" s="42" t="s">
        <v>26</v>
      </c>
      <c r="F1024" s="40"/>
    </row>
    <row r="1025" spans="1:6">
      <c r="A1025" s="42" t="s">
        <v>802</v>
      </c>
      <c r="B1025" s="42" t="s">
        <v>113</v>
      </c>
      <c r="C1025" s="42" t="s">
        <v>656</v>
      </c>
      <c r="D1025" s="42">
        <v>1</v>
      </c>
      <c r="E1025" s="42" t="s">
        <v>26</v>
      </c>
      <c r="F1025" s="40"/>
    </row>
    <row r="1026" spans="1:6">
      <c r="A1026" s="42" t="s">
        <v>802</v>
      </c>
      <c r="B1026" s="42" t="s">
        <v>969</v>
      </c>
      <c r="C1026" s="42" t="s">
        <v>1296</v>
      </c>
      <c r="D1026" s="42">
        <v>0</v>
      </c>
      <c r="E1026" s="42" t="s">
        <v>26</v>
      </c>
      <c r="F1026" s="40">
        <v>105723.4</v>
      </c>
    </row>
    <row r="1027" spans="1:6">
      <c r="A1027" s="42" t="s">
        <v>802</v>
      </c>
      <c r="B1027" s="42" t="s">
        <v>877</v>
      </c>
      <c r="C1027" s="42" t="s">
        <v>1300</v>
      </c>
      <c r="D1027" s="42">
        <v>0</v>
      </c>
      <c r="E1027" s="42" t="s">
        <v>26</v>
      </c>
      <c r="F1027" s="40">
        <v>3592.48</v>
      </c>
    </row>
    <row r="1028" spans="1:6">
      <c r="A1028" s="1" t="s">
        <v>802</v>
      </c>
      <c r="B1028" s="1" t="s">
        <v>113</v>
      </c>
      <c r="C1028" s="1" t="s">
        <v>1344</v>
      </c>
      <c r="D1028" s="1">
        <v>1</v>
      </c>
      <c r="E1028" s="1" t="s">
        <v>26</v>
      </c>
      <c r="F1028" s="3">
        <v>2164.33</v>
      </c>
    </row>
    <row r="1029" spans="1:6">
      <c r="A1029" s="1" t="s">
        <v>802</v>
      </c>
      <c r="B1029" s="1" t="s">
        <v>113</v>
      </c>
      <c r="C1029" s="1" t="s">
        <v>1345</v>
      </c>
      <c r="D1029" s="1">
        <v>1</v>
      </c>
      <c r="E1029" s="1" t="s">
        <v>26</v>
      </c>
      <c r="F1029" s="3">
        <v>1058.74</v>
      </c>
    </row>
    <row r="1030" spans="1:6">
      <c r="A1030" s="1" t="s">
        <v>802</v>
      </c>
      <c r="B1030" s="1" t="s">
        <v>113</v>
      </c>
      <c r="C1030" s="1" t="s">
        <v>1346</v>
      </c>
      <c r="D1030" s="1">
        <v>1</v>
      </c>
      <c r="E1030" s="1" t="s">
        <v>26</v>
      </c>
      <c r="F1030" s="3">
        <v>667.1</v>
      </c>
    </row>
    <row r="1031" spans="1:6">
      <c r="A1031" s="1" t="s">
        <v>802</v>
      </c>
      <c r="B1031" s="1" t="s">
        <v>113</v>
      </c>
      <c r="C1031" s="1" t="s">
        <v>1349</v>
      </c>
      <c r="D1031" s="1">
        <v>1</v>
      </c>
      <c r="E1031" s="1" t="s">
        <v>26</v>
      </c>
      <c r="F1031" s="3">
        <v>3783.36</v>
      </c>
    </row>
    <row r="1032" spans="1:6">
      <c r="A1032" s="1" t="s">
        <v>802</v>
      </c>
      <c r="B1032" s="1" t="s">
        <v>113</v>
      </c>
      <c r="C1032" s="1" t="s">
        <v>1350</v>
      </c>
      <c r="D1032" s="1">
        <v>1</v>
      </c>
      <c r="E1032" s="1" t="s">
        <v>26</v>
      </c>
      <c r="F1032" s="3">
        <v>1461.63</v>
      </c>
    </row>
    <row r="1033" spans="1:6">
      <c r="A1033" s="1" t="s">
        <v>802</v>
      </c>
      <c r="B1033" s="1" t="s">
        <v>113</v>
      </c>
      <c r="C1033" s="1" t="s">
        <v>1351</v>
      </c>
      <c r="D1033" s="1">
        <v>1</v>
      </c>
      <c r="E1033" s="1" t="s">
        <v>26</v>
      </c>
      <c r="F1033" s="3">
        <v>1737.09</v>
      </c>
    </row>
    <row r="1034" spans="1:6">
      <c r="A1034" s="1" t="s">
        <v>802</v>
      </c>
      <c r="B1034" s="1" t="s">
        <v>113</v>
      </c>
      <c r="C1034" s="1" t="s">
        <v>1352</v>
      </c>
      <c r="D1034" s="1">
        <v>2</v>
      </c>
      <c r="E1034" s="1" t="s">
        <v>26</v>
      </c>
      <c r="F1034" s="3">
        <v>389.77</v>
      </c>
    </row>
    <row r="1035" spans="1:6">
      <c r="A1035" s="42" t="s">
        <v>802</v>
      </c>
      <c r="B1035" s="42" t="s">
        <v>224</v>
      </c>
      <c r="C1035" s="42" t="s">
        <v>1494</v>
      </c>
      <c r="D1035" s="42">
        <v>0</v>
      </c>
      <c r="E1035" s="42" t="s">
        <v>1424</v>
      </c>
      <c r="F1035" s="40">
        <v>6.85</v>
      </c>
    </row>
    <row r="1036" spans="1:6">
      <c r="A1036" s="42" t="s">
        <v>802</v>
      </c>
      <c r="B1036" s="42" t="s">
        <v>224</v>
      </c>
      <c r="C1036" s="42" t="s">
        <v>1356</v>
      </c>
      <c r="D1036" s="42">
        <v>0</v>
      </c>
      <c r="E1036" s="42" t="s">
        <v>26</v>
      </c>
      <c r="F1036" s="40">
        <v>10.76</v>
      </c>
    </row>
    <row r="1037" spans="1:6">
      <c r="A1037" s="42" t="s">
        <v>802</v>
      </c>
      <c r="B1037" s="42" t="s">
        <v>224</v>
      </c>
      <c r="C1037" s="42" t="s">
        <v>1356</v>
      </c>
      <c r="D1037" s="42">
        <v>0</v>
      </c>
      <c r="E1037" s="42" t="s">
        <v>26</v>
      </c>
      <c r="F1037" s="40">
        <v>10.76</v>
      </c>
    </row>
    <row r="1038" spans="1:6">
      <c r="A1038" s="42" t="s">
        <v>802</v>
      </c>
      <c r="B1038" s="42" t="s">
        <v>224</v>
      </c>
      <c r="C1038" s="42" t="s">
        <v>552</v>
      </c>
      <c r="D1038" s="42">
        <v>0</v>
      </c>
      <c r="E1038" s="42" t="s">
        <v>26</v>
      </c>
      <c r="F1038" s="40">
        <v>656.98</v>
      </c>
    </row>
    <row r="1039" spans="1:6">
      <c r="A1039" s="42" t="s">
        <v>802</v>
      </c>
      <c r="B1039" s="42" t="s">
        <v>1237</v>
      </c>
      <c r="C1039" s="42" t="s">
        <v>1341</v>
      </c>
      <c r="D1039" s="42">
        <v>0</v>
      </c>
      <c r="E1039" s="42" t="s">
        <v>26</v>
      </c>
      <c r="F1039" s="40">
        <v>108.74</v>
      </c>
    </row>
    <row r="1040" spans="1:6">
      <c r="A1040" s="1" t="s">
        <v>802</v>
      </c>
      <c r="B1040" s="1" t="s">
        <v>1237</v>
      </c>
      <c r="C1040" s="1" t="s">
        <v>1358</v>
      </c>
      <c r="D1040" s="1">
        <v>2</v>
      </c>
      <c r="E1040" s="1" t="s">
        <v>26</v>
      </c>
      <c r="F1040" s="3">
        <v>1329.02</v>
      </c>
    </row>
    <row r="1041" spans="1:6">
      <c r="A1041" s="42" t="s">
        <v>802</v>
      </c>
      <c r="B1041" s="42" t="s">
        <v>1237</v>
      </c>
      <c r="C1041" s="42" t="s">
        <v>1359</v>
      </c>
      <c r="D1041" s="42">
        <v>0</v>
      </c>
      <c r="E1041" s="42" t="s">
        <v>26</v>
      </c>
      <c r="F1041" s="40">
        <v>26.07</v>
      </c>
    </row>
    <row r="1042" spans="1:6">
      <c r="A1042" s="42" t="s">
        <v>802</v>
      </c>
      <c r="B1042" s="42" t="s">
        <v>1237</v>
      </c>
      <c r="C1042" s="42" t="s">
        <v>1360</v>
      </c>
      <c r="D1042" s="42">
        <v>0</v>
      </c>
      <c r="E1042" s="42" t="s">
        <v>26</v>
      </c>
      <c r="F1042" s="40">
        <v>64.28</v>
      </c>
    </row>
    <row r="1043" spans="1:6">
      <c r="A1043" s="42" t="s">
        <v>802</v>
      </c>
      <c r="B1043" s="42" t="s">
        <v>1237</v>
      </c>
      <c r="C1043" s="42" t="s">
        <v>1361</v>
      </c>
      <c r="D1043" s="42">
        <v>0</v>
      </c>
      <c r="E1043" s="42" t="s">
        <v>26</v>
      </c>
      <c r="F1043" s="40">
        <v>17.7</v>
      </c>
    </row>
    <row r="1044" spans="1:6">
      <c r="A1044" s="42" t="s">
        <v>802</v>
      </c>
      <c r="B1044" s="42" t="s">
        <v>1237</v>
      </c>
      <c r="C1044" s="42" t="s">
        <v>1362</v>
      </c>
      <c r="D1044" s="42">
        <v>0</v>
      </c>
      <c r="E1044" s="42" t="s">
        <v>26</v>
      </c>
      <c r="F1044" s="40">
        <v>106</v>
      </c>
    </row>
    <row r="1045" spans="1:6">
      <c r="A1045" s="42" t="s">
        <v>802</v>
      </c>
      <c r="B1045" s="42" t="s">
        <v>1237</v>
      </c>
      <c r="C1045" s="42" t="s">
        <v>1363</v>
      </c>
      <c r="D1045" s="42">
        <v>0</v>
      </c>
      <c r="E1045" s="42" t="s">
        <v>26</v>
      </c>
      <c r="F1045" s="40">
        <v>392</v>
      </c>
    </row>
    <row r="1046" spans="1:6">
      <c r="A1046" s="1" t="s">
        <v>802</v>
      </c>
      <c r="B1046" s="1" t="s">
        <v>122</v>
      </c>
      <c r="C1046" s="1" t="s">
        <v>1379</v>
      </c>
      <c r="D1046" s="1">
        <v>24</v>
      </c>
      <c r="E1046" s="1" t="s">
        <v>26</v>
      </c>
      <c r="F1046" s="3">
        <v>600</v>
      </c>
    </row>
    <row r="1047" spans="1:6">
      <c r="A1047" s="1" t="s">
        <v>802</v>
      </c>
      <c r="B1047" s="1" t="s">
        <v>122</v>
      </c>
      <c r="C1047" s="1" t="s">
        <v>1380</v>
      </c>
      <c r="D1047" s="1">
        <v>48</v>
      </c>
      <c r="E1047" s="1" t="s">
        <v>26</v>
      </c>
      <c r="F1047" s="3">
        <v>292.31</v>
      </c>
    </row>
    <row r="1048" spans="1:6">
      <c r="A1048" s="42" t="s">
        <v>802</v>
      </c>
      <c r="B1048" s="42" t="s">
        <v>113</v>
      </c>
      <c r="C1048" s="42" t="s">
        <v>1421</v>
      </c>
      <c r="D1048" s="42">
        <v>0</v>
      </c>
      <c r="E1048" s="42" t="s">
        <v>26</v>
      </c>
      <c r="F1048" s="40">
        <v>3500</v>
      </c>
    </row>
    <row r="1049" spans="1:6">
      <c r="A1049" s="1" t="s">
        <v>1430</v>
      </c>
      <c r="B1049" s="1" t="s">
        <v>122</v>
      </c>
      <c r="C1049" s="1" t="s">
        <v>1425</v>
      </c>
      <c r="D1049" s="1">
        <v>2</v>
      </c>
      <c r="E1049" s="1" t="s">
        <v>26</v>
      </c>
      <c r="F1049" s="3">
        <v>4676.07</v>
      </c>
    </row>
    <row r="1050" spans="1:6">
      <c r="A1050" s="1" t="s">
        <v>1431</v>
      </c>
      <c r="B1050" s="1" t="s">
        <v>122</v>
      </c>
      <c r="C1050" s="1" t="s">
        <v>1426</v>
      </c>
      <c r="D1050" s="1">
        <v>1</v>
      </c>
      <c r="E1050" s="1" t="s">
        <v>26</v>
      </c>
      <c r="F1050" s="3">
        <v>827.83</v>
      </c>
    </row>
    <row r="1051" spans="1:6">
      <c r="A1051" s="1" t="s">
        <v>1431</v>
      </c>
      <c r="B1051" s="1" t="s">
        <v>122</v>
      </c>
      <c r="C1051" s="1" t="s">
        <v>1427</v>
      </c>
      <c r="D1051" s="1">
        <v>6</v>
      </c>
      <c r="E1051" s="1" t="s">
        <v>26</v>
      </c>
      <c r="F1051" s="3">
        <v>612.23</v>
      </c>
    </row>
    <row r="1052" spans="1:6">
      <c r="A1052" s="1" t="s">
        <v>1431</v>
      </c>
      <c r="B1052" s="1" t="s">
        <v>122</v>
      </c>
      <c r="C1052" s="1" t="s">
        <v>1428</v>
      </c>
      <c r="D1052" s="1">
        <v>1</v>
      </c>
      <c r="E1052" s="1" t="s">
        <v>26</v>
      </c>
      <c r="F1052" s="3">
        <v>1273.97</v>
      </c>
    </row>
    <row r="1053" spans="1:6">
      <c r="A1053" s="1" t="s">
        <v>149</v>
      </c>
      <c r="B1053" s="1" t="s">
        <v>122</v>
      </c>
      <c r="C1053" s="1" t="s">
        <v>1429</v>
      </c>
      <c r="D1053" s="1">
        <v>1</v>
      </c>
      <c r="E1053" s="1" t="s">
        <v>26</v>
      </c>
      <c r="F1053" s="3">
        <v>609.59</v>
      </c>
    </row>
    <row r="1054" spans="1:6">
      <c r="A1054" s="42" t="s">
        <v>802</v>
      </c>
      <c r="B1054" s="42" t="s">
        <v>237</v>
      </c>
      <c r="C1054" s="42" t="s">
        <v>1442</v>
      </c>
      <c r="D1054" s="42">
        <v>0</v>
      </c>
      <c r="E1054" s="42" t="s">
        <v>26</v>
      </c>
      <c r="F1054" s="40">
        <v>33350</v>
      </c>
    </row>
    <row r="1055" spans="1:6">
      <c r="A1055" s="1"/>
      <c r="B1055" s="1" t="s">
        <v>113</v>
      </c>
      <c r="C1055" s="1" t="s">
        <v>1454</v>
      </c>
      <c r="D1055" s="1">
        <v>2</v>
      </c>
      <c r="E1055" s="1" t="s">
        <v>26</v>
      </c>
      <c r="F1055" s="3">
        <v>55.44</v>
      </c>
    </row>
    <row r="1056" spans="1:6">
      <c r="A1056" s="1"/>
      <c r="B1056" s="1" t="s">
        <v>1237</v>
      </c>
      <c r="C1056" s="1" t="s">
        <v>1490</v>
      </c>
      <c r="D1056" s="1">
        <v>24</v>
      </c>
      <c r="E1056" s="1" t="s">
        <v>26</v>
      </c>
      <c r="F1056" s="3">
        <v>155</v>
      </c>
    </row>
    <row r="1057" spans="1:6">
      <c r="A1057" s="1"/>
      <c r="B1057" s="1" t="s">
        <v>1237</v>
      </c>
      <c r="C1057" s="1" t="s">
        <v>1491</v>
      </c>
      <c r="D1057" s="1">
        <v>48</v>
      </c>
      <c r="E1057" s="1" t="s">
        <v>26</v>
      </c>
      <c r="F1057" s="3">
        <v>564.57000000000005</v>
      </c>
    </row>
    <row r="1058" spans="1:6">
      <c r="A1058" s="1"/>
      <c r="B1058" s="1" t="s">
        <v>1237</v>
      </c>
      <c r="C1058" s="1" t="s">
        <v>1492</v>
      </c>
      <c r="D1058" s="1">
        <v>6</v>
      </c>
      <c r="E1058" s="1" t="s">
        <v>26</v>
      </c>
      <c r="F1058" s="1">
        <v>139.06</v>
      </c>
    </row>
    <row r="1059" spans="1:6">
      <c r="A1059" s="1"/>
      <c r="B1059" s="1" t="s">
        <v>1237</v>
      </c>
      <c r="C1059" s="1" t="s">
        <v>1493</v>
      </c>
      <c r="D1059" s="1">
        <v>12</v>
      </c>
      <c r="E1059" s="1" t="s">
        <v>26</v>
      </c>
      <c r="F1059" s="1">
        <v>139.06</v>
      </c>
    </row>
    <row r="1060" spans="1:6">
      <c r="A1060" s="1"/>
      <c r="B1060" s="1"/>
      <c r="C1060" s="1"/>
      <c r="D1060" s="1"/>
      <c r="E1060" s="1"/>
      <c r="F1060" s="3"/>
    </row>
    <row r="1061" spans="1:6">
      <c r="A1061" s="9"/>
      <c r="B1061" s="9"/>
      <c r="C1061" s="9" t="s">
        <v>796</v>
      </c>
      <c r="D1061" s="9"/>
      <c r="E1061" s="9"/>
      <c r="F1061" s="11"/>
    </row>
    <row r="1062" spans="1:6">
      <c r="A1062" s="1" t="s">
        <v>299</v>
      </c>
      <c r="B1062" s="1" t="s">
        <v>164</v>
      </c>
      <c r="C1062" s="1" t="s">
        <v>797</v>
      </c>
      <c r="D1062" s="1">
        <v>6</v>
      </c>
      <c r="E1062" s="1" t="s">
        <v>26</v>
      </c>
      <c r="F1062" s="3">
        <v>780</v>
      </c>
    </row>
    <row r="1063" spans="1:6">
      <c r="A1063" s="1" t="s">
        <v>299</v>
      </c>
      <c r="B1063" s="1" t="s">
        <v>113</v>
      </c>
      <c r="C1063" s="1" t="s">
        <v>798</v>
      </c>
      <c r="D1063" s="1">
        <v>1</v>
      </c>
      <c r="E1063" s="1" t="s">
        <v>54</v>
      </c>
      <c r="F1063" s="3">
        <v>5140</v>
      </c>
    </row>
    <row r="1064" spans="1:6" ht="16">
      <c r="A1064" s="35"/>
      <c r="B1064" s="35"/>
      <c r="C1064" s="38" t="s">
        <v>1170</v>
      </c>
      <c r="D1064" s="35"/>
      <c r="E1064" s="35"/>
      <c r="F1064" s="37"/>
    </row>
    <row r="1065" spans="1:6">
      <c r="A1065" s="1" t="s">
        <v>149</v>
      </c>
      <c r="B1065" s="1" t="s">
        <v>1171</v>
      </c>
      <c r="C1065" s="1" t="s">
        <v>1172</v>
      </c>
      <c r="D1065" s="1">
        <v>0</v>
      </c>
      <c r="E1065" s="1" t="s">
        <v>26</v>
      </c>
      <c r="F1065" s="3"/>
    </row>
    <row r="1066" spans="1:6">
      <c r="A1066" s="1" t="s">
        <v>149</v>
      </c>
      <c r="B1066" s="1" t="s">
        <v>1171</v>
      </c>
      <c r="C1066" s="1" t="s">
        <v>1173</v>
      </c>
      <c r="D1066" s="1">
        <v>1</v>
      </c>
      <c r="E1066" s="1" t="s">
        <v>26</v>
      </c>
      <c r="F1066" s="3"/>
    </row>
    <row r="1067" spans="1:6">
      <c r="A1067" s="1" t="s">
        <v>149</v>
      </c>
      <c r="B1067" s="1" t="s">
        <v>1171</v>
      </c>
      <c r="C1067" s="1" t="s">
        <v>1175</v>
      </c>
      <c r="D1067" s="1">
        <v>0</v>
      </c>
      <c r="E1067" s="1" t="s">
        <v>26</v>
      </c>
      <c r="F1067" s="3"/>
    </row>
    <row r="1068" spans="1:6">
      <c r="A1068" s="1" t="s">
        <v>149</v>
      </c>
      <c r="B1068" s="1" t="s">
        <v>1171</v>
      </c>
      <c r="C1068" s="1" t="s">
        <v>1174</v>
      </c>
      <c r="D1068" s="1">
        <v>0</v>
      </c>
      <c r="E1068" s="1" t="s">
        <v>26</v>
      </c>
      <c r="F1068" s="3"/>
    </row>
    <row r="1069" spans="1:6">
      <c r="A1069" s="1" t="s">
        <v>149</v>
      </c>
      <c r="B1069" s="1" t="s">
        <v>1171</v>
      </c>
      <c r="C1069" s="1" t="s">
        <v>1176</v>
      </c>
      <c r="D1069" s="1">
        <v>1</v>
      </c>
      <c r="E1069" s="1" t="s">
        <v>26</v>
      </c>
      <c r="F1069" s="3"/>
    </row>
    <row r="1070" spans="1:6">
      <c r="A1070" s="1" t="s">
        <v>149</v>
      </c>
      <c r="B1070" s="1" t="s">
        <v>1171</v>
      </c>
      <c r="C1070" s="1" t="s">
        <v>1177</v>
      </c>
      <c r="D1070" s="1">
        <v>0</v>
      </c>
      <c r="E1070" s="1" t="s">
        <v>26</v>
      </c>
      <c r="F1070" s="3"/>
    </row>
    <row r="1071" spans="1:6">
      <c r="A1071" s="1" t="s">
        <v>149</v>
      </c>
      <c r="B1071" s="1" t="s">
        <v>1171</v>
      </c>
      <c r="C1071" s="1" t="s">
        <v>1178</v>
      </c>
      <c r="D1071" s="1">
        <v>0</v>
      </c>
      <c r="E1071" s="1" t="s">
        <v>26</v>
      </c>
      <c r="F1071" s="3"/>
    </row>
    <row r="1072" spans="1:6">
      <c r="A1072" s="1" t="s">
        <v>149</v>
      </c>
      <c r="B1072" s="1" t="s">
        <v>1181</v>
      </c>
      <c r="C1072" s="1" t="s">
        <v>1179</v>
      </c>
      <c r="D1072" s="1">
        <v>3</v>
      </c>
      <c r="E1072" s="1" t="s">
        <v>26</v>
      </c>
      <c r="F1072" s="3"/>
    </row>
    <row r="1073" spans="1:6">
      <c r="A1073" s="1" t="s">
        <v>149</v>
      </c>
      <c r="B1073" s="1" t="s">
        <v>1171</v>
      </c>
      <c r="C1073" s="1" t="s">
        <v>1180</v>
      </c>
      <c r="D1073" s="1">
        <v>1</v>
      </c>
      <c r="E1073" s="1" t="s">
        <v>26</v>
      </c>
      <c r="F1073" s="3"/>
    </row>
    <row r="1074" spans="1:6">
      <c r="A1074" s="1"/>
      <c r="B1074" s="1"/>
      <c r="C1074" s="1"/>
      <c r="D1074" s="1"/>
      <c r="E1074" s="1"/>
      <c r="F1074" s="3"/>
    </row>
    <row r="1075" spans="1:6" ht="19">
      <c r="A1075" s="21"/>
      <c r="B1075" s="21"/>
      <c r="C1075" s="21"/>
      <c r="D1075" s="21"/>
      <c r="E1075" s="21"/>
      <c r="F1075" s="20" t="s">
        <v>1006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EB685-258B-CC41-8D52-78DAD2ECB434}">
  <dimension ref="A1:B1074"/>
  <sheetViews>
    <sheetView tabSelected="1" workbookViewId="0">
      <selection activeCell="B1" activeCellId="1" sqref="A1:A1048576 B1:B1048576"/>
    </sheetView>
  </sheetViews>
  <sheetFormatPr baseColWidth="10" defaultRowHeight="15"/>
  <cols>
    <col min="2" max="2" width="57" customWidth="1"/>
  </cols>
  <sheetData>
    <row r="1" spans="1:2" ht="16">
      <c r="A1" s="68" t="s">
        <v>1498</v>
      </c>
      <c r="B1" s="66" t="s">
        <v>1497</v>
      </c>
    </row>
    <row r="2" spans="1:2">
      <c r="B2" s="1" t="s">
        <v>919</v>
      </c>
    </row>
    <row r="3" spans="1:2">
      <c r="B3" s="1" t="s">
        <v>482</v>
      </c>
    </row>
    <row r="4" spans="1:2">
      <c r="B4" s="1" t="s">
        <v>60</v>
      </c>
    </row>
    <row r="5" spans="1:2">
      <c r="B5" s="1" t="s">
        <v>808</v>
      </c>
    </row>
    <row r="6" spans="1:2">
      <c r="B6" s="1" t="s">
        <v>381</v>
      </c>
    </row>
    <row r="7" spans="1:2">
      <c r="B7" s="1" t="s">
        <v>449</v>
      </c>
    </row>
    <row r="8" spans="1:2">
      <c r="B8" s="1" t="s">
        <v>864</v>
      </c>
    </row>
    <row r="9" spans="1:2">
      <c r="B9" s="1" t="s">
        <v>282</v>
      </c>
    </row>
    <row r="10" spans="1:2">
      <c r="B10" s="1" t="s">
        <v>1463</v>
      </c>
    </row>
    <row r="11" spans="1:2">
      <c r="B11" s="1" t="s">
        <v>1171</v>
      </c>
    </row>
    <row r="12" spans="1:2">
      <c r="B12" s="1" t="s">
        <v>877</v>
      </c>
    </row>
    <row r="13" spans="1:2">
      <c r="B13" s="1" t="s">
        <v>571</v>
      </c>
    </row>
    <row r="14" spans="1:2">
      <c r="B14" s="1" t="s">
        <v>103</v>
      </c>
    </row>
    <row r="15" spans="1:2">
      <c r="B15" s="1" t="s">
        <v>90</v>
      </c>
    </row>
    <row r="16" spans="1:2">
      <c r="B16" s="1" t="s">
        <v>130</v>
      </c>
    </row>
    <row r="17" spans="2:2">
      <c r="B17" s="1" t="s">
        <v>75</v>
      </c>
    </row>
    <row r="18" spans="2:2">
      <c r="B18" s="1" t="s">
        <v>1336</v>
      </c>
    </row>
    <row r="19" spans="2:2">
      <c r="B19" s="1" t="s">
        <v>1444</v>
      </c>
    </row>
    <row r="20" spans="2:2">
      <c r="B20" s="1" t="s">
        <v>985</v>
      </c>
    </row>
    <row r="21" spans="2:2">
      <c r="B21" s="1" t="s">
        <v>486</v>
      </c>
    </row>
    <row r="22" spans="2:2">
      <c r="B22" s="1" t="s">
        <v>66</v>
      </c>
    </row>
    <row r="23" spans="2:2">
      <c r="B23" s="1" t="s">
        <v>471</v>
      </c>
    </row>
    <row r="24" spans="2:2">
      <c r="B24" s="1" t="s">
        <v>1181</v>
      </c>
    </row>
    <row r="25" spans="2:2">
      <c r="B25" s="1" t="s">
        <v>1485</v>
      </c>
    </row>
    <row r="26" spans="2:2">
      <c r="B26" s="1" t="s">
        <v>268</v>
      </c>
    </row>
    <row r="27" spans="2:2">
      <c r="B27" s="1" t="s">
        <v>819</v>
      </c>
    </row>
    <row r="28" spans="2:2">
      <c r="B28" s="1" t="s">
        <v>171</v>
      </c>
    </row>
    <row r="29" spans="2:2">
      <c r="B29" s="1" t="s">
        <v>106</v>
      </c>
    </row>
    <row r="30" spans="2:2">
      <c r="B30" s="1" t="s">
        <v>38</v>
      </c>
    </row>
    <row r="31" spans="2:2">
      <c r="B31" s="1" t="s">
        <v>707</v>
      </c>
    </row>
    <row r="32" spans="2:2">
      <c r="B32" s="1" t="s">
        <v>912</v>
      </c>
    </row>
    <row r="33" spans="2:2">
      <c r="B33" s="1" t="s">
        <v>1166</v>
      </c>
    </row>
    <row r="34" spans="2:2">
      <c r="B34" s="1" t="s">
        <v>564</v>
      </c>
    </row>
    <row r="35" spans="2:2">
      <c r="B35" s="1" t="s">
        <v>500</v>
      </c>
    </row>
    <row r="36" spans="2:2">
      <c r="B36" s="1" t="s">
        <v>923</v>
      </c>
    </row>
    <row r="37" spans="2:2">
      <c r="B37" s="1" t="s">
        <v>44</v>
      </c>
    </row>
    <row r="38" spans="2:2">
      <c r="B38" s="1" t="s">
        <v>361</v>
      </c>
    </row>
    <row r="39" spans="2:2">
      <c r="B39" s="1" t="s">
        <v>969</v>
      </c>
    </row>
    <row r="40" spans="2:2">
      <c r="B40" s="1" t="s">
        <v>623</v>
      </c>
    </row>
    <row r="41" spans="2:2">
      <c r="B41" s="1" t="s">
        <v>145</v>
      </c>
    </row>
    <row r="42" spans="2:2">
      <c r="B42" s="1" t="s">
        <v>133</v>
      </c>
    </row>
    <row r="43" spans="2:2">
      <c r="B43" s="1" t="s">
        <v>824</v>
      </c>
    </row>
    <row r="44" spans="2:2">
      <c r="B44" s="1" t="s">
        <v>240</v>
      </c>
    </row>
    <row r="45" spans="2:2">
      <c r="B45" s="1" t="s">
        <v>297</v>
      </c>
    </row>
    <row r="46" spans="2:2">
      <c r="B46" s="1" t="s">
        <v>286</v>
      </c>
    </row>
    <row r="47" spans="2:2">
      <c r="B47" s="1" t="s">
        <v>377</v>
      </c>
    </row>
    <row r="48" spans="2:2">
      <c r="B48" s="1" t="s">
        <v>553</v>
      </c>
    </row>
    <row r="49" spans="2:2">
      <c r="B49" s="1" t="s">
        <v>1499</v>
      </c>
    </row>
    <row r="50" spans="2:2">
      <c r="B50" s="1" t="s">
        <v>70</v>
      </c>
    </row>
    <row r="51" spans="2:2">
      <c r="B51" s="1" t="s">
        <v>942</v>
      </c>
    </row>
    <row r="52" spans="2:2">
      <c r="B52" s="1" t="s">
        <v>481</v>
      </c>
    </row>
    <row r="53" spans="2:2">
      <c r="B53" s="1" t="s">
        <v>700</v>
      </c>
    </row>
    <row r="54" spans="2:2">
      <c r="B54" s="1" t="s">
        <v>1220</v>
      </c>
    </row>
    <row r="55" spans="2:2">
      <c r="B55" s="1" t="s">
        <v>503</v>
      </c>
    </row>
    <row r="56" spans="2:2">
      <c r="B56" s="1" t="s">
        <v>848</v>
      </c>
    </row>
    <row r="57" spans="2:2">
      <c r="B57" s="1" t="s">
        <v>277</v>
      </c>
    </row>
    <row r="58" spans="2:2">
      <c r="B58" s="1" t="s">
        <v>954</v>
      </c>
    </row>
    <row r="59" spans="2:2">
      <c r="B59" s="1" t="s">
        <v>851</v>
      </c>
    </row>
    <row r="60" spans="2:2">
      <c r="B60" s="1" t="s">
        <v>174</v>
      </c>
    </row>
    <row r="61" spans="2:2">
      <c r="B61" s="1" t="s">
        <v>76</v>
      </c>
    </row>
    <row r="62" spans="2:2">
      <c r="B62" s="1" t="s">
        <v>291</v>
      </c>
    </row>
    <row r="63" spans="2:2">
      <c r="B63" s="1" t="s">
        <v>295</v>
      </c>
    </row>
    <row r="64" spans="2:2">
      <c r="B64" s="1" t="s">
        <v>1124</v>
      </c>
    </row>
    <row r="65" spans="2:2">
      <c r="B65" s="1" t="s">
        <v>545</v>
      </c>
    </row>
    <row r="66" spans="2:2">
      <c r="B66" s="1" t="s">
        <v>594</v>
      </c>
    </row>
    <row r="67" spans="2:2">
      <c r="B67" s="1" t="s">
        <v>127</v>
      </c>
    </row>
    <row r="68" spans="2:2">
      <c r="B68" s="1" t="s">
        <v>905</v>
      </c>
    </row>
    <row r="69" spans="2:2">
      <c r="B69" s="1" t="s">
        <v>358</v>
      </c>
    </row>
    <row r="70" spans="2:2">
      <c r="B70" s="1" t="s">
        <v>32</v>
      </c>
    </row>
    <row r="71" spans="2:2">
      <c r="B71" s="1" t="s">
        <v>638</v>
      </c>
    </row>
    <row r="72" spans="2:2">
      <c r="B72" s="1" t="s">
        <v>755</v>
      </c>
    </row>
    <row r="73" spans="2:2">
      <c r="B73" s="1" t="s">
        <v>1018</v>
      </c>
    </row>
    <row r="74" spans="2:2">
      <c r="B74" s="1" t="s">
        <v>136</v>
      </c>
    </row>
    <row r="75" spans="2:2">
      <c r="B75" s="1" t="s">
        <v>703</v>
      </c>
    </row>
    <row r="76" spans="2:2">
      <c r="B76" s="1" t="s">
        <v>354</v>
      </c>
    </row>
    <row r="77" spans="2:2">
      <c r="B77" s="1" t="s">
        <v>214</v>
      </c>
    </row>
    <row r="78" spans="2:2">
      <c r="B78" s="1" t="s">
        <v>726</v>
      </c>
    </row>
    <row r="79" spans="2:2">
      <c r="B79" s="1" t="s">
        <v>972</v>
      </c>
    </row>
    <row r="80" spans="2:2">
      <c r="B80" s="1" t="s">
        <v>221</v>
      </c>
    </row>
    <row r="81" spans="2:2">
      <c r="B81" s="1" t="s">
        <v>513</v>
      </c>
    </row>
    <row r="82" spans="2:2">
      <c r="B82" s="1" t="s">
        <v>41</v>
      </c>
    </row>
    <row r="83" spans="2:2">
      <c r="B83" s="1" t="s">
        <v>24</v>
      </c>
    </row>
    <row r="84" spans="2:2">
      <c r="B84" s="1" t="s">
        <v>799</v>
      </c>
    </row>
    <row r="85" spans="2:2">
      <c r="B85" s="1" t="s">
        <v>713</v>
      </c>
    </row>
    <row r="86" spans="2:2">
      <c r="B86" s="1" t="s">
        <v>237</v>
      </c>
    </row>
    <row r="87" spans="2:2">
      <c r="B87" s="1" t="s">
        <v>1052</v>
      </c>
    </row>
    <row r="88" spans="2:2">
      <c r="B88" s="1" t="s">
        <v>1268</v>
      </c>
    </row>
    <row r="89" spans="2:2">
      <c r="B89" s="1" t="s">
        <v>46</v>
      </c>
    </row>
    <row r="90" spans="2:2">
      <c r="B90" s="1" t="s">
        <v>374</v>
      </c>
    </row>
    <row r="91" spans="2:2">
      <c r="B91" s="1" t="s">
        <v>446</v>
      </c>
    </row>
    <row r="92" spans="2:2">
      <c r="B92" s="1" t="s">
        <v>672</v>
      </c>
    </row>
    <row r="93" spans="2:2">
      <c r="B93" s="1" t="s">
        <v>113</v>
      </c>
    </row>
    <row r="94" spans="2:2">
      <c r="B94" s="1" t="s">
        <v>1261</v>
      </c>
    </row>
    <row r="95" spans="2:2">
      <c r="B95" s="1" t="s">
        <v>608</v>
      </c>
    </row>
    <row r="96" spans="2:2">
      <c r="B96" s="1" t="s">
        <v>142</v>
      </c>
    </row>
    <row r="97" spans="2:2">
      <c r="B97" s="1" t="s">
        <v>202</v>
      </c>
    </row>
    <row r="98" spans="2:2">
      <c r="B98" s="1" t="s">
        <v>98</v>
      </c>
    </row>
    <row r="99" spans="2:2">
      <c r="B99" s="1" t="s">
        <v>101</v>
      </c>
    </row>
    <row r="100" spans="2:2">
      <c r="B100" s="1" t="s">
        <v>224</v>
      </c>
    </row>
    <row r="101" spans="2:2">
      <c r="B101" s="1" t="s">
        <v>551</v>
      </c>
    </row>
    <row r="102" spans="2:2">
      <c r="B102" s="1" t="s">
        <v>792</v>
      </c>
    </row>
    <row r="103" spans="2:2">
      <c r="B103" s="1" t="s">
        <v>1191</v>
      </c>
    </row>
    <row r="104" spans="2:2">
      <c r="B104" s="1" t="s">
        <v>966</v>
      </c>
    </row>
    <row r="105" spans="2:2">
      <c r="B105" s="1" t="s">
        <v>1452</v>
      </c>
    </row>
    <row r="106" spans="2:2">
      <c r="B106" s="1" t="s">
        <v>758</v>
      </c>
    </row>
    <row r="107" spans="2:2">
      <c r="B107" s="1" t="s">
        <v>152</v>
      </c>
    </row>
    <row r="108" spans="2:2">
      <c r="B108" s="1" t="s">
        <v>122</v>
      </c>
    </row>
    <row r="109" spans="2:2">
      <c r="B109" s="1" t="s">
        <v>29</v>
      </c>
    </row>
    <row r="110" spans="2:2">
      <c r="B110" s="1" t="s">
        <v>1228</v>
      </c>
    </row>
    <row r="111" spans="2:2">
      <c r="B111" s="1" t="s">
        <v>1440</v>
      </c>
    </row>
    <row r="112" spans="2:2">
      <c r="B112" s="1" t="s">
        <v>875</v>
      </c>
    </row>
    <row r="113" spans="2:2">
      <c r="B113" s="1" t="s">
        <v>164</v>
      </c>
    </row>
    <row r="114" spans="2:2">
      <c r="B114" s="1" t="s">
        <v>194</v>
      </c>
    </row>
    <row r="115" spans="2:2">
      <c r="B115" s="1" t="s">
        <v>468</v>
      </c>
    </row>
    <row r="116" spans="2:2">
      <c r="B116" s="1"/>
    </row>
    <row r="117" spans="2:2">
      <c r="B117" s="1"/>
    </row>
    <row r="118" spans="2:2">
      <c r="B118" s="1"/>
    </row>
    <row r="119" spans="2:2">
      <c r="B119" s="1"/>
    </row>
    <row r="120" spans="2:2">
      <c r="B120" s="9"/>
    </row>
    <row r="121" spans="2:2">
      <c r="B121" s="1"/>
    </row>
    <row r="122" spans="2:2">
      <c r="B122" s="1"/>
    </row>
    <row r="123" spans="2:2">
      <c r="B123" s="1"/>
    </row>
    <row r="124" spans="2:2">
      <c r="B124" s="1"/>
    </row>
    <row r="125" spans="2:2">
      <c r="B125" s="1"/>
    </row>
    <row r="126" spans="2:2">
      <c r="B126" s="1"/>
    </row>
    <row r="127" spans="2:2">
      <c r="B127" s="1"/>
    </row>
    <row r="128" spans="2:2">
      <c r="B128" s="1"/>
    </row>
    <row r="129" spans="2:2">
      <c r="B129" s="1"/>
    </row>
    <row r="130" spans="2:2">
      <c r="B130" s="1"/>
    </row>
    <row r="131" spans="2:2">
      <c r="B131" s="1"/>
    </row>
    <row r="132" spans="2:2">
      <c r="B132" s="1"/>
    </row>
    <row r="133" spans="2:2">
      <c r="B133" s="1"/>
    </row>
    <row r="134" spans="2:2">
      <c r="B134" s="1"/>
    </row>
    <row r="135" spans="2:2">
      <c r="B135" s="1"/>
    </row>
    <row r="136" spans="2:2">
      <c r="B136" s="1"/>
    </row>
    <row r="137" spans="2:2">
      <c r="B137" s="1"/>
    </row>
    <row r="138" spans="2:2">
      <c r="B138" s="1"/>
    </row>
    <row r="139" spans="2:2">
      <c r="B139" s="1"/>
    </row>
    <row r="140" spans="2:2">
      <c r="B140" s="1"/>
    </row>
    <row r="141" spans="2:2">
      <c r="B141" s="1"/>
    </row>
    <row r="142" spans="2:2">
      <c r="B142" s="1"/>
    </row>
    <row r="143" spans="2:2">
      <c r="B143" s="1"/>
    </row>
    <row r="144" spans="2:2">
      <c r="B144" s="1"/>
    </row>
    <row r="145" spans="2:2">
      <c r="B145" s="1"/>
    </row>
    <row r="146" spans="2:2">
      <c r="B146" s="1"/>
    </row>
    <row r="147" spans="2:2">
      <c r="B147" s="1"/>
    </row>
    <row r="148" spans="2:2">
      <c r="B148" s="1"/>
    </row>
    <row r="149" spans="2:2">
      <c r="B149" s="1"/>
    </row>
    <row r="150" spans="2:2">
      <c r="B150" s="1"/>
    </row>
    <row r="151" spans="2:2">
      <c r="B151" s="1"/>
    </row>
    <row r="152" spans="2:2">
      <c r="B152" s="1"/>
    </row>
    <row r="153" spans="2:2">
      <c r="B153" s="1"/>
    </row>
    <row r="154" spans="2:2">
      <c r="B154" s="1"/>
    </row>
    <row r="155" spans="2:2">
      <c r="B155" s="1"/>
    </row>
    <row r="156" spans="2:2">
      <c r="B156" s="1"/>
    </row>
    <row r="157" spans="2:2">
      <c r="B157" s="1"/>
    </row>
    <row r="158" spans="2:2">
      <c r="B158" s="1"/>
    </row>
    <row r="159" spans="2:2">
      <c r="B159" s="1"/>
    </row>
    <row r="160" spans="2:2">
      <c r="B160" s="1"/>
    </row>
    <row r="161" spans="2:2">
      <c r="B161" s="1"/>
    </row>
    <row r="162" spans="2:2">
      <c r="B162" s="1"/>
    </row>
    <row r="163" spans="2:2">
      <c r="B163" s="1"/>
    </row>
    <row r="164" spans="2:2">
      <c r="B164" s="1"/>
    </row>
    <row r="165" spans="2:2">
      <c r="B165" s="1"/>
    </row>
    <row r="166" spans="2:2">
      <c r="B166" s="1"/>
    </row>
    <row r="167" spans="2:2">
      <c r="B167" s="1"/>
    </row>
    <row r="168" spans="2:2">
      <c r="B168" s="1"/>
    </row>
    <row r="169" spans="2:2">
      <c r="B169" s="1"/>
    </row>
    <row r="170" spans="2:2">
      <c r="B170" s="1"/>
    </row>
    <row r="171" spans="2:2">
      <c r="B171" s="1"/>
    </row>
    <row r="172" spans="2:2">
      <c r="B172" s="1"/>
    </row>
    <row r="173" spans="2:2">
      <c r="B173" s="1"/>
    </row>
    <row r="174" spans="2:2">
      <c r="B174" s="13"/>
    </row>
    <row r="175" spans="2:2">
      <c r="B175" s="1"/>
    </row>
    <row r="176" spans="2:2">
      <c r="B176" s="1"/>
    </row>
    <row r="177" spans="2:2">
      <c r="B177" s="1"/>
    </row>
    <row r="178" spans="2:2">
      <c r="B178" s="1"/>
    </row>
    <row r="179" spans="2:2">
      <c r="B179" s="1"/>
    </row>
    <row r="180" spans="2:2">
      <c r="B180" s="1"/>
    </row>
    <row r="181" spans="2:2">
      <c r="B181" s="1"/>
    </row>
    <row r="182" spans="2:2">
      <c r="B182" s="1"/>
    </row>
    <row r="183" spans="2:2">
      <c r="B183" s="1"/>
    </row>
    <row r="184" spans="2:2">
      <c r="B184" s="1"/>
    </row>
    <row r="185" spans="2:2">
      <c r="B185" s="1"/>
    </row>
    <row r="186" spans="2:2">
      <c r="B186" s="1"/>
    </row>
    <row r="187" spans="2:2">
      <c r="B187" s="1"/>
    </row>
    <row r="188" spans="2:2">
      <c r="B188" s="1"/>
    </row>
    <row r="189" spans="2:2">
      <c r="B189" s="1"/>
    </row>
    <row r="190" spans="2:2">
      <c r="B190" s="1"/>
    </row>
    <row r="191" spans="2:2">
      <c r="B191" s="1"/>
    </row>
    <row r="192" spans="2:2">
      <c r="B192" s="1"/>
    </row>
    <row r="193" spans="2:2">
      <c r="B193" s="1"/>
    </row>
    <row r="194" spans="2:2">
      <c r="B194" s="1"/>
    </row>
    <row r="195" spans="2:2">
      <c r="B195" s="1"/>
    </row>
    <row r="196" spans="2:2">
      <c r="B196" s="1"/>
    </row>
    <row r="197" spans="2:2">
      <c r="B197" s="1"/>
    </row>
    <row r="198" spans="2:2">
      <c r="B198" s="1"/>
    </row>
    <row r="199" spans="2:2">
      <c r="B199" s="1"/>
    </row>
    <row r="200" spans="2:2">
      <c r="B200" s="1"/>
    </row>
    <row r="201" spans="2:2">
      <c r="B201" s="1"/>
    </row>
    <row r="202" spans="2:2">
      <c r="B202" s="1"/>
    </row>
    <row r="203" spans="2:2">
      <c r="B203" s="1"/>
    </row>
    <row r="204" spans="2:2">
      <c r="B204" s="1"/>
    </row>
    <row r="205" spans="2:2">
      <c r="B205" s="1"/>
    </row>
    <row r="206" spans="2:2">
      <c r="B206" s="1"/>
    </row>
    <row r="207" spans="2:2">
      <c r="B207" s="1"/>
    </row>
    <row r="208" spans="2:2">
      <c r="B208" s="1"/>
    </row>
    <row r="209" spans="2:2">
      <c r="B209" s="1"/>
    </row>
    <row r="210" spans="2:2">
      <c r="B210" s="1"/>
    </row>
    <row r="211" spans="2:2">
      <c r="B211" s="1"/>
    </row>
    <row r="212" spans="2:2">
      <c r="B212" s="1"/>
    </row>
    <row r="213" spans="2:2">
      <c r="B213" s="1"/>
    </row>
    <row r="214" spans="2:2">
      <c r="B214" s="1"/>
    </row>
    <row r="215" spans="2:2">
      <c r="B215" s="1"/>
    </row>
    <row r="216" spans="2:2">
      <c r="B216" s="1"/>
    </row>
    <row r="217" spans="2:2">
      <c r="B217" s="1"/>
    </row>
    <row r="218" spans="2:2">
      <c r="B218" s="1"/>
    </row>
    <row r="219" spans="2:2">
      <c r="B219" s="1"/>
    </row>
    <row r="220" spans="2:2">
      <c r="B220" s="1"/>
    </row>
    <row r="221" spans="2:2">
      <c r="B221" s="1"/>
    </row>
    <row r="222" spans="2:2">
      <c r="B222" s="1"/>
    </row>
    <row r="223" spans="2:2">
      <c r="B223" s="1"/>
    </row>
    <row r="224" spans="2:2">
      <c r="B224" s="1"/>
    </row>
    <row r="225" spans="2:2">
      <c r="B225" s="1"/>
    </row>
    <row r="226" spans="2:2">
      <c r="B226" s="1"/>
    </row>
    <row r="227" spans="2:2">
      <c r="B227" s="1"/>
    </row>
    <row r="228" spans="2:2">
      <c r="B228" s="1"/>
    </row>
    <row r="229" spans="2:2">
      <c r="B229" s="1"/>
    </row>
    <row r="230" spans="2:2">
      <c r="B230" s="1"/>
    </row>
    <row r="231" spans="2:2">
      <c r="B231" s="1"/>
    </row>
    <row r="232" spans="2:2">
      <c r="B232" s="1"/>
    </row>
    <row r="233" spans="2:2">
      <c r="B233" s="1"/>
    </row>
    <row r="234" spans="2:2">
      <c r="B234" s="1"/>
    </row>
    <row r="235" spans="2:2">
      <c r="B235" s="1"/>
    </row>
    <row r="236" spans="2:2">
      <c r="B236" s="1"/>
    </row>
    <row r="237" spans="2:2">
      <c r="B237" s="1"/>
    </row>
    <row r="238" spans="2:2">
      <c r="B238" s="1"/>
    </row>
    <row r="239" spans="2:2">
      <c r="B239" s="1"/>
    </row>
    <row r="240" spans="2:2">
      <c r="B240" s="1"/>
    </row>
    <row r="241" spans="2:2">
      <c r="B241" s="1"/>
    </row>
    <row r="242" spans="2:2">
      <c r="B242" s="1"/>
    </row>
    <row r="243" spans="2:2">
      <c r="B243" s="1"/>
    </row>
    <row r="244" spans="2:2">
      <c r="B244" s="1"/>
    </row>
    <row r="245" spans="2:2">
      <c r="B245" s="1"/>
    </row>
    <row r="246" spans="2:2">
      <c r="B246" s="1"/>
    </row>
    <row r="247" spans="2:2">
      <c r="B247" s="1"/>
    </row>
    <row r="248" spans="2:2">
      <c r="B248" s="1"/>
    </row>
    <row r="249" spans="2:2">
      <c r="B249" s="1"/>
    </row>
    <row r="250" spans="2:2">
      <c r="B250" s="1"/>
    </row>
    <row r="251" spans="2:2">
      <c r="B251" s="1"/>
    </row>
    <row r="252" spans="2:2">
      <c r="B252" s="1"/>
    </row>
    <row r="253" spans="2:2">
      <c r="B253" s="1"/>
    </row>
    <row r="254" spans="2:2">
      <c r="B254" s="1"/>
    </row>
    <row r="255" spans="2:2">
      <c r="B255" s="1"/>
    </row>
    <row r="256" spans="2:2">
      <c r="B256" s="1"/>
    </row>
    <row r="257" spans="2:2">
      <c r="B257" s="1"/>
    </row>
    <row r="258" spans="2:2">
      <c r="B258" s="1"/>
    </row>
    <row r="259" spans="2:2">
      <c r="B259" s="1"/>
    </row>
    <row r="260" spans="2:2">
      <c r="B260" s="1"/>
    </row>
    <row r="261" spans="2:2">
      <c r="B261" s="1"/>
    </row>
    <row r="262" spans="2:2">
      <c r="B262" s="1"/>
    </row>
    <row r="263" spans="2:2">
      <c r="B263" s="1"/>
    </row>
    <row r="264" spans="2:2">
      <c r="B264" s="1"/>
    </row>
    <row r="265" spans="2:2">
      <c r="B265" s="1"/>
    </row>
    <row r="266" spans="2:2">
      <c r="B266" s="1"/>
    </row>
    <row r="267" spans="2:2">
      <c r="B267" s="1"/>
    </row>
    <row r="268" spans="2:2">
      <c r="B268" s="1"/>
    </row>
    <row r="269" spans="2:2">
      <c r="B269" s="1"/>
    </row>
    <row r="270" spans="2:2">
      <c r="B270" s="1"/>
    </row>
    <row r="271" spans="2:2">
      <c r="B271" s="1"/>
    </row>
    <row r="272" spans="2:2">
      <c r="B272" s="1"/>
    </row>
    <row r="273" spans="2:2">
      <c r="B273" s="1"/>
    </row>
    <row r="274" spans="2:2">
      <c r="B274" s="1"/>
    </row>
    <row r="275" spans="2:2">
      <c r="B275" s="1"/>
    </row>
    <row r="276" spans="2:2">
      <c r="B276" s="1"/>
    </row>
    <row r="277" spans="2:2">
      <c r="B277" s="1"/>
    </row>
    <row r="278" spans="2:2">
      <c r="B278" s="1"/>
    </row>
    <row r="279" spans="2:2">
      <c r="B279" s="1"/>
    </row>
    <row r="280" spans="2:2">
      <c r="B280" s="1"/>
    </row>
    <row r="281" spans="2:2">
      <c r="B281" s="1"/>
    </row>
    <row r="282" spans="2:2">
      <c r="B282" s="1"/>
    </row>
    <row r="283" spans="2:2">
      <c r="B283" s="1"/>
    </row>
    <row r="284" spans="2:2">
      <c r="B284" s="1"/>
    </row>
    <row r="285" spans="2:2">
      <c r="B285" s="1"/>
    </row>
    <row r="286" spans="2:2">
      <c r="B286" s="1"/>
    </row>
    <row r="287" spans="2:2">
      <c r="B287" s="1"/>
    </row>
    <row r="288" spans="2:2">
      <c r="B288" s="1"/>
    </row>
    <row r="289" spans="2:2">
      <c r="B289" s="1"/>
    </row>
    <row r="290" spans="2:2">
      <c r="B290" s="1"/>
    </row>
    <row r="291" spans="2:2">
      <c r="B291" s="1"/>
    </row>
    <row r="292" spans="2:2">
      <c r="B292" s="1"/>
    </row>
    <row r="293" spans="2:2">
      <c r="B293" s="1"/>
    </row>
    <row r="294" spans="2:2">
      <c r="B294" s="1"/>
    </row>
    <row r="295" spans="2:2">
      <c r="B295" s="1"/>
    </row>
    <row r="296" spans="2:2">
      <c r="B296" s="1"/>
    </row>
    <row r="297" spans="2:2">
      <c r="B297" s="1"/>
    </row>
    <row r="298" spans="2:2">
      <c r="B298" s="1"/>
    </row>
    <row r="299" spans="2:2">
      <c r="B299" s="1"/>
    </row>
    <row r="300" spans="2:2">
      <c r="B300" s="1"/>
    </row>
    <row r="301" spans="2:2">
      <c r="B301" s="1"/>
    </row>
    <row r="302" spans="2:2">
      <c r="B302" s="1"/>
    </row>
    <row r="303" spans="2:2">
      <c r="B303" s="1"/>
    </row>
    <row r="304" spans="2:2">
      <c r="B304" s="1"/>
    </row>
    <row r="305" spans="2:2">
      <c r="B305" s="1"/>
    </row>
    <row r="306" spans="2:2">
      <c r="B306" s="1"/>
    </row>
    <row r="307" spans="2:2">
      <c r="B307" s="1"/>
    </row>
    <row r="308" spans="2:2">
      <c r="B308" s="1"/>
    </row>
    <row r="309" spans="2:2">
      <c r="B309" s="1"/>
    </row>
    <row r="310" spans="2:2">
      <c r="B310" s="1"/>
    </row>
    <row r="311" spans="2:2">
      <c r="B311" s="1"/>
    </row>
    <row r="312" spans="2:2">
      <c r="B312" s="1"/>
    </row>
    <row r="313" spans="2:2">
      <c r="B313" s="1"/>
    </row>
    <row r="314" spans="2:2">
      <c r="B314" s="1"/>
    </row>
    <row r="315" spans="2:2">
      <c r="B315" s="1"/>
    </row>
    <row r="316" spans="2:2">
      <c r="B316" s="1"/>
    </row>
    <row r="317" spans="2:2">
      <c r="B317" s="1"/>
    </row>
    <row r="318" spans="2:2">
      <c r="B318" s="30"/>
    </row>
    <row r="319" spans="2:2">
      <c r="B319" s="30"/>
    </row>
    <row r="320" spans="2:2">
      <c r="B320" s="30"/>
    </row>
    <row r="321" spans="2:2">
      <c r="B321" s="30"/>
    </row>
    <row r="322" spans="2:2">
      <c r="B322" s="30"/>
    </row>
    <row r="323" spans="2:2">
      <c r="B323" s="30"/>
    </row>
    <row r="324" spans="2:2">
      <c r="B324" s="1"/>
    </row>
    <row r="325" spans="2:2">
      <c r="B325" s="1"/>
    </row>
    <row r="326" spans="2:2">
      <c r="B326" s="1"/>
    </row>
    <row r="327" spans="2:2">
      <c r="B327" s="1"/>
    </row>
    <row r="328" spans="2:2">
      <c r="B328" s="1"/>
    </row>
    <row r="329" spans="2:2">
      <c r="B329" s="1"/>
    </row>
    <row r="330" spans="2:2">
      <c r="B330" s="1"/>
    </row>
    <row r="331" spans="2:2">
      <c r="B331" s="1"/>
    </row>
    <row r="332" spans="2:2">
      <c r="B332" s="1"/>
    </row>
    <row r="333" spans="2:2">
      <c r="B333" s="1"/>
    </row>
    <row r="334" spans="2:2">
      <c r="B334" s="9"/>
    </row>
    <row r="335" spans="2:2">
      <c r="B335" s="1"/>
    </row>
    <row r="336" spans="2:2">
      <c r="B336" s="1"/>
    </row>
    <row r="337" spans="2:2">
      <c r="B337" s="1"/>
    </row>
    <row r="338" spans="2:2">
      <c r="B338" s="1"/>
    </row>
    <row r="339" spans="2:2">
      <c r="B339" s="1"/>
    </row>
    <row r="340" spans="2:2">
      <c r="B340" s="1"/>
    </row>
    <row r="341" spans="2:2">
      <c r="B341" s="1"/>
    </row>
    <row r="342" spans="2:2">
      <c r="B342" s="1"/>
    </row>
    <row r="343" spans="2:2">
      <c r="B343" s="1"/>
    </row>
    <row r="344" spans="2:2">
      <c r="B344" s="1"/>
    </row>
    <row r="345" spans="2:2">
      <c r="B345" s="1"/>
    </row>
    <row r="346" spans="2:2">
      <c r="B346" s="1"/>
    </row>
    <row r="347" spans="2:2">
      <c r="B347" s="1"/>
    </row>
    <row r="348" spans="2:2">
      <c r="B348" s="1"/>
    </row>
    <row r="349" spans="2:2">
      <c r="B349" s="1"/>
    </row>
    <row r="350" spans="2:2">
      <c r="B350" s="1"/>
    </row>
    <row r="351" spans="2:2">
      <c r="B351" s="1"/>
    </row>
    <row r="352" spans="2:2">
      <c r="B352" s="1"/>
    </row>
    <row r="353" spans="2:2">
      <c r="B353" s="1"/>
    </row>
    <row r="354" spans="2:2">
      <c r="B354" s="1"/>
    </row>
    <row r="355" spans="2:2">
      <c r="B355" s="1"/>
    </row>
    <row r="356" spans="2:2">
      <c r="B356" s="1"/>
    </row>
    <row r="357" spans="2:2">
      <c r="B357" s="1"/>
    </row>
    <row r="358" spans="2:2">
      <c r="B358" s="1"/>
    </row>
    <row r="359" spans="2:2">
      <c r="B359" s="1"/>
    </row>
    <row r="360" spans="2:2">
      <c r="B360" s="1"/>
    </row>
    <row r="361" spans="2:2">
      <c r="B361" s="1"/>
    </row>
    <row r="362" spans="2:2">
      <c r="B362" s="1"/>
    </row>
    <row r="363" spans="2:2">
      <c r="B363" s="1"/>
    </row>
    <row r="364" spans="2:2">
      <c r="B364" s="1"/>
    </row>
    <row r="365" spans="2:2">
      <c r="B365" s="1"/>
    </row>
    <row r="366" spans="2:2">
      <c r="B366" s="1"/>
    </row>
    <row r="367" spans="2:2">
      <c r="B367" s="1"/>
    </row>
    <row r="368" spans="2:2">
      <c r="B368" s="1"/>
    </row>
    <row r="369" spans="2:2">
      <c r="B369" s="1"/>
    </row>
    <row r="370" spans="2:2">
      <c r="B370" s="1"/>
    </row>
    <row r="371" spans="2:2">
      <c r="B371" s="1"/>
    </row>
    <row r="372" spans="2:2">
      <c r="B372" s="1"/>
    </row>
    <row r="373" spans="2:2">
      <c r="B373" s="1"/>
    </row>
    <row r="374" spans="2:2">
      <c r="B374" s="1"/>
    </row>
    <row r="375" spans="2:2">
      <c r="B375" s="1"/>
    </row>
    <row r="376" spans="2:2">
      <c r="B376" s="1"/>
    </row>
    <row r="377" spans="2:2">
      <c r="B377" s="1"/>
    </row>
    <row r="378" spans="2:2">
      <c r="B378" s="1"/>
    </row>
    <row r="379" spans="2:2">
      <c r="B379" s="1"/>
    </row>
    <row r="380" spans="2:2">
      <c r="B380" s="1"/>
    </row>
    <row r="381" spans="2:2">
      <c r="B381" s="1"/>
    </row>
    <row r="382" spans="2:2">
      <c r="B382" s="1"/>
    </row>
    <row r="383" spans="2:2">
      <c r="B383" s="1"/>
    </row>
    <row r="384" spans="2:2">
      <c r="B384" s="1"/>
    </row>
    <row r="385" spans="2:2">
      <c r="B385" s="1"/>
    </row>
    <row r="386" spans="2:2">
      <c r="B386" s="1"/>
    </row>
    <row r="387" spans="2:2">
      <c r="B387" s="1"/>
    </row>
    <row r="388" spans="2:2">
      <c r="B388" s="1"/>
    </row>
    <row r="389" spans="2:2">
      <c r="B389" s="1"/>
    </row>
    <row r="390" spans="2:2">
      <c r="B390" s="1"/>
    </row>
    <row r="391" spans="2:2">
      <c r="B391" s="1"/>
    </row>
    <row r="392" spans="2:2">
      <c r="B392" s="1"/>
    </row>
    <row r="393" spans="2:2">
      <c r="B393" s="1"/>
    </row>
    <row r="394" spans="2:2">
      <c r="B394" s="1"/>
    </row>
    <row r="395" spans="2:2">
      <c r="B395" s="1"/>
    </row>
    <row r="396" spans="2:2">
      <c r="B396" s="1"/>
    </row>
    <row r="397" spans="2:2">
      <c r="B397" s="1"/>
    </row>
    <row r="398" spans="2:2">
      <c r="B398" s="1"/>
    </row>
    <row r="399" spans="2:2">
      <c r="B399" s="1"/>
    </row>
    <row r="400" spans="2:2">
      <c r="B400" s="1"/>
    </row>
    <row r="401" spans="2:2">
      <c r="B401" s="1"/>
    </row>
    <row r="402" spans="2:2">
      <c r="B402" s="1"/>
    </row>
    <row r="403" spans="2:2">
      <c r="B403" s="1"/>
    </row>
    <row r="404" spans="2:2">
      <c r="B404" s="1"/>
    </row>
    <row r="405" spans="2:2">
      <c r="B405" s="1"/>
    </row>
    <row r="406" spans="2:2">
      <c r="B406" s="1"/>
    </row>
    <row r="407" spans="2:2">
      <c r="B407" s="1"/>
    </row>
    <row r="408" spans="2:2">
      <c r="B408" s="1"/>
    </row>
    <row r="409" spans="2:2">
      <c r="B409" s="1"/>
    </row>
    <row r="410" spans="2:2">
      <c r="B410" s="1"/>
    </row>
    <row r="411" spans="2:2">
      <c r="B411" s="1"/>
    </row>
    <row r="412" spans="2:2">
      <c r="B412" s="1"/>
    </row>
    <row r="413" spans="2:2">
      <c r="B413" s="1"/>
    </row>
    <row r="414" spans="2:2">
      <c r="B414" s="1"/>
    </row>
    <row r="415" spans="2:2">
      <c r="B415" s="1"/>
    </row>
    <row r="416" spans="2:2">
      <c r="B416" s="1"/>
    </row>
    <row r="417" spans="2:2">
      <c r="B417" s="1"/>
    </row>
    <row r="418" spans="2:2">
      <c r="B418" s="1"/>
    </row>
    <row r="419" spans="2:2">
      <c r="B419" s="1"/>
    </row>
    <row r="420" spans="2:2">
      <c r="B420" s="1"/>
    </row>
    <row r="421" spans="2:2">
      <c r="B421" s="1"/>
    </row>
    <row r="422" spans="2:2">
      <c r="B422" s="1"/>
    </row>
    <row r="423" spans="2:2">
      <c r="B423" s="1"/>
    </row>
    <row r="424" spans="2:2">
      <c r="B424" s="1"/>
    </row>
    <row r="425" spans="2:2">
      <c r="B425" s="1"/>
    </row>
    <row r="426" spans="2:2">
      <c r="B426" s="1"/>
    </row>
    <row r="427" spans="2:2">
      <c r="B427" s="1"/>
    </row>
    <row r="428" spans="2:2">
      <c r="B428" s="1"/>
    </row>
    <row r="429" spans="2:2">
      <c r="B429" s="1"/>
    </row>
    <row r="430" spans="2:2">
      <c r="B430" s="1"/>
    </row>
    <row r="431" spans="2:2">
      <c r="B431" s="1"/>
    </row>
    <row r="432" spans="2:2">
      <c r="B432" s="1"/>
    </row>
    <row r="433" spans="2:2">
      <c r="B433" s="1"/>
    </row>
    <row r="434" spans="2:2">
      <c r="B434" s="1"/>
    </row>
    <row r="435" spans="2:2">
      <c r="B435" s="1"/>
    </row>
    <row r="436" spans="2:2">
      <c r="B436" s="1"/>
    </row>
    <row r="437" spans="2:2">
      <c r="B437" s="1"/>
    </row>
    <row r="438" spans="2:2">
      <c r="B438" s="1"/>
    </row>
    <row r="439" spans="2:2">
      <c r="B439" s="1"/>
    </row>
    <row r="440" spans="2:2">
      <c r="B440" s="1"/>
    </row>
    <row r="441" spans="2:2">
      <c r="B441" s="1"/>
    </row>
    <row r="442" spans="2:2">
      <c r="B442" s="1"/>
    </row>
    <row r="443" spans="2:2">
      <c r="B443" s="1"/>
    </row>
    <row r="444" spans="2:2">
      <c r="B444" s="1"/>
    </row>
    <row r="445" spans="2:2">
      <c r="B445" s="1"/>
    </row>
    <row r="446" spans="2:2">
      <c r="B446" s="1"/>
    </row>
    <row r="447" spans="2:2">
      <c r="B447" s="1"/>
    </row>
    <row r="448" spans="2:2">
      <c r="B448" s="1"/>
    </row>
    <row r="449" spans="2:2">
      <c r="B449" s="1"/>
    </row>
    <row r="450" spans="2:2">
      <c r="B450" s="1"/>
    </row>
    <row r="451" spans="2:2">
      <c r="B451" s="1"/>
    </row>
    <row r="452" spans="2:2">
      <c r="B452" s="1"/>
    </row>
    <row r="453" spans="2:2">
      <c r="B453" s="1"/>
    </row>
    <row r="454" spans="2:2">
      <c r="B454" s="1"/>
    </row>
    <row r="455" spans="2:2">
      <c r="B455" s="1"/>
    </row>
    <row r="456" spans="2:2">
      <c r="B456" s="1"/>
    </row>
    <row r="457" spans="2:2">
      <c r="B457" s="1"/>
    </row>
    <row r="458" spans="2:2">
      <c r="B458" s="1"/>
    </row>
    <row r="459" spans="2:2">
      <c r="B459" s="1"/>
    </row>
    <row r="460" spans="2:2">
      <c r="B460" s="1"/>
    </row>
    <row r="461" spans="2:2">
      <c r="B461" s="1"/>
    </row>
    <row r="462" spans="2:2">
      <c r="B462" s="1"/>
    </row>
    <row r="463" spans="2:2">
      <c r="B463" s="1"/>
    </row>
    <row r="464" spans="2:2">
      <c r="B464" s="1"/>
    </row>
    <row r="465" spans="2:2">
      <c r="B465" s="1"/>
    </row>
    <row r="466" spans="2:2">
      <c r="B466" s="1"/>
    </row>
    <row r="467" spans="2:2">
      <c r="B467" s="1"/>
    </row>
    <row r="468" spans="2:2">
      <c r="B468" s="1"/>
    </row>
    <row r="469" spans="2:2">
      <c r="B469" s="1"/>
    </row>
    <row r="470" spans="2:2">
      <c r="B470" s="1"/>
    </row>
    <row r="471" spans="2:2">
      <c r="B471" s="1"/>
    </row>
    <row r="472" spans="2:2">
      <c r="B472" s="1"/>
    </row>
    <row r="473" spans="2:2">
      <c r="B473" s="1"/>
    </row>
    <row r="474" spans="2:2">
      <c r="B474" s="1"/>
    </row>
    <row r="475" spans="2:2">
      <c r="B475" s="1"/>
    </row>
    <row r="476" spans="2:2">
      <c r="B476" s="1"/>
    </row>
    <row r="477" spans="2:2">
      <c r="B477" s="1"/>
    </row>
    <row r="478" spans="2:2">
      <c r="B478" s="1"/>
    </row>
    <row r="479" spans="2:2">
      <c r="B479" s="1"/>
    </row>
    <row r="480" spans="2:2">
      <c r="B480" s="1"/>
    </row>
    <row r="481" spans="2:2">
      <c r="B481" s="1"/>
    </row>
    <row r="482" spans="2:2">
      <c r="B482" s="1"/>
    </row>
    <row r="483" spans="2:2">
      <c r="B483" s="1"/>
    </row>
    <row r="484" spans="2:2">
      <c r="B484" s="1"/>
    </row>
    <row r="485" spans="2:2">
      <c r="B485" s="1"/>
    </row>
    <row r="486" spans="2:2">
      <c r="B486" s="1"/>
    </row>
    <row r="487" spans="2:2">
      <c r="B487" s="1"/>
    </row>
    <row r="488" spans="2:2">
      <c r="B488" s="1"/>
    </row>
    <row r="489" spans="2:2">
      <c r="B489" s="1"/>
    </row>
    <row r="490" spans="2:2">
      <c r="B490" s="1"/>
    </row>
    <row r="491" spans="2:2">
      <c r="B491" s="1"/>
    </row>
    <row r="492" spans="2:2">
      <c r="B492" s="1"/>
    </row>
    <row r="493" spans="2:2">
      <c r="B493" s="1"/>
    </row>
    <row r="494" spans="2:2">
      <c r="B494" s="1"/>
    </row>
    <row r="495" spans="2:2">
      <c r="B495" s="1"/>
    </row>
    <row r="496" spans="2:2">
      <c r="B496" s="1"/>
    </row>
    <row r="497" spans="2:2">
      <c r="B497" s="1"/>
    </row>
    <row r="498" spans="2:2">
      <c r="B498" s="1"/>
    </row>
    <row r="499" spans="2:2">
      <c r="B499" s="1"/>
    </row>
    <row r="500" spans="2:2">
      <c r="B500" s="1"/>
    </row>
    <row r="501" spans="2:2">
      <c r="B501" s="1"/>
    </row>
    <row r="502" spans="2:2">
      <c r="B502" s="1"/>
    </row>
    <row r="503" spans="2:2">
      <c r="B503" s="1"/>
    </row>
    <row r="504" spans="2:2">
      <c r="B504" s="1"/>
    </row>
    <row r="505" spans="2:2">
      <c r="B505" s="1"/>
    </row>
    <row r="506" spans="2:2">
      <c r="B506" s="1"/>
    </row>
    <row r="507" spans="2:2">
      <c r="B507" s="1"/>
    </row>
    <row r="508" spans="2:2">
      <c r="B508" s="1"/>
    </row>
    <row r="509" spans="2:2">
      <c r="B509" s="1"/>
    </row>
    <row r="510" spans="2:2">
      <c r="B510" s="1"/>
    </row>
    <row r="511" spans="2:2">
      <c r="B511" s="1"/>
    </row>
    <row r="512" spans="2:2">
      <c r="B512" s="1"/>
    </row>
    <row r="513" spans="2:2">
      <c r="B513" s="1"/>
    </row>
    <row r="514" spans="2:2">
      <c r="B514" s="1"/>
    </row>
    <row r="515" spans="2:2">
      <c r="B515" s="1"/>
    </row>
    <row r="516" spans="2:2">
      <c r="B516" s="1"/>
    </row>
    <row r="517" spans="2:2">
      <c r="B517" s="1"/>
    </row>
    <row r="518" spans="2:2">
      <c r="B518" s="1"/>
    </row>
    <row r="519" spans="2:2">
      <c r="B519" s="1"/>
    </row>
    <row r="520" spans="2:2">
      <c r="B520" s="1"/>
    </row>
    <row r="521" spans="2:2">
      <c r="B521" s="1"/>
    </row>
    <row r="522" spans="2:2">
      <c r="B522" s="1"/>
    </row>
    <row r="523" spans="2:2">
      <c r="B523" s="1"/>
    </row>
    <row r="524" spans="2:2">
      <c r="B524" s="1"/>
    </row>
    <row r="525" spans="2:2">
      <c r="B525" s="1"/>
    </row>
    <row r="526" spans="2:2">
      <c r="B526" s="1"/>
    </row>
    <row r="527" spans="2:2">
      <c r="B527" s="1"/>
    </row>
    <row r="528" spans="2:2">
      <c r="B528" s="1"/>
    </row>
    <row r="529" spans="2:2">
      <c r="B529" s="1"/>
    </row>
    <row r="530" spans="2:2">
      <c r="B530" s="1"/>
    </row>
    <row r="531" spans="2:2">
      <c r="B531" s="1"/>
    </row>
    <row r="532" spans="2:2">
      <c r="B532" s="1"/>
    </row>
    <row r="533" spans="2:2">
      <c r="B533" s="1"/>
    </row>
    <row r="534" spans="2:2">
      <c r="B534" s="1"/>
    </row>
    <row r="535" spans="2:2">
      <c r="B535" s="1"/>
    </row>
    <row r="536" spans="2:2">
      <c r="B536" s="1"/>
    </row>
    <row r="537" spans="2:2">
      <c r="B537" s="1"/>
    </row>
    <row r="538" spans="2:2">
      <c r="B538" s="1"/>
    </row>
    <row r="539" spans="2:2">
      <c r="B539" s="1"/>
    </row>
    <row r="540" spans="2:2">
      <c r="B540" s="1"/>
    </row>
    <row r="541" spans="2:2">
      <c r="B541" s="1"/>
    </row>
    <row r="542" spans="2:2">
      <c r="B542" s="1"/>
    </row>
    <row r="543" spans="2:2">
      <c r="B543" s="1"/>
    </row>
    <row r="544" spans="2:2">
      <c r="B544" s="1"/>
    </row>
    <row r="545" spans="2:2">
      <c r="B545" s="1"/>
    </row>
    <row r="546" spans="2:2">
      <c r="B546" s="1"/>
    </row>
    <row r="547" spans="2:2">
      <c r="B547" s="1"/>
    </row>
    <row r="548" spans="2:2">
      <c r="B548" s="1"/>
    </row>
    <row r="549" spans="2:2">
      <c r="B549" s="1"/>
    </row>
    <row r="550" spans="2:2">
      <c r="B550" s="1"/>
    </row>
    <row r="551" spans="2:2">
      <c r="B551" s="1"/>
    </row>
    <row r="552" spans="2:2">
      <c r="B552" s="1"/>
    </row>
    <row r="553" spans="2:2">
      <c r="B553" s="1"/>
    </row>
    <row r="554" spans="2:2">
      <c r="B554" s="1"/>
    </row>
    <row r="555" spans="2:2">
      <c r="B555" s="1"/>
    </row>
    <row r="556" spans="2:2">
      <c r="B556" s="1"/>
    </row>
    <row r="557" spans="2:2">
      <c r="B557" s="42"/>
    </row>
    <row r="558" spans="2:2">
      <c r="B558" s="42"/>
    </row>
    <row r="559" spans="2:2">
      <c r="B559" s="1"/>
    </row>
    <row r="560" spans="2:2">
      <c r="B560" s="1"/>
    </row>
    <row r="561" spans="2:2">
      <c r="B561" s="1"/>
    </row>
    <row r="562" spans="2:2">
      <c r="B562" s="1"/>
    </row>
    <row r="563" spans="2:2">
      <c r="B563" s="1"/>
    </row>
    <row r="564" spans="2:2">
      <c r="B564" s="1"/>
    </row>
    <row r="565" spans="2:2">
      <c r="B565" s="1"/>
    </row>
    <row r="566" spans="2:2">
      <c r="B566" s="1"/>
    </row>
    <row r="567" spans="2:2">
      <c r="B567" s="1"/>
    </row>
    <row r="568" spans="2:2">
      <c r="B568" s="1"/>
    </row>
    <row r="569" spans="2:2">
      <c r="B569" s="1"/>
    </row>
    <row r="570" spans="2:2">
      <c r="B570" s="1"/>
    </row>
    <row r="571" spans="2:2">
      <c r="B571" s="1"/>
    </row>
    <row r="572" spans="2:2">
      <c r="B572" s="1"/>
    </row>
    <row r="573" spans="2:2">
      <c r="B573" s="1"/>
    </row>
    <row r="574" spans="2:2">
      <c r="B574" s="1"/>
    </row>
    <row r="575" spans="2:2">
      <c r="B575" s="1"/>
    </row>
    <row r="576" spans="2:2">
      <c r="B576" s="1"/>
    </row>
    <row r="577" spans="2:2">
      <c r="B577" s="1"/>
    </row>
    <row r="578" spans="2:2">
      <c r="B578" s="1"/>
    </row>
    <row r="579" spans="2:2">
      <c r="B579" s="1"/>
    </row>
    <row r="580" spans="2:2">
      <c r="B580" s="1"/>
    </row>
    <row r="581" spans="2:2">
      <c r="B581" s="1"/>
    </row>
    <row r="582" spans="2:2">
      <c r="B582" s="1"/>
    </row>
    <row r="583" spans="2:2">
      <c r="B583" s="1"/>
    </row>
    <row r="584" spans="2:2">
      <c r="B584" s="1"/>
    </row>
    <row r="585" spans="2:2">
      <c r="B585" s="1"/>
    </row>
    <row r="586" spans="2:2">
      <c r="B586" s="1"/>
    </row>
    <row r="587" spans="2:2">
      <c r="B587" s="1"/>
    </row>
    <row r="588" spans="2:2">
      <c r="B588" s="1"/>
    </row>
    <row r="589" spans="2:2">
      <c r="B589" s="1"/>
    </row>
    <row r="590" spans="2:2">
      <c r="B590" s="1"/>
    </row>
    <row r="591" spans="2:2">
      <c r="B591" s="1"/>
    </row>
    <row r="592" spans="2:2">
      <c r="B592" s="1"/>
    </row>
    <row r="593" spans="2:2">
      <c r="B593" s="1"/>
    </row>
    <row r="594" spans="2:2">
      <c r="B594" s="1"/>
    </row>
    <row r="595" spans="2:2">
      <c r="B595" s="1"/>
    </row>
    <row r="596" spans="2:2">
      <c r="B596" s="1"/>
    </row>
    <row r="597" spans="2:2">
      <c r="B597" s="1"/>
    </row>
    <row r="598" spans="2:2">
      <c r="B598" s="1"/>
    </row>
    <row r="599" spans="2:2">
      <c r="B599" s="1"/>
    </row>
    <row r="600" spans="2:2">
      <c r="B600" s="1"/>
    </row>
    <row r="601" spans="2:2">
      <c r="B601" s="1"/>
    </row>
    <row r="602" spans="2:2">
      <c r="B602" s="1"/>
    </row>
    <row r="603" spans="2:2">
      <c r="B603" s="1"/>
    </row>
    <row r="604" spans="2:2">
      <c r="B604" s="1"/>
    </row>
    <row r="605" spans="2:2">
      <c r="B605" s="1"/>
    </row>
    <row r="606" spans="2:2">
      <c r="B606" s="1"/>
    </row>
    <row r="607" spans="2:2">
      <c r="B607" s="1"/>
    </row>
    <row r="608" spans="2:2">
      <c r="B608" s="1"/>
    </row>
    <row r="609" spans="2:2">
      <c r="B609" s="1"/>
    </row>
    <row r="610" spans="2:2">
      <c r="B610" s="1"/>
    </row>
    <row r="611" spans="2:2">
      <c r="B611" s="1"/>
    </row>
    <row r="612" spans="2:2">
      <c r="B612" s="1"/>
    </row>
    <row r="613" spans="2:2">
      <c r="B613" s="1"/>
    </row>
    <row r="614" spans="2:2">
      <c r="B614" s="1"/>
    </row>
    <row r="615" spans="2:2">
      <c r="B615" s="1"/>
    </row>
    <row r="616" spans="2:2">
      <c r="B616" s="1"/>
    </row>
    <row r="617" spans="2:2">
      <c r="B617" s="1"/>
    </row>
    <row r="618" spans="2:2">
      <c r="B618" s="1"/>
    </row>
    <row r="619" spans="2:2">
      <c r="B619" s="1"/>
    </row>
    <row r="620" spans="2:2">
      <c r="B620" s="1"/>
    </row>
    <row r="621" spans="2:2">
      <c r="B621" s="1"/>
    </row>
    <row r="622" spans="2:2">
      <c r="B622" s="1"/>
    </row>
    <row r="623" spans="2:2">
      <c r="B623" s="1"/>
    </row>
    <row r="624" spans="2:2">
      <c r="B624" s="1"/>
    </row>
    <row r="625" spans="2:2">
      <c r="B625" s="1"/>
    </row>
    <row r="626" spans="2:2">
      <c r="B626" s="1"/>
    </row>
    <row r="627" spans="2:2">
      <c r="B627" s="1"/>
    </row>
    <row r="628" spans="2:2">
      <c r="B628" s="1"/>
    </row>
    <row r="629" spans="2:2">
      <c r="B629" s="1"/>
    </row>
    <row r="630" spans="2:2">
      <c r="B630" s="1"/>
    </row>
    <row r="631" spans="2:2">
      <c r="B631" s="1"/>
    </row>
    <row r="632" spans="2:2">
      <c r="B632" s="1"/>
    </row>
    <row r="633" spans="2:2">
      <c r="B633" s="1"/>
    </row>
    <row r="634" spans="2:2">
      <c r="B634" s="1"/>
    </row>
    <row r="635" spans="2:2">
      <c r="B635" s="1"/>
    </row>
    <row r="636" spans="2:2">
      <c r="B636" s="1"/>
    </row>
    <row r="637" spans="2:2">
      <c r="B637" s="1"/>
    </row>
    <row r="638" spans="2:2">
      <c r="B638" s="1"/>
    </row>
    <row r="639" spans="2:2">
      <c r="B639" s="1"/>
    </row>
    <row r="640" spans="2:2">
      <c r="B640" s="1"/>
    </row>
    <row r="641" spans="2:2">
      <c r="B641" s="1"/>
    </row>
    <row r="642" spans="2:2">
      <c r="B642" s="1"/>
    </row>
    <row r="643" spans="2:2">
      <c r="B643" s="1"/>
    </row>
    <row r="644" spans="2:2">
      <c r="B644" s="1"/>
    </row>
    <row r="645" spans="2:2">
      <c r="B645" s="1"/>
    </row>
    <row r="646" spans="2:2">
      <c r="B646" s="1"/>
    </row>
    <row r="647" spans="2:2">
      <c r="B647" s="1"/>
    </row>
    <row r="648" spans="2:2">
      <c r="B648" s="1"/>
    </row>
    <row r="649" spans="2:2">
      <c r="B649" s="1"/>
    </row>
    <row r="650" spans="2:2">
      <c r="B650" s="1"/>
    </row>
    <row r="651" spans="2:2">
      <c r="B651" s="1"/>
    </row>
    <row r="652" spans="2:2">
      <c r="B652" s="1"/>
    </row>
    <row r="653" spans="2:2">
      <c r="B653" s="1"/>
    </row>
    <row r="654" spans="2:2">
      <c r="B654" s="1"/>
    </row>
    <row r="655" spans="2:2">
      <c r="B655" s="1"/>
    </row>
    <row r="656" spans="2:2">
      <c r="B656" s="1"/>
    </row>
    <row r="657" spans="2:2">
      <c r="B657" s="1"/>
    </row>
    <row r="658" spans="2:2">
      <c r="B658" s="1"/>
    </row>
    <row r="659" spans="2:2">
      <c r="B659" s="1"/>
    </row>
    <row r="660" spans="2:2">
      <c r="B660" s="1"/>
    </row>
    <row r="661" spans="2:2">
      <c r="B661" s="1"/>
    </row>
    <row r="662" spans="2:2">
      <c r="B662" s="1"/>
    </row>
    <row r="663" spans="2:2">
      <c r="B663" s="1"/>
    </row>
    <row r="664" spans="2:2">
      <c r="B664" s="1"/>
    </row>
    <row r="665" spans="2:2">
      <c r="B665" s="1"/>
    </row>
    <row r="666" spans="2:2">
      <c r="B666" s="1"/>
    </row>
    <row r="667" spans="2:2">
      <c r="B667" s="1"/>
    </row>
    <row r="668" spans="2:2">
      <c r="B668" s="9"/>
    </row>
    <row r="669" spans="2:2">
      <c r="B669" s="1"/>
    </row>
    <row r="670" spans="2:2">
      <c r="B670" s="1"/>
    </row>
    <row r="671" spans="2:2">
      <c r="B671" s="1"/>
    </row>
    <row r="672" spans="2:2">
      <c r="B672" s="1"/>
    </row>
    <row r="673" spans="2:2">
      <c r="B673" s="1"/>
    </row>
    <row r="674" spans="2:2">
      <c r="B674" s="1"/>
    </row>
    <row r="675" spans="2:2">
      <c r="B675" s="1"/>
    </row>
    <row r="676" spans="2:2">
      <c r="B676" s="1"/>
    </row>
    <row r="677" spans="2:2">
      <c r="B677" s="1"/>
    </row>
    <row r="678" spans="2:2">
      <c r="B678" s="1"/>
    </row>
    <row r="679" spans="2:2">
      <c r="B679" s="1"/>
    </row>
    <row r="680" spans="2:2">
      <c r="B680" s="1"/>
    </row>
    <row r="681" spans="2:2">
      <c r="B681" s="1"/>
    </row>
    <row r="682" spans="2:2">
      <c r="B682" s="1"/>
    </row>
    <row r="683" spans="2:2">
      <c r="B683" s="1"/>
    </row>
    <row r="684" spans="2:2">
      <c r="B684" s="1"/>
    </row>
    <row r="685" spans="2:2">
      <c r="B685" s="1"/>
    </row>
    <row r="686" spans="2:2">
      <c r="B686" s="1"/>
    </row>
    <row r="687" spans="2:2">
      <c r="B687" s="1"/>
    </row>
    <row r="688" spans="2:2">
      <c r="B688" s="1"/>
    </row>
    <row r="689" spans="2:2">
      <c r="B689" s="1"/>
    </row>
    <row r="690" spans="2:2">
      <c r="B690" s="1"/>
    </row>
    <row r="691" spans="2:2">
      <c r="B691" s="1"/>
    </row>
    <row r="692" spans="2:2">
      <c r="B692" s="1"/>
    </row>
    <row r="693" spans="2:2">
      <c r="B693" s="1"/>
    </row>
    <row r="694" spans="2:2">
      <c r="B694" s="1"/>
    </row>
    <row r="695" spans="2:2">
      <c r="B695" s="1"/>
    </row>
    <row r="696" spans="2:2">
      <c r="B696" s="1"/>
    </row>
    <row r="697" spans="2:2">
      <c r="B697" s="1"/>
    </row>
    <row r="698" spans="2:2">
      <c r="B698" s="1"/>
    </row>
    <row r="699" spans="2:2">
      <c r="B699" s="1"/>
    </row>
    <row r="700" spans="2:2">
      <c r="B700" s="1"/>
    </row>
    <row r="701" spans="2:2">
      <c r="B701" s="1"/>
    </row>
    <row r="702" spans="2:2">
      <c r="B702" s="1"/>
    </row>
    <row r="703" spans="2:2">
      <c r="B703" s="1"/>
    </row>
    <row r="704" spans="2:2">
      <c r="B704" s="1"/>
    </row>
    <row r="705" spans="2:2">
      <c r="B705" s="43"/>
    </row>
    <row r="706" spans="2:2">
      <c r="B706" s="1"/>
    </row>
    <row r="707" spans="2:2">
      <c r="B707" s="1"/>
    </row>
    <row r="708" spans="2:2">
      <c r="B708" s="1"/>
    </row>
    <row r="709" spans="2:2">
      <c r="B709" s="1"/>
    </row>
    <row r="710" spans="2:2">
      <c r="B710" s="1"/>
    </row>
    <row r="711" spans="2:2">
      <c r="B711" s="9"/>
    </row>
    <row r="712" spans="2:2">
      <c r="B712" s="1"/>
    </row>
    <row r="713" spans="2:2">
      <c r="B713" s="1"/>
    </row>
    <row r="714" spans="2:2">
      <c r="B714" s="1"/>
    </row>
    <row r="715" spans="2:2">
      <c r="B715" s="1"/>
    </row>
    <row r="716" spans="2:2">
      <c r="B716" s="1"/>
    </row>
    <row r="717" spans="2:2">
      <c r="B717" s="1"/>
    </row>
    <row r="718" spans="2:2">
      <c r="B718" s="1"/>
    </row>
    <row r="719" spans="2:2">
      <c r="B719" s="1"/>
    </row>
    <row r="720" spans="2:2">
      <c r="B720" s="1"/>
    </row>
    <row r="721" spans="2:2">
      <c r="B721" s="1"/>
    </row>
    <row r="722" spans="2:2">
      <c r="B722" s="1"/>
    </row>
    <row r="723" spans="2:2">
      <c r="B723" s="1"/>
    </row>
    <row r="724" spans="2:2">
      <c r="B724" s="1"/>
    </row>
    <row r="725" spans="2:2">
      <c r="B725" s="1"/>
    </row>
    <row r="726" spans="2:2">
      <c r="B726" s="1"/>
    </row>
    <row r="727" spans="2:2">
      <c r="B727" s="1"/>
    </row>
    <row r="728" spans="2:2">
      <c r="B728" s="1"/>
    </row>
    <row r="729" spans="2:2">
      <c r="B729" s="1"/>
    </row>
    <row r="730" spans="2:2">
      <c r="B730" s="1"/>
    </row>
    <row r="731" spans="2:2">
      <c r="B731" s="1"/>
    </row>
    <row r="732" spans="2:2">
      <c r="B732" s="1"/>
    </row>
    <row r="733" spans="2:2">
      <c r="B733" s="1"/>
    </row>
    <row r="734" spans="2:2">
      <c r="B734" s="1"/>
    </row>
    <row r="735" spans="2:2">
      <c r="B735" s="1"/>
    </row>
    <row r="736" spans="2:2">
      <c r="B736" s="1"/>
    </row>
    <row r="737" spans="2:2">
      <c r="B737" s="1"/>
    </row>
    <row r="738" spans="2:2">
      <c r="B738" s="1"/>
    </row>
    <row r="739" spans="2:2">
      <c r="B739" s="1"/>
    </row>
    <row r="740" spans="2:2">
      <c r="B740" s="1"/>
    </row>
    <row r="741" spans="2:2">
      <c r="B741" s="1"/>
    </row>
    <row r="742" spans="2:2">
      <c r="B742" s="1"/>
    </row>
    <row r="743" spans="2:2">
      <c r="B743" s="1"/>
    </row>
    <row r="744" spans="2:2">
      <c r="B744" s="1"/>
    </row>
    <row r="745" spans="2:2">
      <c r="B745" s="1"/>
    </row>
    <row r="746" spans="2:2">
      <c r="B746" s="1"/>
    </row>
    <row r="747" spans="2:2">
      <c r="B747" s="1"/>
    </row>
    <row r="748" spans="2:2">
      <c r="B748" s="1"/>
    </row>
    <row r="749" spans="2:2">
      <c r="B749" s="1"/>
    </row>
    <row r="750" spans="2:2">
      <c r="B750" s="9"/>
    </row>
    <row r="751" spans="2:2">
      <c r="B751" s="1"/>
    </row>
    <row r="752" spans="2:2">
      <c r="B752" s="1"/>
    </row>
    <row r="753" spans="2:2">
      <c r="B753" s="1"/>
    </row>
    <row r="754" spans="2:2">
      <c r="B754" s="1"/>
    </row>
    <row r="755" spans="2:2">
      <c r="B755" s="1"/>
    </row>
    <row r="756" spans="2:2">
      <c r="B756" s="1"/>
    </row>
    <row r="757" spans="2:2">
      <c r="B757" s="1"/>
    </row>
    <row r="758" spans="2:2">
      <c r="B758" s="1"/>
    </row>
    <row r="759" spans="2:2">
      <c r="B759" s="1"/>
    </row>
    <row r="760" spans="2:2">
      <c r="B760" s="9"/>
    </row>
    <row r="761" spans="2:2">
      <c r="B761" s="1"/>
    </row>
    <row r="762" spans="2:2">
      <c r="B762" s="1"/>
    </row>
    <row r="763" spans="2:2">
      <c r="B763" s="1"/>
    </row>
    <row r="764" spans="2:2">
      <c r="B764" s="1"/>
    </row>
    <row r="765" spans="2:2">
      <c r="B765" s="1"/>
    </row>
    <row r="766" spans="2:2">
      <c r="B766" s="1"/>
    </row>
    <row r="767" spans="2:2">
      <c r="B767" s="1"/>
    </row>
    <row r="768" spans="2:2">
      <c r="B768" s="1"/>
    </row>
    <row r="769" spans="2:2">
      <c r="B769" s="1"/>
    </row>
    <row r="770" spans="2:2">
      <c r="B770" s="1"/>
    </row>
    <row r="771" spans="2:2">
      <c r="B771" s="1"/>
    </row>
    <row r="772" spans="2:2">
      <c r="B772" s="1"/>
    </row>
    <row r="773" spans="2:2">
      <c r="B773" s="1"/>
    </row>
    <row r="774" spans="2:2">
      <c r="B774" s="1"/>
    </row>
    <row r="775" spans="2:2">
      <c r="B775" s="1"/>
    </row>
    <row r="776" spans="2:2">
      <c r="B776" s="1"/>
    </row>
    <row r="777" spans="2:2">
      <c r="B777" s="1"/>
    </row>
    <row r="778" spans="2:2">
      <c r="B778" s="1"/>
    </row>
    <row r="779" spans="2:2">
      <c r="B779" s="1"/>
    </row>
    <row r="780" spans="2:2">
      <c r="B780" s="1"/>
    </row>
    <row r="781" spans="2:2">
      <c r="B781" s="1"/>
    </row>
    <row r="782" spans="2:2">
      <c r="B782" s="1"/>
    </row>
    <row r="783" spans="2:2">
      <c r="B783" s="1"/>
    </row>
    <row r="784" spans="2:2">
      <c r="B784" s="1"/>
    </row>
    <row r="785" spans="2:2">
      <c r="B785" s="1"/>
    </row>
    <row r="786" spans="2:2">
      <c r="B786" s="1"/>
    </row>
    <row r="787" spans="2:2">
      <c r="B787" s="1"/>
    </row>
    <row r="788" spans="2:2">
      <c r="B788" s="1"/>
    </row>
    <row r="789" spans="2:2">
      <c r="B789" s="1"/>
    </row>
    <row r="790" spans="2:2">
      <c r="B790" s="1"/>
    </row>
    <row r="791" spans="2:2">
      <c r="B791" s="1"/>
    </row>
    <row r="792" spans="2:2">
      <c r="B792" s="1"/>
    </row>
    <row r="793" spans="2:2">
      <c r="B793" s="1"/>
    </row>
    <row r="794" spans="2:2">
      <c r="B794" s="1"/>
    </row>
    <row r="795" spans="2:2">
      <c r="B795" s="1"/>
    </row>
    <row r="796" spans="2:2">
      <c r="B796" s="1"/>
    </row>
    <row r="797" spans="2:2">
      <c r="B797" s="1"/>
    </row>
    <row r="798" spans="2:2">
      <c r="B798" s="1"/>
    </row>
    <row r="799" spans="2:2">
      <c r="B799" s="1"/>
    </row>
    <row r="800" spans="2:2">
      <c r="B800" s="1"/>
    </row>
    <row r="801" spans="2:2">
      <c r="B801" s="1"/>
    </row>
    <row r="802" spans="2:2">
      <c r="B802" s="1"/>
    </row>
    <row r="803" spans="2:2">
      <c r="B803" s="1"/>
    </row>
    <row r="804" spans="2:2">
      <c r="B804" s="1"/>
    </row>
    <row r="805" spans="2:2">
      <c r="B805" s="1"/>
    </row>
    <row r="806" spans="2:2">
      <c r="B806" s="1"/>
    </row>
    <row r="807" spans="2:2">
      <c r="B807" s="1"/>
    </row>
    <row r="808" spans="2:2">
      <c r="B808" s="1"/>
    </row>
    <row r="809" spans="2:2">
      <c r="B809" s="1"/>
    </row>
    <row r="810" spans="2:2">
      <c r="B810" s="1"/>
    </row>
    <row r="811" spans="2:2">
      <c r="B811" s="1"/>
    </row>
    <row r="812" spans="2:2">
      <c r="B812" s="1"/>
    </row>
    <row r="813" spans="2:2">
      <c r="B813" s="1"/>
    </row>
    <row r="814" spans="2:2">
      <c r="B814" s="1"/>
    </row>
    <row r="815" spans="2:2">
      <c r="B815" s="1"/>
    </row>
    <row r="816" spans="2:2">
      <c r="B816" s="1"/>
    </row>
    <row r="817" spans="2:2">
      <c r="B817" s="1"/>
    </row>
    <row r="818" spans="2:2">
      <c r="B818" s="1"/>
    </row>
    <row r="819" spans="2:2">
      <c r="B819" s="1"/>
    </row>
    <row r="820" spans="2:2">
      <c r="B820" s="1"/>
    </row>
    <row r="821" spans="2:2">
      <c r="B821" s="1"/>
    </row>
    <row r="822" spans="2:2">
      <c r="B822" s="1"/>
    </row>
    <row r="823" spans="2:2">
      <c r="B823" s="1"/>
    </row>
    <row r="824" spans="2:2">
      <c r="B824" s="1"/>
    </row>
    <row r="825" spans="2:2">
      <c r="B825" s="1"/>
    </row>
    <row r="826" spans="2:2">
      <c r="B826" s="1"/>
    </row>
    <row r="827" spans="2:2">
      <c r="B827" s="1"/>
    </row>
    <row r="828" spans="2:2">
      <c r="B828" s="1"/>
    </row>
    <row r="829" spans="2:2">
      <c r="B829" s="1"/>
    </row>
    <row r="830" spans="2:2">
      <c r="B830" s="1"/>
    </row>
    <row r="831" spans="2:2">
      <c r="B831" s="1"/>
    </row>
    <row r="832" spans="2:2">
      <c r="B832" s="1"/>
    </row>
    <row r="833" spans="2:2">
      <c r="B833" s="9"/>
    </row>
    <row r="834" spans="2:2">
      <c r="B834" s="1"/>
    </row>
    <row r="835" spans="2:2">
      <c r="B835" s="1"/>
    </row>
    <row r="836" spans="2:2">
      <c r="B836" s="1"/>
    </row>
    <row r="837" spans="2:2">
      <c r="B837" s="1"/>
    </row>
    <row r="838" spans="2:2">
      <c r="B838" s="1"/>
    </row>
    <row r="839" spans="2:2">
      <c r="B839" s="1"/>
    </row>
    <row r="840" spans="2:2">
      <c r="B840" s="1"/>
    </row>
    <row r="841" spans="2:2">
      <c r="B841" s="1"/>
    </row>
    <row r="842" spans="2:2">
      <c r="B842" s="9"/>
    </row>
    <row r="843" spans="2:2">
      <c r="B843" s="1"/>
    </row>
    <row r="844" spans="2:2">
      <c r="B844" s="9"/>
    </row>
    <row r="845" spans="2:2">
      <c r="B845" s="1"/>
    </row>
    <row r="846" spans="2:2">
      <c r="B846" s="1"/>
    </row>
    <row r="847" spans="2:2">
      <c r="B847" s="1"/>
    </row>
    <row r="848" spans="2:2">
      <c r="B848" s="1"/>
    </row>
    <row r="849" spans="2:2">
      <c r="B849" s="1"/>
    </row>
    <row r="850" spans="2:2">
      <c r="B850" s="1"/>
    </row>
    <row r="851" spans="2:2">
      <c r="B851" s="1"/>
    </row>
    <row r="852" spans="2:2">
      <c r="B852" s="1"/>
    </row>
    <row r="853" spans="2:2">
      <c r="B853" s="1"/>
    </row>
    <row r="854" spans="2:2">
      <c r="B854" s="1"/>
    </row>
    <row r="855" spans="2:2">
      <c r="B855" s="1"/>
    </row>
    <row r="856" spans="2:2">
      <c r="B856" s="1"/>
    </row>
    <row r="857" spans="2:2">
      <c r="B857" s="1"/>
    </row>
    <row r="858" spans="2:2">
      <c r="B858" s="1"/>
    </row>
    <row r="859" spans="2:2">
      <c r="B859" s="1"/>
    </row>
    <row r="860" spans="2:2">
      <c r="B860" s="1"/>
    </row>
    <row r="861" spans="2:2">
      <c r="B861" s="1"/>
    </row>
    <row r="862" spans="2:2">
      <c r="B862" s="1"/>
    </row>
    <row r="863" spans="2:2">
      <c r="B863" s="1"/>
    </row>
    <row r="864" spans="2:2">
      <c r="B864" s="1"/>
    </row>
    <row r="865" spans="2:2">
      <c r="B865" s="1"/>
    </row>
    <row r="866" spans="2:2">
      <c r="B866" s="1"/>
    </row>
    <row r="867" spans="2:2">
      <c r="B867" s="1"/>
    </row>
    <row r="868" spans="2:2">
      <c r="B868" s="1"/>
    </row>
    <row r="869" spans="2:2">
      <c r="B869" s="1"/>
    </row>
    <row r="870" spans="2:2">
      <c r="B870" s="1"/>
    </row>
    <row r="871" spans="2:2">
      <c r="B871" s="1"/>
    </row>
    <row r="872" spans="2:2">
      <c r="B872" s="1"/>
    </row>
    <row r="873" spans="2:2">
      <c r="B873" s="1"/>
    </row>
    <row r="874" spans="2:2">
      <c r="B874" s="1"/>
    </row>
    <row r="875" spans="2:2">
      <c r="B875" s="1"/>
    </row>
    <row r="876" spans="2:2">
      <c r="B876" s="1"/>
    </row>
    <row r="877" spans="2:2">
      <c r="B877" s="1"/>
    </row>
    <row r="878" spans="2:2">
      <c r="B878" s="1"/>
    </row>
    <row r="879" spans="2:2">
      <c r="B879" s="1"/>
    </row>
    <row r="880" spans="2:2">
      <c r="B880" s="1"/>
    </row>
    <row r="881" spans="2:2">
      <c r="B881" s="1"/>
    </row>
    <row r="882" spans="2:2">
      <c r="B882" s="1"/>
    </row>
    <row r="883" spans="2:2">
      <c r="B883" s="1"/>
    </row>
    <row r="884" spans="2:2">
      <c r="B884" s="1"/>
    </row>
    <row r="885" spans="2:2">
      <c r="B885" s="43"/>
    </row>
    <row r="886" spans="2:2">
      <c r="B886" s="1"/>
    </row>
    <row r="887" spans="2:2">
      <c r="B887" s="1"/>
    </row>
    <row r="888" spans="2:2">
      <c r="B888" s="1"/>
    </row>
    <row r="889" spans="2:2">
      <c r="B889" s="1"/>
    </row>
    <row r="890" spans="2:2">
      <c r="B890" s="1"/>
    </row>
    <row r="891" spans="2:2">
      <c r="B891" s="1"/>
    </row>
    <row r="892" spans="2:2">
      <c r="B892" s="1"/>
    </row>
    <row r="893" spans="2:2">
      <c r="B893" s="1"/>
    </row>
    <row r="894" spans="2:2">
      <c r="B894" s="1"/>
    </row>
    <row r="895" spans="2:2">
      <c r="B895" s="1"/>
    </row>
    <row r="896" spans="2:2">
      <c r="B896" s="1"/>
    </row>
    <row r="897" spans="2:2">
      <c r="B897" s="1"/>
    </row>
    <row r="898" spans="2:2">
      <c r="B898" s="1"/>
    </row>
    <row r="899" spans="2:2">
      <c r="B899" s="1"/>
    </row>
    <row r="900" spans="2:2">
      <c r="B900" s="1"/>
    </row>
    <row r="901" spans="2:2">
      <c r="B901" s="1"/>
    </row>
    <row r="902" spans="2:2">
      <c r="B902" s="1"/>
    </row>
    <row r="903" spans="2:2">
      <c r="B903" s="1"/>
    </row>
    <row r="904" spans="2:2">
      <c r="B904" s="1"/>
    </row>
    <row r="905" spans="2:2">
      <c r="B905" s="1"/>
    </row>
    <row r="906" spans="2:2">
      <c r="B906" s="1"/>
    </row>
    <row r="907" spans="2:2">
      <c r="B907" s="1"/>
    </row>
    <row r="908" spans="2:2">
      <c r="B908" s="1"/>
    </row>
    <row r="909" spans="2:2">
      <c r="B909" s="1"/>
    </row>
    <row r="910" spans="2:2">
      <c r="B910" s="1"/>
    </row>
    <row r="911" spans="2:2">
      <c r="B911" s="1"/>
    </row>
    <row r="912" spans="2:2">
      <c r="B912" s="1"/>
    </row>
    <row r="913" spans="2:2">
      <c r="B913" s="1"/>
    </row>
    <row r="914" spans="2:2">
      <c r="B914" s="1"/>
    </row>
    <row r="915" spans="2:2">
      <c r="B915" s="1"/>
    </row>
    <row r="916" spans="2:2">
      <c r="B916" s="1"/>
    </row>
    <row r="917" spans="2:2">
      <c r="B917" s="1"/>
    </row>
    <row r="918" spans="2:2">
      <c r="B918" s="1"/>
    </row>
    <row r="919" spans="2:2">
      <c r="B919" s="1"/>
    </row>
    <row r="920" spans="2:2">
      <c r="B920" s="1"/>
    </row>
    <row r="921" spans="2:2">
      <c r="B921" s="1"/>
    </row>
    <row r="922" spans="2:2">
      <c r="B922" s="1"/>
    </row>
    <row r="923" spans="2:2">
      <c r="B923" s="1"/>
    </row>
    <row r="924" spans="2:2">
      <c r="B924" s="1"/>
    </row>
    <row r="925" spans="2:2">
      <c r="B925" s="1"/>
    </row>
    <row r="926" spans="2:2">
      <c r="B926" s="1"/>
    </row>
    <row r="927" spans="2:2">
      <c r="B927" s="1"/>
    </row>
    <row r="928" spans="2:2">
      <c r="B928" s="1"/>
    </row>
    <row r="929" spans="2:2">
      <c r="B929" s="1"/>
    </row>
    <row r="930" spans="2:2">
      <c r="B930" s="1"/>
    </row>
    <row r="931" spans="2:2">
      <c r="B931" s="1"/>
    </row>
    <row r="932" spans="2:2">
      <c r="B932" s="1"/>
    </row>
    <row r="933" spans="2:2">
      <c r="B933" s="1"/>
    </row>
    <row r="934" spans="2:2">
      <c r="B934" s="1"/>
    </row>
    <row r="935" spans="2:2">
      <c r="B935" s="1"/>
    </row>
    <row r="936" spans="2:2">
      <c r="B936" s="9"/>
    </row>
    <row r="937" spans="2:2">
      <c r="B937" s="42"/>
    </row>
    <row r="938" spans="2:2">
      <c r="B938" s="1"/>
    </row>
    <row r="939" spans="2:2">
      <c r="B939" s="42"/>
    </row>
    <row r="940" spans="2:2">
      <c r="B940" s="1"/>
    </row>
    <row r="941" spans="2:2">
      <c r="B941" s="42"/>
    </row>
    <row r="942" spans="2:2">
      <c r="B942" s="42"/>
    </row>
    <row r="943" spans="2:2">
      <c r="B943" s="1"/>
    </row>
    <row r="944" spans="2:2">
      <c r="B944" s="1"/>
    </row>
    <row r="945" spans="2:2">
      <c r="B945" s="1"/>
    </row>
    <row r="946" spans="2:2">
      <c r="B946" s="1"/>
    </row>
    <row r="947" spans="2:2">
      <c r="B947" s="1"/>
    </row>
    <row r="948" spans="2:2">
      <c r="B948" s="1"/>
    </row>
    <row r="949" spans="2:2">
      <c r="B949" s="1"/>
    </row>
    <row r="950" spans="2:2">
      <c r="B950" s="42"/>
    </row>
    <row r="951" spans="2:2">
      <c r="B951" s="42"/>
    </row>
    <row r="952" spans="2:2">
      <c r="B952" s="42"/>
    </row>
    <row r="953" spans="2:2">
      <c r="B953" s="42"/>
    </row>
    <row r="954" spans="2:2">
      <c r="B954" s="42"/>
    </row>
    <row r="955" spans="2:2">
      <c r="B955" s="1"/>
    </row>
    <row r="956" spans="2:2">
      <c r="B956" s="42"/>
    </row>
    <row r="957" spans="2:2">
      <c r="B957" s="1"/>
    </row>
    <row r="958" spans="2:2">
      <c r="B958" s="42"/>
    </row>
    <row r="959" spans="2:2">
      <c r="B959" s="42"/>
    </row>
    <row r="960" spans="2:2">
      <c r="B960" s="42"/>
    </row>
    <row r="961" spans="2:2">
      <c r="B961" s="42"/>
    </row>
    <row r="962" spans="2:2">
      <c r="B962" s="1"/>
    </row>
    <row r="963" spans="2:2">
      <c r="B963" s="1"/>
    </row>
    <row r="964" spans="2:2">
      <c r="B964" s="1"/>
    </row>
    <row r="965" spans="2:2">
      <c r="B965" s="43"/>
    </row>
    <row r="966" spans="2:2">
      <c r="B966" s="1"/>
    </row>
    <row r="967" spans="2:2">
      <c r="B967" s="1"/>
    </row>
    <row r="968" spans="2:2">
      <c r="B968" s="1"/>
    </row>
    <row r="969" spans="2:2">
      <c r="B969" s="1"/>
    </row>
    <row r="970" spans="2:2">
      <c r="B970" s="42"/>
    </row>
    <row r="971" spans="2:2">
      <c r="B971" s="42"/>
    </row>
    <row r="972" spans="2:2">
      <c r="B972" s="1"/>
    </row>
    <row r="973" spans="2:2">
      <c r="B973" s="1"/>
    </row>
    <row r="974" spans="2:2">
      <c r="B974" s="1"/>
    </row>
    <row r="975" spans="2:2">
      <c r="B975" s="1"/>
    </row>
    <row r="976" spans="2:2">
      <c r="B976" s="1"/>
    </row>
    <row r="977" spans="2:2">
      <c r="B977" s="43"/>
    </row>
    <row r="978" spans="2:2">
      <c r="B978" s="42"/>
    </row>
    <row r="979" spans="2:2">
      <c r="B979" s="43"/>
    </row>
    <row r="980" spans="2:2">
      <c r="B980" s="1"/>
    </row>
    <row r="981" spans="2:2">
      <c r="B981" s="42"/>
    </row>
    <row r="982" spans="2:2">
      <c r="B982" s="42"/>
    </row>
    <row r="983" spans="2:2">
      <c r="B983" s="42"/>
    </row>
    <row r="984" spans="2:2">
      <c r="B984" s="1"/>
    </row>
    <row r="985" spans="2:2">
      <c r="B985" s="42"/>
    </row>
    <row r="986" spans="2:2">
      <c r="B986" s="42"/>
    </row>
    <row r="987" spans="2:2">
      <c r="B987" s="42"/>
    </row>
    <row r="988" spans="2:2">
      <c r="B988" s="42"/>
    </row>
    <row r="989" spans="2:2">
      <c r="B989" s="42"/>
    </row>
    <row r="990" spans="2:2">
      <c r="B990" s="1"/>
    </row>
    <row r="991" spans="2:2">
      <c r="B991" s="1"/>
    </row>
    <row r="992" spans="2:2">
      <c r="B992" s="42"/>
    </row>
    <row r="993" spans="2:2">
      <c r="B993" s="42"/>
    </row>
    <row r="994" spans="2:2">
      <c r="B994" s="42"/>
    </row>
    <row r="995" spans="2:2">
      <c r="B995" s="42"/>
    </row>
    <row r="996" spans="2:2">
      <c r="B996" s="42"/>
    </row>
    <row r="997" spans="2:2">
      <c r="B997" s="42"/>
    </row>
    <row r="998" spans="2:2">
      <c r="B998" s="42"/>
    </row>
    <row r="999" spans="2:2">
      <c r="B999" s="42"/>
    </row>
    <row r="1000" spans="2:2">
      <c r="B1000" s="1"/>
    </row>
    <row r="1001" spans="2:2">
      <c r="B1001" s="1"/>
    </row>
    <row r="1002" spans="2:2">
      <c r="B1002" s="1"/>
    </row>
    <row r="1003" spans="2:2">
      <c r="B1003" s="42"/>
    </row>
    <row r="1004" spans="2:2">
      <c r="B1004" s="48"/>
    </row>
    <row r="1005" spans="2:2">
      <c r="B1005" s="42"/>
    </row>
    <row r="1006" spans="2:2">
      <c r="B1006" s="42"/>
    </row>
    <row r="1007" spans="2:2">
      <c r="B1007" s="42"/>
    </row>
    <row r="1008" spans="2:2">
      <c r="B1008" s="42"/>
    </row>
    <row r="1009" spans="2:2">
      <c r="B1009" s="42"/>
    </row>
    <row r="1010" spans="2:2">
      <c r="B1010" s="1"/>
    </row>
    <row r="1011" spans="2:2">
      <c r="B1011" s="1"/>
    </row>
    <row r="1012" spans="2:2">
      <c r="B1012" s="42"/>
    </row>
    <row r="1013" spans="2:2">
      <c r="B1013" s="42"/>
    </row>
    <row r="1014" spans="2:2">
      <c r="B1014" s="42"/>
    </row>
    <row r="1015" spans="2:2">
      <c r="B1015" s="1"/>
    </row>
    <row r="1016" spans="2:2">
      <c r="B1016" s="1"/>
    </row>
    <row r="1017" spans="2:2">
      <c r="B1017" s="1"/>
    </row>
    <row r="1018" spans="2:2">
      <c r="B1018" s="1"/>
    </row>
    <row r="1019" spans="2:2">
      <c r="B1019" s="42"/>
    </row>
    <row r="1020" spans="2:2">
      <c r="B1020" s="42"/>
    </row>
    <row r="1021" spans="2:2">
      <c r="B1021" s="42"/>
    </row>
    <row r="1022" spans="2:2">
      <c r="B1022" s="42"/>
    </row>
    <row r="1023" spans="2:2">
      <c r="B1023" s="42"/>
    </row>
    <row r="1024" spans="2:2">
      <c r="B1024" s="42"/>
    </row>
    <row r="1025" spans="2:2">
      <c r="B1025" s="42"/>
    </row>
    <row r="1026" spans="2:2">
      <c r="B1026" s="42"/>
    </row>
    <row r="1027" spans="2:2">
      <c r="B1027" s="1"/>
    </row>
    <row r="1028" spans="2:2">
      <c r="B1028" s="1"/>
    </row>
    <row r="1029" spans="2:2">
      <c r="B1029" s="1"/>
    </row>
    <row r="1030" spans="2:2">
      <c r="B1030" s="1"/>
    </row>
    <row r="1031" spans="2:2">
      <c r="B1031" s="1"/>
    </row>
    <row r="1032" spans="2:2">
      <c r="B1032" s="1"/>
    </row>
    <row r="1033" spans="2:2">
      <c r="B1033" s="1"/>
    </row>
    <row r="1034" spans="2:2">
      <c r="B1034" s="42"/>
    </row>
    <row r="1035" spans="2:2">
      <c r="B1035" s="42"/>
    </row>
    <row r="1036" spans="2:2">
      <c r="B1036" s="42"/>
    </row>
    <row r="1037" spans="2:2">
      <c r="B1037" s="42"/>
    </row>
    <row r="1038" spans="2:2">
      <c r="B1038" s="42"/>
    </row>
    <row r="1039" spans="2:2">
      <c r="B1039" s="1"/>
    </row>
    <row r="1040" spans="2:2">
      <c r="B1040" s="42"/>
    </row>
    <row r="1041" spans="2:2">
      <c r="B1041" s="42"/>
    </row>
    <row r="1042" spans="2:2">
      <c r="B1042" s="42"/>
    </row>
    <row r="1043" spans="2:2">
      <c r="B1043" s="42"/>
    </row>
    <row r="1044" spans="2:2">
      <c r="B1044" s="42"/>
    </row>
    <row r="1045" spans="2:2">
      <c r="B1045" s="1"/>
    </row>
    <row r="1046" spans="2:2">
      <c r="B1046" s="1"/>
    </row>
    <row r="1047" spans="2:2">
      <c r="B1047" s="42"/>
    </row>
    <row r="1048" spans="2:2">
      <c r="B1048" s="1"/>
    </row>
    <row r="1049" spans="2:2">
      <c r="B1049" s="1"/>
    </row>
    <row r="1050" spans="2:2">
      <c r="B1050" s="1"/>
    </row>
    <row r="1051" spans="2:2">
      <c r="B1051" s="1"/>
    </row>
    <row r="1052" spans="2:2">
      <c r="B1052" s="1"/>
    </row>
    <row r="1053" spans="2:2">
      <c r="B1053" s="42"/>
    </row>
    <row r="1054" spans="2:2">
      <c r="B1054" s="1"/>
    </row>
    <row r="1055" spans="2:2">
      <c r="B1055" s="1"/>
    </row>
    <row r="1056" spans="2:2">
      <c r="B1056" s="1"/>
    </row>
    <row r="1057" spans="2:2">
      <c r="B1057" s="1"/>
    </row>
    <row r="1058" spans="2:2">
      <c r="B1058" s="1"/>
    </row>
    <row r="1059" spans="2:2">
      <c r="B1059" s="1"/>
    </row>
    <row r="1060" spans="2:2">
      <c r="B1060" s="9"/>
    </row>
    <row r="1061" spans="2:2">
      <c r="B1061" s="1"/>
    </row>
    <row r="1062" spans="2:2">
      <c r="B1062" s="1"/>
    </row>
    <row r="1063" spans="2:2" ht="16">
      <c r="B1063" s="35"/>
    </row>
    <row r="1064" spans="2:2">
      <c r="B1064" s="1"/>
    </row>
    <row r="1065" spans="2:2">
      <c r="B1065" s="1"/>
    </row>
    <row r="1066" spans="2:2">
      <c r="B1066" s="1"/>
    </row>
    <row r="1067" spans="2:2">
      <c r="B1067" s="1"/>
    </row>
    <row r="1068" spans="2:2">
      <c r="B1068" s="1"/>
    </row>
    <row r="1069" spans="2:2">
      <c r="B1069" s="1"/>
    </row>
    <row r="1070" spans="2:2">
      <c r="B1070" s="1"/>
    </row>
    <row r="1071" spans="2:2">
      <c r="B1071" s="1"/>
    </row>
    <row r="1072" spans="2:2">
      <c r="B1072" s="1"/>
    </row>
    <row r="1073" spans="2:2">
      <c r="B1073" s="1"/>
    </row>
    <row r="1074" spans="2:2">
      <c r="B1074" s="2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381D4-C98B-244D-92B2-E2C14CE6CFEF}">
  <dimension ref="A1:B68"/>
  <sheetViews>
    <sheetView workbookViewId="0">
      <selection activeCell="B1" activeCellId="1" sqref="A1:A1048576 B1:B1048576"/>
    </sheetView>
  </sheetViews>
  <sheetFormatPr baseColWidth="10" defaultRowHeight="15"/>
  <cols>
    <col min="2" max="2" width="39.5" customWidth="1"/>
  </cols>
  <sheetData>
    <row r="1" spans="1:2" ht="17">
      <c r="A1" s="69" t="s">
        <v>1495</v>
      </c>
      <c r="B1" s="69" t="s">
        <v>1496</v>
      </c>
    </row>
    <row r="2" spans="1:2">
      <c r="B2" t="s">
        <v>21</v>
      </c>
    </row>
    <row r="3" spans="1:2">
      <c r="B3" t="s">
        <v>27</v>
      </c>
    </row>
    <row r="4" spans="1:2">
      <c r="B4" t="s">
        <v>386</v>
      </c>
    </row>
    <row r="5" spans="1:2">
      <c r="B5" t="s">
        <v>392</v>
      </c>
    </row>
    <row r="6" spans="1:2">
      <c r="B6" t="s">
        <v>246</v>
      </c>
    </row>
    <row r="7" spans="1:2">
      <c r="B7" t="s">
        <v>434</v>
      </c>
    </row>
    <row r="8" spans="1:2">
      <c r="B8" t="s">
        <v>248</v>
      </c>
    </row>
    <row r="9" spans="1:2">
      <c r="B9" t="s">
        <v>266</v>
      </c>
    </row>
    <row r="10" spans="1:2">
      <c r="B10" t="s">
        <v>272</v>
      </c>
    </row>
    <row r="11" spans="1:2">
      <c r="B11" t="s">
        <v>275</v>
      </c>
    </row>
    <row r="12" spans="1:2">
      <c r="B12" t="s">
        <v>279</v>
      </c>
    </row>
    <row r="13" spans="1:2">
      <c r="B13" t="s">
        <v>284</v>
      </c>
    </row>
    <row r="14" spans="1:2">
      <c r="B14" t="s">
        <v>803</v>
      </c>
    </row>
    <row r="15" spans="1:2">
      <c r="B15" t="s">
        <v>1489</v>
      </c>
    </row>
    <row r="16" spans="1:2">
      <c r="B16" t="s">
        <v>1430</v>
      </c>
    </row>
    <row r="17" spans="2:2">
      <c r="B17" t="s">
        <v>1260</v>
      </c>
    </row>
    <row r="18" spans="2:2">
      <c r="B18" t="s">
        <v>806</v>
      </c>
    </row>
    <row r="19" spans="2:2">
      <c r="B19" t="s">
        <v>817</v>
      </c>
    </row>
    <row r="20" spans="2:2">
      <c r="B20" t="s">
        <v>840</v>
      </c>
    </row>
    <row r="21" spans="2:2">
      <c r="B21" t="s">
        <v>853</v>
      </c>
    </row>
    <row r="22" spans="2:2">
      <c r="B22" t="s">
        <v>288</v>
      </c>
    </row>
    <row r="23" spans="2:2">
      <c r="B23" t="s">
        <v>1121</v>
      </c>
    </row>
    <row r="24" spans="2:2">
      <c r="B24" t="s">
        <v>31</v>
      </c>
    </row>
    <row r="25" spans="2:2">
      <c r="B25" t="s">
        <v>59</v>
      </c>
    </row>
    <row r="26" spans="2:2">
      <c r="B26" t="s">
        <v>290</v>
      </c>
    </row>
    <row r="27" spans="2:2">
      <c r="B27" t="s">
        <v>1408</v>
      </c>
    </row>
    <row r="28" spans="2:2">
      <c r="B28" t="s">
        <v>1227</v>
      </c>
    </row>
    <row r="29" spans="2:2">
      <c r="B29" t="s">
        <v>63</v>
      </c>
    </row>
    <row r="30" spans="2:2">
      <c r="B30" t="s">
        <v>72</v>
      </c>
    </row>
    <row r="31" spans="2:2">
      <c r="B31" t="s">
        <v>296</v>
      </c>
    </row>
    <row r="32" spans="2:2">
      <c r="B32" t="s">
        <v>156</v>
      </c>
    </row>
    <row r="33" spans="2:2">
      <c r="B33" t="s">
        <v>147</v>
      </c>
    </row>
    <row r="34" spans="2:2">
      <c r="B34" t="s">
        <v>383</v>
      </c>
    </row>
    <row r="35" spans="2:2">
      <c r="B35" t="s">
        <v>1134</v>
      </c>
    </row>
    <row r="36" spans="2:2">
      <c r="B36" t="s">
        <v>1276</v>
      </c>
    </row>
    <row r="37" spans="2:2">
      <c r="B37" t="s">
        <v>299</v>
      </c>
    </row>
    <row r="38" spans="2:2">
      <c r="B38" t="s">
        <v>315</v>
      </c>
    </row>
    <row r="39" spans="2:2">
      <c r="B39" t="s">
        <v>330</v>
      </c>
    </row>
    <row r="40" spans="2:2">
      <c r="B40" t="s">
        <v>1436</v>
      </c>
    </row>
    <row r="41" spans="2:2">
      <c r="B41" t="s">
        <v>907</v>
      </c>
    </row>
    <row r="42" spans="2:2">
      <c r="B42" t="s">
        <v>345</v>
      </c>
    </row>
    <row r="43" spans="2:2">
      <c r="B43" t="s">
        <v>352</v>
      </c>
    </row>
    <row r="44" spans="2:2">
      <c r="B44" t="s">
        <v>592</v>
      </c>
    </row>
    <row r="45" spans="2:2">
      <c r="B45" t="s">
        <v>367</v>
      </c>
    </row>
    <row r="46" spans="2:2">
      <c r="B46" t="s">
        <v>368</v>
      </c>
    </row>
    <row r="47" spans="2:2">
      <c r="B47" t="s">
        <v>911</v>
      </c>
    </row>
    <row r="48" spans="2:2">
      <c r="B48" t="s">
        <v>858</v>
      </c>
    </row>
    <row r="49" spans="2:2">
      <c r="B49" t="s">
        <v>802</v>
      </c>
    </row>
    <row r="50" spans="2:2">
      <c r="B50" t="s">
        <v>1297</v>
      </c>
    </row>
    <row r="51" spans="2:2">
      <c r="B51" t="s">
        <v>1219</v>
      </c>
    </row>
    <row r="52" spans="2:2">
      <c r="B52" t="s">
        <v>100</v>
      </c>
    </row>
    <row r="53" spans="2:2">
      <c r="B53" t="s">
        <v>693</v>
      </c>
    </row>
    <row r="54" spans="2:2">
      <c r="B54" t="s">
        <v>212</v>
      </c>
    </row>
    <row r="55" spans="2:2">
      <c r="B55" t="s">
        <v>216</v>
      </c>
    </row>
    <row r="56" spans="2:2">
      <c r="B56" t="s">
        <v>218</v>
      </c>
    </row>
    <row r="57" spans="2:2">
      <c r="B57" t="s">
        <v>376</v>
      </c>
    </row>
    <row r="58" spans="2:2">
      <c r="B58" t="s">
        <v>1431</v>
      </c>
    </row>
    <row r="59" spans="2:2">
      <c r="B59" t="s">
        <v>149</v>
      </c>
    </row>
    <row r="60" spans="2:2">
      <c r="B60" t="s">
        <v>695</v>
      </c>
    </row>
    <row r="61" spans="2:2">
      <c r="B61" t="s">
        <v>380</v>
      </c>
    </row>
    <row r="62" spans="2:2">
      <c r="B62" t="s">
        <v>952</v>
      </c>
    </row>
    <row r="63" spans="2:2">
      <c r="B63" t="s">
        <v>867</v>
      </c>
    </row>
    <row r="64" spans="2:2">
      <c r="B64" t="s">
        <v>699</v>
      </c>
    </row>
    <row r="65" spans="2:2">
      <c r="B65" t="s">
        <v>105</v>
      </c>
    </row>
    <row r="66" spans="2:2">
      <c r="B66" t="s">
        <v>112</v>
      </c>
    </row>
    <row r="67" spans="2:2">
      <c r="B67" t="s">
        <v>110</v>
      </c>
    </row>
    <row r="68" spans="2:2">
      <c r="B68" t="s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5FF96-BE60-4167-87A7-F17F173C122D}">
  <dimension ref="A2:C30"/>
  <sheetViews>
    <sheetView zoomScale="59" zoomScaleNormal="50" workbookViewId="0">
      <selection activeCell="P52" sqref="P52"/>
    </sheetView>
  </sheetViews>
  <sheetFormatPr baseColWidth="10" defaultColWidth="11.5" defaultRowHeight="15"/>
  <cols>
    <col min="1" max="1" width="19.1640625" customWidth="1"/>
    <col min="2" max="2" width="19.1640625" bestFit="1" customWidth="1"/>
    <col min="3" max="3" width="39.5" customWidth="1"/>
  </cols>
  <sheetData>
    <row r="2" spans="1:3">
      <c r="A2" s="33" t="s">
        <v>1138</v>
      </c>
      <c r="B2" s="33" t="s">
        <v>12</v>
      </c>
      <c r="C2" s="33" t="s">
        <v>1439</v>
      </c>
    </row>
    <row r="3" spans="1:3">
      <c r="A3" s="31" t="s">
        <v>1139</v>
      </c>
      <c r="B3" s="32">
        <f>Tabla1[[#Totals],[COSTO TOTAL]]</f>
        <v>17632351.760999996</v>
      </c>
      <c r="C3" s="55">
        <f t="shared" ref="C3:C14" si="0">SUM((B4-B3)/B3)</f>
        <v>0.13296285100128119</v>
      </c>
    </row>
    <row r="4" spans="1:3">
      <c r="A4" s="31" t="s">
        <v>1140</v>
      </c>
      <c r="B4" s="32">
        <f>Tabla13[[#Totals],[COSTO TOTAL]]</f>
        <v>19976799.521000016</v>
      </c>
      <c r="C4" s="55">
        <f t="shared" si="0"/>
        <v>2.485953005024388E-2</v>
      </c>
    </row>
    <row r="5" spans="1:3">
      <c r="A5" s="31" t="s">
        <v>1141</v>
      </c>
      <c r="B5" s="32">
        <f>Tabla1315[[#Totals],[COSTO TOTAL]]</f>
        <v>20473413.369000014</v>
      </c>
      <c r="C5" s="55">
        <f t="shared" si="0"/>
        <v>-1.5202704814786781E-2</v>
      </c>
    </row>
    <row r="6" spans="1:3">
      <c r="A6" s="31" t="s">
        <v>1142</v>
      </c>
      <c r="B6" s="32">
        <f>Tabla13157[[#Totals],[COSTO TOTAL]]</f>
        <v>20162162.108999997</v>
      </c>
      <c r="C6" s="55">
        <f t="shared" si="0"/>
        <v>-1</v>
      </c>
    </row>
    <row r="7" spans="1:3">
      <c r="A7" s="31" t="s">
        <v>1143</v>
      </c>
      <c r="B7" s="32">
        <v>0</v>
      </c>
      <c r="C7" s="55" t="e">
        <f t="shared" si="0"/>
        <v>#DIV/0!</v>
      </c>
    </row>
    <row r="8" spans="1:3">
      <c r="A8" s="31" t="s">
        <v>1144</v>
      </c>
      <c r="B8" s="32">
        <v>0</v>
      </c>
      <c r="C8" s="55" t="e">
        <f t="shared" si="0"/>
        <v>#DIV/0!</v>
      </c>
    </row>
    <row r="9" spans="1:3">
      <c r="A9" s="31" t="s">
        <v>1145</v>
      </c>
      <c r="B9" s="32">
        <v>0</v>
      </c>
      <c r="C9" s="55" t="e">
        <f t="shared" si="0"/>
        <v>#DIV/0!</v>
      </c>
    </row>
    <row r="10" spans="1:3">
      <c r="A10" s="31" t="s">
        <v>1146</v>
      </c>
      <c r="B10" s="32">
        <v>0</v>
      </c>
      <c r="C10" s="55" t="e">
        <f t="shared" si="0"/>
        <v>#DIV/0!</v>
      </c>
    </row>
    <row r="11" spans="1:3">
      <c r="A11" s="31" t="s">
        <v>1147</v>
      </c>
      <c r="B11" s="32">
        <v>0</v>
      </c>
      <c r="C11" s="55" t="e">
        <f t="shared" si="0"/>
        <v>#DIV/0!</v>
      </c>
    </row>
    <row r="12" spans="1:3">
      <c r="A12" s="31" t="s">
        <v>1148</v>
      </c>
      <c r="B12" s="32">
        <v>0</v>
      </c>
      <c r="C12" s="55" t="e">
        <f t="shared" si="0"/>
        <v>#DIV/0!</v>
      </c>
    </row>
    <row r="13" spans="1:3">
      <c r="A13" s="31" t="s">
        <v>1149</v>
      </c>
      <c r="B13" s="32">
        <v>0</v>
      </c>
      <c r="C13" s="55" t="e">
        <f t="shared" si="0"/>
        <v>#DIV/0!</v>
      </c>
    </row>
    <row r="14" spans="1:3">
      <c r="A14" s="31" t="s">
        <v>1150</v>
      </c>
      <c r="B14" s="32">
        <v>0</v>
      </c>
      <c r="C14" s="55" t="e">
        <f t="shared" si="0"/>
        <v>#DIV/0!</v>
      </c>
    </row>
    <row r="17" spans="1:3">
      <c r="A17" s="56"/>
      <c r="B17" s="56"/>
      <c r="C17" s="56"/>
    </row>
    <row r="18" spans="1:3" ht="15" customHeight="1">
      <c r="A18" s="57"/>
      <c r="B18" s="57"/>
      <c r="C18" s="57"/>
    </row>
    <row r="19" spans="1:3">
      <c r="A19" s="56"/>
      <c r="B19" s="56"/>
      <c r="C19" s="56"/>
    </row>
    <row r="20" spans="1:3">
      <c r="A20" s="56"/>
      <c r="B20" s="56"/>
      <c r="C20" s="56"/>
    </row>
    <row r="21" spans="1:3">
      <c r="A21" s="56"/>
      <c r="B21" s="56"/>
      <c r="C21" s="56"/>
    </row>
    <row r="22" spans="1:3">
      <c r="A22" s="56"/>
      <c r="B22" s="56"/>
      <c r="C22" s="56"/>
    </row>
    <row r="23" spans="1:3">
      <c r="A23" s="56"/>
      <c r="B23" s="56"/>
      <c r="C23" s="56"/>
    </row>
    <row r="24" spans="1:3">
      <c r="A24" s="56"/>
      <c r="B24" s="56"/>
      <c r="C24" s="56"/>
    </row>
    <row r="25" spans="1:3">
      <c r="A25" s="56"/>
      <c r="B25" s="56"/>
      <c r="C25" s="56"/>
    </row>
    <row r="26" spans="1:3">
      <c r="A26" s="56"/>
      <c r="B26" s="56"/>
      <c r="C26" s="56"/>
    </row>
    <row r="27" spans="1:3">
      <c r="A27" s="56"/>
      <c r="B27" s="56"/>
      <c r="C27" s="56"/>
    </row>
    <row r="28" spans="1:3">
      <c r="A28" s="56"/>
      <c r="B28" s="56"/>
      <c r="C28" s="56"/>
    </row>
    <row r="29" spans="1:3">
      <c r="A29" s="56"/>
      <c r="B29" s="56"/>
      <c r="C29" s="56"/>
    </row>
    <row r="30" spans="1:3">
      <c r="A30" s="56"/>
      <c r="B30" s="56"/>
      <c r="C30" s="56"/>
    </row>
  </sheetData>
  <phoneticPr fontId="14" type="noConversion"/>
  <pageMargins left="0.7" right="0.7" top="0.75" bottom="0.75" header="0.3" footer="0.3"/>
  <pageSetup orientation="portrait" r:id="rId1"/>
  <ignoredErrors>
    <ignoredError sqref="B4:B6 B7:B14" calculatedColumn="1"/>
  </ignoredErrors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D821CB1F27624792AE4E75926A9ACD" ma:contentTypeVersion="17" ma:contentTypeDescription="Create a new document." ma:contentTypeScope="" ma:versionID="b43e46ee62014f01f6327b65ac935abb">
  <xsd:schema xmlns:xsd="http://www.w3.org/2001/XMLSchema" xmlns:xs="http://www.w3.org/2001/XMLSchema" xmlns:p="http://schemas.microsoft.com/office/2006/metadata/properties" xmlns:ns3="9d2988c6-5eca-49cd-b65b-bd767dcc78f4" xmlns:ns4="43465ee1-e128-4ea3-9aa2-03bcec8c7902" targetNamespace="http://schemas.microsoft.com/office/2006/metadata/properties" ma:root="true" ma:fieldsID="874703d081f96c0f523cefc4473726d2" ns3:_="" ns4:_="">
    <xsd:import namespace="9d2988c6-5eca-49cd-b65b-bd767dcc78f4"/>
    <xsd:import namespace="43465ee1-e128-4ea3-9aa2-03bcec8c7902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2988c6-5eca-49cd-b65b-bd767dcc78f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465ee1-e128-4ea3-9aa2-03bcec8c790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internalName="MediaServiceLocation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haredContentType xmlns="Microsoft.SharePoint.Taxonomy.ContentTypeSync" SourceId="b8ce77a0-e67f-416b-bd02-45cda2d68ae0" ContentTypeId="0x0101" PreviousValue="false"/>
</file>

<file path=customXml/itemProps1.xml><?xml version="1.0" encoding="utf-8"?>
<ds:datastoreItem xmlns:ds="http://schemas.openxmlformats.org/officeDocument/2006/customXml" ds:itemID="{42271E53-B99F-4895-9C77-E46E3F9F45B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D208D21-CC82-4BB0-B3FD-B846A5AAEAC5}">
  <ds:schemaRefs>
    <ds:schemaRef ds:uri="http://purl.org/dc/elements/1.1/"/>
    <ds:schemaRef ds:uri="9d2988c6-5eca-49cd-b65b-bd767dcc78f4"/>
    <ds:schemaRef ds:uri="http://schemas.microsoft.com/office/2006/metadata/properties"/>
    <ds:schemaRef ds:uri="43465ee1-e128-4ea3-9aa2-03bcec8c7902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CA2E980-1A07-41B5-84BD-C1522225E1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d2988c6-5eca-49cd-b65b-bd767dcc78f4"/>
    <ds:schemaRef ds:uri="43465ee1-e128-4ea3-9aa2-03bcec8c79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BEC667CA-15CD-4AD7-8DDD-B65552A1071C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ENERO 2020</vt:lpstr>
      <vt:lpstr>GRÁFICA ENE-2020</vt:lpstr>
      <vt:lpstr>FEBRERO 2020</vt:lpstr>
      <vt:lpstr>GRÁFICA FEB-2020</vt:lpstr>
      <vt:lpstr>MARZO 2020</vt:lpstr>
      <vt:lpstr>GRÁFICA MAR-2020</vt:lpstr>
      <vt:lpstr>ABRIL 2020</vt:lpstr>
      <vt:lpstr>Producto</vt:lpstr>
      <vt:lpstr>vendedores</vt:lpstr>
      <vt:lpstr>estantes</vt:lpstr>
      <vt:lpstr>REPORTE (ENE-DIC)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Moreno</dc:creator>
  <cp:lastModifiedBy>Microsoft Office User</cp:lastModifiedBy>
  <dcterms:created xsi:type="dcterms:W3CDTF">2020-01-06T15:38:16Z</dcterms:created>
  <dcterms:modified xsi:type="dcterms:W3CDTF">2020-06-28T17:30:39Z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0x010100A7D821CB1F27624792AE4E75926A9ACD</vt:lpwstr>
  </property>
</Properties>
</file>